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Arkusz1" sheetId="1" r:id="rId1"/>
  </sheets>
  <definedNames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<sst xmlns="http://schemas.openxmlformats.org/spreadsheetml/2006/main" count="86" uniqueCount="76">
  <si>
    <t>Tabela nr 1a</t>
  </si>
  <si>
    <t>DYNAMIKA DOCHODÓW KOSZALINA WG ŹRÓDEŁ POWSTAWANIA
 W LATACH 2007-2008
 stan na 30 czerwca</t>
  </si>
  <si>
    <t>w złotych</t>
  </si>
  <si>
    <t>Wykonanie
 2007 rok</t>
  </si>
  <si>
    <t>2008 rok</t>
  </si>
  <si>
    <t>Lp</t>
  </si>
  <si>
    <t>Wyszczególnienie</t>
  </si>
  <si>
    <t>Plan
 po zmianach</t>
  </si>
  <si>
    <t xml:space="preserve">Wykonanie         </t>
  </si>
  <si>
    <r>
      <t xml:space="preserve">Dynamika                           </t>
    </r>
    <r>
      <rPr>
        <sz val="9"/>
        <rFont val="Times New Roman CE"/>
        <family val="1"/>
      </rPr>
      <t>5 : 3</t>
    </r>
  </si>
  <si>
    <t>% wyk.
 planu  
5 : 4</t>
  </si>
  <si>
    <t>A</t>
  </si>
  <si>
    <t>RAZEM DOCHODY  WŁASNE    (od I do VI)</t>
  </si>
  <si>
    <t>bieżące</t>
  </si>
  <si>
    <t>majątkowe</t>
  </si>
  <si>
    <t>I</t>
  </si>
  <si>
    <t>PODATKI I OPŁATY LOKALNE   osoby prawne</t>
  </si>
  <si>
    <t xml:space="preserve">Podatek od nieruchomości </t>
  </si>
  <si>
    <t xml:space="preserve">Podatek rolny </t>
  </si>
  <si>
    <t>Podatek leśny</t>
  </si>
  <si>
    <t>Podatek od środków transportowych</t>
  </si>
  <si>
    <t xml:space="preserve">Opłata targowa </t>
  </si>
  <si>
    <t>II</t>
  </si>
  <si>
    <t>PODATKI I OPŁATY LOKALNE   osoby fizyczne</t>
  </si>
  <si>
    <t>Podatek od nieruchomości</t>
  </si>
  <si>
    <t>Podatek rolny</t>
  </si>
  <si>
    <t xml:space="preserve">Podatek leśny </t>
  </si>
  <si>
    <t xml:space="preserve">Podatek od środków transportowych </t>
  </si>
  <si>
    <t xml:space="preserve">Wpływy z podatków zniesionych  </t>
  </si>
  <si>
    <t>III</t>
  </si>
  <si>
    <t>PODATKI  POBIERANE  PRZEZ  URZĄD  SKARBOWY</t>
  </si>
  <si>
    <t>Wpływy z podatku opłacane w formie karty podatkowej</t>
  </si>
  <si>
    <t>Podatek od spadków i darowizn</t>
  </si>
  <si>
    <t>Podatek od czynności cywilnoprawnych -osoby prawne</t>
  </si>
  <si>
    <t>Podatek od czynności cywilnoprawnych  - osoby  fizyczne</t>
  </si>
  <si>
    <t>IV</t>
  </si>
  <si>
    <t xml:space="preserve">DOCHODY Z MAJĄTKU MIASTA </t>
  </si>
  <si>
    <t>Wpływy z opłat za zarząd i użytkowanie nieruchomości (osoby prawne i fizyczne)</t>
  </si>
  <si>
    <t xml:space="preserve">Dochody ze sprzedaży nieruchomości </t>
  </si>
  <si>
    <t>Wpływy z tytułu przekształceń</t>
  </si>
  <si>
    <t xml:space="preserve">Dochody z najmu i dzierżawy </t>
  </si>
  <si>
    <t xml:space="preserve">Pozostałe wpływy  </t>
  </si>
  <si>
    <t>V</t>
  </si>
  <si>
    <t xml:space="preserve"> UDZIAŁY W PODATKACH STANOWIĄCYCH DOCHÓD PAŃSTWA</t>
  </si>
  <si>
    <r>
      <t>Udział w podatku dochodowym od osób fizycznych</t>
    </r>
    <r>
      <rPr>
        <b/>
        <sz val="9"/>
        <rFont val="Times New Roman CE"/>
        <family val="1"/>
      </rPr>
      <t xml:space="preserve"> </t>
    </r>
  </si>
  <si>
    <r>
      <t>Udział w podatku dochodowym od osób prawnych</t>
    </r>
    <r>
      <rPr>
        <b/>
        <sz val="9"/>
        <rFont val="Times New Roman CE"/>
        <family val="1"/>
      </rPr>
      <t xml:space="preserve"> </t>
    </r>
    <r>
      <rPr>
        <sz val="9"/>
        <rFont val="Times New Roman CE"/>
        <family val="1"/>
      </rPr>
      <t xml:space="preserve">  </t>
    </r>
  </si>
  <si>
    <t>VI</t>
  </si>
  <si>
    <t>POZOSTAŁE DOCHODY</t>
  </si>
  <si>
    <t>w tym majątkowe</t>
  </si>
  <si>
    <t>B</t>
  </si>
  <si>
    <t>SUBWENCJA</t>
  </si>
  <si>
    <t>Część na cele oświatowe</t>
  </si>
  <si>
    <t>Część równoważąca</t>
  </si>
  <si>
    <t>Uzupełnienie subwencji ogólnej</t>
  </si>
  <si>
    <t>C</t>
  </si>
  <si>
    <t>ŚRODKI ZEWNĘTRZNE,  UNIJNE</t>
  </si>
  <si>
    <t>z tego:</t>
  </si>
  <si>
    <t>`</t>
  </si>
  <si>
    <t xml:space="preserve"> - na zadania bieżące</t>
  </si>
  <si>
    <t xml:space="preserve"> - na zadania majątkowe, w tym:</t>
  </si>
  <si>
    <t>porozumienia z organami administracji rządowej</t>
  </si>
  <si>
    <t>D</t>
  </si>
  <si>
    <t xml:space="preserve">DOTACJE CELOWE  </t>
  </si>
  <si>
    <t>Na realizację własnych zadań,</t>
  </si>
  <si>
    <t>Na zadania realizowane na podst. porozumień z organami administracji rządowej</t>
  </si>
  <si>
    <t>Na zadania zlecone z zakresu administracji rządowej,</t>
  </si>
  <si>
    <t>DOCHODY OGÓŁEM  (A+B+C+D)</t>
  </si>
  <si>
    <t xml:space="preserve">  z tego :    bieżące</t>
  </si>
  <si>
    <t xml:space="preserve">                   majątkowe</t>
  </si>
  <si>
    <t>ZADANIA  WŁASNE</t>
  </si>
  <si>
    <t xml:space="preserve">                  majątkowe</t>
  </si>
  <si>
    <t>ZADANIA  ZLECONE</t>
  </si>
  <si>
    <t>POROZUMIENIA  Z  ORGANAMI  ADMINISTRACJI  RZĄDOWEJ</t>
  </si>
  <si>
    <t>Autor dokumentu: Sylwia Szpak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</si>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</sst>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27">
    <font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3"/>
      <name val="Times New Roman CE"/>
      <family val="1"/>
    </font>
    <font>
      <b/>
      <sz val="13"/>
      <name val="Arial CE"/>
      <family val="0"/>
    </font>
    <font>
      <sz val="8"/>
      <name val="Arial CE"/>
      <family val="2"/>
    </font>
    <font>
      <b/>
      <sz val="12"/>
      <name val="Times New Roman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7"/>
      <name val="Times New Roman CE"/>
      <family val="1"/>
    </font>
    <font>
      <b/>
      <sz val="9"/>
      <color indexed="8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i/>
      <sz val="9"/>
      <color indexed="8"/>
      <name val="Times New Roman CE"/>
      <family val="0"/>
    </font>
    <font>
      <i/>
      <sz val="8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9"/>
      <name val="Arial CE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Continuous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Continuous" wrapText="1"/>
    </xf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Continuous" vertical="top" wrapText="1"/>
    </xf>
    <xf numFmtId="0" fontId="8" fillId="0" borderId="5" xfId="0" applyFont="1" applyBorder="1" applyAlignment="1">
      <alignment horizontal="centerContinuous" vertical="top" wrapText="1"/>
    </xf>
    <xf numFmtId="4" fontId="3" fillId="2" borderId="6" xfId="0" applyNumberFormat="1" applyFont="1" applyFill="1" applyBorder="1" applyAlignment="1">
      <alignment horizontal="centerContinuous" vertical="center" wrapText="1"/>
    </xf>
    <xf numFmtId="164" fontId="3" fillId="0" borderId="7" xfId="0" applyNumberFormat="1" applyFont="1" applyBorder="1" applyAlignment="1">
      <alignment horizontal="centerContinuous" vertical="center" wrapText="1"/>
    </xf>
    <xf numFmtId="4" fontId="9" fillId="0" borderId="5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vertical="top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Continuous" vertical="center" wrapText="1"/>
    </xf>
    <xf numFmtId="3" fontId="11" fillId="0" borderId="12" xfId="0" applyNumberFormat="1" applyFont="1" applyBorder="1" applyAlignment="1">
      <alignment horizontal="centerContinuous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Continuous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5" fontId="9" fillId="0" borderId="2" xfId="0" applyFont="1" applyBorder="1" applyAlignment="1">
      <alignment horizontal="center" vertical="center" wrapText="1"/>
    </xf>
    <xf numFmtId="165" fontId="12" fillId="0" borderId="15" xfId="0" applyFont="1" applyBorder="1" applyAlignment="1">
      <alignment vertical="center" wrapText="1"/>
    </xf>
    <xf numFmtId="3" fontId="9" fillId="0" borderId="1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13" fillId="0" borderId="18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165" fontId="14" fillId="0" borderId="19" xfId="0" applyFont="1" applyBorder="1" applyAlignment="1">
      <alignment horizontal="center" vertical="center" wrapText="1"/>
    </xf>
    <xf numFmtId="165" fontId="15" fillId="0" borderId="20" xfId="0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 wrapText="1"/>
    </xf>
    <xf numFmtId="3" fontId="14" fillId="0" borderId="22" xfId="0" applyNumberFormat="1" applyFont="1" applyBorder="1" applyAlignment="1">
      <alignment vertical="center" wrapText="1"/>
    </xf>
    <xf numFmtId="165" fontId="14" fillId="0" borderId="20" xfId="0" applyNumberFormat="1" applyFont="1" applyBorder="1" applyAlignment="1">
      <alignment vertical="center" wrapText="1"/>
    </xf>
    <xf numFmtId="165" fontId="13" fillId="0" borderId="23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165" fontId="14" fillId="0" borderId="24" xfId="0" applyFont="1" applyBorder="1" applyAlignment="1">
      <alignment horizontal="center" vertical="center" wrapText="1"/>
    </xf>
    <xf numFmtId="165" fontId="15" fillId="0" borderId="25" xfId="0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 wrapText="1"/>
    </xf>
    <xf numFmtId="3" fontId="14" fillId="0" borderId="24" xfId="0" applyNumberFormat="1" applyFont="1" applyBorder="1" applyAlignment="1">
      <alignment vertical="center" wrapText="1"/>
    </xf>
    <xf numFmtId="3" fontId="14" fillId="0" borderId="27" xfId="0" applyNumberFormat="1" applyFont="1" applyBorder="1" applyAlignment="1">
      <alignment vertical="center" wrapText="1"/>
    </xf>
    <xf numFmtId="165" fontId="14" fillId="0" borderId="25" xfId="0" applyNumberFormat="1" applyFont="1" applyBorder="1" applyAlignment="1">
      <alignment vertical="center" wrapText="1"/>
    </xf>
    <xf numFmtId="165" fontId="13" fillId="0" borderId="28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165" fontId="9" fillId="0" borderId="29" xfId="0" applyNumberFormat="1" applyFont="1" applyBorder="1" applyAlignment="1">
      <alignment vertical="center" wrapText="1"/>
    </xf>
    <xf numFmtId="165" fontId="13" fillId="0" borderId="14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wrapText="1"/>
    </xf>
    <xf numFmtId="3" fontId="10" fillId="0" borderId="21" xfId="0" applyNumberFormat="1" applyFont="1" applyBorder="1" applyAlignment="1">
      <alignment wrapText="1"/>
    </xf>
    <xf numFmtId="3" fontId="10" fillId="0" borderId="22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vertical="center"/>
    </xf>
    <xf numFmtId="165" fontId="10" fillId="0" borderId="31" xfId="0" applyNumberFormat="1" applyFont="1" applyBorder="1" applyAlignment="1">
      <alignment vertical="center" wrapText="1"/>
    </xf>
    <xf numFmtId="165" fontId="14" fillId="0" borderId="1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165" fontId="10" fillId="0" borderId="30" xfId="0" applyNumberFormat="1" applyFont="1" applyBorder="1" applyAlignment="1">
      <alignment vertical="center" wrapText="1"/>
    </xf>
    <xf numFmtId="165" fontId="14" fillId="0" borderId="23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 wrapText="1"/>
    </xf>
    <xf numFmtId="165" fontId="10" fillId="0" borderId="27" xfId="0" applyNumberFormat="1" applyFont="1" applyBorder="1" applyAlignment="1">
      <alignment vertical="center" wrapText="1"/>
    </xf>
    <xf numFmtId="165" fontId="14" fillId="0" borderId="28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2" borderId="10" xfId="0" applyFont="1" applyFill="1" applyBorder="1" applyAlignment="1">
      <alignment vertical="center" wrapText="1"/>
    </xf>
    <xf numFmtId="0" fontId="10" fillId="0" borderId="32" xfId="0" applyFont="1" applyBorder="1" applyAlignment="1">
      <alignment horizontal="centerContinuous" vertical="center" wrapText="1"/>
    </xf>
    <xf numFmtId="0" fontId="10" fillId="0" borderId="33" xfId="0" applyFont="1" applyBorder="1" applyAlignment="1">
      <alignment vertical="center" wrapText="1"/>
    </xf>
    <xf numFmtId="3" fontId="10" fillId="0" borderId="16" xfId="0" applyNumberFormat="1" applyFont="1" applyBorder="1" applyAlignment="1">
      <alignment vertical="center" wrapText="1"/>
    </xf>
    <xf numFmtId="3" fontId="10" fillId="0" borderId="34" xfId="0" applyNumberFormat="1" applyFont="1" applyBorder="1" applyAlignment="1">
      <alignment vertical="center" wrapText="1"/>
    </xf>
    <xf numFmtId="3" fontId="10" fillId="0" borderId="3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Continuous" vertical="center" wrapText="1"/>
    </xf>
    <xf numFmtId="0" fontId="10" fillId="0" borderId="20" xfId="0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3" fontId="10" fillId="0" borderId="22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165" fontId="9" fillId="0" borderId="31" xfId="0" applyNumberFormat="1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3" fontId="14" fillId="0" borderId="37" xfId="0" applyNumberFormat="1" applyFont="1" applyBorder="1" applyAlignment="1">
      <alignment vertical="center" wrapText="1"/>
    </xf>
    <xf numFmtId="3" fontId="14" fillId="0" borderId="38" xfId="0" applyNumberFormat="1" applyFont="1" applyBorder="1" applyAlignment="1">
      <alignment vertical="center" wrapText="1"/>
    </xf>
    <xf numFmtId="165" fontId="10" fillId="0" borderId="39" xfId="0" applyNumberFormat="1" applyFont="1" applyBorder="1" applyAlignment="1">
      <alignment vertical="center" wrapText="1"/>
    </xf>
    <xf numFmtId="165" fontId="14" fillId="0" borderId="40" xfId="0" applyNumberFormat="1" applyFont="1" applyBorder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3" fontId="10" fillId="0" borderId="41" xfId="0" applyNumberFormat="1" applyFont="1" applyBorder="1" applyAlignment="1">
      <alignment vertical="center" wrapText="1"/>
    </xf>
    <xf numFmtId="3" fontId="10" fillId="0" borderId="34" xfId="0" applyNumberFormat="1" applyFont="1" applyBorder="1" applyAlignment="1">
      <alignment vertical="center" wrapText="1"/>
    </xf>
    <xf numFmtId="3" fontId="10" fillId="0" borderId="42" xfId="0" applyNumberFormat="1" applyFont="1" applyBorder="1" applyAlignment="1">
      <alignment vertical="center" wrapText="1"/>
    </xf>
    <xf numFmtId="165" fontId="10" fillId="0" borderId="42" xfId="0" applyNumberFormat="1" applyFont="1" applyBorder="1" applyAlignment="1">
      <alignment vertical="center" wrapText="1"/>
    </xf>
    <xf numFmtId="165" fontId="14" fillId="0" borderId="43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19" xfId="0" applyFont="1" applyBorder="1" applyAlignment="1">
      <alignment horizontal="centerContinuous" vertical="center" wrapText="1"/>
    </xf>
    <xf numFmtId="0" fontId="10" fillId="0" borderId="20" xfId="0" applyFont="1" applyBorder="1" applyAlignment="1">
      <alignment vertical="center" wrapText="1"/>
    </xf>
    <xf numFmtId="3" fontId="10" fillId="0" borderId="3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30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36" xfId="0" applyFont="1" applyBorder="1" applyAlignment="1">
      <alignment vertical="center" wrapText="1"/>
    </xf>
    <xf numFmtId="3" fontId="10" fillId="0" borderId="37" xfId="0" applyNumberFormat="1" applyFont="1" applyBorder="1" applyAlignment="1">
      <alignment vertical="center" wrapText="1"/>
    </xf>
    <xf numFmtId="3" fontId="10" fillId="0" borderId="38" xfId="0" applyNumberFormat="1" applyFont="1" applyBorder="1" applyAlignment="1">
      <alignment vertical="center" wrapText="1"/>
    </xf>
    <xf numFmtId="3" fontId="10" fillId="0" borderId="39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vertical="center" wrapText="1"/>
    </xf>
    <xf numFmtId="3" fontId="9" fillId="0" borderId="46" xfId="0" applyNumberFormat="1" applyFont="1" applyBorder="1" applyAlignment="1">
      <alignment vertical="center" wrapText="1"/>
    </xf>
    <xf numFmtId="3" fontId="9" fillId="0" borderId="47" xfId="0" applyNumberFormat="1" applyFont="1" applyBorder="1" applyAlignment="1">
      <alignment vertical="center" wrapText="1"/>
    </xf>
    <xf numFmtId="165" fontId="9" fillId="0" borderId="48" xfId="0" applyNumberFormat="1" applyFont="1" applyBorder="1" applyAlignment="1">
      <alignment vertical="center" wrapText="1"/>
    </xf>
    <xf numFmtId="165" fontId="13" fillId="0" borderId="49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165" fontId="9" fillId="0" borderId="3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165" fontId="16" fillId="0" borderId="3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15" xfId="0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165" fontId="9" fillId="0" borderId="27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centerContinuous" vertical="center" wrapText="1"/>
    </xf>
    <xf numFmtId="0" fontId="9" fillId="0" borderId="10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0" fontId="10" fillId="0" borderId="19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3" fontId="10" fillId="0" borderId="22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4" fillId="0" borderId="19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 wrapText="1"/>
    </xf>
    <xf numFmtId="3" fontId="14" fillId="0" borderId="22" xfId="0" applyNumberFormat="1" applyFont="1" applyBorder="1" applyAlignment="1">
      <alignment vertical="center" wrapText="1"/>
    </xf>
    <xf numFmtId="3" fontId="14" fillId="0" borderId="3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5" fontId="17" fillId="0" borderId="9" xfId="0" applyFont="1" applyBorder="1" applyAlignment="1">
      <alignment horizontal="center" vertical="center"/>
    </xf>
    <xf numFmtId="165" fontId="17" fillId="0" borderId="10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3" fontId="18" fillId="0" borderId="19" xfId="0" applyFont="1" applyBorder="1" applyAlignment="1">
      <alignment horizontal="center" vertical="center"/>
    </xf>
    <xf numFmtId="165" fontId="18" fillId="0" borderId="20" xfId="0" applyFont="1" applyBorder="1" applyAlignment="1">
      <alignment vertical="center" wrapText="1"/>
    </xf>
    <xf numFmtId="3" fontId="18" fillId="0" borderId="21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3" fontId="19" fillId="0" borderId="19" xfId="0" applyFont="1" applyBorder="1" applyAlignment="1">
      <alignment horizontal="center" vertical="center"/>
    </xf>
    <xf numFmtId="165" fontId="19" fillId="0" borderId="20" xfId="0" applyFont="1" applyBorder="1" applyAlignment="1">
      <alignment vertical="center" wrapText="1"/>
    </xf>
    <xf numFmtId="3" fontId="19" fillId="0" borderId="21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49" fontId="18" fillId="0" borderId="20" xfId="0" applyNumberFormat="1" applyFont="1" applyBorder="1" applyAlignment="1">
      <alignment vertical="center" wrapText="1"/>
    </xf>
    <xf numFmtId="3" fontId="10" fillId="0" borderId="3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19" fillId="0" borderId="24" xfId="0" applyFont="1" applyBorder="1" applyAlignment="1">
      <alignment horizontal="center" vertical="center"/>
    </xf>
    <xf numFmtId="49" fontId="19" fillId="0" borderId="28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" fontId="20" fillId="0" borderId="16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65" fontId="21" fillId="0" borderId="50" xfId="0" applyFont="1" applyBorder="1" applyAlignment="1">
      <alignment horizontal="center" vertical="center" wrapText="1"/>
    </xf>
    <xf numFmtId="165" fontId="21" fillId="0" borderId="51" xfId="0" applyFont="1" applyBorder="1" applyAlignment="1">
      <alignment horizontal="left" vertical="center" wrapText="1"/>
    </xf>
    <xf numFmtId="3" fontId="21" fillId="0" borderId="21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165" fontId="21" fillId="0" borderId="52" xfId="0" applyFont="1" applyBorder="1" applyAlignment="1">
      <alignment horizontal="center" vertical="center" wrapText="1"/>
    </xf>
    <xf numFmtId="165" fontId="21" fillId="0" borderId="53" xfId="0" applyFont="1" applyBorder="1" applyAlignment="1">
      <alignment horizontal="left" vertical="center" wrapText="1"/>
    </xf>
    <xf numFmtId="3" fontId="21" fillId="0" borderId="26" xfId="0" applyNumberFormat="1" applyFont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3" fontId="23" fillId="0" borderId="16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3" fontId="23" fillId="0" borderId="31" xfId="0" applyNumberFormat="1" applyFont="1" applyBorder="1" applyAlignment="1">
      <alignment vertical="center"/>
    </xf>
    <xf numFmtId="165" fontId="24" fillId="0" borderId="50" xfId="0" applyFont="1" applyBorder="1" applyAlignment="1">
      <alignment horizontal="left" vertical="center" wrapText="1"/>
    </xf>
    <xf numFmtId="165" fontId="25" fillId="0" borderId="51" xfId="0" applyFont="1" applyBorder="1" applyAlignment="1">
      <alignment horizontal="left" vertical="center" wrapText="1"/>
    </xf>
    <xf numFmtId="3" fontId="25" fillId="0" borderId="21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65" fontId="24" fillId="0" borderId="54" xfId="0" applyFont="1" applyBorder="1" applyAlignment="1">
      <alignment horizontal="left" vertical="center" wrapText="1"/>
    </xf>
    <xf numFmtId="165" fontId="25" fillId="0" borderId="55" xfId="0" applyFont="1" applyBorder="1" applyAlignment="1">
      <alignment horizontal="left" vertical="center" wrapText="1"/>
    </xf>
    <xf numFmtId="3" fontId="16" fillId="0" borderId="37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13" fillId="0" borderId="41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26" fillId="0" borderId="50" xfId="0" applyFont="1" applyBorder="1" applyAlignment="1">
      <alignment/>
    </xf>
    <xf numFmtId="3" fontId="16" fillId="0" borderId="21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" fontId="16" fillId="0" borderId="30" xfId="0" applyNumberFormat="1" applyFont="1" applyBorder="1" applyAlignment="1">
      <alignment/>
    </xf>
    <xf numFmtId="0" fontId="26" fillId="0" borderId="54" xfId="0" applyFont="1" applyBorder="1" applyAlignment="1">
      <alignment/>
    </xf>
    <xf numFmtId="3" fontId="16" fillId="0" borderId="35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3" fontId="13" fillId="0" borderId="41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165" fontId="20" fillId="0" borderId="56" xfId="0" applyFont="1" applyBorder="1" applyAlignment="1">
      <alignment horizontal="center" vertical="center" wrapText="1"/>
    </xf>
    <xf numFmtId="165" fontId="20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8" fillId="0" borderId="6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52">
      <selection activeCell="A72" sqref="A72"/>
    </sheetView>
  </sheetViews>
  <sheetFormatPr defaultColWidth="9.00390625" defaultRowHeight="12.75"/>
  <cols>
    <col min="1" max="1" width="3.375" style="4" customWidth="1"/>
    <col min="2" max="2" width="37.00390625" style="4" customWidth="1"/>
    <col min="3" max="3" width="12.375" style="4" customWidth="1"/>
    <col min="4" max="5" width="12.375" style="224" customWidth="1"/>
    <col min="6" max="6" width="8.875" style="224" customWidth="1"/>
    <col min="7" max="7" width="6.625" style="4" customWidth="1"/>
    <col min="8" max="16384" width="9.125" style="4" customWidth="1"/>
  </cols>
  <sheetData>
    <row r="1" spans="1:7" ht="19.5" customHeight="1">
      <c r="A1" s="1"/>
      <c r="B1" s="1"/>
      <c r="C1" s="2"/>
      <c r="D1" s="3"/>
      <c r="E1" s="3"/>
      <c r="F1" s="234" t="s">
        <v>0</v>
      </c>
      <c r="G1" s="235"/>
    </row>
    <row r="2" spans="1:7" ht="63.75" customHeight="1">
      <c r="A2" s="236" t="s">
        <v>1</v>
      </c>
      <c r="B2" s="237"/>
      <c r="C2" s="237"/>
      <c r="D2" s="237"/>
      <c r="E2" s="237"/>
      <c r="F2" s="237"/>
      <c r="G2" s="237"/>
    </row>
    <row r="3" spans="1:7" ht="19.5" customHeight="1" thickBot="1">
      <c r="A3" s="5"/>
      <c r="B3" s="5"/>
      <c r="C3" s="6"/>
      <c r="D3" s="7"/>
      <c r="E3" s="7"/>
      <c r="F3" s="8"/>
      <c r="G3" s="9" t="s">
        <v>2</v>
      </c>
    </row>
    <row r="4" spans="1:7" s="12" customFormat="1" ht="21.75" customHeight="1" thickBot="1" thickTop="1">
      <c r="A4" s="10"/>
      <c r="B4" s="11"/>
      <c r="C4" s="238" t="s">
        <v>3</v>
      </c>
      <c r="D4" s="240" t="s">
        <v>4</v>
      </c>
      <c r="E4" s="240"/>
      <c r="F4" s="240"/>
      <c r="G4" s="241"/>
    </row>
    <row r="5" spans="1:7" s="19" customFormat="1" ht="38.25" customHeight="1" thickBot="1" thickTop="1">
      <c r="A5" s="13" t="s">
        <v>5</v>
      </c>
      <c r="B5" s="14" t="s">
        <v>6</v>
      </c>
      <c r="C5" s="239"/>
      <c r="D5" s="15" t="s">
        <v>7</v>
      </c>
      <c r="E5" s="16" t="s">
        <v>8</v>
      </c>
      <c r="F5" s="17" t="s">
        <v>9</v>
      </c>
      <c r="G5" s="18" t="s">
        <v>10</v>
      </c>
    </row>
    <row r="6" spans="1:7" s="27" customFormat="1" ht="9" customHeight="1" thickBot="1" thickTop="1">
      <c r="A6" s="20">
        <v>1</v>
      </c>
      <c r="B6" s="21">
        <v>2</v>
      </c>
      <c r="C6" s="22">
        <v>3</v>
      </c>
      <c r="D6" s="23">
        <v>4</v>
      </c>
      <c r="E6" s="24">
        <v>5</v>
      </c>
      <c r="F6" s="25">
        <v>6</v>
      </c>
      <c r="G6" s="26">
        <v>7</v>
      </c>
    </row>
    <row r="7" spans="1:7" s="34" customFormat="1" ht="23.25" customHeight="1" thickTop="1">
      <c r="A7" s="28" t="s">
        <v>11</v>
      </c>
      <c r="B7" s="29" t="s">
        <v>12</v>
      </c>
      <c r="C7" s="30">
        <f>C10+C16+C23+C28+C36+C39</f>
        <v>93948613</v>
      </c>
      <c r="D7" s="31">
        <f>D10+D16+D23+D28+D36+D39</f>
        <v>174081448</v>
      </c>
      <c r="E7" s="31">
        <f>E10+E16+E23+E28+E36+E39</f>
        <v>84850572</v>
      </c>
      <c r="F7" s="32">
        <f>E7/C7*100</f>
        <v>90.3159389910312</v>
      </c>
      <c r="G7" s="33">
        <f>E7/D7*100</f>
        <v>48.74188086946519</v>
      </c>
    </row>
    <row r="8" spans="1:7" s="41" customFormat="1" ht="15.75" customHeight="1">
      <c r="A8" s="35"/>
      <c r="B8" s="36" t="s">
        <v>13</v>
      </c>
      <c r="C8" s="37">
        <f>C7-C9</f>
        <v>87171032</v>
      </c>
      <c r="D8" s="38">
        <f>D7-D9</f>
        <v>158910147</v>
      </c>
      <c r="E8" s="38">
        <f>E7-E9</f>
        <v>81677673</v>
      </c>
      <c r="F8" s="39">
        <f>E8/C8*100</f>
        <v>93.69818290094352</v>
      </c>
      <c r="G8" s="40">
        <f>E8/D8*100</f>
        <v>51.39865171731293</v>
      </c>
    </row>
    <row r="9" spans="1:7" s="41" customFormat="1" ht="15.75" customHeight="1" thickBot="1">
      <c r="A9" s="42"/>
      <c r="B9" s="43" t="s">
        <v>14</v>
      </c>
      <c r="C9" s="44">
        <f>C30+C40</f>
        <v>6777581</v>
      </c>
      <c r="D9" s="45">
        <f>D30+D40</f>
        <v>15171301</v>
      </c>
      <c r="E9" s="46">
        <f>E30+E40</f>
        <v>3172899</v>
      </c>
      <c r="F9" s="47">
        <f>E9/C9*100</f>
        <v>46.814623093401615</v>
      </c>
      <c r="G9" s="48">
        <f>E9/D9*100</f>
        <v>20.913822749940824</v>
      </c>
    </row>
    <row r="10" spans="1:7" s="34" customFormat="1" ht="20.25" customHeight="1" thickBot="1" thickTop="1">
      <c r="A10" s="49" t="s">
        <v>15</v>
      </c>
      <c r="B10" s="50" t="s">
        <v>16</v>
      </c>
      <c r="C10" s="51">
        <f>SUM(C11:C15)</f>
        <v>13824828</v>
      </c>
      <c r="D10" s="52">
        <f>SUM(D11:D15)</f>
        <v>28838700</v>
      </c>
      <c r="E10" s="52">
        <f>SUM(E11:E15)</f>
        <v>14417321</v>
      </c>
      <c r="F10" s="53">
        <f aca="true" t="shared" si="0" ref="F10:F67">E10/C10*100</f>
        <v>104.285716972392</v>
      </c>
      <c r="G10" s="54">
        <f>E10/D10*100</f>
        <v>49.99296431531241</v>
      </c>
    </row>
    <row r="11" spans="1:7" s="62" customFormat="1" ht="15.75" customHeight="1" thickTop="1">
      <c r="A11" s="55">
        <v>1</v>
      </c>
      <c r="B11" s="56" t="s">
        <v>17</v>
      </c>
      <c r="C11" s="57">
        <v>12973657</v>
      </c>
      <c r="D11" s="58">
        <v>27147880</v>
      </c>
      <c r="E11" s="59">
        <v>13335634</v>
      </c>
      <c r="F11" s="60">
        <f t="shared" si="0"/>
        <v>102.79009226157281</v>
      </c>
      <c r="G11" s="61">
        <f aca="true" t="shared" si="1" ref="G11:G68">E11/D11*100</f>
        <v>49.122192966817295</v>
      </c>
    </row>
    <row r="12" spans="1:7" s="66" customFormat="1" ht="15.75" customHeight="1">
      <c r="A12" s="55">
        <v>2</v>
      </c>
      <c r="B12" s="56" t="s">
        <v>18</v>
      </c>
      <c r="C12" s="57">
        <v>15529</v>
      </c>
      <c r="D12" s="58">
        <v>35940</v>
      </c>
      <c r="E12" s="63">
        <v>16930</v>
      </c>
      <c r="F12" s="64">
        <f t="shared" si="0"/>
        <v>109.0218301242836</v>
      </c>
      <c r="G12" s="65">
        <f t="shared" si="1"/>
        <v>47.106288258208124</v>
      </c>
    </row>
    <row r="13" spans="1:7" s="68" customFormat="1" ht="15" customHeight="1">
      <c r="A13" s="55">
        <v>3</v>
      </c>
      <c r="B13" s="56" t="s">
        <v>19</v>
      </c>
      <c r="C13" s="57">
        <v>20628</v>
      </c>
      <c r="D13" s="58">
        <v>41880</v>
      </c>
      <c r="E13" s="67">
        <v>22693</v>
      </c>
      <c r="F13" s="64">
        <f t="shared" si="0"/>
        <v>110.01066511537717</v>
      </c>
      <c r="G13" s="65">
        <f t="shared" si="1"/>
        <v>54.18576886341929</v>
      </c>
    </row>
    <row r="14" spans="1:7" s="66" customFormat="1" ht="14.25" customHeight="1">
      <c r="A14" s="55">
        <v>4</v>
      </c>
      <c r="B14" s="69" t="s">
        <v>20</v>
      </c>
      <c r="C14" s="57">
        <v>591211</v>
      </c>
      <c r="D14" s="58">
        <v>1093000</v>
      </c>
      <c r="E14" s="63">
        <v>745462</v>
      </c>
      <c r="F14" s="64">
        <f t="shared" si="0"/>
        <v>126.09068505152983</v>
      </c>
      <c r="G14" s="65">
        <f t="shared" si="1"/>
        <v>68.20329368709973</v>
      </c>
    </row>
    <row r="15" spans="1:7" s="66" customFormat="1" ht="13.5" customHeight="1" thickBot="1">
      <c r="A15" s="55">
        <v>5</v>
      </c>
      <c r="B15" s="56" t="s">
        <v>21</v>
      </c>
      <c r="C15" s="57">
        <v>223803</v>
      </c>
      <c r="D15" s="58">
        <v>520000</v>
      </c>
      <c r="E15" s="63">
        <v>296602</v>
      </c>
      <c r="F15" s="70">
        <f t="shared" si="0"/>
        <v>132.52816092724404</v>
      </c>
      <c r="G15" s="71">
        <f t="shared" si="1"/>
        <v>57.03884615384616</v>
      </c>
    </row>
    <row r="16" spans="1:7" s="75" customFormat="1" ht="21.75" customHeight="1" thickBot="1" thickTop="1">
      <c r="A16" s="72" t="s">
        <v>22</v>
      </c>
      <c r="B16" s="50" t="s">
        <v>23</v>
      </c>
      <c r="C16" s="73">
        <f>SUM(C17:C22)</f>
        <v>4816319</v>
      </c>
      <c r="D16" s="74">
        <f>SUM(D17:D22)</f>
        <v>9223450</v>
      </c>
      <c r="E16" s="74">
        <f>SUM(E17:E22)</f>
        <v>5477018</v>
      </c>
      <c r="F16" s="53">
        <f t="shared" si="0"/>
        <v>113.7179244148903</v>
      </c>
      <c r="G16" s="54">
        <f t="shared" si="1"/>
        <v>59.38144620505342</v>
      </c>
    </row>
    <row r="17" spans="1:7" s="75" customFormat="1" ht="14.25" customHeight="1" thickTop="1">
      <c r="A17" s="55">
        <v>1</v>
      </c>
      <c r="B17" s="56" t="s">
        <v>24</v>
      </c>
      <c r="C17" s="57">
        <v>4013616</v>
      </c>
      <c r="D17" s="58">
        <v>7658720</v>
      </c>
      <c r="E17" s="76">
        <v>4689288</v>
      </c>
      <c r="F17" s="60">
        <f t="shared" si="0"/>
        <v>116.83449537773419</v>
      </c>
      <c r="G17" s="61">
        <f t="shared" si="1"/>
        <v>61.22809033363278</v>
      </c>
    </row>
    <row r="18" spans="1:7" s="75" customFormat="1" ht="15" customHeight="1">
      <c r="A18" s="55">
        <v>2</v>
      </c>
      <c r="B18" s="56" t="s">
        <v>25</v>
      </c>
      <c r="C18" s="57">
        <v>272783</v>
      </c>
      <c r="D18" s="58">
        <v>585870</v>
      </c>
      <c r="E18" s="76">
        <v>345045</v>
      </c>
      <c r="F18" s="64">
        <f t="shared" si="0"/>
        <v>126.49065374308518</v>
      </c>
      <c r="G18" s="65">
        <f t="shared" si="1"/>
        <v>58.894464642326795</v>
      </c>
    </row>
    <row r="19" spans="1:7" s="78" customFormat="1" ht="15" customHeight="1">
      <c r="A19" s="55">
        <v>3</v>
      </c>
      <c r="B19" s="56" t="s">
        <v>26</v>
      </c>
      <c r="C19" s="57">
        <v>164</v>
      </c>
      <c r="D19" s="58">
        <v>260</v>
      </c>
      <c r="E19" s="77">
        <v>182</v>
      </c>
      <c r="F19" s="64">
        <f t="shared" si="0"/>
        <v>110.97560975609757</v>
      </c>
      <c r="G19" s="65">
        <f t="shared" si="1"/>
        <v>70</v>
      </c>
    </row>
    <row r="20" spans="1:7" s="66" customFormat="1" ht="15.75" customHeight="1">
      <c r="A20" s="55">
        <v>4</v>
      </c>
      <c r="B20" s="69" t="s">
        <v>27</v>
      </c>
      <c r="C20" s="57">
        <v>368870</v>
      </c>
      <c r="D20" s="58">
        <v>678600</v>
      </c>
      <c r="E20" s="63">
        <v>368175</v>
      </c>
      <c r="F20" s="64">
        <f t="shared" si="0"/>
        <v>99.81158673787513</v>
      </c>
      <c r="G20" s="65">
        <f t="shared" si="1"/>
        <v>54.255083996463306</v>
      </c>
    </row>
    <row r="21" spans="1:7" s="66" customFormat="1" ht="15" customHeight="1">
      <c r="A21" s="55">
        <v>5</v>
      </c>
      <c r="B21" s="56" t="s">
        <v>21</v>
      </c>
      <c r="C21" s="57">
        <v>80304</v>
      </c>
      <c r="D21" s="58">
        <v>200000</v>
      </c>
      <c r="E21" s="63">
        <v>73841</v>
      </c>
      <c r="F21" s="64">
        <f t="shared" si="0"/>
        <v>91.95183303446902</v>
      </c>
      <c r="G21" s="65">
        <f t="shared" si="1"/>
        <v>36.920500000000004</v>
      </c>
    </row>
    <row r="22" spans="1:7" s="75" customFormat="1" ht="17.25" customHeight="1" thickBot="1">
      <c r="A22" s="55">
        <v>6</v>
      </c>
      <c r="B22" s="56" t="s">
        <v>28</v>
      </c>
      <c r="C22" s="57">
        <v>80582</v>
      </c>
      <c r="D22" s="58">
        <v>100000</v>
      </c>
      <c r="E22" s="76">
        <v>487</v>
      </c>
      <c r="F22" s="70">
        <f t="shared" si="0"/>
        <v>0.6043533295276861</v>
      </c>
      <c r="G22" s="71">
        <f t="shared" si="1"/>
        <v>0.48700000000000004</v>
      </c>
    </row>
    <row r="23" spans="1:7" s="34" customFormat="1" ht="32.25" customHeight="1" thickBot="1" thickTop="1">
      <c r="A23" s="49" t="s">
        <v>29</v>
      </c>
      <c r="B23" s="79" t="s">
        <v>30</v>
      </c>
      <c r="C23" s="51">
        <f>SUM(C24:C27)</f>
        <v>4344045</v>
      </c>
      <c r="D23" s="52">
        <f>SUM(D24:D27)</f>
        <v>7370000</v>
      </c>
      <c r="E23" s="52">
        <f>SUM(E24:E27)</f>
        <v>3830344</v>
      </c>
      <c r="F23" s="53">
        <f t="shared" si="0"/>
        <v>88.17459303483274</v>
      </c>
      <c r="G23" s="54">
        <f t="shared" si="1"/>
        <v>51.97210312075984</v>
      </c>
    </row>
    <row r="24" spans="1:7" s="66" customFormat="1" ht="24.75" customHeight="1" thickTop="1">
      <c r="A24" s="80">
        <v>1</v>
      </c>
      <c r="B24" s="81" t="s">
        <v>31</v>
      </c>
      <c r="C24" s="82">
        <v>203550</v>
      </c>
      <c r="D24" s="83">
        <v>520000</v>
      </c>
      <c r="E24" s="84">
        <v>201081</v>
      </c>
      <c r="F24" s="60">
        <f t="shared" si="0"/>
        <v>98.7870302137067</v>
      </c>
      <c r="G24" s="61">
        <f t="shared" si="1"/>
        <v>38.669423076923074</v>
      </c>
    </row>
    <row r="25" spans="1:7" s="66" customFormat="1" ht="13.5" customHeight="1">
      <c r="A25" s="85">
        <v>2</v>
      </c>
      <c r="B25" s="86" t="s">
        <v>32</v>
      </c>
      <c r="C25" s="87">
        <v>444636</v>
      </c>
      <c r="D25" s="88">
        <v>350000</v>
      </c>
      <c r="E25" s="84">
        <v>361270</v>
      </c>
      <c r="F25" s="64">
        <f t="shared" si="0"/>
        <v>81.25073093496702</v>
      </c>
      <c r="G25" s="65">
        <f t="shared" si="1"/>
        <v>103.22</v>
      </c>
    </row>
    <row r="26" spans="1:7" s="66" customFormat="1" ht="15.75" customHeight="1">
      <c r="A26" s="85">
        <v>3</v>
      </c>
      <c r="B26" s="89" t="s">
        <v>33</v>
      </c>
      <c r="C26" s="87">
        <v>1079820</v>
      </c>
      <c r="D26" s="88">
        <v>1000000</v>
      </c>
      <c r="E26" s="84">
        <v>179477</v>
      </c>
      <c r="F26" s="64">
        <f t="shared" si="0"/>
        <v>16.62101090922561</v>
      </c>
      <c r="G26" s="65">
        <f t="shared" si="1"/>
        <v>17.9477</v>
      </c>
    </row>
    <row r="27" spans="1:7" s="66" customFormat="1" ht="27.75" customHeight="1" thickBot="1">
      <c r="A27" s="85">
        <v>4</v>
      </c>
      <c r="B27" s="89" t="s">
        <v>34</v>
      </c>
      <c r="C27" s="87">
        <v>2616039</v>
      </c>
      <c r="D27" s="88">
        <v>5500000</v>
      </c>
      <c r="E27" s="84">
        <v>3088516</v>
      </c>
      <c r="F27" s="70">
        <f t="shared" si="0"/>
        <v>118.06077814589156</v>
      </c>
      <c r="G27" s="71">
        <f t="shared" si="1"/>
        <v>56.15483636363636</v>
      </c>
    </row>
    <row r="28" spans="1:7" s="62" customFormat="1" ht="22.5" customHeight="1" thickTop="1">
      <c r="A28" s="90" t="s">
        <v>35</v>
      </c>
      <c r="B28" s="91" t="s">
        <v>36</v>
      </c>
      <c r="C28" s="30">
        <f>SUM(C31:C35)</f>
        <v>13068142</v>
      </c>
      <c r="D28" s="31">
        <f>SUM(D31:D35)</f>
        <v>21052000</v>
      </c>
      <c r="E28" s="31">
        <f>SUM(E31:E35)</f>
        <v>9098196</v>
      </c>
      <c r="F28" s="92">
        <f t="shared" si="0"/>
        <v>69.62119021969612</v>
      </c>
      <c r="G28" s="33">
        <f t="shared" si="1"/>
        <v>43.21772753182596</v>
      </c>
    </row>
    <row r="29" spans="1:7" s="62" customFormat="1" ht="12.75" customHeight="1">
      <c r="A29" s="93"/>
      <c r="B29" s="94" t="s">
        <v>13</v>
      </c>
      <c r="C29" s="37">
        <f>C28-C30</f>
        <v>6293688</v>
      </c>
      <c r="D29" s="38">
        <v>6252000</v>
      </c>
      <c r="E29" s="38">
        <f>E28-E30</f>
        <v>6065888</v>
      </c>
      <c r="F29" s="64">
        <f t="shared" si="0"/>
        <v>96.38050059043283</v>
      </c>
      <c r="G29" s="65">
        <f t="shared" si="1"/>
        <v>97.02316058861165</v>
      </c>
    </row>
    <row r="30" spans="1:7" s="62" customFormat="1" ht="13.5" customHeight="1">
      <c r="A30" s="95"/>
      <c r="B30" s="96" t="s">
        <v>14</v>
      </c>
      <c r="C30" s="97">
        <v>6774454</v>
      </c>
      <c r="D30" s="98">
        <f>D32+D33</f>
        <v>14800000</v>
      </c>
      <c r="E30" s="98">
        <f>E32+E33</f>
        <v>3032308</v>
      </c>
      <c r="F30" s="99">
        <f t="shared" si="0"/>
        <v>44.760920953924845</v>
      </c>
      <c r="G30" s="100">
        <f t="shared" si="1"/>
        <v>20.488567567567568</v>
      </c>
    </row>
    <row r="31" spans="1:7" s="108" customFormat="1" ht="26.25" customHeight="1">
      <c r="A31" s="101">
        <v>1</v>
      </c>
      <c r="B31" s="102" t="s">
        <v>37</v>
      </c>
      <c r="C31" s="103">
        <v>4953663</v>
      </c>
      <c r="D31" s="104">
        <v>4686000</v>
      </c>
      <c r="E31" s="105">
        <v>4914517</v>
      </c>
      <c r="F31" s="106">
        <f t="shared" si="0"/>
        <v>99.20975649736367</v>
      </c>
      <c r="G31" s="107">
        <f t="shared" si="1"/>
        <v>104.8765898420828</v>
      </c>
    </row>
    <row r="32" spans="1:7" s="112" customFormat="1" ht="18.75" customHeight="1">
      <c r="A32" s="109">
        <v>2</v>
      </c>
      <c r="B32" s="110" t="s">
        <v>38</v>
      </c>
      <c r="C32" s="87">
        <v>6098329</v>
      </c>
      <c r="D32" s="88">
        <v>13700000</v>
      </c>
      <c r="E32" s="111">
        <v>2596358</v>
      </c>
      <c r="F32" s="64">
        <f t="shared" si="0"/>
        <v>42.574908634808</v>
      </c>
      <c r="G32" s="65">
        <f t="shared" si="1"/>
        <v>18.951518248175184</v>
      </c>
    </row>
    <row r="33" spans="1:7" s="34" customFormat="1" ht="19.5" customHeight="1">
      <c r="A33" s="109">
        <v>3</v>
      </c>
      <c r="B33" s="86" t="s">
        <v>39</v>
      </c>
      <c r="C33" s="87">
        <v>676125</v>
      </c>
      <c r="D33" s="88">
        <v>1100000</v>
      </c>
      <c r="E33" s="113">
        <v>435950</v>
      </c>
      <c r="F33" s="64">
        <f t="shared" si="0"/>
        <v>64.47772231466075</v>
      </c>
      <c r="G33" s="65">
        <f t="shared" si="1"/>
        <v>39.631818181818176</v>
      </c>
    </row>
    <row r="34" spans="1:7" s="115" customFormat="1" ht="15.75" customHeight="1">
      <c r="A34" s="85">
        <v>4</v>
      </c>
      <c r="B34" s="110" t="s">
        <v>40</v>
      </c>
      <c r="C34" s="87">
        <v>422788</v>
      </c>
      <c r="D34" s="88">
        <v>750000</v>
      </c>
      <c r="E34" s="114">
        <v>380014</v>
      </c>
      <c r="F34" s="64">
        <f t="shared" si="0"/>
        <v>89.88287274000209</v>
      </c>
      <c r="G34" s="65">
        <f t="shared" si="1"/>
        <v>50.66853333333333</v>
      </c>
    </row>
    <row r="35" spans="1:7" s="115" customFormat="1" ht="19.5" customHeight="1">
      <c r="A35" s="116">
        <v>5</v>
      </c>
      <c r="B35" s="117" t="s">
        <v>41</v>
      </c>
      <c r="C35" s="118">
        <v>917237</v>
      </c>
      <c r="D35" s="119">
        <v>816000</v>
      </c>
      <c r="E35" s="120">
        <v>771357</v>
      </c>
      <c r="F35" s="99">
        <f t="shared" si="0"/>
        <v>84.09571353968495</v>
      </c>
      <c r="G35" s="100">
        <f t="shared" si="1"/>
        <v>94.52904411764706</v>
      </c>
    </row>
    <row r="36" spans="1:7" s="34" customFormat="1" ht="33" customHeight="1" thickBot="1">
      <c r="A36" s="121" t="s">
        <v>42</v>
      </c>
      <c r="B36" s="122" t="s">
        <v>43</v>
      </c>
      <c r="C36" s="123">
        <f>SUM(C37:C38)</f>
        <v>48054512</v>
      </c>
      <c r="D36" s="124">
        <f>SUM(D37:D38)</f>
        <v>93897321</v>
      </c>
      <c r="E36" s="124">
        <f>SUM(E37:E38)</f>
        <v>43252862</v>
      </c>
      <c r="F36" s="125">
        <f t="shared" si="0"/>
        <v>90.00791018333513</v>
      </c>
      <c r="G36" s="126">
        <f t="shared" si="1"/>
        <v>46.064000058106025</v>
      </c>
    </row>
    <row r="37" spans="1:7" s="112" customFormat="1" ht="15" customHeight="1" thickTop="1">
      <c r="A37" s="85">
        <v>1</v>
      </c>
      <c r="B37" s="86" t="s">
        <v>44</v>
      </c>
      <c r="C37" s="87">
        <v>44578814</v>
      </c>
      <c r="D37" s="88">
        <v>87947321</v>
      </c>
      <c r="E37" s="127">
        <v>40870402</v>
      </c>
      <c r="F37" s="64">
        <f t="shared" si="0"/>
        <v>91.68122328243187</v>
      </c>
      <c r="G37" s="65">
        <f t="shared" si="1"/>
        <v>46.47145761267703</v>
      </c>
    </row>
    <row r="38" spans="1:7" s="112" customFormat="1" ht="18" customHeight="1" thickBot="1">
      <c r="A38" s="85">
        <v>2</v>
      </c>
      <c r="B38" s="86" t="s">
        <v>45</v>
      </c>
      <c r="C38" s="87">
        <v>3475698</v>
      </c>
      <c r="D38" s="88">
        <v>5950000</v>
      </c>
      <c r="E38" s="127">
        <v>2382460</v>
      </c>
      <c r="F38" s="64">
        <f t="shared" si="0"/>
        <v>68.54623157708178</v>
      </c>
      <c r="G38" s="65">
        <f t="shared" si="1"/>
        <v>40.04134453781513</v>
      </c>
    </row>
    <row r="39" spans="1:7" s="132" customFormat="1" ht="18" customHeight="1" thickTop="1">
      <c r="A39" s="128" t="s">
        <v>46</v>
      </c>
      <c r="B39" s="129" t="s">
        <v>47</v>
      </c>
      <c r="C39" s="30">
        <v>9840767</v>
      </c>
      <c r="D39" s="31">
        <v>13699977</v>
      </c>
      <c r="E39" s="130">
        <v>8774831</v>
      </c>
      <c r="F39" s="131">
        <f t="shared" si="0"/>
        <v>89.16816138416853</v>
      </c>
      <c r="G39" s="33">
        <f t="shared" si="1"/>
        <v>64.04996884301339</v>
      </c>
    </row>
    <row r="40" spans="1:7" s="134" customFormat="1" ht="12.75" customHeight="1" thickBot="1">
      <c r="A40" s="133"/>
      <c r="B40" s="134" t="s">
        <v>48</v>
      </c>
      <c r="C40" s="37">
        <v>3127</v>
      </c>
      <c r="D40" s="38">
        <v>371301</v>
      </c>
      <c r="E40" s="135">
        <v>140591</v>
      </c>
      <c r="F40" s="136">
        <f t="shared" si="0"/>
        <v>4496.034537895747</v>
      </c>
      <c r="G40" s="65">
        <f t="shared" si="1"/>
        <v>37.86442805163466</v>
      </c>
    </row>
    <row r="41" spans="1:7" s="34" customFormat="1" ht="21.75" customHeight="1" thickBot="1" thickTop="1">
      <c r="A41" s="49" t="s">
        <v>49</v>
      </c>
      <c r="B41" s="137" t="s">
        <v>50</v>
      </c>
      <c r="C41" s="51">
        <f>SUM(C42:C44)</f>
        <v>49551236</v>
      </c>
      <c r="D41" s="52">
        <f>SUM(D42:D44)</f>
        <v>90954785</v>
      </c>
      <c r="E41" s="138">
        <f>SUM(E42:E44)</f>
        <v>54600456</v>
      </c>
      <c r="F41" s="139">
        <f t="shared" si="0"/>
        <v>110.18989718036498</v>
      </c>
      <c r="G41" s="54">
        <f t="shared" si="1"/>
        <v>60.030328255957066</v>
      </c>
    </row>
    <row r="42" spans="1:7" s="75" customFormat="1" ht="14.25" customHeight="1" thickTop="1">
      <c r="A42" s="140">
        <v>1</v>
      </c>
      <c r="B42" s="141" t="s">
        <v>51</v>
      </c>
      <c r="C42" s="82">
        <v>46511768</v>
      </c>
      <c r="D42" s="142">
        <v>84266606</v>
      </c>
      <c r="E42" s="127">
        <v>51856368</v>
      </c>
      <c r="F42" s="60">
        <f t="shared" si="0"/>
        <v>111.49085538954357</v>
      </c>
      <c r="G42" s="61">
        <f t="shared" si="1"/>
        <v>61.53845569619833</v>
      </c>
    </row>
    <row r="43" spans="1:7" s="75" customFormat="1" ht="16.5" customHeight="1">
      <c r="A43" s="109">
        <v>2</v>
      </c>
      <c r="B43" s="89" t="s">
        <v>52</v>
      </c>
      <c r="C43" s="87">
        <v>3039468</v>
      </c>
      <c r="D43" s="88">
        <v>5488179</v>
      </c>
      <c r="E43" s="127">
        <v>2744088</v>
      </c>
      <c r="F43" s="64">
        <f t="shared" si="0"/>
        <v>90.28185195567119</v>
      </c>
      <c r="G43" s="65">
        <f t="shared" si="1"/>
        <v>49.99997266852995</v>
      </c>
    </row>
    <row r="44" spans="1:7" s="75" customFormat="1" ht="15.75" customHeight="1" thickBot="1">
      <c r="A44" s="109">
        <v>3</v>
      </c>
      <c r="B44" s="89" t="s">
        <v>53</v>
      </c>
      <c r="C44" s="87"/>
      <c r="D44" s="88">
        <v>1200000</v>
      </c>
      <c r="E44" s="127"/>
      <c r="F44" s="143"/>
      <c r="G44" s="65"/>
    </row>
    <row r="45" spans="1:7" s="147" customFormat="1" ht="24" customHeight="1" thickBot="1" thickTop="1">
      <c r="A45" s="144" t="s">
        <v>54</v>
      </c>
      <c r="B45" s="145" t="s">
        <v>55</v>
      </c>
      <c r="C45" s="146">
        <f>C47+C49</f>
        <v>4487007</v>
      </c>
      <c r="D45" s="138">
        <f>D47+D49</f>
        <v>7879267</v>
      </c>
      <c r="E45" s="138">
        <f>E47+E49</f>
        <v>5436358</v>
      </c>
      <c r="F45" s="53">
        <f t="shared" si="0"/>
        <v>121.1577784478607</v>
      </c>
      <c r="G45" s="54">
        <f t="shared" si="1"/>
        <v>68.99573272488418</v>
      </c>
    </row>
    <row r="46" spans="1:7" s="66" customFormat="1" ht="11.25" customHeight="1" thickTop="1">
      <c r="A46" s="85"/>
      <c r="B46" s="148" t="s">
        <v>56</v>
      </c>
      <c r="C46" s="149"/>
      <c r="D46" s="88" t="s">
        <v>57</v>
      </c>
      <c r="E46" s="84"/>
      <c r="F46" s="60"/>
      <c r="G46" s="61"/>
    </row>
    <row r="47" spans="1:7" s="154" customFormat="1" ht="12.75" customHeight="1">
      <c r="A47" s="150"/>
      <c r="B47" s="151" t="s">
        <v>58</v>
      </c>
      <c r="C47" s="152">
        <v>22844</v>
      </c>
      <c r="D47" s="153">
        <v>1561219</v>
      </c>
      <c r="E47" s="63">
        <v>967224</v>
      </c>
      <c r="F47" s="64">
        <f t="shared" si="0"/>
        <v>4234.039572754334</v>
      </c>
      <c r="G47" s="65">
        <f t="shared" si="1"/>
        <v>61.95312765217436</v>
      </c>
    </row>
    <row r="48" spans="1:7" s="160" customFormat="1" ht="4.5" customHeight="1">
      <c r="A48" s="155"/>
      <c r="B48" s="156"/>
      <c r="C48" s="157"/>
      <c r="D48" s="158"/>
      <c r="E48" s="159"/>
      <c r="F48" s="64"/>
      <c r="G48" s="65"/>
    </row>
    <row r="49" spans="1:7" s="66" customFormat="1" ht="12.75" customHeight="1">
      <c r="A49" s="85"/>
      <c r="B49" s="148" t="s">
        <v>59</v>
      </c>
      <c r="C49" s="87">
        <v>4464163</v>
      </c>
      <c r="D49" s="88">
        <v>6318048</v>
      </c>
      <c r="E49" s="84">
        <v>4469134</v>
      </c>
      <c r="F49" s="64">
        <f t="shared" si="0"/>
        <v>100.11135346088393</v>
      </c>
      <c r="G49" s="65">
        <f t="shared" si="1"/>
        <v>70.73599314218568</v>
      </c>
    </row>
    <row r="50" spans="1:7" s="160" customFormat="1" ht="12" customHeight="1" thickBot="1">
      <c r="A50" s="155"/>
      <c r="B50" s="156" t="s">
        <v>60</v>
      </c>
      <c r="C50" s="157"/>
      <c r="D50" s="158">
        <v>1515000</v>
      </c>
      <c r="E50" s="159">
        <v>1515988</v>
      </c>
      <c r="F50" s="70"/>
      <c r="G50" s="71">
        <f t="shared" si="1"/>
        <v>100.06521452145213</v>
      </c>
    </row>
    <row r="51" spans="1:7" s="34" customFormat="1" ht="21" customHeight="1" thickBot="1" thickTop="1">
      <c r="A51" s="161" t="s">
        <v>61</v>
      </c>
      <c r="B51" s="162" t="s">
        <v>62</v>
      </c>
      <c r="C51" s="163">
        <f>SUM(C52:C55)</f>
        <v>21004553</v>
      </c>
      <c r="D51" s="164">
        <f>D52+D54+D55</f>
        <v>37385035.07</v>
      </c>
      <c r="E51" s="165">
        <f>E52+E54+E55</f>
        <v>19651464</v>
      </c>
      <c r="F51" s="53">
        <f t="shared" si="0"/>
        <v>93.55811570948451</v>
      </c>
      <c r="G51" s="54">
        <f t="shared" si="1"/>
        <v>52.56505434114068</v>
      </c>
    </row>
    <row r="52" spans="1:7" s="147" customFormat="1" ht="17.25" customHeight="1" thickTop="1">
      <c r="A52" s="166">
        <v>1</v>
      </c>
      <c r="B52" s="167" t="s">
        <v>63</v>
      </c>
      <c r="C52" s="168">
        <v>3892303</v>
      </c>
      <c r="D52" s="169">
        <v>7674085</v>
      </c>
      <c r="E52" s="84">
        <v>4145696</v>
      </c>
      <c r="F52" s="60">
        <f t="shared" si="0"/>
        <v>106.51010468609459</v>
      </c>
      <c r="G52" s="61">
        <f t="shared" si="1"/>
        <v>54.02202347250519</v>
      </c>
    </row>
    <row r="53" spans="1:7" s="174" customFormat="1" ht="10.5" customHeight="1">
      <c r="A53" s="170"/>
      <c r="B53" s="171" t="s">
        <v>48</v>
      </c>
      <c r="C53" s="172"/>
      <c r="D53" s="173">
        <v>1200000</v>
      </c>
      <c r="E53" s="159"/>
      <c r="F53" s="64"/>
      <c r="G53" s="65">
        <f t="shared" si="1"/>
        <v>0</v>
      </c>
    </row>
    <row r="54" spans="1:7" s="175" customFormat="1" ht="27.75" customHeight="1">
      <c r="A54" s="166">
        <v>2</v>
      </c>
      <c r="B54" s="167" t="s">
        <v>64</v>
      </c>
      <c r="C54" s="168">
        <v>215298</v>
      </c>
      <c r="D54" s="169">
        <v>36700</v>
      </c>
      <c r="E54" s="127">
        <v>17649</v>
      </c>
      <c r="F54" s="64">
        <f t="shared" si="0"/>
        <v>8.197475127497702</v>
      </c>
      <c r="G54" s="65">
        <f t="shared" si="1"/>
        <v>48.089918256130794</v>
      </c>
    </row>
    <row r="55" spans="1:7" s="178" customFormat="1" ht="15.75" customHeight="1">
      <c r="A55" s="166">
        <v>3</v>
      </c>
      <c r="B55" s="176" t="s">
        <v>65</v>
      </c>
      <c r="C55" s="168">
        <v>16896952</v>
      </c>
      <c r="D55" s="169">
        <v>29674250.07</v>
      </c>
      <c r="E55" s="177">
        <v>15488119</v>
      </c>
      <c r="F55" s="64">
        <f t="shared" si="0"/>
        <v>91.66220629614146</v>
      </c>
      <c r="G55" s="65">
        <f t="shared" si="1"/>
        <v>52.19380089964984</v>
      </c>
    </row>
    <row r="56" spans="1:7" s="181" customFormat="1" ht="15" customHeight="1" thickBot="1">
      <c r="A56" s="179"/>
      <c r="B56" s="180" t="s">
        <v>48</v>
      </c>
      <c r="C56" s="172"/>
      <c r="D56" s="173">
        <v>690000</v>
      </c>
      <c r="E56" s="158">
        <v>70000</v>
      </c>
      <c r="F56" s="143"/>
      <c r="G56" s="71">
        <f t="shared" si="1"/>
        <v>10.144927536231885</v>
      </c>
    </row>
    <row r="57" spans="1:7" s="184" customFormat="1" ht="25.5" customHeight="1" thickTop="1">
      <c r="A57" s="227" t="s">
        <v>66</v>
      </c>
      <c r="B57" s="228"/>
      <c r="C57" s="182">
        <f>C7+C41+C45+C51</f>
        <v>168991409</v>
      </c>
      <c r="D57" s="183">
        <f>D7+D41+D45+D51</f>
        <v>310300535.07</v>
      </c>
      <c r="E57" s="183">
        <f>E7+E41+E45+E51</f>
        <v>164538850</v>
      </c>
      <c r="F57" s="131">
        <f t="shared" si="0"/>
        <v>97.36521576667842</v>
      </c>
      <c r="G57" s="33">
        <f t="shared" si="1"/>
        <v>53.02564172597448</v>
      </c>
    </row>
    <row r="58" spans="1:7" s="112" customFormat="1" ht="13.5" customHeight="1">
      <c r="A58" s="185"/>
      <c r="B58" s="186" t="s">
        <v>67</v>
      </c>
      <c r="C58" s="187">
        <f>C57-C59</f>
        <v>157749665</v>
      </c>
      <c r="D58" s="188">
        <f>D57-D59</f>
        <v>286921186.07</v>
      </c>
      <c r="E58" s="188">
        <f>E57-E59</f>
        <v>156826817</v>
      </c>
      <c r="F58" s="64">
        <f t="shared" si="0"/>
        <v>99.41499210156802</v>
      </c>
      <c r="G58" s="65">
        <f t="shared" si="1"/>
        <v>54.65850017842149</v>
      </c>
    </row>
    <row r="59" spans="1:7" s="194" customFormat="1" ht="12.75" customHeight="1" thickBot="1">
      <c r="A59" s="189"/>
      <c r="B59" s="190" t="s">
        <v>68</v>
      </c>
      <c r="C59" s="191">
        <f>C30+C40+C49</f>
        <v>11241744</v>
      </c>
      <c r="D59" s="192">
        <f>D30+D40+D49+D53+D56</f>
        <v>23379349</v>
      </c>
      <c r="E59" s="193">
        <f>E30+E40+E49+E53+E56</f>
        <v>7712033</v>
      </c>
      <c r="F59" s="70">
        <f t="shared" si="0"/>
        <v>68.60174898129685</v>
      </c>
      <c r="G59" s="71">
        <f t="shared" si="1"/>
        <v>32.98651728925386</v>
      </c>
    </row>
    <row r="60" spans="1:7" s="194" customFormat="1" ht="18.75" customHeight="1" thickTop="1">
      <c r="A60" s="229" t="s">
        <v>69</v>
      </c>
      <c r="B60" s="230"/>
      <c r="C60" s="195">
        <f>C61+C62</f>
        <v>151879159</v>
      </c>
      <c r="D60" s="196">
        <f>D61+D62</f>
        <v>279074585</v>
      </c>
      <c r="E60" s="197">
        <f>E61+E62</f>
        <v>147517094</v>
      </c>
      <c r="F60" s="60">
        <f t="shared" si="0"/>
        <v>97.12793708582493</v>
      </c>
      <c r="G60" s="61">
        <f t="shared" si="1"/>
        <v>52.859379509603144</v>
      </c>
    </row>
    <row r="61" spans="1:7" s="194" customFormat="1" ht="11.25" customHeight="1">
      <c r="A61" s="198"/>
      <c r="B61" s="199" t="s">
        <v>67</v>
      </c>
      <c r="C61" s="200">
        <f>C58-C67-C64</f>
        <v>140637415</v>
      </c>
      <c r="D61" s="201">
        <f>D7-D30-D40+D41+D47+D52-D53</f>
        <v>257900236</v>
      </c>
      <c r="E61" s="202">
        <f>E7-E30-E40+E41+E47+E52-E53</f>
        <v>141391049</v>
      </c>
      <c r="F61" s="64">
        <f t="shared" si="0"/>
        <v>100.53587020210801</v>
      </c>
      <c r="G61" s="65">
        <f t="shared" si="1"/>
        <v>54.823931607414266</v>
      </c>
    </row>
    <row r="62" spans="1:7" s="208" customFormat="1" ht="12.75" customHeight="1">
      <c r="A62" s="203"/>
      <c r="B62" s="204" t="s">
        <v>70</v>
      </c>
      <c r="C62" s="205">
        <f>C30+C40+C49</f>
        <v>11241744</v>
      </c>
      <c r="D62" s="206">
        <f>D30+D40+D49-D50+D53</f>
        <v>21174349</v>
      </c>
      <c r="E62" s="207">
        <f>E30+E40+E49-E50+E53</f>
        <v>6126045</v>
      </c>
      <c r="F62" s="64">
        <f t="shared" si="0"/>
        <v>54.49372446125796</v>
      </c>
      <c r="G62" s="65">
        <f t="shared" si="1"/>
        <v>28.93144436223281</v>
      </c>
    </row>
    <row r="63" spans="1:7" s="212" customFormat="1" ht="17.25" customHeight="1">
      <c r="A63" s="231" t="s">
        <v>71</v>
      </c>
      <c r="B63" s="232"/>
      <c r="C63" s="209">
        <f>C64</f>
        <v>16896952</v>
      </c>
      <c r="D63" s="210">
        <f>SUM(D64:D65)</f>
        <v>29674250.07</v>
      </c>
      <c r="E63" s="211">
        <f>SUM(E64:E65)</f>
        <v>15488119</v>
      </c>
      <c r="F63" s="106">
        <f t="shared" si="0"/>
        <v>91.66220629614146</v>
      </c>
      <c r="G63" s="107">
        <f t="shared" si="1"/>
        <v>52.19380089964984</v>
      </c>
    </row>
    <row r="64" spans="1:7" s="208" customFormat="1" ht="12" customHeight="1">
      <c r="A64" s="213"/>
      <c r="B64" s="199" t="s">
        <v>67</v>
      </c>
      <c r="C64" s="214">
        <f>C55</f>
        <v>16896952</v>
      </c>
      <c r="D64" s="215">
        <f>D55-D56</f>
        <v>28984250.07</v>
      </c>
      <c r="E64" s="216">
        <f>E55-E56</f>
        <v>15418119</v>
      </c>
      <c r="F64" s="64">
        <f t="shared" si="0"/>
        <v>91.24793039596727</v>
      </c>
      <c r="G64" s="65">
        <f t="shared" si="1"/>
        <v>53.194817746754275</v>
      </c>
    </row>
    <row r="65" spans="1:7" s="208" customFormat="1" ht="12" customHeight="1">
      <c r="A65" s="217"/>
      <c r="B65" s="204" t="s">
        <v>70</v>
      </c>
      <c r="C65" s="205"/>
      <c r="D65" s="218">
        <f>D56</f>
        <v>690000</v>
      </c>
      <c r="E65" s="219">
        <f>E56</f>
        <v>70000</v>
      </c>
      <c r="F65" s="99"/>
      <c r="G65" s="100">
        <f t="shared" si="1"/>
        <v>10.144927536231885</v>
      </c>
    </row>
    <row r="66" spans="1:7" s="175" customFormat="1" ht="27.75" customHeight="1">
      <c r="A66" s="231" t="s">
        <v>72</v>
      </c>
      <c r="B66" s="233"/>
      <c r="C66" s="220">
        <f>C67</f>
        <v>215298</v>
      </c>
      <c r="D66" s="221">
        <f>SUM(D67:D68)</f>
        <v>1551700</v>
      </c>
      <c r="E66" s="222">
        <f>SUM(E67:E68)</f>
        <v>1533637</v>
      </c>
      <c r="F66" s="64">
        <f t="shared" si="0"/>
        <v>712.3322093098867</v>
      </c>
      <c r="G66" s="65">
        <f t="shared" si="1"/>
        <v>98.83592189211832</v>
      </c>
    </row>
    <row r="67" spans="1:7" s="208" customFormat="1" ht="11.25" customHeight="1">
      <c r="A67" s="213"/>
      <c r="B67" s="199" t="s">
        <v>67</v>
      </c>
      <c r="C67" s="214">
        <f>C54</f>
        <v>215298</v>
      </c>
      <c r="D67" s="215">
        <f>D54</f>
        <v>36700</v>
      </c>
      <c r="E67" s="223">
        <f>E54</f>
        <v>17649</v>
      </c>
      <c r="F67" s="64">
        <f t="shared" si="0"/>
        <v>8.197475127497702</v>
      </c>
      <c r="G67" s="65">
        <f t="shared" si="1"/>
        <v>48.089918256130794</v>
      </c>
    </row>
    <row r="68" spans="1:7" s="208" customFormat="1" ht="12" customHeight="1">
      <c r="A68" s="217"/>
      <c r="B68" s="204" t="s">
        <v>70</v>
      </c>
      <c r="C68" s="205"/>
      <c r="D68" s="218">
        <f>D50</f>
        <v>1515000</v>
      </c>
      <c r="E68" s="219">
        <f>E50</f>
        <v>1515988</v>
      </c>
      <c r="F68" s="99"/>
      <c r="G68" s="100">
        <f t="shared" si="1"/>
        <v>100.06521452145213</v>
      </c>
    </row>
    <row r="69" ht="12.75">
      <c r="E69" s="225"/>
    </row>
    <row r="70" spans="1:5" ht="12.75">
      <c r="A70" s="226" t="s">
        <v>73</v>
      </c>
      <c r="E70" s="225"/>
    </row>
    <row r="71" spans="1:5" ht="12.75">
      <c r="A71" s="226" t="s">
        <v>74</v>
      </c>
      <c r="E71" s="225"/>
    </row>
    <row r="72" ht="12.75">
      <c r="A72" s="226" t="s">
        <v>75</v>
      </c>
    </row>
  </sheetData>
  <mergeCells count="8">
    <mergeCell ref="F1:G1"/>
    <mergeCell ref="A2:G2"/>
    <mergeCell ref="C4:C5"/>
    <mergeCell ref="D4:G4"/>
    <mergeCell ref="A57:B57"/>
    <mergeCell ref="A60:B60"/>
    <mergeCell ref="A63:B63"/>
    <mergeCell ref="A66:B66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2008-10-09T10:09:23Z</cp:lastPrinted>
  <dcterms:created xsi:type="dcterms:W3CDTF">2008-10-09T10:07:28Z</dcterms:created>
  <dcterms:modified xsi:type="dcterms:W3CDTF">2008-10-13T12:13:17Z</dcterms:modified>
  <cp:category/>
  <cp:version/>
  <cp:contentType/>
  <cp:contentStatus/>
</cp:coreProperties>
</file>