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460" windowWidth="1230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<sst xmlns="http://schemas.openxmlformats.org/spreadsheetml/2006/main" count="82" uniqueCount="51">
  <si>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Zadania gminy (szkoły podstawowe, gimnazja, przedszkola)</t>
  </si>
  <si>
    <t>w złotych</t>
  </si>
  <si>
    <t xml:space="preserve">Dział </t>
  </si>
  <si>
    <t>Wyszczególnienie</t>
  </si>
  <si>
    <t xml:space="preserve">Wykonanie </t>
  </si>
  <si>
    <r>
      <t xml:space="preserve">Plan 2008                    </t>
    </r>
    <r>
      <rPr>
        <sz val="8"/>
        <rFont val="Times New Roman CE"/>
        <family val="1"/>
      </rPr>
      <t xml:space="preserve">                    </t>
    </r>
  </si>
  <si>
    <t>Dynamika         %</t>
  </si>
  <si>
    <t>% wykonania planu</t>
  </si>
  <si>
    <t>Roz.</t>
  </si>
  <si>
    <r>
      <t xml:space="preserve"> 2007 r.            </t>
    </r>
  </si>
  <si>
    <t>pierwotny</t>
  </si>
  <si>
    <t>po zmianach</t>
  </si>
  <si>
    <r>
      <t xml:space="preserve"> 2008 r.            </t>
    </r>
  </si>
  <si>
    <t>6 : 3</t>
  </si>
  <si>
    <t>6 : 4</t>
  </si>
  <si>
    <t>6 : 5</t>
  </si>
  <si>
    <t>Szkoły podstawowe</t>
  </si>
  <si>
    <t>Wydatki bieżące:</t>
  </si>
  <si>
    <t>wynagrodzenia i pochodne</t>
  </si>
  <si>
    <t xml:space="preserve">dotacje - szkoły niepubliczne </t>
  </si>
  <si>
    <t>pozostałe w tym:</t>
  </si>
  <si>
    <t xml:space="preserve">  -   remonty</t>
  </si>
  <si>
    <t>Wydatki majątkowe</t>
  </si>
  <si>
    <t>Oddziały przedszkolne w szkołach podstawowych</t>
  </si>
  <si>
    <t>Przedszkola</t>
  </si>
  <si>
    <t xml:space="preserve">dotacje - zakłady budżetowe </t>
  </si>
  <si>
    <r>
      <t>Wydatki majątkowe</t>
    </r>
    <r>
      <rPr>
        <i/>
        <sz val="7"/>
        <rFont val="Times New Roman CE"/>
        <family val="1"/>
      </rPr>
      <t xml:space="preserve"> </t>
    </r>
  </si>
  <si>
    <t>Gimnazja</t>
  </si>
  <si>
    <t>dotacje - szkoły niepubliczne</t>
  </si>
  <si>
    <t>Zespół Obsługi Ekonomiczno-Administracyjnej Szkół (Przedszkoli Miejskich)</t>
  </si>
  <si>
    <t>Dokształcanie i doskonalenie nauczycieli</t>
  </si>
  <si>
    <t xml:space="preserve">pozostałe </t>
  </si>
  <si>
    <r>
      <t>Pozost</t>
    </r>
    <r>
      <rPr>
        <b/>
        <i/>
        <sz val="10"/>
        <rFont val="Times New Roman CE"/>
        <family val="1"/>
      </rPr>
      <t>ała działalność</t>
    </r>
  </si>
  <si>
    <t>Zespół Obsługi Ekonomiczno-Administracyjnej Szkół:</t>
  </si>
  <si>
    <r>
      <t xml:space="preserve">wynagrodzenia i pochodne   </t>
    </r>
    <r>
      <rPr>
        <i/>
        <sz val="9"/>
        <rFont val="Times New Roman CE"/>
        <family val="1"/>
      </rPr>
      <t xml:space="preserve">(na  zajęcia pozalekcyjne)  </t>
    </r>
  </si>
  <si>
    <t>pozostałe  w tym:</t>
  </si>
  <si>
    <t>- wynagrodzenia i pochodne</t>
  </si>
  <si>
    <t>- nauka pływania w szkołach publicznych, dowóz dzieci na basen, wynajem obiektów sportowych</t>
  </si>
  <si>
    <t>- remonty (Rady Osiedli)</t>
  </si>
  <si>
    <t xml:space="preserve">- inne (w tym porozumienia 2,1 tys. zł)   </t>
  </si>
  <si>
    <r>
      <t xml:space="preserve">dotacje </t>
    </r>
    <r>
      <rPr>
        <i/>
        <sz val="9"/>
        <rFont val="Times New Roman CE"/>
        <family val="1"/>
      </rPr>
      <t>(w tym dla szkół niepublicznych: plan 16,1 tys. zł, wyk. 16,1 tys. zł)  w tym:</t>
    </r>
  </si>
  <si>
    <t>- porozumienia</t>
  </si>
  <si>
    <t xml:space="preserve">RAZEM   OŚWIATA             I WYCHOWANIE                             </t>
  </si>
  <si>
    <t xml:space="preserve"> z tego:</t>
  </si>
  <si>
    <t xml:space="preserve"> - wydatki bieżące</t>
  </si>
  <si>
    <t xml:space="preserve"> - dotacje</t>
  </si>
  <si>
    <t xml:space="preserve"> - wydatki majątkowe</t>
  </si>
  <si>
    <t>na zadania zlecone gminie</t>
  </si>
  <si>
    <t>dotacje</t>
  </si>
  <si>
    <t>wydatki majątkowe</t>
  </si>
  <si>
    <t>(w tym dotacja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</si>
</sst>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(&quot;$&quot;* #,##0.000_);_(&quot;$&quot;* \(#,##0.000\);_(&quot;$&quot;* &quot;-&quot;??_);_(@_)"/>
  </numFmts>
  <fonts count="1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i/>
      <sz val="7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i/>
      <sz val="10"/>
      <name val="Times New Roman CE"/>
      <family val="1"/>
    </font>
    <font>
      <i/>
      <sz val="8.5"/>
      <name val="Times New Roman CE"/>
      <family val="1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44" fontId="7" fillId="0" borderId="2" xfId="18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vertical="center" wrapText="1"/>
    </xf>
    <xf numFmtId="3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44" fontId="8" fillId="0" borderId="13" xfId="18" applyFont="1" applyFill="1" applyBorder="1" applyAlignment="1" applyProtection="1">
      <alignment vertical="center" wrapText="1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164" fontId="8" fillId="0" borderId="16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164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 applyProtection="1">
      <alignment horizontal="centerContinuous" vertical="center"/>
      <protection locked="0"/>
    </xf>
    <xf numFmtId="44" fontId="1" fillId="0" borderId="16" xfId="18" applyFont="1" applyFill="1" applyBorder="1" applyAlignment="1" applyProtection="1">
      <alignment vertical="center" wrapText="1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16" xfId="0" applyNumberFormat="1" applyFont="1" applyFill="1" applyBorder="1" applyAlignment="1" applyProtection="1">
      <alignment horizontal="right" vertical="center"/>
      <protection locked="0"/>
    </xf>
    <xf numFmtId="164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5" fontId="10" fillId="0" borderId="10" xfId="18" applyNumberFormat="1" applyFont="1" applyFill="1" applyBorder="1" applyAlignment="1" applyProtection="1">
      <alignment vertical="center" wrapText="1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4" fontId="10" fillId="0" borderId="10" xfId="18" applyFont="1" applyFill="1" applyBorder="1" applyAlignment="1" applyProtection="1">
      <alignment vertical="center" wrapText="1"/>
      <protection locked="0"/>
    </xf>
    <xf numFmtId="44" fontId="1" fillId="0" borderId="10" xfId="18" applyFont="1" applyFill="1" applyBorder="1" applyAlignment="1" applyProtection="1">
      <alignment vertical="center" wrapText="1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8" xfId="0" applyNumberFormat="1" applyFont="1" applyFill="1" applyBorder="1" applyAlignment="1" applyProtection="1">
      <alignment horizontal="right" vertical="center"/>
      <protection locked="0"/>
    </xf>
    <xf numFmtId="164" fontId="1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44" fontId="1" fillId="0" borderId="16" xfId="18" applyFont="1" applyFill="1" applyBorder="1" applyAlignment="1" applyProtection="1">
      <alignment vertical="center" wrapText="1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44" fontId="9" fillId="0" borderId="10" xfId="18" applyFont="1" applyFill="1" applyBorder="1" applyAlignment="1" applyProtection="1">
      <alignment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164" fontId="8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0" applyNumberFormat="1" applyFont="1" applyFill="1" applyBorder="1" applyAlignment="1" applyProtection="1">
      <alignment horizontal="right" vertical="center"/>
      <protection locked="0"/>
    </xf>
    <xf numFmtId="164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0" borderId="8" xfId="0" applyNumberFormat="1" applyFont="1" applyFill="1" applyBorder="1" applyAlignment="1" applyProtection="1">
      <alignment horizontal="right" vertical="center"/>
      <protection locked="0"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44" fontId="4" fillId="0" borderId="13" xfId="18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164" fontId="4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7" xfId="0" applyNumberFormat="1" applyFont="1" applyFill="1" applyBorder="1" applyAlignment="1" applyProtection="1">
      <alignment horizontal="centerContinuous" vertical="center"/>
      <protection locked="0"/>
    </xf>
    <xf numFmtId="44" fontId="13" fillId="0" borderId="16" xfId="18" applyFont="1" applyFill="1" applyBorder="1" applyAlignment="1" applyProtection="1">
      <alignment vertical="center" wrapText="1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7" xfId="0" applyNumberFormat="1" applyFont="1" applyFill="1" applyBorder="1" applyAlignment="1" applyProtection="1">
      <alignment horizontal="centerContinuous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44" fontId="13" fillId="0" borderId="13" xfId="18" applyFont="1" applyFill="1" applyBorder="1" applyAlignment="1" applyProtection="1">
      <alignment vertical="center" wrapText="1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horizontal="centerContinuous" vertical="center"/>
      <protection locked="0"/>
    </xf>
    <xf numFmtId="44" fontId="12" fillId="0" borderId="10" xfId="18" applyFont="1" applyFill="1" applyBorder="1" applyAlignment="1" applyProtection="1">
      <alignment vertical="center" wrapText="1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49" fontId="10" fillId="0" borderId="10" xfId="18" applyNumberFormat="1" applyFont="1" applyFill="1" applyBorder="1" applyAlignment="1" applyProtection="1">
      <alignment vertical="center" wrapText="1"/>
      <protection locked="0"/>
    </xf>
    <xf numFmtId="3" fontId="14" fillId="0" borderId="9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2" borderId="9" xfId="0" applyNumberFormat="1" applyFont="1" applyFill="1" applyBorder="1" applyAlignment="1" applyProtection="1">
      <alignment horizontal="right" vertical="center"/>
      <protection locked="0"/>
    </xf>
    <xf numFmtId="3" fontId="10" fillId="2" borderId="10" xfId="0" applyNumberFormat="1" applyFont="1" applyFill="1" applyBorder="1" applyAlignment="1" applyProtection="1">
      <alignment horizontal="right" vertical="center"/>
      <protection locked="0"/>
    </xf>
    <xf numFmtId="49" fontId="15" fillId="0" borderId="10" xfId="18" applyNumberFormat="1" applyFont="1" applyFill="1" applyBorder="1" applyAlignment="1" applyProtection="1">
      <alignment vertical="center" wrapText="1"/>
      <protection locked="0"/>
    </xf>
    <xf numFmtId="44" fontId="13" fillId="0" borderId="10" xfId="18" applyFont="1" applyFill="1" applyBorder="1" applyAlignment="1" applyProtection="1">
      <alignment vertical="center" wrapText="1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8" fillId="0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44" fontId="16" fillId="0" borderId="21" xfId="18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164" fontId="16" fillId="0" borderId="21" xfId="0" applyNumberFormat="1" applyFont="1" applyFill="1" applyBorder="1" applyAlignment="1" applyProtection="1">
      <alignment horizontal="right" vertical="center"/>
      <protection locked="0"/>
    </xf>
    <xf numFmtId="164" fontId="16" fillId="0" borderId="2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9" xfId="0" applyNumberFormat="1" applyFont="1" applyFill="1" applyBorder="1" applyAlignment="1" applyProtection="1">
      <alignment horizontal="right"/>
      <protection locked="0"/>
    </xf>
    <xf numFmtId="3" fontId="14" fillId="0" borderId="10" xfId="0" applyNumberFormat="1" applyFont="1" applyFill="1" applyBorder="1" applyAlignment="1" applyProtection="1">
      <alignment horizontal="right"/>
      <protection locked="0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8" xfId="0" applyNumberFormat="1" applyFont="1" applyFill="1" applyBorder="1" applyAlignment="1" applyProtection="1">
      <alignment horizontal="right" vertical="center"/>
      <protection locked="0"/>
    </xf>
    <xf numFmtId="164" fontId="4" fillId="0" borderId="18" xfId="0" applyNumberFormat="1" applyFont="1" applyFill="1" applyBorder="1" applyAlignment="1" applyProtection="1">
      <alignment horizontal="right" vertical="center"/>
      <protection locked="0"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16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7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164" fontId="14" fillId="0" borderId="10" xfId="0" applyNumberFormat="1" applyFont="1" applyFill="1" applyBorder="1" applyAlignment="1" applyProtection="1">
      <alignment horizontal="right" vertical="center"/>
      <protection locked="0"/>
    </xf>
    <xf numFmtId="164" fontId="14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23" xfId="0" applyNumberFormat="1" applyFont="1" applyFill="1" applyBorder="1" applyAlignment="1" applyProtection="1">
      <alignment/>
      <protection locked="0"/>
    </xf>
    <xf numFmtId="44" fontId="10" fillId="0" borderId="24" xfId="18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164" fontId="1" fillId="0" borderId="24" xfId="0" applyNumberFormat="1" applyFont="1" applyFill="1" applyBorder="1" applyAlignment="1" applyProtection="1">
      <alignment horizontal="right" vertical="center"/>
      <protection locked="0"/>
    </xf>
    <xf numFmtId="164" fontId="14" fillId="0" borderId="27" xfId="0" applyNumberFormat="1" applyFont="1" applyFill="1" applyBorder="1" applyAlignment="1" applyProtection="1">
      <alignment horizontal="right" vertical="center"/>
      <protection locked="0"/>
    </xf>
    <xf numFmtId="44" fontId="10" fillId="0" borderId="0" xfId="18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5.375" style="1" customWidth="1"/>
    <col min="2" max="2" width="25.375" style="2" customWidth="1"/>
    <col min="3" max="3" width="11.25390625" style="3" customWidth="1"/>
    <col min="4" max="5" width="11.00390625" style="4" customWidth="1"/>
    <col min="6" max="6" width="11.00390625" style="5" customWidth="1"/>
    <col min="7" max="7" width="8.875" style="3" customWidth="1"/>
    <col min="8" max="8" width="7.375" style="3" customWidth="1"/>
    <col min="9" max="9" width="8.00390625" style="3" customWidth="1"/>
    <col min="10" max="16384" width="9.125" style="6" customWidth="1"/>
  </cols>
  <sheetData>
    <row r="1" ht="6" customHeight="1"/>
    <row r="2" spans="2:8" s="7" customFormat="1" ht="15" customHeight="1">
      <c r="B2" s="8" t="s">
        <v>0</v>
      </c>
      <c r="C2" s="9"/>
      <c r="D2" s="10"/>
      <c r="E2" s="10"/>
      <c r="F2" s="10"/>
      <c r="G2" s="9"/>
      <c r="H2" s="9"/>
    </row>
    <row r="3" ht="9.75" customHeight="1" thickBot="1">
      <c r="I3" s="11" t="s">
        <v>1</v>
      </c>
    </row>
    <row r="4" spans="1:9" s="20" customFormat="1" ht="18.75" customHeight="1" thickBot="1" thickTop="1">
      <c r="A4" s="12" t="s">
        <v>2</v>
      </c>
      <c r="B4" s="13" t="s">
        <v>3</v>
      </c>
      <c r="C4" s="14" t="s">
        <v>4</v>
      </c>
      <c r="D4" s="15" t="s">
        <v>5</v>
      </c>
      <c r="E4" s="16"/>
      <c r="F4" s="14" t="s">
        <v>4</v>
      </c>
      <c r="G4" s="17" t="s">
        <v>6</v>
      </c>
      <c r="H4" s="18" t="s">
        <v>7</v>
      </c>
      <c r="I4" s="19"/>
    </row>
    <row r="5" spans="1:9" s="28" customFormat="1" ht="12" customHeight="1" thickTop="1">
      <c r="A5" s="21" t="s">
        <v>8</v>
      </c>
      <c r="B5" s="22"/>
      <c r="C5" s="23" t="s">
        <v>9</v>
      </c>
      <c r="D5" s="24" t="s">
        <v>10</v>
      </c>
      <c r="E5" s="24" t="s">
        <v>11</v>
      </c>
      <c r="F5" s="24" t="s">
        <v>12</v>
      </c>
      <c r="G5" s="25" t="s">
        <v>13</v>
      </c>
      <c r="H5" s="26" t="s">
        <v>14</v>
      </c>
      <c r="I5" s="27" t="s">
        <v>15</v>
      </c>
    </row>
    <row r="6" spans="1:9" s="35" customFormat="1" ht="6.75" customHeight="1">
      <c r="A6" s="29">
        <v>1</v>
      </c>
      <c r="B6" s="30">
        <v>2</v>
      </c>
      <c r="C6" s="31">
        <v>3</v>
      </c>
      <c r="D6" s="32">
        <v>4</v>
      </c>
      <c r="E6" s="32">
        <v>5</v>
      </c>
      <c r="F6" s="32">
        <v>6</v>
      </c>
      <c r="G6" s="33">
        <v>7</v>
      </c>
      <c r="H6" s="33">
        <v>8</v>
      </c>
      <c r="I6" s="34">
        <v>9</v>
      </c>
    </row>
    <row r="7" spans="1:9" s="43" customFormat="1" ht="13.5" customHeight="1">
      <c r="A7" s="36">
        <v>80101</v>
      </c>
      <c r="B7" s="37" t="s">
        <v>16</v>
      </c>
      <c r="C7" s="38">
        <f>C8+C13</f>
        <v>28328474</v>
      </c>
      <c r="D7" s="39">
        <f>D8+D13</f>
        <v>29545200</v>
      </c>
      <c r="E7" s="39">
        <f>E8+E13</f>
        <v>31928295</v>
      </c>
      <c r="F7" s="39">
        <f>F8+F13</f>
        <v>31484467</v>
      </c>
      <c r="G7" s="40">
        <f>F7/C7*100</f>
        <v>111.1407095207458</v>
      </c>
      <c r="H7" s="41">
        <f>F7/D7*100</f>
        <v>106.56372947213085</v>
      </c>
      <c r="I7" s="42">
        <f>F7/E7*100</f>
        <v>98.60992264071727</v>
      </c>
    </row>
    <row r="8" spans="1:9" s="50" customFormat="1" ht="12.75" customHeight="1">
      <c r="A8" s="44"/>
      <c r="B8" s="45" t="s">
        <v>17</v>
      </c>
      <c r="C8" s="46">
        <f>SUM(C9:C11)</f>
        <v>28010199</v>
      </c>
      <c r="D8" s="47">
        <f>SUM(D9:D11)</f>
        <v>28326300</v>
      </c>
      <c r="E8" s="47">
        <f>SUM(E9:E11)</f>
        <v>30056722</v>
      </c>
      <c r="F8" s="47">
        <f>SUM(F9:F11)</f>
        <v>30043716</v>
      </c>
      <c r="G8" s="48">
        <f aca="true" t="shared" si="0" ref="G8:G67">F8/C8*100</f>
        <v>107.25991628977715</v>
      </c>
      <c r="H8" s="48">
        <f aca="true" t="shared" si="1" ref="H8:H67">F8/D8*100</f>
        <v>106.06297327924932</v>
      </c>
      <c r="I8" s="49">
        <f aca="true" t="shared" si="2" ref="I8:I67">F8/E8*100</f>
        <v>99.95672848156894</v>
      </c>
    </row>
    <row r="9" spans="1:9" s="57" customFormat="1" ht="12.75" customHeight="1">
      <c r="A9" s="51"/>
      <c r="B9" s="52" t="s">
        <v>18</v>
      </c>
      <c r="C9" s="53">
        <v>23020230</v>
      </c>
      <c r="D9" s="54">
        <v>23399600</v>
      </c>
      <c r="E9" s="54">
        <v>24339575</v>
      </c>
      <c r="F9" s="54">
        <v>24335785</v>
      </c>
      <c r="G9" s="55">
        <f t="shared" si="0"/>
        <v>105.71477782802343</v>
      </c>
      <c r="H9" s="55">
        <f t="shared" si="1"/>
        <v>104.00085898904254</v>
      </c>
      <c r="I9" s="56">
        <f t="shared" si="2"/>
        <v>99.98442865169174</v>
      </c>
    </row>
    <row r="10" spans="1:9" s="57" customFormat="1" ht="12.75" customHeight="1">
      <c r="A10" s="51"/>
      <c r="B10" s="58" t="s">
        <v>19</v>
      </c>
      <c r="C10" s="53">
        <v>614208</v>
      </c>
      <c r="D10" s="54">
        <v>625000</v>
      </c>
      <c r="E10" s="54">
        <v>718262</v>
      </c>
      <c r="F10" s="54">
        <v>718262</v>
      </c>
      <c r="G10" s="55">
        <f t="shared" si="0"/>
        <v>116.94116651036784</v>
      </c>
      <c r="H10" s="55">
        <f t="shared" si="1"/>
        <v>114.92192000000001</v>
      </c>
      <c r="I10" s="56">
        <f t="shared" si="2"/>
        <v>100</v>
      </c>
    </row>
    <row r="11" spans="1:9" s="57" customFormat="1" ht="11.25" customHeight="1">
      <c r="A11" s="51"/>
      <c r="B11" s="58" t="s">
        <v>20</v>
      </c>
      <c r="C11" s="53">
        <v>4375761</v>
      </c>
      <c r="D11" s="54">
        <v>4301700</v>
      </c>
      <c r="E11" s="54">
        <v>4998885</v>
      </c>
      <c r="F11" s="54">
        <v>4989669</v>
      </c>
      <c r="G11" s="55">
        <f t="shared" si="0"/>
        <v>114.02974248365028</v>
      </c>
      <c r="H11" s="55">
        <f t="shared" si="1"/>
        <v>115.99295627310133</v>
      </c>
      <c r="I11" s="56">
        <f t="shared" si="2"/>
        <v>99.8156388874719</v>
      </c>
    </row>
    <row r="12" spans="1:9" s="57" customFormat="1" ht="9.75" customHeight="1">
      <c r="A12" s="51"/>
      <c r="B12" s="58" t="s">
        <v>21</v>
      </c>
      <c r="C12" s="53">
        <v>84025</v>
      </c>
      <c r="D12" s="54">
        <v>49800</v>
      </c>
      <c r="E12" s="54">
        <v>150100</v>
      </c>
      <c r="F12" s="54">
        <v>149964</v>
      </c>
      <c r="G12" s="55">
        <f t="shared" si="0"/>
        <v>178.47545373400771</v>
      </c>
      <c r="H12" s="55">
        <f t="shared" si="1"/>
        <v>301.13253012048193</v>
      </c>
      <c r="I12" s="56">
        <f t="shared" si="2"/>
        <v>99.90939373750832</v>
      </c>
    </row>
    <row r="13" spans="1:9" s="64" customFormat="1" ht="13.5" customHeight="1">
      <c r="A13" s="44"/>
      <c r="B13" s="59" t="s">
        <v>22</v>
      </c>
      <c r="C13" s="60">
        <v>318275</v>
      </c>
      <c r="D13" s="61">
        <v>1218900</v>
      </c>
      <c r="E13" s="61">
        <v>1871573</v>
      </c>
      <c r="F13" s="61">
        <v>1440751</v>
      </c>
      <c r="G13" s="62">
        <f t="shared" si="0"/>
        <v>452.6748880684942</v>
      </c>
      <c r="H13" s="55">
        <f t="shared" si="1"/>
        <v>118.20091886126835</v>
      </c>
      <c r="I13" s="63">
        <f t="shared" si="2"/>
        <v>76.98075362275476</v>
      </c>
    </row>
    <row r="14" spans="1:9" s="57" customFormat="1" ht="22.5" customHeight="1">
      <c r="A14" s="36">
        <v>80103</v>
      </c>
      <c r="B14" s="37" t="s">
        <v>23</v>
      </c>
      <c r="C14" s="38">
        <f>C15</f>
        <v>508451</v>
      </c>
      <c r="D14" s="39">
        <f>D15</f>
        <v>732600</v>
      </c>
      <c r="E14" s="39">
        <f>E15</f>
        <v>818456</v>
      </c>
      <c r="F14" s="39">
        <f>F15</f>
        <v>816703</v>
      </c>
      <c r="G14" s="40">
        <f t="shared" si="0"/>
        <v>160.6257043451581</v>
      </c>
      <c r="H14" s="41">
        <f>F14/D14*100</f>
        <v>111.48007098007098</v>
      </c>
      <c r="I14" s="42">
        <f t="shared" si="2"/>
        <v>99.785816219809</v>
      </c>
    </row>
    <row r="15" spans="1:9" s="50" customFormat="1" ht="12.75" customHeight="1">
      <c r="A15" s="44"/>
      <c r="B15" s="45" t="s">
        <v>17</v>
      </c>
      <c r="C15" s="46">
        <f>SUM(C16:C18)</f>
        <v>508451</v>
      </c>
      <c r="D15" s="47">
        <f>SUM(D16:D18)</f>
        <v>732600</v>
      </c>
      <c r="E15" s="47">
        <f>SUM(E16:E18)</f>
        <v>818456</v>
      </c>
      <c r="F15" s="47">
        <f>SUM(F16:F18)</f>
        <v>816703</v>
      </c>
      <c r="G15" s="48">
        <f t="shared" si="0"/>
        <v>160.6257043451581</v>
      </c>
      <c r="H15" s="48">
        <f>F15/D15*100</f>
        <v>111.48007098007098</v>
      </c>
      <c r="I15" s="49">
        <f t="shared" si="2"/>
        <v>99.785816219809</v>
      </c>
    </row>
    <row r="16" spans="1:9" s="57" customFormat="1" ht="12" customHeight="1">
      <c r="A16" s="51"/>
      <c r="B16" s="52" t="s">
        <v>18</v>
      </c>
      <c r="C16" s="53">
        <v>401882</v>
      </c>
      <c r="D16" s="54">
        <v>631200</v>
      </c>
      <c r="E16" s="54">
        <v>666110</v>
      </c>
      <c r="F16" s="54">
        <v>664652</v>
      </c>
      <c r="G16" s="55">
        <f t="shared" si="0"/>
        <v>165.38486421387373</v>
      </c>
      <c r="H16" s="55">
        <f>F16/D16*100</f>
        <v>105.2997465145754</v>
      </c>
      <c r="I16" s="56">
        <f t="shared" si="2"/>
        <v>99.78111723288946</v>
      </c>
    </row>
    <row r="17" spans="1:9" s="57" customFormat="1" ht="12" customHeight="1">
      <c r="A17" s="51"/>
      <c r="B17" s="58" t="s">
        <v>19</v>
      </c>
      <c r="C17" s="53">
        <v>46080</v>
      </c>
      <c r="D17" s="54">
        <v>47200</v>
      </c>
      <c r="E17" s="54">
        <v>79296</v>
      </c>
      <c r="F17" s="54">
        <v>79296</v>
      </c>
      <c r="G17" s="55">
        <f t="shared" si="0"/>
        <v>172.08333333333334</v>
      </c>
      <c r="H17" s="55">
        <f>F17/D17*100</f>
        <v>168</v>
      </c>
      <c r="I17" s="56">
        <f t="shared" si="2"/>
        <v>100</v>
      </c>
    </row>
    <row r="18" spans="1:9" s="57" customFormat="1" ht="12" customHeight="1">
      <c r="A18" s="51"/>
      <c r="B18" s="58" t="s">
        <v>20</v>
      </c>
      <c r="C18" s="53">
        <v>60489</v>
      </c>
      <c r="D18" s="54">
        <v>54200</v>
      </c>
      <c r="E18" s="54">
        <v>73050</v>
      </c>
      <c r="F18" s="54">
        <v>72755</v>
      </c>
      <c r="G18" s="55">
        <f t="shared" si="0"/>
        <v>120.27806708657774</v>
      </c>
      <c r="H18" s="55">
        <f>F18/D18*100</f>
        <v>134.23431734317344</v>
      </c>
      <c r="I18" s="56">
        <f t="shared" si="2"/>
        <v>99.59616700889802</v>
      </c>
    </row>
    <row r="19" spans="1:9" s="57" customFormat="1" ht="12" customHeight="1">
      <c r="A19" s="51"/>
      <c r="B19" s="58" t="s">
        <v>21</v>
      </c>
      <c r="C19" s="53">
        <v>2500</v>
      </c>
      <c r="D19" s="54">
        <v>0</v>
      </c>
      <c r="E19" s="54">
        <v>0</v>
      </c>
      <c r="F19" s="54">
        <v>0</v>
      </c>
      <c r="G19" s="61">
        <v>0</v>
      </c>
      <c r="H19" s="61">
        <v>0</v>
      </c>
      <c r="I19" s="65">
        <v>0</v>
      </c>
    </row>
    <row r="20" spans="1:9" s="57" customFormat="1" ht="12" customHeight="1">
      <c r="A20" s="36">
        <v>80104</v>
      </c>
      <c r="B20" s="37" t="s">
        <v>24</v>
      </c>
      <c r="C20" s="38">
        <f>C21+C25</f>
        <v>11498588</v>
      </c>
      <c r="D20" s="39">
        <f>D21+D25</f>
        <v>11655500</v>
      </c>
      <c r="E20" s="39">
        <f>E21+E25</f>
        <v>13696572</v>
      </c>
      <c r="F20" s="39">
        <f>F21+F25</f>
        <v>13696572</v>
      </c>
      <c r="G20" s="40">
        <f t="shared" si="0"/>
        <v>119.11525136825496</v>
      </c>
      <c r="H20" s="41">
        <f t="shared" si="1"/>
        <v>117.51166402127751</v>
      </c>
      <c r="I20" s="42">
        <f t="shared" si="2"/>
        <v>100</v>
      </c>
    </row>
    <row r="21" spans="1:9" s="64" customFormat="1" ht="12.75" customHeight="1">
      <c r="A21" s="44"/>
      <c r="B21" s="66" t="s">
        <v>17</v>
      </c>
      <c r="C21" s="67">
        <f>C23+C24</f>
        <v>11413100</v>
      </c>
      <c r="D21" s="68">
        <f>D23+D24</f>
        <v>11655500</v>
      </c>
      <c r="E21" s="68">
        <f>E23+E24</f>
        <v>12818572</v>
      </c>
      <c r="F21" s="68">
        <f>F23+F24</f>
        <v>12818572</v>
      </c>
      <c r="G21" s="48">
        <f t="shared" si="0"/>
        <v>112.31455082317687</v>
      </c>
      <c r="H21" s="48">
        <f t="shared" si="1"/>
        <v>109.97873965080862</v>
      </c>
      <c r="I21" s="49">
        <f t="shared" si="2"/>
        <v>100</v>
      </c>
    </row>
    <row r="22" spans="1:9" s="57" customFormat="1" ht="12" customHeight="1" hidden="1">
      <c r="A22" s="44"/>
      <c r="B22" s="58" t="s">
        <v>18</v>
      </c>
      <c r="C22" s="53"/>
      <c r="D22" s="54"/>
      <c r="E22" s="54"/>
      <c r="F22" s="54"/>
      <c r="G22" s="55" t="e">
        <f t="shared" si="0"/>
        <v>#DIV/0!</v>
      </c>
      <c r="H22" s="55" t="e">
        <f t="shared" si="1"/>
        <v>#DIV/0!</v>
      </c>
      <c r="I22" s="56" t="e">
        <f t="shared" si="2"/>
        <v>#DIV/0!</v>
      </c>
    </row>
    <row r="23" spans="1:9" s="57" customFormat="1" ht="12" customHeight="1">
      <c r="A23" s="44"/>
      <c r="B23" s="58" t="s">
        <v>19</v>
      </c>
      <c r="C23" s="53">
        <v>221400</v>
      </c>
      <c r="D23" s="54">
        <v>226500</v>
      </c>
      <c r="E23" s="54">
        <v>333072</v>
      </c>
      <c r="F23" s="54">
        <v>333072</v>
      </c>
      <c r="G23" s="55">
        <f t="shared" si="0"/>
        <v>150.4390243902439</v>
      </c>
      <c r="H23" s="55">
        <f t="shared" si="1"/>
        <v>147.05165562913908</v>
      </c>
      <c r="I23" s="56">
        <f t="shared" si="2"/>
        <v>100</v>
      </c>
    </row>
    <row r="24" spans="1:9" s="57" customFormat="1" ht="12" customHeight="1">
      <c r="A24" s="44"/>
      <c r="B24" s="58" t="s">
        <v>25</v>
      </c>
      <c r="C24" s="53">
        <v>11191700</v>
      </c>
      <c r="D24" s="54">
        <v>11429000</v>
      </c>
      <c r="E24" s="54">
        <v>12485500</v>
      </c>
      <c r="F24" s="54">
        <v>12485500</v>
      </c>
      <c r="G24" s="55">
        <f t="shared" si="0"/>
        <v>111.5603527614214</v>
      </c>
      <c r="H24" s="55">
        <f t="shared" si="1"/>
        <v>109.24402834893692</v>
      </c>
      <c r="I24" s="56">
        <f t="shared" si="2"/>
        <v>100</v>
      </c>
    </row>
    <row r="25" spans="1:9" s="64" customFormat="1" ht="12.75">
      <c r="A25" s="44"/>
      <c r="B25" s="59" t="s">
        <v>26</v>
      </c>
      <c r="C25" s="60">
        <v>85488</v>
      </c>
      <c r="D25" s="61">
        <v>0</v>
      </c>
      <c r="E25" s="61">
        <v>878000</v>
      </c>
      <c r="F25" s="61">
        <v>878000</v>
      </c>
      <c r="G25" s="55">
        <f>F25/C25*100</f>
        <v>1027.0447314242936</v>
      </c>
      <c r="H25" s="61">
        <v>0</v>
      </c>
      <c r="I25" s="56">
        <f>F25/E25*100</f>
        <v>100</v>
      </c>
    </row>
    <row r="26" spans="1:9" s="64" customFormat="1" ht="12" customHeight="1">
      <c r="A26" s="36">
        <v>80110</v>
      </c>
      <c r="B26" s="37" t="s">
        <v>27</v>
      </c>
      <c r="C26" s="38">
        <f>C27+C32</f>
        <v>19248933</v>
      </c>
      <c r="D26" s="39">
        <f>D27+D32</f>
        <v>19570400</v>
      </c>
      <c r="E26" s="39">
        <f>E27+E32</f>
        <v>20244328</v>
      </c>
      <c r="F26" s="39">
        <f>F27+F32</f>
        <v>20241917</v>
      </c>
      <c r="G26" s="40">
        <f t="shared" si="0"/>
        <v>105.15864437784681</v>
      </c>
      <c r="H26" s="41">
        <f t="shared" si="1"/>
        <v>103.43128908964559</v>
      </c>
      <c r="I26" s="42">
        <f t="shared" si="2"/>
        <v>99.98809049132181</v>
      </c>
    </row>
    <row r="27" spans="1:9" s="69" customFormat="1" ht="12" customHeight="1">
      <c r="A27" s="44"/>
      <c r="B27" s="66" t="s">
        <v>17</v>
      </c>
      <c r="C27" s="60">
        <f>SUM(C28:C30)</f>
        <v>18925979</v>
      </c>
      <c r="D27" s="61">
        <f>SUM(D28:D30)</f>
        <v>19420000</v>
      </c>
      <c r="E27" s="61">
        <f>SUM(E28:E30)</f>
        <v>20115426</v>
      </c>
      <c r="F27" s="61">
        <f>SUM(F28:F30)</f>
        <v>20113015</v>
      </c>
      <c r="G27" s="48">
        <f t="shared" si="0"/>
        <v>106.2719925875433</v>
      </c>
      <c r="H27" s="48">
        <f t="shared" si="1"/>
        <v>103.56856333676623</v>
      </c>
      <c r="I27" s="49">
        <f t="shared" si="2"/>
        <v>99.98801417379876</v>
      </c>
    </row>
    <row r="28" spans="1:9" s="57" customFormat="1" ht="12" customHeight="1">
      <c r="A28" s="51"/>
      <c r="B28" s="58" t="s">
        <v>18</v>
      </c>
      <c r="C28" s="53">
        <v>15556325</v>
      </c>
      <c r="D28" s="54">
        <v>16296100</v>
      </c>
      <c r="E28" s="54">
        <v>16745780</v>
      </c>
      <c r="F28" s="54">
        <v>16745743</v>
      </c>
      <c r="G28" s="55">
        <f t="shared" si="0"/>
        <v>107.64588037341724</v>
      </c>
      <c r="H28" s="55">
        <f t="shared" si="1"/>
        <v>102.7592061904382</v>
      </c>
      <c r="I28" s="56">
        <f t="shared" si="2"/>
        <v>99.99977904881109</v>
      </c>
    </row>
    <row r="29" spans="1:9" s="57" customFormat="1" ht="12" customHeight="1">
      <c r="A29" s="51"/>
      <c r="B29" s="58" t="s">
        <v>28</v>
      </c>
      <c r="C29" s="53">
        <v>364686</v>
      </c>
      <c r="D29" s="54">
        <v>368000</v>
      </c>
      <c r="E29" s="54">
        <v>466688</v>
      </c>
      <c r="F29" s="54">
        <v>466688</v>
      </c>
      <c r="G29" s="55">
        <f t="shared" si="0"/>
        <v>127.96981512863121</v>
      </c>
      <c r="H29" s="55">
        <f t="shared" si="1"/>
        <v>126.81739130434781</v>
      </c>
      <c r="I29" s="56">
        <f t="shared" si="2"/>
        <v>100</v>
      </c>
    </row>
    <row r="30" spans="1:9" s="57" customFormat="1" ht="12" customHeight="1">
      <c r="A30" s="51"/>
      <c r="B30" s="58" t="s">
        <v>20</v>
      </c>
      <c r="C30" s="53">
        <v>3004968</v>
      </c>
      <c r="D30" s="54">
        <v>2755900</v>
      </c>
      <c r="E30" s="54">
        <v>2902958</v>
      </c>
      <c r="F30" s="54">
        <v>2900584</v>
      </c>
      <c r="G30" s="55">
        <f t="shared" si="0"/>
        <v>96.52628580404185</v>
      </c>
      <c r="H30" s="55">
        <f t="shared" si="1"/>
        <v>105.24997278565986</v>
      </c>
      <c r="I30" s="56">
        <f t="shared" si="2"/>
        <v>99.91822134526231</v>
      </c>
    </row>
    <row r="31" spans="1:9" s="57" customFormat="1" ht="10.5" customHeight="1">
      <c r="A31" s="51"/>
      <c r="B31" s="58" t="s">
        <v>21</v>
      </c>
      <c r="C31" s="53">
        <v>59204</v>
      </c>
      <c r="D31" s="54">
        <v>34500</v>
      </c>
      <c r="E31" s="54">
        <v>84740</v>
      </c>
      <c r="F31" s="54">
        <v>84740</v>
      </c>
      <c r="G31" s="55">
        <f t="shared" si="0"/>
        <v>143.13222079589215</v>
      </c>
      <c r="H31" s="55">
        <f t="shared" si="1"/>
        <v>245.62318840579712</v>
      </c>
      <c r="I31" s="56">
        <f t="shared" si="2"/>
        <v>100</v>
      </c>
    </row>
    <row r="32" spans="1:9" s="64" customFormat="1" ht="12.75" customHeight="1">
      <c r="A32" s="44"/>
      <c r="B32" s="59" t="s">
        <v>22</v>
      </c>
      <c r="C32" s="60">
        <v>322954</v>
      </c>
      <c r="D32" s="61">
        <v>150400</v>
      </c>
      <c r="E32" s="61">
        <v>128902</v>
      </c>
      <c r="F32" s="61">
        <v>128902</v>
      </c>
      <c r="G32" s="62">
        <f>F32/C32*100</f>
        <v>39.91342420282765</v>
      </c>
      <c r="H32" s="62">
        <f t="shared" si="1"/>
        <v>85.7061170212766</v>
      </c>
      <c r="I32" s="56">
        <f t="shared" si="2"/>
        <v>100</v>
      </c>
    </row>
    <row r="33" spans="1:9" s="64" customFormat="1" ht="35.25" customHeight="1">
      <c r="A33" s="36">
        <v>80114</v>
      </c>
      <c r="B33" s="37" t="s">
        <v>29</v>
      </c>
      <c r="C33" s="38">
        <f>C34+C38</f>
        <v>0</v>
      </c>
      <c r="D33" s="39">
        <f>D34+D38</f>
        <v>1600600</v>
      </c>
      <c r="E33" s="39">
        <f>E34+E38</f>
        <v>1781250</v>
      </c>
      <c r="F33" s="39">
        <f>F34+F38</f>
        <v>1780196</v>
      </c>
      <c r="G33" s="70">
        <v>0</v>
      </c>
      <c r="H33" s="41">
        <f t="shared" si="1"/>
        <v>111.22054229663875</v>
      </c>
      <c r="I33" s="42">
        <f t="shared" si="2"/>
        <v>99.94082807017544</v>
      </c>
    </row>
    <row r="34" spans="1:9" s="64" customFormat="1" ht="12.75" customHeight="1">
      <c r="A34" s="44"/>
      <c r="B34" s="71" t="s">
        <v>17</v>
      </c>
      <c r="C34" s="60">
        <f>SUM(C35:C36)</f>
        <v>0</v>
      </c>
      <c r="D34" s="61">
        <f>SUM(D35:D36)</f>
        <v>1200600</v>
      </c>
      <c r="E34" s="61">
        <f>SUM(E35:E36)</f>
        <v>1361250</v>
      </c>
      <c r="F34" s="61">
        <f>SUM(F35:F36)</f>
        <v>1360531</v>
      </c>
      <c r="G34" s="72">
        <v>0</v>
      </c>
      <c r="H34" s="48">
        <f t="shared" si="1"/>
        <v>113.3209228718974</v>
      </c>
      <c r="I34" s="49">
        <f t="shared" si="2"/>
        <v>99.94718089990818</v>
      </c>
    </row>
    <row r="35" spans="1:9" s="64" customFormat="1" ht="12.75" customHeight="1">
      <c r="A35" s="44"/>
      <c r="B35" s="58" t="s">
        <v>18</v>
      </c>
      <c r="C35" s="60">
        <v>0</v>
      </c>
      <c r="D35" s="61">
        <v>780200</v>
      </c>
      <c r="E35" s="61">
        <v>803550</v>
      </c>
      <c r="F35" s="61">
        <v>803546</v>
      </c>
      <c r="G35" s="61">
        <v>0</v>
      </c>
      <c r="H35" s="55">
        <f t="shared" si="1"/>
        <v>102.99230966418867</v>
      </c>
      <c r="I35" s="56">
        <f t="shared" si="2"/>
        <v>99.9995022089478</v>
      </c>
    </row>
    <row r="36" spans="1:9" s="64" customFormat="1" ht="11.25" customHeight="1">
      <c r="A36" s="44"/>
      <c r="B36" s="58" t="s">
        <v>20</v>
      </c>
      <c r="C36" s="60">
        <v>0</v>
      </c>
      <c r="D36" s="61">
        <v>420400</v>
      </c>
      <c r="E36" s="61">
        <v>557700</v>
      </c>
      <c r="F36" s="61">
        <v>556985</v>
      </c>
      <c r="G36" s="61">
        <v>0</v>
      </c>
      <c r="H36" s="55">
        <f t="shared" si="1"/>
        <v>132.48929590865842</v>
      </c>
      <c r="I36" s="56">
        <f t="shared" si="2"/>
        <v>99.87179487179488</v>
      </c>
    </row>
    <row r="37" spans="1:9" s="64" customFormat="1" ht="10.5" customHeight="1">
      <c r="A37" s="44"/>
      <c r="B37" s="58" t="s">
        <v>21</v>
      </c>
      <c r="C37" s="60">
        <v>0</v>
      </c>
      <c r="D37" s="61">
        <v>300000</v>
      </c>
      <c r="E37" s="61">
        <v>425000</v>
      </c>
      <c r="F37" s="61">
        <v>425000</v>
      </c>
      <c r="G37" s="61">
        <v>0</v>
      </c>
      <c r="H37" s="55">
        <f t="shared" si="1"/>
        <v>141.66666666666669</v>
      </c>
      <c r="I37" s="56">
        <f t="shared" si="2"/>
        <v>100</v>
      </c>
    </row>
    <row r="38" spans="1:9" s="64" customFormat="1" ht="11.25" customHeight="1">
      <c r="A38" s="44"/>
      <c r="B38" s="59" t="s">
        <v>22</v>
      </c>
      <c r="C38" s="60">
        <v>0</v>
      </c>
      <c r="D38" s="61">
        <v>400000</v>
      </c>
      <c r="E38" s="61">
        <v>420000</v>
      </c>
      <c r="F38" s="61">
        <v>419665</v>
      </c>
      <c r="G38" s="73">
        <v>0</v>
      </c>
      <c r="H38" s="62">
        <f t="shared" si="1"/>
        <v>104.91625</v>
      </c>
      <c r="I38" s="63">
        <f t="shared" si="2"/>
        <v>99.92023809523809</v>
      </c>
    </row>
    <row r="39" spans="1:9" s="64" customFormat="1" ht="24" customHeight="1">
      <c r="A39" s="36">
        <v>80146</v>
      </c>
      <c r="B39" s="37" t="s">
        <v>30</v>
      </c>
      <c r="C39" s="38">
        <f>C40</f>
        <v>332474</v>
      </c>
      <c r="D39" s="39">
        <f>D40</f>
        <v>328500</v>
      </c>
      <c r="E39" s="39">
        <f>E40</f>
        <v>271030</v>
      </c>
      <c r="F39" s="39">
        <f>F40</f>
        <v>259523</v>
      </c>
      <c r="G39" s="74">
        <f>F39/C39*100</f>
        <v>78.05813386911457</v>
      </c>
      <c r="H39" s="74">
        <f t="shared" si="1"/>
        <v>79.00243531202436</v>
      </c>
      <c r="I39" s="42">
        <f t="shared" si="2"/>
        <v>95.75434453750508</v>
      </c>
    </row>
    <row r="40" spans="1:9" s="69" customFormat="1" ht="12" customHeight="1">
      <c r="A40" s="75"/>
      <c r="B40" s="66" t="s">
        <v>17</v>
      </c>
      <c r="C40" s="60">
        <f>SUM(C41:C43)</f>
        <v>332474</v>
      </c>
      <c r="D40" s="61">
        <f>SUM(D41:D43)</f>
        <v>328500</v>
      </c>
      <c r="E40" s="61">
        <f>SUM(E41:E43)</f>
        <v>271030</v>
      </c>
      <c r="F40" s="61">
        <f>SUM(F41:F43)</f>
        <v>259523</v>
      </c>
      <c r="G40" s="55">
        <f>F40/C40*100</f>
        <v>78.05813386911457</v>
      </c>
      <c r="H40" s="55">
        <f t="shared" si="1"/>
        <v>79.00243531202436</v>
      </c>
      <c r="I40" s="49">
        <f>F40/E40*100</f>
        <v>95.75434453750508</v>
      </c>
    </row>
    <row r="41" spans="1:9" s="57" customFormat="1" ht="12" customHeight="1">
      <c r="A41" s="51"/>
      <c r="B41" s="58" t="s">
        <v>18</v>
      </c>
      <c r="C41" s="53">
        <v>78662</v>
      </c>
      <c r="D41" s="54">
        <v>65300</v>
      </c>
      <c r="E41" s="54">
        <v>65770</v>
      </c>
      <c r="F41" s="54">
        <v>65770</v>
      </c>
      <c r="G41" s="76">
        <f>F41/C41*100</f>
        <v>83.61089217156949</v>
      </c>
      <c r="H41" s="76">
        <f t="shared" si="1"/>
        <v>100.7197549770291</v>
      </c>
      <c r="I41" s="77">
        <f>F41/E41*100</f>
        <v>100</v>
      </c>
    </row>
    <row r="42" spans="1:9" s="57" customFormat="1" ht="12" customHeight="1">
      <c r="A42" s="51"/>
      <c r="B42" s="58" t="s">
        <v>25</v>
      </c>
      <c r="C42" s="53">
        <v>72000</v>
      </c>
      <c r="D42" s="54">
        <v>58000</v>
      </c>
      <c r="E42" s="54">
        <v>0</v>
      </c>
      <c r="F42" s="54">
        <v>0</v>
      </c>
      <c r="G42" s="68">
        <f>F42/C42*100</f>
        <v>0</v>
      </c>
      <c r="H42" s="68">
        <f t="shared" si="1"/>
        <v>0</v>
      </c>
      <c r="I42" s="78">
        <v>0</v>
      </c>
    </row>
    <row r="43" spans="1:9" s="57" customFormat="1" ht="12" customHeight="1">
      <c r="A43" s="51"/>
      <c r="B43" s="58" t="s">
        <v>31</v>
      </c>
      <c r="C43" s="53">
        <v>181812</v>
      </c>
      <c r="D43" s="54">
        <v>205200</v>
      </c>
      <c r="E43" s="54">
        <v>205260</v>
      </c>
      <c r="F43" s="54">
        <v>193753</v>
      </c>
      <c r="G43" s="79">
        <f>F43/C43*100</f>
        <v>106.56777330429234</v>
      </c>
      <c r="H43" s="79">
        <f t="shared" si="1"/>
        <v>94.42153996101365</v>
      </c>
      <c r="I43" s="80">
        <f t="shared" si="2"/>
        <v>94.39393939393939</v>
      </c>
    </row>
    <row r="44" spans="1:9" s="87" customFormat="1" ht="13.5" customHeight="1">
      <c r="A44" s="36">
        <v>80195</v>
      </c>
      <c r="B44" s="81" t="s">
        <v>32</v>
      </c>
      <c r="C44" s="82">
        <f>C45+C51+C52+C57+C58</f>
        <v>5314345</v>
      </c>
      <c r="D44" s="83">
        <f>D45+D51+D52+D57+D58</f>
        <v>3658450</v>
      </c>
      <c r="E44" s="83">
        <f>E45+E51+E52+E57+E58</f>
        <v>3413790</v>
      </c>
      <c r="F44" s="83">
        <f>F45+F51+F52+F57+F58</f>
        <v>3251925</v>
      </c>
      <c r="G44" s="84">
        <f t="shared" si="0"/>
        <v>61.19145445017213</v>
      </c>
      <c r="H44" s="85">
        <f t="shared" si="1"/>
        <v>88.88805368393719</v>
      </c>
      <c r="I44" s="86">
        <f t="shared" si="2"/>
        <v>95.25849568954153</v>
      </c>
    </row>
    <row r="45" spans="1:9" s="64" customFormat="1" ht="24" customHeight="1">
      <c r="A45" s="88"/>
      <c r="B45" s="89" t="s">
        <v>33</v>
      </c>
      <c r="C45" s="90">
        <f>C46+C50</f>
        <v>1580791</v>
      </c>
      <c r="D45" s="70">
        <f>D46+D50</f>
        <v>0</v>
      </c>
      <c r="E45" s="70">
        <f>E46+E50</f>
        <v>0</v>
      </c>
      <c r="F45" s="70">
        <f>F46+F50</f>
        <v>0</v>
      </c>
      <c r="G45" s="70">
        <f t="shared" si="0"/>
        <v>0</v>
      </c>
      <c r="H45" s="70">
        <v>0</v>
      </c>
      <c r="I45" s="91">
        <v>0</v>
      </c>
    </row>
    <row r="46" spans="1:9" s="64" customFormat="1" ht="12" customHeight="1">
      <c r="A46" s="92"/>
      <c r="B46" s="71" t="s">
        <v>17</v>
      </c>
      <c r="C46" s="67">
        <f>SUM(C47:C48)</f>
        <v>1350796</v>
      </c>
      <c r="D46" s="68">
        <f>SUM(D47:D48)</f>
        <v>0</v>
      </c>
      <c r="E46" s="68">
        <f>SUM(E47:E48)</f>
        <v>0</v>
      </c>
      <c r="F46" s="68">
        <f>SUM(F47:F48)</f>
        <v>0</v>
      </c>
      <c r="G46" s="68">
        <f>F46/C46*100</f>
        <v>0</v>
      </c>
      <c r="H46" s="68">
        <v>0</v>
      </c>
      <c r="I46" s="78">
        <v>0</v>
      </c>
    </row>
    <row r="47" spans="1:9" s="64" customFormat="1" ht="12" customHeight="1">
      <c r="A47" s="92"/>
      <c r="B47" s="58" t="s">
        <v>18</v>
      </c>
      <c r="C47" s="53">
        <v>764429</v>
      </c>
      <c r="D47" s="54">
        <v>0</v>
      </c>
      <c r="E47" s="54">
        <v>0</v>
      </c>
      <c r="F47" s="54">
        <v>0</v>
      </c>
      <c r="G47" s="68">
        <f>F47/C47*100</f>
        <v>0</v>
      </c>
      <c r="H47" s="68">
        <v>0</v>
      </c>
      <c r="I47" s="78">
        <v>0</v>
      </c>
    </row>
    <row r="48" spans="1:9" s="64" customFormat="1" ht="12" customHeight="1">
      <c r="A48" s="92"/>
      <c r="B48" s="58" t="s">
        <v>20</v>
      </c>
      <c r="C48" s="53">
        <v>586367</v>
      </c>
      <c r="D48" s="54">
        <v>0</v>
      </c>
      <c r="E48" s="54">
        <v>0</v>
      </c>
      <c r="F48" s="54">
        <v>0</v>
      </c>
      <c r="G48" s="68">
        <f>F48/C48*100</f>
        <v>0</v>
      </c>
      <c r="H48" s="68">
        <v>0</v>
      </c>
      <c r="I48" s="78">
        <v>0</v>
      </c>
    </row>
    <row r="49" spans="1:9" s="64" customFormat="1" ht="9.75" customHeight="1">
      <c r="A49" s="92"/>
      <c r="B49" s="58" t="s">
        <v>21</v>
      </c>
      <c r="C49" s="53">
        <v>464883</v>
      </c>
      <c r="D49" s="54">
        <v>0</v>
      </c>
      <c r="E49" s="54">
        <v>0</v>
      </c>
      <c r="F49" s="54">
        <v>0</v>
      </c>
      <c r="G49" s="68">
        <f>F49/C49*100</f>
        <v>0</v>
      </c>
      <c r="H49" s="68">
        <v>0</v>
      </c>
      <c r="I49" s="78">
        <v>0</v>
      </c>
    </row>
    <row r="50" spans="1:9" s="64" customFormat="1" ht="13.5" customHeight="1">
      <c r="A50" s="92"/>
      <c r="B50" s="59" t="s">
        <v>22</v>
      </c>
      <c r="C50" s="60">
        <v>229995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93">
        <v>0</v>
      </c>
    </row>
    <row r="51" spans="1:9" s="97" customFormat="1" ht="23.25" customHeight="1">
      <c r="A51" s="88"/>
      <c r="B51" s="94" t="s">
        <v>34</v>
      </c>
      <c r="C51" s="95">
        <v>413012</v>
      </c>
      <c r="D51" s="96">
        <v>526400</v>
      </c>
      <c r="E51" s="96">
        <v>541073</v>
      </c>
      <c r="F51" s="96">
        <v>534408</v>
      </c>
      <c r="G51" s="41">
        <f t="shared" si="0"/>
        <v>129.39285057092772</v>
      </c>
      <c r="H51" s="41">
        <f t="shared" si="1"/>
        <v>101.52127659574468</v>
      </c>
      <c r="I51" s="42">
        <f t="shared" si="2"/>
        <v>98.76818839602049</v>
      </c>
    </row>
    <row r="52" spans="1:10" s="87" customFormat="1" ht="12" customHeight="1">
      <c r="A52" s="98"/>
      <c r="B52" s="99" t="s">
        <v>35</v>
      </c>
      <c r="C52" s="100">
        <f>SUM(C53:C56)</f>
        <v>2212126</v>
      </c>
      <c r="D52" s="101">
        <f>SUM(D53:D56)</f>
        <v>2337050</v>
      </c>
      <c r="E52" s="101">
        <f>SUM(E53:E56)</f>
        <v>2046867</v>
      </c>
      <c r="F52" s="101">
        <f>SUM(F53:F56)</f>
        <v>1893710</v>
      </c>
      <c r="G52" s="102">
        <f t="shared" si="0"/>
        <v>85.60588320918428</v>
      </c>
      <c r="H52" s="102">
        <f t="shared" si="1"/>
        <v>81.02993089578743</v>
      </c>
      <c r="I52" s="103">
        <f t="shared" si="2"/>
        <v>92.51749136607313</v>
      </c>
      <c r="J52" s="104"/>
    </row>
    <row r="53" spans="1:9" s="87" customFormat="1" ht="10.5" customHeight="1">
      <c r="A53" s="98"/>
      <c r="B53" s="105" t="s">
        <v>36</v>
      </c>
      <c r="C53" s="106">
        <v>26030</v>
      </c>
      <c r="D53" s="107">
        <v>17150</v>
      </c>
      <c r="E53" s="107">
        <f>6000+10592</f>
        <v>16592</v>
      </c>
      <c r="F53" s="107">
        <v>9681</v>
      </c>
      <c r="G53" s="61">
        <f t="shared" si="0"/>
        <v>37.19170188244333</v>
      </c>
      <c r="H53" s="61">
        <v>0</v>
      </c>
      <c r="I53" s="65">
        <f>F53/E53*100</f>
        <v>58.34739633558341</v>
      </c>
    </row>
    <row r="54" spans="1:9" s="57" customFormat="1" ht="36" customHeight="1">
      <c r="A54" s="51"/>
      <c r="B54" s="105" t="s">
        <v>37</v>
      </c>
      <c r="C54" s="108">
        <v>1187938</v>
      </c>
      <c r="D54" s="54">
        <v>1273800</v>
      </c>
      <c r="E54" s="54">
        <v>1297094</v>
      </c>
      <c r="F54" s="109">
        <v>1295525</v>
      </c>
      <c r="G54" s="55">
        <f t="shared" si="0"/>
        <v>109.05661743289632</v>
      </c>
      <c r="H54" s="55">
        <f t="shared" si="1"/>
        <v>101.7055267702936</v>
      </c>
      <c r="I54" s="56">
        <f t="shared" si="2"/>
        <v>99.87903729413597</v>
      </c>
    </row>
    <row r="55" spans="1:9" s="57" customFormat="1" ht="12" customHeight="1">
      <c r="A55" s="51"/>
      <c r="B55" s="105" t="s">
        <v>38</v>
      </c>
      <c r="C55" s="108">
        <v>3600</v>
      </c>
      <c r="D55" s="54">
        <v>7000</v>
      </c>
      <c r="E55" s="54">
        <v>4000</v>
      </c>
      <c r="F55" s="109">
        <v>4000</v>
      </c>
      <c r="G55" s="61">
        <v>0</v>
      </c>
      <c r="H55" s="55">
        <f>F55/D55*100</f>
        <v>57.14285714285714</v>
      </c>
      <c r="I55" s="56">
        <f>F55/E55*100</f>
        <v>100</v>
      </c>
    </row>
    <row r="56" spans="1:9" s="57" customFormat="1" ht="12" customHeight="1">
      <c r="A56" s="51"/>
      <c r="B56" s="110" t="s">
        <v>39</v>
      </c>
      <c r="C56" s="53">
        <v>994558</v>
      </c>
      <c r="D56" s="54">
        <v>1039100</v>
      </c>
      <c r="E56" s="54">
        <f>727081+10592+2100-10592</f>
        <v>729181</v>
      </c>
      <c r="F56" s="54">
        <f>582404+9681+2100-9681</f>
        <v>584504</v>
      </c>
      <c r="G56" s="55">
        <f t="shared" si="0"/>
        <v>58.77022757848211</v>
      </c>
      <c r="H56" s="55">
        <f t="shared" si="1"/>
        <v>56.25098643056491</v>
      </c>
      <c r="I56" s="56">
        <f t="shared" si="2"/>
        <v>80.15897287504748</v>
      </c>
    </row>
    <row r="57" spans="1:9" s="97" customFormat="1" ht="12.75" customHeight="1">
      <c r="A57" s="88"/>
      <c r="B57" s="111" t="s">
        <v>22</v>
      </c>
      <c r="C57" s="112">
        <v>1054195</v>
      </c>
      <c r="D57" s="113">
        <v>740000</v>
      </c>
      <c r="E57" s="113">
        <v>763800</v>
      </c>
      <c r="F57" s="113">
        <v>763800</v>
      </c>
      <c r="G57" s="114">
        <f>F57/C57*100</f>
        <v>72.45338860457505</v>
      </c>
      <c r="H57" s="114">
        <f>F57/D57*100</f>
        <v>103.21621621621621</v>
      </c>
      <c r="I57" s="115">
        <f>F57/E57*100</f>
        <v>100</v>
      </c>
    </row>
    <row r="58" spans="1:9" s="97" customFormat="1" ht="36" customHeight="1">
      <c r="A58" s="88"/>
      <c r="B58" s="111" t="s">
        <v>40</v>
      </c>
      <c r="C58" s="112">
        <v>54221</v>
      </c>
      <c r="D58" s="113">
        <v>55000</v>
      </c>
      <c r="E58" s="113">
        <f>57050+5000</f>
        <v>62050</v>
      </c>
      <c r="F58" s="113">
        <f>55007+5000</f>
        <v>60007</v>
      </c>
      <c r="G58" s="114">
        <f t="shared" si="0"/>
        <v>110.67114217738514</v>
      </c>
      <c r="H58" s="114">
        <f t="shared" si="1"/>
        <v>109.10363636363635</v>
      </c>
      <c r="I58" s="115">
        <f t="shared" si="2"/>
        <v>96.7074939564867</v>
      </c>
    </row>
    <row r="59" spans="1:9" s="116" customFormat="1" ht="12" customHeight="1" thickBot="1">
      <c r="A59" s="98"/>
      <c r="B59" s="105" t="s">
        <v>41</v>
      </c>
      <c r="C59" s="53">
        <v>0</v>
      </c>
      <c r="D59" s="54">
        <v>0</v>
      </c>
      <c r="E59" s="54">
        <v>5000</v>
      </c>
      <c r="F59" s="54">
        <v>5000</v>
      </c>
      <c r="G59" s="68">
        <v>0</v>
      </c>
      <c r="H59" s="68">
        <v>0</v>
      </c>
      <c r="I59" s="77">
        <f>F59/E59*100</f>
        <v>100</v>
      </c>
    </row>
    <row r="60" spans="1:9" s="123" customFormat="1" ht="27" customHeight="1" thickBot="1" thickTop="1">
      <c r="A60" s="117">
        <v>801</v>
      </c>
      <c r="B60" s="118" t="s">
        <v>42</v>
      </c>
      <c r="C60" s="119">
        <f>C7+C14+C20+C39+C26+C44</f>
        <v>65231265</v>
      </c>
      <c r="D60" s="120">
        <f>D7+D14+D20+D33+D39+D26+D44</f>
        <v>67091250</v>
      </c>
      <c r="E60" s="120">
        <f>E7+E14+E20+E33+E39+E26+E44</f>
        <v>72153721</v>
      </c>
      <c r="F60" s="120">
        <f>F7+F14+F20+F33+F39+F26+F44</f>
        <v>71531303</v>
      </c>
      <c r="G60" s="121">
        <f t="shared" si="0"/>
        <v>109.6580037195354</v>
      </c>
      <c r="H60" s="121">
        <f t="shared" si="1"/>
        <v>106.61793154845081</v>
      </c>
      <c r="I60" s="122">
        <f t="shared" si="2"/>
        <v>99.13737227772356</v>
      </c>
    </row>
    <row r="61" spans="1:9" ht="16.5" hidden="1" thickTop="1">
      <c r="A61" s="124"/>
      <c r="B61" s="125" t="s">
        <v>43</v>
      </c>
      <c r="C61" s="126"/>
      <c r="D61" s="127"/>
      <c r="E61" s="127"/>
      <c r="F61" s="127"/>
      <c r="G61" s="128" t="e">
        <f t="shared" si="0"/>
        <v>#DIV/0!</v>
      </c>
      <c r="H61" s="129" t="e">
        <f t="shared" si="1"/>
        <v>#DIV/0!</v>
      </c>
      <c r="I61" s="130" t="e">
        <f t="shared" si="2"/>
        <v>#DIV/0!</v>
      </c>
    </row>
    <row r="62" spans="1:9" ht="16.5" hidden="1" thickTop="1">
      <c r="A62" s="124"/>
      <c r="B62" s="125" t="s">
        <v>44</v>
      </c>
      <c r="C62" s="126"/>
      <c r="D62" s="127"/>
      <c r="E62" s="127"/>
      <c r="F62" s="127"/>
      <c r="G62" s="84" t="e">
        <f t="shared" si="0"/>
        <v>#DIV/0!</v>
      </c>
      <c r="H62" s="85" t="e">
        <f t="shared" si="1"/>
        <v>#DIV/0!</v>
      </c>
      <c r="I62" s="86" t="e">
        <f t="shared" si="2"/>
        <v>#DIV/0!</v>
      </c>
    </row>
    <row r="63" spans="1:9" ht="16.5" hidden="1" thickTop="1">
      <c r="A63" s="124"/>
      <c r="B63" s="125" t="s">
        <v>45</v>
      </c>
      <c r="C63" s="126"/>
      <c r="D63" s="127"/>
      <c r="E63" s="127"/>
      <c r="F63" s="127"/>
      <c r="G63" s="84" t="e">
        <f t="shared" si="0"/>
        <v>#DIV/0!</v>
      </c>
      <c r="H63" s="85" t="e">
        <f t="shared" si="1"/>
        <v>#DIV/0!</v>
      </c>
      <c r="I63" s="86" t="e">
        <f t="shared" si="2"/>
        <v>#DIV/0!</v>
      </c>
    </row>
    <row r="64" spans="1:9" ht="16.5" hidden="1" thickTop="1">
      <c r="A64" s="124"/>
      <c r="B64" s="125" t="s">
        <v>46</v>
      </c>
      <c r="C64" s="126"/>
      <c r="D64" s="127"/>
      <c r="E64" s="127"/>
      <c r="F64" s="127"/>
      <c r="G64" s="84" t="e">
        <f t="shared" si="0"/>
        <v>#DIV/0!</v>
      </c>
      <c r="H64" s="131" t="e">
        <f t="shared" si="1"/>
        <v>#DIV/0!</v>
      </c>
      <c r="I64" s="132" t="e">
        <f t="shared" si="2"/>
        <v>#DIV/0!</v>
      </c>
    </row>
    <row r="65" spans="1:9" s="20" customFormat="1" ht="8.25" customHeight="1" hidden="1">
      <c r="A65" s="133"/>
      <c r="B65" s="134" t="s">
        <v>47</v>
      </c>
      <c r="C65" s="53"/>
      <c r="D65" s="54"/>
      <c r="E65" s="54"/>
      <c r="F65" s="54"/>
      <c r="G65" s="107"/>
      <c r="H65" s="107"/>
      <c r="I65" s="135"/>
    </row>
    <row r="66" spans="1:9" s="20" customFormat="1" ht="12" customHeight="1" thickTop="1">
      <c r="A66" s="133"/>
      <c r="B66" s="134" t="s">
        <v>18</v>
      </c>
      <c r="C66" s="53">
        <f>C9+C16+C22+C28+C35+C41+C47+C51+C53</f>
        <v>40260570</v>
      </c>
      <c r="D66" s="54">
        <f>D9+D16+D22+D28+D35+D41+D47+D51+D53</f>
        <v>41715950</v>
      </c>
      <c r="E66" s="54">
        <f>E9+E16+E22+E28+E35+E41+E47+E51+E53</f>
        <v>43178450</v>
      </c>
      <c r="F66" s="54">
        <f>F9+F16+F22+F28+F35+F41+F47+F51+F53</f>
        <v>43159585</v>
      </c>
      <c r="G66" s="136">
        <f t="shared" si="0"/>
        <v>107.20063079087056</v>
      </c>
      <c r="H66" s="136">
        <f t="shared" si="1"/>
        <v>103.46063076593006</v>
      </c>
      <c r="I66" s="137">
        <f t="shared" si="2"/>
        <v>99.9563092236984</v>
      </c>
    </row>
    <row r="67" spans="1:9" s="20" customFormat="1" ht="12" customHeight="1">
      <c r="A67" s="133"/>
      <c r="B67" s="134" t="s">
        <v>48</v>
      </c>
      <c r="C67" s="53">
        <f>C10+C17+C23+C24+C29+C42+C58</f>
        <v>12564295</v>
      </c>
      <c r="D67" s="54">
        <f>D10+D17+D23+D24+D29+D42+D58</f>
        <v>12808700</v>
      </c>
      <c r="E67" s="54">
        <f>E10+E17+E23+E24+E29+E42+E58</f>
        <v>14144868</v>
      </c>
      <c r="F67" s="54">
        <f>F10+F17+F23+F24+F29+F42+F58</f>
        <v>14142825</v>
      </c>
      <c r="G67" s="136">
        <f t="shared" si="0"/>
        <v>112.56361777560937</v>
      </c>
      <c r="H67" s="136">
        <f t="shared" si="1"/>
        <v>110.41577209240594</v>
      </c>
      <c r="I67" s="137">
        <f t="shared" si="2"/>
        <v>99.98555659904356</v>
      </c>
    </row>
    <row r="68" spans="1:9" s="20" customFormat="1" ht="12" customHeight="1">
      <c r="A68" s="133"/>
      <c r="B68" s="58" t="s">
        <v>20</v>
      </c>
      <c r="C68" s="53">
        <f>C11+C18+C30+C36+C43+C48+C52-C53-C65</f>
        <v>10395493</v>
      </c>
      <c r="D68" s="54">
        <f>D11+D18+D30+D36+D43+D48+D52-D53-D65</f>
        <v>10057300</v>
      </c>
      <c r="E68" s="54">
        <f>E11+E18+E30+E36+E43+E48+E52-E53-E65</f>
        <v>10768128</v>
      </c>
      <c r="F68" s="54">
        <f>F11+F18+F30+F36+F43+F48+F52-F53-F65</f>
        <v>10597775</v>
      </c>
      <c r="G68" s="136">
        <f>F68/C68*100</f>
        <v>101.94586250022004</v>
      </c>
      <c r="H68" s="136">
        <f>F68/D68*100</f>
        <v>105.37395722510017</v>
      </c>
      <c r="I68" s="137">
        <f>F68/E68*100</f>
        <v>98.41798871633026</v>
      </c>
    </row>
    <row r="69" spans="1:9" s="20" customFormat="1" ht="9.75" customHeight="1">
      <c r="A69" s="133"/>
      <c r="B69" s="58" t="s">
        <v>21</v>
      </c>
      <c r="C69" s="53">
        <f>C12+C19+C31+C37+C49+C55</f>
        <v>614212</v>
      </c>
      <c r="D69" s="54">
        <f>D12+D19+D31+D37+D49+D55</f>
        <v>391300</v>
      </c>
      <c r="E69" s="54">
        <f>E12+E19+E31+E37+E49+E55</f>
        <v>663840</v>
      </c>
      <c r="F69" s="54">
        <f>F12+F19+F31+F37+F49+F55</f>
        <v>663704</v>
      </c>
      <c r="G69" s="136">
        <f>F69/C69*100</f>
        <v>108.05780414579982</v>
      </c>
      <c r="H69" s="136">
        <f>F69/D69*100</f>
        <v>169.61512905698953</v>
      </c>
      <c r="I69" s="137">
        <f>F69/E69*100</f>
        <v>99.97951313569536</v>
      </c>
    </row>
    <row r="70" spans="1:9" s="20" customFormat="1" ht="11.25" customHeight="1">
      <c r="A70" s="133"/>
      <c r="B70" s="58" t="s">
        <v>49</v>
      </c>
      <c r="C70" s="53">
        <f>C13+C32+C38+C50+C57+C25</f>
        <v>2010907</v>
      </c>
      <c r="D70" s="54">
        <f>D13+D32+D38+D50+D57+D25</f>
        <v>2509300</v>
      </c>
      <c r="E70" s="54">
        <f>E13+E32+E38+E50+E57+E25</f>
        <v>4062275</v>
      </c>
      <c r="F70" s="53">
        <f>F13+F32+F38+F50+F57+F25</f>
        <v>3631118</v>
      </c>
      <c r="G70" s="136">
        <f>F70/C70*100</f>
        <v>180.57115520508904</v>
      </c>
      <c r="H70" s="136">
        <f>F70/D70*100</f>
        <v>144.70641214681385</v>
      </c>
      <c r="I70" s="137">
        <f>F70/E70*100</f>
        <v>89.3863167806217</v>
      </c>
    </row>
    <row r="71" spans="1:9" s="20" customFormat="1" ht="12" customHeight="1" thickBot="1">
      <c r="A71" s="138"/>
      <c r="B71" s="139" t="s">
        <v>50</v>
      </c>
      <c r="C71" s="140">
        <v>0</v>
      </c>
      <c r="D71" s="141">
        <v>0</v>
      </c>
      <c r="E71" s="141">
        <v>878000</v>
      </c>
      <c r="F71" s="142">
        <v>878000</v>
      </c>
      <c r="G71" s="143">
        <v>0</v>
      </c>
      <c r="H71" s="143">
        <v>0</v>
      </c>
      <c r="I71" s="144">
        <f>F71/E71*100</f>
        <v>100</v>
      </c>
    </row>
    <row r="72" spans="2:9" s="20" customFormat="1" ht="12" customHeight="1" thickTop="1">
      <c r="B72" s="145"/>
      <c r="C72" s="146"/>
      <c r="D72" s="146"/>
      <c r="E72" s="146"/>
      <c r="F72" s="146"/>
      <c r="G72" s="147"/>
      <c r="H72" s="147"/>
      <c r="I72" s="147"/>
    </row>
    <row r="73" spans="2:9" s="20" customFormat="1" ht="55.5" customHeight="1">
      <c r="B73" s="145"/>
      <c r="C73" s="146"/>
      <c r="D73" s="146"/>
      <c r="E73" s="146"/>
      <c r="F73" s="146"/>
      <c r="G73" s="147"/>
      <c r="H73" s="147"/>
      <c r="I73" s="147"/>
    </row>
    <row r="74" spans="2:9" s="20" customFormat="1" ht="25.5" customHeight="1">
      <c r="B74" s="148"/>
      <c r="C74" s="146"/>
      <c r="D74" s="146"/>
      <c r="E74" s="146"/>
      <c r="F74" s="146"/>
      <c r="G74" s="146"/>
      <c r="H74" s="146"/>
      <c r="I74" s="146"/>
    </row>
    <row r="75" spans="2:9" s="20" customFormat="1" ht="25.5" customHeight="1">
      <c r="B75" s="148"/>
      <c r="C75" s="146"/>
      <c r="D75" s="146"/>
      <c r="E75" s="146"/>
      <c r="F75" s="146"/>
      <c r="G75" s="146"/>
      <c r="H75" s="146"/>
      <c r="I75" s="146"/>
    </row>
    <row r="76" spans="3:9" ht="15.75">
      <c r="C76" s="149"/>
      <c r="D76" s="150"/>
      <c r="E76" s="150"/>
      <c r="F76" s="151"/>
      <c r="G76" s="151"/>
      <c r="H76" s="149"/>
      <c r="I76" s="149"/>
    </row>
    <row r="77" spans="3:9" ht="15.75">
      <c r="C77" s="150"/>
      <c r="D77" s="150"/>
      <c r="E77" s="150"/>
      <c r="F77" s="150"/>
      <c r="G77" s="151"/>
      <c r="H77" s="149"/>
      <c r="I77" s="149"/>
    </row>
    <row r="78" spans="3:9" ht="15.75">
      <c r="C78" s="149"/>
      <c r="D78" s="150"/>
      <c r="E78" s="150"/>
      <c r="F78" s="151"/>
      <c r="G78" s="151"/>
      <c r="H78" s="149"/>
      <c r="I78" s="149"/>
    </row>
    <row r="79" spans="3:9" ht="15.75">
      <c r="C79" s="149"/>
      <c r="D79" s="150"/>
      <c r="E79" s="150"/>
      <c r="F79" s="151"/>
      <c r="G79" s="151"/>
      <c r="H79" s="149"/>
      <c r="I79" s="149"/>
    </row>
    <row r="80" spans="3:9" ht="15.75">
      <c r="C80" s="149"/>
      <c r="D80" s="150"/>
      <c r="E80" s="150"/>
      <c r="F80" s="151"/>
      <c r="G80" s="151"/>
      <c r="H80" s="149"/>
      <c r="I80" s="149"/>
    </row>
    <row r="81" spans="3:9" ht="15.75">
      <c r="C81" s="149"/>
      <c r="D81" s="150"/>
      <c r="E81" s="150"/>
      <c r="F81" s="151"/>
      <c r="G81" s="151"/>
      <c r="H81" s="149"/>
      <c r="I81" s="149"/>
    </row>
    <row r="82" spans="3:9" ht="15.75">
      <c r="C82" s="149"/>
      <c r="D82" s="150"/>
      <c r="E82" s="150"/>
      <c r="F82" s="151"/>
      <c r="G82" s="151"/>
      <c r="H82" s="149"/>
      <c r="I82" s="149"/>
    </row>
    <row r="83" spans="3:9" ht="15.75">
      <c r="C83" s="149"/>
      <c r="D83" s="150"/>
      <c r="E83" s="150"/>
      <c r="F83" s="151"/>
      <c r="G83" s="151"/>
      <c r="H83" s="149"/>
      <c r="I83" s="149"/>
    </row>
    <row r="84" spans="3:9" ht="15.75">
      <c r="C84" s="149"/>
      <c r="D84" s="150"/>
      <c r="E84" s="150"/>
      <c r="F84" s="151"/>
      <c r="G84" s="151"/>
      <c r="H84" s="149"/>
      <c r="I84" s="149"/>
    </row>
    <row r="85" spans="3:9" ht="15.75">
      <c r="C85" s="149"/>
      <c r="D85" s="150"/>
      <c r="E85" s="150"/>
      <c r="F85" s="151"/>
      <c r="G85" s="151"/>
      <c r="H85" s="149"/>
      <c r="I85" s="149"/>
    </row>
    <row r="86" spans="3:9" ht="15.75">
      <c r="C86" s="149"/>
      <c r="D86" s="150"/>
      <c r="E86" s="150"/>
      <c r="F86" s="151"/>
      <c r="G86" s="151"/>
      <c r="H86" s="149"/>
      <c r="I86" s="149"/>
    </row>
    <row r="87" spans="3:9" ht="15.75">
      <c r="C87" s="149"/>
      <c r="D87" s="150"/>
      <c r="E87" s="150"/>
      <c r="F87" s="151"/>
      <c r="G87" s="151"/>
      <c r="H87" s="149"/>
      <c r="I87" s="149"/>
    </row>
    <row r="88" spans="3:9" ht="15.75">
      <c r="C88" s="149"/>
      <c r="D88" s="150"/>
      <c r="E88" s="150"/>
      <c r="F88" s="151"/>
      <c r="G88" s="151"/>
      <c r="H88" s="149"/>
      <c r="I88" s="149"/>
    </row>
    <row r="89" spans="3:9" ht="15.75">
      <c r="C89" s="149"/>
      <c r="D89" s="150"/>
      <c r="E89" s="150"/>
      <c r="F89" s="151"/>
      <c r="G89" s="151"/>
      <c r="H89" s="149"/>
      <c r="I89" s="149"/>
    </row>
    <row r="90" spans="3:9" ht="15.75">
      <c r="C90" s="149"/>
      <c r="D90" s="150"/>
      <c r="E90" s="150"/>
      <c r="F90" s="151"/>
      <c r="G90" s="151"/>
      <c r="H90" s="149"/>
      <c r="I90" s="149"/>
    </row>
    <row r="91" spans="3:9" ht="15.75">
      <c r="C91" s="149"/>
      <c r="D91" s="150"/>
      <c r="E91" s="150"/>
      <c r="F91" s="151"/>
      <c r="G91" s="151"/>
      <c r="H91" s="149"/>
      <c r="I91" s="149"/>
    </row>
    <row r="92" ht="15.75">
      <c r="G92" s="5"/>
    </row>
    <row r="93" ht="15.75">
      <c r="G93" s="5"/>
    </row>
    <row r="94" ht="15.75">
      <c r="G94" s="5"/>
    </row>
    <row r="95" ht="15.75">
      <c r="G95" s="5"/>
    </row>
    <row r="96" ht="15.75">
      <c r="G96" s="5"/>
    </row>
    <row r="97" ht="15.75">
      <c r="G97" s="5"/>
    </row>
    <row r="98" ht="15.75">
      <c r="G98" s="5"/>
    </row>
    <row r="99" ht="15.75">
      <c r="G99" s="5"/>
    </row>
    <row r="100" ht="15.75">
      <c r="G100" s="5"/>
    </row>
    <row r="101" ht="15.75">
      <c r="G101" s="5"/>
    </row>
    <row r="102" ht="15.75">
      <c r="G102" s="5"/>
    </row>
    <row r="103" ht="15.75">
      <c r="G103" s="5"/>
    </row>
    <row r="104" ht="15.75">
      <c r="G104" s="5"/>
    </row>
    <row r="105" ht="15.75">
      <c r="G105" s="5"/>
    </row>
    <row r="106" ht="15.75">
      <c r="G106" s="5"/>
    </row>
    <row r="107" ht="15.75">
      <c r="G107" s="5"/>
    </row>
    <row r="108" ht="15.75">
      <c r="G108" s="5"/>
    </row>
    <row r="109" ht="15.75">
      <c r="G109" s="5"/>
    </row>
    <row r="110" ht="15.75">
      <c r="G110" s="5"/>
    </row>
    <row r="111" ht="15.75">
      <c r="G111" s="5"/>
    </row>
    <row r="112" ht="15.75">
      <c r="G112" s="5"/>
    </row>
    <row r="113" ht="15.75">
      <c r="G113" s="5"/>
    </row>
    <row r="114" ht="15.75">
      <c r="G114" s="5"/>
    </row>
    <row r="115" ht="15.75">
      <c r="G115" s="5"/>
    </row>
    <row r="116" ht="15.75">
      <c r="G116" s="5"/>
    </row>
    <row r="117" ht="15.75">
      <c r="G117" s="5"/>
    </row>
    <row r="118" ht="15.75">
      <c r="G118" s="5"/>
    </row>
    <row r="119" ht="15.75">
      <c r="G119" s="5"/>
    </row>
    <row r="120" ht="15.75">
      <c r="G120" s="5"/>
    </row>
    <row r="121" ht="15.75">
      <c r="G121" s="5"/>
    </row>
    <row r="122" ht="15.75">
      <c r="G122" s="5"/>
    </row>
    <row r="123" ht="15.75">
      <c r="G123" s="5"/>
    </row>
    <row r="124" ht="15.75">
      <c r="G124" s="5"/>
    </row>
    <row r="125" ht="15.75">
      <c r="G125" s="5"/>
    </row>
    <row r="126" ht="15.75">
      <c r="G126" s="5"/>
    </row>
    <row r="127" ht="15.75">
      <c r="G127" s="5"/>
    </row>
    <row r="128" ht="15.75">
      <c r="G128" s="5"/>
    </row>
    <row r="129" ht="15.75">
      <c r="G129" s="5"/>
    </row>
    <row r="130" ht="15.75">
      <c r="G130" s="5"/>
    </row>
    <row r="131" ht="15.75">
      <c r="G131" s="5"/>
    </row>
    <row r="132" ht="15.75">
      <c r="G132" s="5"/>
    </row>
    <row r="133" ht="15.75">
      <c r="G133" s="5"/>
    </row>
    <row r="134" ht="15.75">
      <c r="G134" s="5"/>
    </row>
    <row r="135" ht="15.75">
      <c r="G135" s="5"/>
    </row>
    <row r="136" ht="15.75">
      <c r="G136" s="5"/>
    </row>
    <row r="137" ht="15.75">
      <c r="G137" s="5"/>
    </row>
    <row r="138" ht="15.75">
      <c r="G138" s="5"/>
    </row>
    <row r="139" ht="15.75">
      <c r="G139" s="5"/>
    </row>
    <row r="140" ht="15.75">
      <c r="G140" s="5"/>
    </row>
    <row r="141" ht="15.75">
      <c r="G141" s="5"/>
    </row>
    <row r="142" ht="15.75">
      <c r="G142" s="5"/>
    </row>
    <row r="143" ht="15.75">
      <c r="G143" s="5"/>
    </row>
    <row r="144" ht="15.75">
      <c r="G144" s="5"/>
    </row>
    <row r="145" ht="15.75">
      <c r="G145" s="5"/>
    </row>
    <row r="146" ht="15.75">
      <c r="G146" s="5"/>
    </row>
    <row r="147" ht="15.75">
      <c r="G147" s="5"/>
    </row>
    <row r="148" ht="15.75">
      <c r="G148" s="5"/>
    </row>
    <row r="149" ht="15.75">
      <c r="G149" s="5"/>
    </row>
    <row r="150" ht="15.75">
      <c r="G150" s="5"/>
    </row>
    <row r="151" ht="15.75">
      <c r="G151" s="5"/>
    </row>
    <row r="152" ht="15.75">
      <c r="G152" s="5"/>
    </row>
    <row r="153" ht="15.75">
      <c r="G153" s="5"/>
    </row>
    <row r="154" ht="15.75">
      <c r="G154" s="5"/>
    </row>
    <row r="155" ht="15.75">
      <c r="G155" s="5"/>
    </row>
    <row r="156" ht="15.75">
      <c r="G156" s="5"/>
    </row>
    <row r="157" ht="15.75">
      <c r="G157" s="5"/>
    </row>
    <row r="158" ht="15.75">
      <c r="G158" s="5"/>
    </row>
    <row r="159" ht="15.75">
      <c r="G159" s="5"/>
    </row>
    <row r="160" ht="15.75">
      <c r="G160" s="5"/>
    </row>
    <row r="161" ht="15.75">
      <c r="G161" s="5"/>
    </row>
    <row r="162" ht="15.75">
      <c r="G162" s="5"/>
    </row>
  </sheetData>
  <mergeCells count="1">
    <mergeCell ref="B4:B5"/>
  </mergeCells>
  <printOptions horizontalCentered="1"/>
  <pageMargins left="0.2362204724409449" right="0.2755905511811024" top="0.2755905511811024" bottom="0.15748031496062992" header="0.1968503937007874" footer="0.1574803149606299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2009-04-21T12:44:08Z</cp:lastPrinted>
  <dcterms:created xsi:type="dcterms:W3CDTF">2009-04-21T12:43:10Z</dcterms:created>
  <dcterms:modified xsi:type="dcterms:W3CDTF">2009-04-21T13:22:45Z</dcterms:modified>
  <cp:category/>
  <cp:version/>
  <cp:contentType/>
  <cp:contentStatus/>
</cp:coreProperties>
</file>