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45" firstSheet="1" activeTab="4"/>
  </bookViews>
  <sheets>
    <sheet name="GFOŚiGW wyk. 2008 r." sheetId="1" r:id="rId1"/>
    <sheet name="PFOŚiGW wyk. 2008 r." sheetId="2" r:id="rId2"/>
    <sheet name="PFGZGiK wyk. 2008r." sheetId="3" r:id="rId3"/>
    <sheet name="PFRON wyk. 2008 r." sheetId="4" r:id="rId4"/>
    <sheet name="Alkohol wyk. 2008 r." sheetId="5" r:id="rId5"/>
  </sheets>
  <definedNames>
    <definedName name="_xlnm.Print_Titles" localSheetId="0">'GFOŚiGW wyk. 2008 r.'!$5:$7</definedName>
    <definedName name="_xlnm.Print_Titles" localSheetId="1">'PFOŚiGW wyk. 2008 r.'!$5:$7</definedName>
  </definedNames>
  <calcPr fullCalcOnLoad="1"/>
</workbook>
</file>

<file path=xl/comments3.xml><?xml version="1.0" encoding="utf-8"?>
<comments xmlns="http://schemas.openxmlformats.org/spreadsheetml/2006/main">
  <authors>
    <author>Mioduszewska</author>
  </authors>
  <commentList>
    <comment ref="B11" authorId="0">
      <text>
        <r>
          <rPr>
            <b/>
            <sz val="8"/>
            <rFont val="Tahoma"/>
            <family val="0"/>
          </rPr>
          <t xml:space="preserve">Mioduszewska:
§ 083
</t>
        </r>
      </text>
    </comment>
    <comment ref="B12" authorId="0">
      <text>
        <r>
          <rPr>
            <b/>
            <sz val="8"/>
            <rFont val="Tahoma"/>
            <family val="0"/>
          </rPr>
          <t>Mioduszewska:</t>
        </r>
        <r>
          <rPr>
            <sz val="8"/>
            <rFont val="Tahoma"/>
            <family val="0"/>
          </rPr>
          <t xml:space="preserve">
§092
</t>
        </r>
      </text>
    </comment>
    <comment ref="B13" authorId="0">
      <text>
        <r>
          <rPr>
            <b/>
            <sz val="8"/>
            <rFont val="Tahoma"/>
            <family val="0"/>
          </rPr>
          <t>Mioduszewska:</t>
        </r>
        <r>
          <rPr>
            <sz val="8"/>
            <rFont val="Tahoma"/>
            <family val="0"/>
          </rPr>
          <t xml:space="preserve">
§058
</t>
        </r>
      </text>
    </comment>
    <comment ref="B17" authorId="0">
      <text>
        <r>
          <rPr>
            <b/>
            <sz val="8"/>
            <rFont val="Tahoma"/>
            <family val="0"/>
          </rPr>
          <t>Mioduszewska:</t>
        </r>
        <r>
          <rPr>
            <sz val="8"/>
            <rFont val="Tahoma"/>
            <family val="0"/>
          </rPr>
          <t xml:space="preserve">
§2960
</t>
        </r>
      </text>
    </comment>
    <comment ref="B20" authorId="0">
      <text>
        <r>
          <rPr>
            <b/>
            <sz val="8"/>
            <rFont val="Tahoma"/>
            <family val="0"/>
          </rPr>
          <t>Mioduszewska:</t>
        </r>
        <r>
          <rPr>
            <sz val="8"/>
            <rFont val="Tahoma"/>
            <family val="0"/>
          </rPr>
          <t xml:space="preserve">
§4210
</t>
        </r>
      </text>
    </comment>
    <comment ref="B21" authorId="0">
      <text>
        <r>
          <rPr>
            <b/>
            <sz val="8"/>
            <rFont val="Tahoma"/>
            <family val="0"/>
          </rPr>
          <t>Mioduszewska:</t>
        </r>
        <r>
          <rPr>
            <sz val="8"/>
            <rFont val="Tahoma"/>
            <family val="0"/>
          </rPr>
          <t xml:space="preserve">
§4240
</t>
        </r>
      </text>
    </comment>
    <comment ref="B22" authorId="0">
      <text>
        <r>
          <rPr>
            <b/>
            <sz val="8"/>
            <rFont val="Tahoma"/>
            <family val="0"/>
          </rPr>
          <t xml:space="preserve">Mioduszewska
§4300
</t>
        </r>
      </text>
    </comment>
    <comment ref="B23" authorId="0">
      <text>
        <r>
          <rPr>
            <b/>
            <sz val="8"/>
            <rFont val="Tahoma"/>
            <family val="0"/>
          </rPr>
          <t>Mioduszewska:</t>
        </r>
        <r>
          <rPr>
            <sz val="8"/>
            <rFont val="Tahoma"/>
            <family val="0"/>
          </rPr>
          <t xml:space="preserve">
§4700
</t>
        </r>
      </text>
    </comment>
    <comment ref="B24" authorId="0">
      <text>
        <r>
          <rPr>
            <b/>
            <sz val="8"/>
            <rFont val="Tahoma"/>
            <family val="0"/>
          </rPr>
          <t>Mioduszewska:</t>
        </r>
        <r>
          <rPr>
            <sz val="8"/>
            <rFont val="Tahoma"/>
            <family val="0"/>
          </rPr>
          <t xml:space="preserve">
§4740
</t>
        </r>
      </text>
    </comment>
    <comment ref="B25" authorId="0">
      <text>
        <r>
          <rPr>
            <b/>
            <sz val="8"/>
            <rFont val="Tahoma"/>
            <family val="0"/>
          </rPr>
          <t>Mioduszewska:</t>
        </r>
        <r>
          <rPr>
            <sz val="8"/>
            <rFont val="Tahoma"/>
            <family val="0"/>
          </rPr>
          <t xml:space="preserve">
§4750
</t>
        </r>
      </text>
    </comment>
    <comment ref="B26" authorId="0">
      <text>
        <r>
          <rPr>
            <b/>
            <sz val="8"/>
            <rFont val="Tahoma"/>
            <family val="0"/>
          </rPr>
          <t>Mioduszewska:</t>
        </r>
        <r>
          <rPr>
            <sz val="8"/>
            <rFont val="Tahoma"/>
            <family val="0"/>
          </rPr>
          <t xml:space="preserve">
§6120
</t>
        </r>
      </text>
    </comment>
    <comment ref="B15" authorId="0">
      <text>
        <r>
          <rPr>
            <b/>
            <sz val="8"/>
            <rFont val="Tahoma"/>
            <family val="0"/>
          </rPr>
          <t>Mioduszewska:</t>
        </r>
        <r>
          <rPr>
            <sz val="8"/>
            <rFont val="Tahoma"/>
            <family val="0"/>
          </rPr>
          <t xml:space="preserve">
§2960
</t>
        </r>
      </text>
    </comment>
  </commentList>
</comments>
</file>

<file path=xl/sharedStrings.xml><?xml version="1.0" encoding="utf-8"?>
<sst xmlns="http://schemas.openxmlformats.org/spreadsheetml/2006/main" count="323" uniqueCount="223">
  <si>
    <t>TABELA 1</t>
  </si>
  <si>
    <t>Lp.</t>
  </si>
  <si>
    <t>Wyszczególnienie</t>
  </si>
  <si>
    <t xml:space="preserve">Wykonanie         </t>
  </si>
  <si>
    <t xml:space="preserve">Dynamika % </t>
  </si>
  <si>
    <t>% wykonania planu</t>
  </si>
  <si>
    <t>pierwotny</t>
  </si>
  <si>
    <t>po zmianach</t>
  </si>
  <si>
    <t>6 : 3</t>
  </si>
  <si>
    <t>6 : 4</t>
  </si>
  <si>
    <t>6 : 5</t>
  </si>
  <si>
    <t>I</t>
  </si>
  <si>
    <t>z tego:</t>
  </si>
  <si>
    <t>II</t>
  </si>
  <si>
    <t>WYDATKI OGÓŁEM</t>
  </si>
  <si>
    <t>1. Edukacja ekologiczna</t>
  </si>
  <si>
    <t>-</t>
  </si>
  <si>
    <t>2. Urządzanie i utrzymanie terenów zieleni, zadrzewień, zakrzewień oraz parków</t>
  </si>
  <si>
    <t>prace projektowe - zagospodarowanie zieleńca przy ul. Prostej</t>
  </si>
  <si>
    <t>zagospodarowanie terenu niską i wysoką zielenią wzdłuż chronionego wąwozu grabowego</t>
  </si>
  <si>
    <t>3. Inne cele służące ochronie środowiska:</t>
  </si>
  <si>
    <t>1. zakup znaczków dla psów</t>
  </si>
  <si>
    <t>2. utrzymanie w należytym stanie pojemników na psie odchody (konserwacja i naprawy oraz zakup woreczków)</t>
  </si>
  <si>
    <t>3. ZBM - dofinansowanie napraw i montażu koszy na psie odchody i koszy ulicznych oraz do wywozu z nich nieczystości</t>
  </si>
  <si>
    <t>4. dotacja dla KSM "Przylesie" na utrzymanie w należytym stanie pojemników i zakup woreczków na psie odchody</t>
  </si>
  <si>
    <t>5. dotacja dla KSM "Na Skarpie" na utrzymanie w należytym stanie pojemników i zakup woreczków na psie odchody</t>
  </si>
  <si>
    <t>6. dotacja dla WAM na utrzymanie w należytym stanie pojemników i zakup woreczków na psie odchody</t>
  </si>
  <si>
    <t>7. dotacja dla KSM "Nasz Dom" na utrzymanie w należytym stanie pojemników i zakup woreczków na psie odchody</t>
  </si>
  <si>
    <t>8. dotacja dla SM "Jutrzenka" na utrzymanie w należytym stanie pojemników i zakup woreczków na psie odchody</t>
  </si>
  <si>
    <t>schronisko - modernizacja i inwestycje - dotacja dla PGK</t>
  </si>
  <si>
    <t>dotacja dla PGK do zakupu mikroprocesorowego miernika</t>
  </si>
  <si>
    <t>opłata za udział w uroczystej "Gali Laureatów - Gmina Przyjazna Środowisku"</t>
  </si>
  <si>
    <t>dotacja dla PGK na:</t>
  </si>
  <si>
    <t>III</t>
  </si>
  <si>
    <t>STAN ŚRODKÓW OBROTOWYCH NA KONIEC ROKU</t>
  </si>
  <si>
    <t xml:space="preserve">TABELA 2 </t>
  </si>
  <si>
    <t xml:space="preserve">  % wykonania planu</t>
  </si>
  <si>
    <t xml:space="preserve">STAN ŚRODKÓW OBROTOWYCH NA KONIEC ROKU </t>
  </si>
  <si>
    <t>TABELA 3</t>
  </si>
  <si>
    <t xml:space="preserve">WYKONANIE POWIATOWEGO FUNDUSZU GOSPODARKI ZASOBEM GEODEZYJNYM </t>
  </si>
  <si>
    <t>w złotych</t>
  </si>
  <si>
    <t xml:space="preserve">      % wykonania planu</t>
  </si>
  <si>
    <t>WYDATKI  OGÓŁEM</t>
  </si>
  <si>
    <t>PRZYCHODY</t>
  </si>
  <si>
    <t>WYDATKI</t>
  </si>
  <si>
    <t xml:space="preserve">TABELA 5 </t>
  </si>
  <si>
    <t xml:space="preserve">     % wykonania planu</t>
  </si>
  <si>
    <t>DOCHODY OD OSÓB PRAWNYCH, OD OSÓB FIZYCZNYCH I OD INNYCH JEDNOSTEK NIEPOSIADAJĄCYCH OSOBOWOŚCI PRAWNEJ</t>
  </si>
  <si>
    <t>Wpływy z innych opłat stanowiących dochody jednostek samorządu terytorianego na podsawie ustaw</t>
  </si>
  <si>
    <t>0480</t>
  </si>
  <si>
    <t>Wpływy z opłat za zezwolenia na sprzedaż alkoholu</t>
  </si>
  <si>
    <t>ADMINISTRACJA PUBLICZNA</t>
  </si>
  <si>
    <t xml:space="preserve">Urzędy gmin </t>
  </si>
  <si>
    <t>wynagrodzenie Pełnomocnika ds. Rozwiązywania Problemów Alkoholowych</t>
  </si>
  <si>
    <t>OCHRONA ZDROWIA</t>
  </si>
  <si>
    <t>Przeciwdziałanie alkoholizmowi</t>
  </si>
  <si>
    <t>Dotacja celowa z budżetu na finansowanie i dofinansowanie zadań zleconych stowarzyszeniom</t>
  </si>
  <si>
    <t>Zakup materiałów i wyposażenia</t>
  </si>
  <si>
    <t>Zakup pomocy naukowych, dydaktycznych i książek</t>
  </si>
  <si>
    <t>Zakup usług pozostałych</t>
  </si>
  <si>
    <t>Podróże służbowe krajowe</t>
  </si>
  <si>
    <t>O G Ó Ł E M</t>
  </si>
  <si>
    <t>Komenda Miejska Państwowej Straży Pożarnej - zakup wyposażenia ochronnego dla ratowników</t>
  </si>
  <si>
    <t>Komenda Miejska Państwowej Straży Pożarnej - zakup sprzętu do ratownictwa chemicznego i ekologicznego, będącego na wyposażeniu lekkiego samochodu ratowniczo - gaśniczego</t>
  </si>
  <si>
    <t>organizacja systemu zbiórki odpadów niebezpiecznych na terenie miasta Koszalina</t>
  </si>
  <si>
    <t>4. Realizacja przedsięwzięć związanych z gospodarką odpadami:</t>
  </si>
  <si>
    <t>1. do modernizacji punktów selektywnej zbiórki odpadów, zakupu i naprawy pojemników do gromadzenia odpadów segregowanych</t>
  </si>
  <si>
    <t xml:space="preserve">2. do wywozu śniegu i lodu z terenu miasta oraz na zorganizowanie punktów do ich składowania      </t>
  </si>
  <si>
    <t>3. do unieszkodliwiania odpadów pochodzących z selektywnej zbiórki oraz odpadów z punktu gromadzenia przy bazie (złom elektroniczny, baterie, akumulatory, gruz, odpady wielkogabarytowe itp.)</t>
  </si>
  <si>
    <t>opracowanie powiatowego planu gospodarki odpadami</t>
  </si>
  <si>
    <t>1. do zakupu pojemników do segregacji odpadów z białego szkła</t>
  </si>
  <si>
    <t>2. do remontu metalowych pojemników służących do zbierania szklanej stłuczki oraz na tworzywa sztuczne</t>
  </si>
  <si>
    <t>3. do uruchomienia nowych punktów zbioru stłuczki i plastików na nowopowstałych osiedlach</t>
  </si>
  <si>
    <t>4. zakupu koszy ulicznych</t>
  </si>
  <si>
    <t>5. zakupu samochodu do selektywnej zbiórki odpadów w tym zbiórki i transport odpadów niebezpiecznych</t>
  </si>
  <si>
    <t>Dotacja podmiotowa z budżetu otrzymana przez samorządową instytucję kultury</t>
  </si>
  <si>
    <t>Różne opłaty i składki</t>
  </si>
  <si>
    <t>Wydatki inwestycyjne jednostek budżetowych</t>
  </si>
  <si>
    <t>TABELA 4</t>
  </si>
  <si>
    <t>Lp</t>
  </si>
  <si>
    <t xml:space="preserve">Wykonanie           </t>
  </si>
  <si>
    <t>Dynamika     %</t>
  </si>
  <si>
    <t>Opieka społeczna</t>
  </si>
  <si>
    <t>PFRON</t>
  </si>
  <si>
    <t xml:space="preserve">Wpływy z Państwowego Funduszu Rehabilitacji Osób Niepełnosprawnych </t>
  </si>
  <si>
    <t xml:space="preserve">Dochody z tytułu obsługi  PFRON </t>
  </si>
  <si>
    <t>Pożyczki na rozpoczęcie działalności gospodarczej</t>
  </si>
  <si>
    <t>Dofinansowanie do oprocentowania kredytu bankowego zaciągniętego na kontynuowanie działalności gospodarczej</t>
  </si>
  <si>
    <t>Razem rehabilitacja zawodowa</t>
  </si>
  <si>
    <t>Dofinansowanie uczestnictwa osób niepełnosprawnych i ich opiekunów w turnusach rehabilitacyjnych</t>
  </si>
  <si>
    <t>Dofinansowanie likwidacji barier architektonicznych, w komunikowaniu się i technicznych</t>
  </si>
  <si>
    <t>Dofinansowanie zaopatrzenia w sprzęt rehabilitacyjny, przedmiotów ortopedycznych i środków pomocniczych</t>
  </si>
  <si>
    <t>Dofinansowanie sportu, kultury, rekreacji i turystyki dzieci i młodzieży niepełnosprawnej</t>
  </si>
  <si>
    <t>Warsztaty terapii zajęciowej</t>
  </si>
  <si>
    <t>Razem rehabilitacja społeczna</t>
  </si>
  <si>
    <t>Wydatki na obsługę PFRON</t>
  </si>
  <si>
    <t xml:space="preserve">Stan funduszu na koniec okresu </t>
  </si>
  <si>
    <t>Komenda Miejska Państwowej Straży Pożarnej - zakup balotów, sorbentów, neutralizatorów, sprzętu do prowadzenia działań z zakresu ratownictwa chemicznego i ekologicznego</t>
  </si>
  <si>
    <t>Dotacja dla KSM "Na Skarpie" do kontynuacji zasady - sprzątaj po swoim psie.</t>
  </si>
  <si>
    <t>Dotacja dla SM "Jutrzenka" do kontynuacji zasady - sprzątaj po swoim psie.</t>
  </si>
  <si>
    <t>Konserwacja, naprawy oraz zakup pojemników i woreczków na psie odchody na terenach administrowanych przez Zarząd Budynków Mieszkalnych - kontynuacja zasady - sprzątaj po swoim psie.</t>
  </si>
  <si>
    <t>dofinansowanie dla Zarządu Dróg Miejskich do zakupu koszy ulicznych</t>
  </si>
  <si>
    <t>Wpłaty jednostek na fundusz celowy</t>
  </si>
  <si>
    <t>Wpłaty jednostek na fundusz celowy na finansowanie lub dofinansowanie zadań inwestycyjnych</t>
  </si>
  <si>
    <t>Wynagrodzenia bezosobowe</t>
  </si>
  <si>
    <t>Zwalczanie narkomanii</t>
  </si>
  <si>
    <t>Programy polityki zdrowotnej</t>
  </si>
  <si>
    <t>Koszty postępowania sądowego i prokuratorskiego</t>
  </si>
  <si>
    <t xml:space="preserve"> 2007 r</t>
  </si>
  <si>
    <t>2007 r.</t>
  </si>
  <si>
    <t>Pałac Młodzieży - dofinansowanie zakupu nagród na konkurs "Ja i moje środowisko"</t>
  </si>
  <si>
    <t>Przedszkole Nr 15 - dofinansowanie do zakupu nagród dla uczestników konkursu pt."Chrońmy dzrzewa"</t>
  </si>
  <si>
    <t>Dotacja dla Regionalnego Ośrodka Edukacji Ekologicznej w Sianowie na prowadzenie zajęć z zakresu edukacji ekologicznej (materiały edukacyjne, nagrody konkursowe, honoraria, szkolenia).</t>
  </si>
  <si>
    <t>Dotacja dla Politechniki Koszalińskiej na organizację XIII Sympozjum Wymiany Ciepła i Masy w Darłówku k/Koszalina.</t>
  </si>
  <si>
    <t>Zespół Szkół Nr 8 - dofinansowanie do realizacji projektu pn. "Segregujemy odpady".</t>
  </si>
  <si>
    <t>Renowacja pasów zieleni w pasach drogowych dróg publicznych: ul. Gnieźnieńska, Morska, Fałata, Jana Pawła II.</t>
  </si>
  <si>
    <t>Opracowanie dokumentacji na zagospodarowanie terenu połozonego przy ul. Emilii Plater, ul. Na Skarpie.</t>
  </si>
  <si>
    <t>Przedszkole Nr 9 - dofinansowanie do przeprowadzenia prac pielęgnacyjnych na topolach.</t>
  </si>
  <si>
    <t>Przedszkole Nr 11 - dofinansowanie do przeprowadzenia prac pielęgnacyjnych na topolach.</t>
  </si>
  <si>
    <t>Przedszkole Nr 23 - dofinansowanie do renowacji i modernizacji ogrodu przedszkolnego.</t>
  </si>
  <si>
    <t>Dotacja dla Przedsiębiorstwa Gospodarki Komunalnej na zadrzewienie cmentarza komunalnego, wykonanie nowych nasadzeń.</t>
  </si>
  <si>
    <t>Przedszkole Nr 14 - dofinansowanie na doposażenie ogrodu przedszkolnego w sprzęt ekologiczny.</t>
  </si>
  <si>
    <t>Komenda Miejska Państwowej Straży Pożarnej - dofinansowanie do przeglądów, konserwacji, napraw sprzętu do pomiaru stężeń substancji chemicznych, mierników, testerów, szkoleń strażaków.</t>
  </si>
  <si>
    <t>Porządkowanie gospodarki wodno-ściekowej w rejonie ul. Monte Cassino.</t>
  </si>
  <si>
    <t>Dotacja dla Miejskich Wodociągów i Kanalizacji na opracowanie dokumentacji i budowy urządzeń podczyszczających.</t>
  </si>
  <si>
    <t>Sprawozdanie z realizacji Programu Ochrony Środowiska dla Miasta Koszalina na lata 2004-2007 oraz z Planu Gospodarki Odpadami dla Miasta Koszalina na lata 2004-2007.</t>
  </si>
  <si>
    <t>Opracowanie Programu Ochrony Środowiska dla Miasta Koszalina na lata 2008-2011, Planu Gospodarki Odpadami dla Miasta Koszalina na lata 2008-2011 oraz Programu Usuwania Azbestu z terenu Miasta Koszalina.</t>
  </si>
  <si>
    <t>Dotacja dla Nadleśnictwa Manowo - na dofinansowanie do budowy ścieżki przyrodniczo-rowerowej na terenie gminy m. Koszalin.</t>
  </si>
  <si>
    <t>Dotacja dla Przedsiębiorstwa Gospodarki Komunalnej - zakup skutera usprawniającego pracę operatora odkurzacza do psich ekstrementów.</t>
  </si>
  <si>
    <t>Dofinansowanie dla Zarządu Dróg Miejskich do usuwania azbestu z terenu m. Koszalina.</t>
  </si>
  <si>
    <t>Dofinansowanie dla osób fizycznych na wykonanie zadań polegających na usuwaniu i unieszkodliwianiu elementów i materiałów zawierających azbest z obiektów budowlanych.</t>
  </si>
  <si>
    <t>Zagospodarowanie odpadów powstałych na terenie m. Koszalina w wyniku awarii ekologicznych.</t>
  </si>
  <si>
    <t>1.  Realizacja przedsięwzięć związanych z gospodarką odpadami</t>
  </si>
  <si>
    <t>Zarząd Dróg Miejskich - dofinansowanie do wywozu nieczystości z koszy ulicznych.</t>
  </si>
  <si>
    <t>Zakup materiałów papierniczych do sprzętu drukarskiego i urządzeń kserograficznych</t>
  </si>
  <si>
    <t>Zakup usług obejmujących wykonanie ekspertyz, analiz i opinii</t>
  </si>
  <si>
    <t>Szkolenia pracowników niebędących członkami korpusu służby cywilnej</t>
  </si>
  <si>
    <t>Zakup akcesoriów komputerowych, w tym programów i licencji</t>
  </si>
  <si>
    <t xml:space="preserve">Zwrot kosztów szkoleń i przekwalifikowania zawodowego osób niepełnosprawnych     </t>
  </si>
  <si>
    <t>WYKONANIE GMINNEGO FUNDUSZU OCHRONY ŚRODOWISKA I GOSPODARKI WODNEJ W 2008 ROKU</t>
  </si>
  <si>
    <t xml:space="preserve">                                   Plan na 2008 r.</t>
  </si>
  <si>
    <t xml:space="preserve"> 2008 r</t>
  </si>
  <si>
    <t>Zespół Szkół Nr 8 - dofinansowanie do realizacji projektu pn. "Mój zielony świat".</t>
  </si>
  <si>
    <t>Zespół Szkół Nr 11 - dofinansowanie do realizacji projektu pn. "Uczenie się przez całe życie".</t>
  </si>
  <si>
    <t>Dotacja dla Politechniki Koszalińskiej na organizację Ogólnopolskiej Konferencji Szkoleniowo - Naukowej nt. "Gospodarka Wodna i Ściekowa podstawą ochrony środowiska".</t>
  </si>
  <si>
    <t>Uaktualnienie inwentaryzacji zieleni na terenie zieleńców i pasów drogowych oraz opracowanie inwentaryzacji terenów przekazanych Zarządowi w zarządzanie lub administrację.</t>
  </si>
  <si>
    <t>Odtworzenie kompleksu Parku Książąt Pomorskich "A" - (kontynuacja) alejek spacerowych, placów, schodów.</t>
  </si>
  <si>
    <t>Opracowanie projektu zagospodarowania terenu przy ul. Wopistów do ul. Zdobywców Wału Pomorskiego o pow. 1,0296 ha - ciąg ekologiczny zieleni.</t>
  </si>
  <si>
    <t>Zagospodarowanie skweru położonego pomiędzy ul. Podgórną i Odrodzenia wg opracowanej dokumentacji.</t>
  </si>
  <si>
    <t>Oczyszczanie stawu z narzuconych odpadów w Parku Dostępnym.</t>
  </si>
  <si>
    <t>Bagrowanie stawu w Parku Książąt Pomorskich "A".</t>
  </si>
  <si>
    <t>Dofinansowanie do przeprowadzenia prac pielęgnacyjno-leczniczych drzew na terenach administrowanych przez Żłobek Miejski.</t>
  </si>
  <si>
    <t>Dofinansowanie do przeprowadzenia prac pielęgnacyjno-leczniczych drzew na terenach administrowanych przez Przedszkole Nr 16.</t>
  </si>
  <si>
    <t>Ewidencja nielegalnych wylotów z instalacji do rzeki Dzierżęcinki.</t>
  </si>
  <si>
    <t>Przedszkole Nr 12 - dofinansowanie na doposażenie ogrodu przedszkolnego w drewniany sprzęt ekologiczny (sportowo-rehabilitacyjny).</t>
  </si>
  <si>
    <t>Renowacja kolektora XXVIII</t>
  </si>
  <si>
    <t>Dotacja dla KSM "Nasz Dom" do kontynuacji zasady - sprzątaj po swoim psie</t>
  </si>
  <si>
    <t>Dotacja dla KSM "Przylesie" do kontynuacji zasady - sprzątaj po swoim psie</t>
  </si>
  <si>
    <t>1. budowę wiaty na placu kompostownia i sortownia odpadów.</t>
  </si>
  <si>
    <t>2. budowę drugiego stanowiska do rozdzielania odpadów zmieszanych.</t>
  </si>
  <si>
    <t>3. adaptację części osłon śmietnikowych na punkty selektywnego zbioru odpadów.</t>
  </si>
  <si>
    <t>4. zakup automatycznej prasy do belowania wysortowanych asortymentów z odpadów zbieranych selektywnie.</t>
  </si>
  <si>
    <t>5. utylizację i transport odpadów pochodzących ze zdarzeń losowych.</t>
  </si>
  <si>
    <t>6. zakup samochodu skrzyniowego z dzwignikiem bramowym do selektywnego zbioru odpadów w systemie workowym.</t>
  </si>
  <si>
    <t>7. zakup pojemników do selektywnego gromadzenia odpadów na tworzywa sztuczne i stłuczkę szklaną.</t>
  </si>
  <si>
    <t xml:space="preserve">Grzywny i inne kary pieniężne od osób prawnych i innych jednostek organizacyjnych </t>
  </si>
  <si>
    <t xml:space="preserve">Wpływy z różnych opłat </t>
  </si>
  <si>
    <t xml:space="preserve">Pozostałe odsetki </t>
  </si>
  <si>
    <t>Propagowanie działań ekologicznych w szkołach i przedszkolach.</t>
  </si>
  <si>
    <t>Dotacja dla PGK na organizację Centrum Edukacji Ekologicznej -materiały edukacyjne, nagrody konkursowe, honoraria, szkolenia.</t>
  </si>
  <si>
    <t>Dofinansowanie do szkoleń dla pracowników ochrony środowiska.</t>
  </si>
  <si>
    <t>Dotacja dla Miejskich Wodociągów i Kanalizacji na organizację Centrum Edukacji Ekologicznej - materiały edukacyjne, nagrody konkursowe, honoraria, szkolenia.</t>
  </si>
  <si>
    <t>Prace pielęgnacyjno-lecznicze pojedynczych drzew przyulicznych i na zieleńcach miejskich</t>
  </si>
  <si>
    <t>Prace pielęgnacyjno-lecznicze drzew na terenach administrowanych przez ZBM.</t>
  </si>
  <si>
    <t>Obsadzenie drzewami i krzewami pasów zieleni ulicznej i w parkach.</t>
  </si>
  <si>
    <t>Zwalczanie szrotówka kasztanowcowiaczka niszczącego kasztanowce na terenie miasta Koszalina.</t>
  </si>
  <si>
    <t>Zagospodarowanie zielenią terenu położonego przy ul. Wielkopolskiej.</t>
  </si>
  <si>
    <t>Wykonanie i ustawienie drzewka z kwiatów jednorocznych przy ul. Zwycięstwa.</t>
  </si>
  <si>
    <t>Odtworzenie kompleksu Parku Książąt Pomorskich "A" - budowa mostu.</t>
  </si>
  <si>
    <t>Oczyszczanie koryta rzeki i cieków wodnych z narzuconych odpadów.</t>
  </si>
  <si>
    <t>Organizacja akcji "Sprzątanie Świata", Dzień Ziemi", "Święto Drzewa".</t>
  </si>
  <si>
    <t>Wprowadzenie w mieście zasady sprzątania po psach.</t>
  </si>
  <si>
    <t>Udrożnienie i regulacja rowu wraz ze skarpami.</t>
  </si>
  <si>
    <t>Likwidacja nielegalnych wysypisk oraz sprzątanie zaśmieconych terenów miejskich bez administratora.</t>
  </si>
  <si>
    <t>Przeprowadzenie badań i analiz oraz opracowanie wniosków z zakresu ochrony środowiska.</t>
  </si>
  <si>
    <t>Utrzymanie w należytym stanie pojemników na psie odchody na terenach administrowanych przez Zarząd Budynków Mieszkalnych - kontynuacja zasady - sprzątaj po swoim psie.</t>
  </si>
  <si>
    <t>Zakup systemów gromadzenia i przetwarzania danych związanych z dostępem do informacji o środowisku.</t>
  </si>
  <si>
    <t>dofinansowanie dla ZDM do wywozu nieczystości z koszy ulicznych ustawionych na terenie miasta Koszalina.</t>
  </si>
  <si>
    <t>Grzywny i inne kary pieniężne od osób prawnych i innych jednostek organizacyjnych.</t>
  </si>
  <si>
    <t>Zarząd Dróg Miejskich - dofinansowanie do zakupu koszy ulicznych.</t>
  </si>
  <si>
    <t>Zarząd Dróg Miejskich - dofinansowanie do zakupu koszy, które zostaną ustawione w parkach miejskich</t>
  </si>
  <si>
    <t>2.  Inne cele służące ochronie środowiska:</t>
  </si>
  <si>
    <t xml:space="preserve"> WYKONANIE POWIATOWEGO FUNDUSZU OCHRONY ŚRODOWISKA I GOSPODARKI WODNEJ W 2008 ROKU</t>
  </si>
  <si>
    <t xml:space="preserve">                            Plan na 2008 r.</t>
  </si>
  <si>
    <t>STAN ŚRODKÓW OBROTOWYCH NA POCZĄTEK ROKU</t>
  </si>
  <si>
    <t xml:space="preserve">PRZYCHODY </t>
  </si>
  <si>
    <t>IV</t>
  </si>
  <si>
    <t>IN</t>
  </si>
  <si>
    <t xml:space="preserve">PRZYCHODY  </t>
  </si>
  <si>
    <t>I  KARTOGRAFICZNYM W 2008 ROKU</t>
  </si>
  <si>
    <t>Wpływy z usług</t>
  </si>
  <si>
    <t>Pozostałe odsetki</t>
  </si>
  <si>
    <t>Grzywny i inne kary pieniężne od osób prawnych i innych jednostek organizacyjnych</t>
  </si>
  <si>
    <t>Inne zwiększenia</t>
  </si>
  <si>
    <t>Przelewy redystrybucyjne</t>
  </si>
  <si>
    <t>Składki na ubezpieczenia społeczne</t>
  </si>
  <si>
    <t>Składki na Fundusz Pracy</t>
  </si>
  <si>
    <t>Szkolenia pracowników niebędących członkami korpususłużby cywilnej</t>
  </si>
  <si>
    <t>Wydatki inwestycyjne</t>
  </si>
  <si>
    <t>Wykonanie  Państwowego Funduszu  Rehabilitacji Osób Niepełnosprawnych                              za 2008 r.</t>
  </si>
  <si>
    <t xml:space="preserve">                     Plan  na 2008</t>
  </si>
  <si>
    <t>2008 r.</t>
  </si>
  <si>
    <t>Zwrot kosztów wyposażenia stanowiska pracy dla osób niepełnosprawnych</t>
  </si>
  <si>
    <t>Środki na podjęcie działalności gospodarczej, rolniczej lub wniesienia wkładu do spółdzielni socjalnej</t>
  </si>
  <si>
    <t>Refundacja kosztów szkolenia osób niepełnosprawnych organizowanych przez pracodawcę</t>
  </si>
  <si>
    <t>Plan na 2008 r.</t>
  </si>
  <si>
    <t>Zakup usług remontowych</t>
  </si>
  <si>
    <t>Wydatki na zakupy inwestycyjne jednostek budżetowych</t>
  </si>
  <si>
    <t>WYKONANIE PLANU PRZYCHODÓW I WYDATKÓW GMINNEGO PROGRAMU PROFILAKTYKI I ROZWIĄZYWANIA PROBLEMÓW ALKOHOLOWYCH  ORAZ GMINNEGO PROGRAMU PRZECIWDZIAŁANIA NARKOMANII W 2008 ROKU</t>
  </si>
  <si>
    <t>Odpis aktualizacyjny</t>
  </si>
  <si>
    <t>Autor dokumentu: Agnieszka Sulewska</t>
  </si>
  <si>
    <t>Wprowadził do BIP: Agnieszka Sulewska</t>
  </si>
  <si>
    <t>Data wprowadzenia do BIP: 24.04.2009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</si>
</sst>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_ ;\-#,##0\ "/>
    <numFmt numFmtId="166" formatCode="0.0"/>
  </numFmts>
  <fonts count="20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sz val="9.5"/>
      <name val="Times New Roman CE"/>
      <family val="1"/>
    </font>
    <font>
      <sz val="9.5"/>
      <name val="Times New Roman CE"/>
      <family val="1"/>
    </font>
    <font>
      <sz val="8"/>
      <name val="Times New Roman CE"/>
      <family val="1"/>
    </font>
    <font>
      <i/>
      <sz val="10"/>
      <name val="Times New Roman CE"/>
      <family val="1"/>
    </font>
    <font>
      <i/>
      <sz val="9"/>
      <name val="Times New Roman CE"/>
      <family val="1"/>
    </font>
    <font>
      <sz val="12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9"/>
      <name val="Times New Roman CE"/>
      <family val="1"/>
    </font>
    <font>
      <b/>
      <sz val="13"/>
      <name val="Times New Roman CE"/>
      <family val="1"/>
    </font>
    <font>
      <b/>
      <sz val="8"/>
      <name val="Times New Roman CE"/>
      <family val="1"/>
    </font>
    <font>
      <sz val="8"/>
      <name val="Tahoma"/>
      <family val="0"/>
    </font>
    <font>
      <b/>
      <sz val="8"/>
      <name val="Tahoma"/>
      <family val="0"/>
    </font>
    <font>
      <sz val="12"/>
      <name val="Times New Roman"/>
      <family val="1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thin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double"/>
      <top style="medium"/>
      <bottom style="medium"/>
    </border>
    <border>
      <left style="thin"/>
      <right style="double"/>
      <top style="medium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4" fontId="1" fillId="0" borderId="0" xfId="0" applyNumberFormat="1" applyFont="1" applyFill="1" applyBorder="1" applyAlignment="1" applyProtection="1">
      <alignment horizontal="center" vertical="top"/>
      <protection/>
    </xf>
    <xf numFmtId="4" fontId="2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Continuous" vertical="center" wrapText="1"/>
      <protection/>
    </xf>
    <xf numFmtId="4" fontId="1" fillId="0" borderId="0" xfId="0" applyNumberFormat="1" applyFont="1" applyFill="1" applyBorder="1" applyAlignment="1" applyProtection="1">
      <alignment horizontal="centerContinuous" vertical="top" wrapText="1"/>
      <protection/>
    </xf>
    <xf numFmtId="0" fontId="1" fillId="0" borderId="0" xfId="0" applyNumberFormat="1" applyFont="1" applyFill="1" applyBorder="1" applyAlignment="1" applyProtection="1">
      <alignment horizontal="centerContinuous"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4" fontId="2" fillId="0" borderId="2" xfId="0" applyNumberFormat="1" applyFont="1" applyFill="1" applyBorder="1" applyAlignment="1" applyProtection="1">
      <alignment horizontal="center" vertical="center" wrapText="1"/>
      <protection/>
    </xf>
    <xf numFmtId="4" fontId="5" fillId="0" borderId="3" xfId="0" applyNumberFormat="1" applyFont="1" applyFill="1" applyBorder="1" applyAlignment="1" applyProtection="1">
      <alignment horizontal="center" vertical="center"/>
      <protection/>
    </xf>
    <xf numFmtId="4" fontId="5" fillId="0" borderId="4" xfId="0" applyNumberFormat="1" applyFont="1" applyFill="1" applyBorder="1" applyAlignment="1" applyProtection="1">
      <alignment horizontal="center" vertical="center"/>
      <protection/>
    </xf>
    <xf numFmtId="4" fontId="2" fillId="0" borderId="3" xfId="0" applyNumberFormat="1" applyFont="1" applyFill="1" applyBorder="1" applyAlignment="1" applyProtection="1">
      <alignment horizontal="left" vertical="center"/>
      <protection/>
    </xf>
    <xf numFmtId="0" fontId="2" fillId="0" borderId="5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6" fillId="0" borderId="6" xfId="0" applyNumberFormat="1" applyFont="1" applyFill="1" applyBorder="1" applyAlignment="1" applyProtection="1">
      <alignment vertical="top"/>
      <protection/>
    </xf>
    <xf numFmtId="4" fontId="2" fillId="0" borderId="7" xfId="0" applyNumberFormat="1" applyFont="1" applyFill="1" applyBorder="1" applyAlignment="1" applyProtection="1">
      <alignment horizontal="center" vertical="top" wrapText="1"/>
      <protection/>
    </xf>
    <xf numFmtId="4" fontId="2" fillId="0" borderId="8" xfId="0" applyNumberFormat="1" applyFont="1" applyFill="1" applyBorder="1" applyAlignment="1" applyProtection="1">
      <alignment horizontal="center" vertical="center"/>
      <protection/>
    </xf>
    <xf numFmtId="49" fontId="2" fillId="0" borderId="7" xfId="0" applyNumberFormat="1" applyFont="1" applyFill="1" applyBorder="1" applyAlignment="1" applyProtection="1">
      <alignment horizontal="center" vertical="center" wrapText="1"/>
      <protection/>
    </xf>
    <xf numFmtId="49" fontId="2" fillId="0" borderId="8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3" fontId="7" fillId="0" borderId="11" xfId="0" applyNumberFormat="1" applyFont="1" applyFill="1" applyBorder="1" applyAlignment="1" applyProtection="1">
      <alignment horizontal="center" vertical="center"/>
      <protection/>
    </xf>
    <xf numFmtId="3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vertical="center"/>
      <protection/>
    </xf>
    <xf numFmtId="3" fontId="4" fillId="0" borderId="14" xfId="0" applyNumberFormat="1" applyFont="1" applyFill="1" applyBorder="1" applyAlignment="1" applyProtection="1">
      <alignment horizontal="center" vertical="center"/>
      <protection/>
    </xf>
    <xf numFmtId="164" fontId="4" fillId="0" borderId="14" xfId="0" applyNumberFormat="1" applyFont="1" applyFill="1" applyBorder="1" applyAlignment="1" applyProtection="1">
      <alignment horizontal="center" vertical="center"/>
      <protection/>
    </xf>
    <xf numFmtId="164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3" fontId="1" fillId="0" borderId="16" xfId="0" applyNumberFormat="1" applyFont="1" applyFill="1" applyBorder="1" applyAlignment="1" applyProtection="1">
      <alignment horizontal="center" vertical="center"/>
      <protection/>
    </xf>
    <xf numFmtId="164" fontId="1" fillId="0" borderId="16" xfId="0" applyNumberFormat="1" applyFont="1" applyFill="1" applyBorder="1" applyAlignment="1" applyProtection="1">
      <alignment horizontal="center" vertical="center"/>
      <protection/>
    </xf>
    <xf numFmtId="164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3" fontId="1" fillId="0" borderId="7" xfId="0" applyNumberFormat="1" applyFont="1" applyFill="1" applyBorder="1" applyAlignment="1" applyProtection="1">
      <alignment horizontal="center" vertical="center"/>
      <protection/>
    </xf>
    <xf numFmtId="164" fontId="1" fillId="0" borderId="7" xfId="0" applyNumberFormat="1" applyFont="1" applyFill="1" applyBorder="1" applyAlignment="1" applyProtection="1">
      <alignment horizontal="center" vertical="center"/>
      <protection/>
    </xf>
    <xf numFmtId="164" fontId="1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3" fontId="2" fillId="0" borderId="8" xfId="0" applyNumberFormat="1" applyFont="1" applyFill="1" applyBorder="1" applyAlignment="1" applyProtection="1">
      <alignment horizontal="center" vertical="center"/>
      <protection/>
    </xf>
    <xf numFmtId="164" fontId="2" fillId="0" borderId="8" xfId="0" applyNumberFormat="1" applyFont="1" applyFill="1" applyBorder="1" applyAlignment="1" applyProtection="1">
      <alignment horizontal="center" vertical="center"/>
      <protection/>
    </xf>
    <xf numFmtId="164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1" fillId="0" borderId="8" xfId="0" applyNumberFormat="1" applyFont="1" applyFill="1" applyBorder="1" applyAlignment="1" applyProtection="1">
      <alignment horizontal="center" vertical="center"/>
      <protection/>
    </xf>
    <xf numFmtId="164" fontId="1" fillId="0" borderId="8" xfId="0" applyNumberFormat="1" applyFont="1" applyFill="1" applyBorder="1" applyAlignment="1" applyProtection="1">
      <alignment horizontal="center" vertical="center"/>
      <protection/>
    </xf>
    <xf numFmtId="164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8" xfId="0" applyNumberFormat="1" applyFont="1" applyFill="1" applyBorder="1" applyAlignment="1" applyProtection="1">
      <alignment vertical="center" wrapText="1"/>
      <protection/>
    </xf>
    <xf numFmtId="0" fontId="1" fillId="0" borderId="7" xfId="0" applyNumberFormat="1" applyFont="1" applyFill="1" applyBorder="1" applyAlignment="1" applyProtection="1">
      <alignment vertical="center" wrapText="1"/>
      <protection/>
    </xf>
    <xf numFmtId="3" fontId="1" fillId="0" borderId="11" xfId="0" applyNumberFormat="1" applyFont="1" applyFill="1" applyBorder="1" applyAlignment="1" applyProtection="1">
      <alignment horizontal="center" vertical="center"/>
      <protection/>
    </xf>
    <xf numFmtId="164" fontId="1" fillId="0" borderId="11" xfId="0" applyNumberFormat="1" applyFont="1" applyFill="1" applyBorder="1" applyAlignment="1" applyProtection="1">
      <alignment horizontal="center" vertical="center"/>
      <protection/>
    </xf>
    <xf numFmtId="164" fontId="1" fillId="0" borderId="12" xfId="0" applyNumberFormat="1" applyFont="1" applyFill="1" applyBorder="1" applyAlignment="1" applyProtection="1">
      <alignment horizontal="center" vertical="center"/>
      <protection/>
    </xf>
    <xf numFmtId="3" fontId="8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3" fontId="8" fillId="0" borderId="7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vertical="center" wrapText="1"/>
      <protection/>
    </xf>
    <xf numFmtId="4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Continuous" vertical="center"/>
      <protection/>
    </xf>
    <xf numFmtId="4" fontId="1" fillId="0" borderId="0" xfId="0" applyNumberFormat="1" applyFont="1" applyFill="1" applyBorder="1" applyAlignment="1" applyProtection="1">
      <alignment horizontal="centerContinuous" vertical="top"/>
      <protection/>
    </xf>
    <xf numFmtId="0" fontId="1" fillId="0" borderId="0" xfId="0" applyNumberFormat="1" applyFont="1" applyFill="1" applyBorder="1" applyAlignment="1" applyProtection="1">
      <alignment horizontal="centerContinuous" vertical="top"/>
      <protection/>
    </xf>
    <xf numFmtId="0" fontId="6" fillId="0" borderId="6" xfId="0" applyNumberFormat="1" applyFont="1" applyFill="1" applyBorder="1" applyAlignment="1" applyProtection="1">
      <alignment horizontal="center" vertical="top"/>
      <protection/>
    </xf>
    <xf numFmtId="4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8" xfId="0" applyFont="1" applyBorder="1" applyAlignment="1">
      <alignment vertical="center" wrapText="1"/>
    </xf>
    <xf numFmtId="3" fontId="2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9" xfId="0" applyNumberFormat="1" applyFont="1" applyFill="1" applyBorder="1" applyAlignment="1" applyProtection="1">
      <alignment horizontal="center" vertical="center"/>
      <protection/>
    </xf>
    <xf numFmtId="0" fontId="8" fillId="0" borderId="16" xfId="0" applyFont="1" applyBorder="1" applyAlignment="1">
      <alignment vertical="center" wrapText="1"/>
    </xf>
    <xf numFmtId="0" fontId="1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 wrapText="1"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0" fontId="10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0" xfId="0" applyNumberFormat="1" applyFont="1" applyFill="1" applyBorder="1" applyAlignment="1" applyProtection="1">
      <alignment horizontal="centerContinuous" vertical="center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 horizontal="centerContinuous"/>
      <protection locked="0"/>
    </xf>
    <xf numFmtId="0" fontId="4" fillId="0" borderId="0" xfId="0" applyNumberFormat="1" applyFont="1" applyFill="1" applyBorder="1" applyAlignment="1" applyProtection="1">
      <alignment horizontal="centerContinuous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 horizontal="center"/>
      <protection/>
    </xf>
    <xf numFmtId="4" fontId="2" fillId="0" borderId="2" xfId="0" applyNumberFormat="1" applyFont="1" applyFill="1" applyBorder="1" applyAlignment="1" applyProtection="1">
      <alignment horizontal="center" wrapText="1"/>
      <protection/>
    </xf>
    <xf numFmtId="4" fontId="2" fillId="0" borderId="3" xfId="0" applyNumberFormat="1" applyFont="1" applyFill="1" applyBorder="1" applyAlignment="1" applyProtection="1">
      <alignment horizontal="left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/>
      <protection/>
    </xf>
    <xf numFmtId="3" fontId="7" fillId="0" borderId="8" xfId="0" applyNumberFormat="1" applyFont="1" applyFill="1" applyBorder="1" applyAlignment="1" applyProtection="1">
      <alignment horizontal="center" vertical="center"/>
      <protection/>
    </xf>
    <xf numFmtId="3" fontId="7" fillId="0" borderId="9" xfId="0" applyNumberFormat="1" applyFont="1" applyFill="1" applyBorder="1" applyAlignment="1" applyProtection="1">
      <alignment horizontal="center" vertical="center"/>
      <protection/>
    </xf>
    <xf numFmtId="164" fontId="1" fillId="0" borderId="21" xfId="0" applyNumberFormat="1" applyFont="1" applyFill="1" applyBorder="1" applyAlignment="1" applyProtection="1">
      <alignment horizontal="center" vertical="center"/>
      <protection locked="0"/>
    </xf>
    <xf numFmtId="164" fontId="1" fillId="0" borderId="22" xfId="0" applyNumberFormat="1" applyFont="1" applyFill="1" applyBorder="1" applyAlignment="1" applyProtection="1">
      <alignment horizontal="center" vertical="center"/>
      <protection locked="0"/>
    </xf>
    <xf numFmtId="164" fontId="1" fillId="0" borderId="8" xfId="0" applyNumberFormat="1" applyFont="1" applyFill="1" applyBorder="1" applyAlignment="1" applyProtection="1">
      <alignment horizontal="center" vertical="center"/>
      <protection locked="0"/>
    </xf>
    <xf numFmtId="164" fontId="1" fillId="0" borderId="9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164" fontId="1" fillId="0" borderId="11" xfId="0" applyNumberFormat="1" applyFont="1" applyFill="1" applyBorder="1" applyAlignment="1" applyProtection="1">
      <alignment horizontal="center" vertical="center"/>
      <protection locked="0"/>
    </xf>
    <xf numFmtId="44" fontId="1" fillId="0" borderId="21" xfId="18" applyFont="1" applyFill="1" applyBorder="1" applyAlignment="1" applyProtection="1">
      <alignment vertical="center" wrapText="1"/>
      <protection locked="0"/>
    </xf>
    <xf numFmtId="3" fontId="1" fillId="0" borderId="2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44" fontId="1" fillId="0" borderId="8" xfId="18" applyFont="1" applyFill="1" applyBorder="1" applyAlignment="1" applyProtection="1">
      <alignment vertical="center" wrapText="1"/>
      <protection locked="0"/>
    </xf>
    <xf numFmtId="3" fontId="1" fillId="0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horizontal="center" wrapText="1"/>
      <protection locked="0"/>
    </xf>
    <xf numFmtId="164" fontId="11" fillId="0" borderId="0" xfId="0" applyNumberFormat="1" applyFont="1" applyFill="1" applyBorder="1" applyAlignment="1" applyProtection="1">
      <alignment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12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vertical="center" wrapText="1"/>
      <protection/>
    </xf>
    <xf numFmtId="3" fontId="12" fillId="0" borderId="14" xfId="0" applyNumberFormat="1" applyFont="1" applyFill="1" applyBorder="1" applyAlignment="1" applyProtection="1">
      <alignment horizontal="center" vertical="center"/>
      <protection/>
    </xf>
    <xf numFmtId="164" fontId="12" fillId="0" borderId="14" xfId="0" applyNumberFormat="1" applyFont="1" applyFill="1" applyBorder="1" applyAlignment="1" applyProtection="1">
      <alignment horizontal="center" vertical="center"/>
      <protection/>
    </xf>
    <xf numFmtId="164" fontId="12" fillId="0" borderId="15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vertical="center" wrapText="1"/>
      <protection/>
    </xf>
    <xf numFmtId="3" fontId="4" fillId="0" borderId="7" xfId="0" applyNumberFormat="1" applyFont="1" applyFill="1" applyBorder="1" applyAlignment="1" applyProtection="1">
      <alignment horizontal="center" vertical="center"/>
      <protection/>
    </xf>
    <xf numFmtId="164" fontId="4" fillId="0" borderId="7" xfId="0" applyNumberFormat="1" applyFont="1" applyFill="1" applyBorder="1" applyAlignment="1" applyProtection="1">
      <alignment horizontal="center" vertical="center"/>
      <protection/>
    </xf>
    <xf numFmtId="164" fontId="4" fillId="0" borderId="18" xfId="0" applyNumberFormat="1" applyFont="1" applyFill="1" applyBorder="1" applyAlignment="1" applyProtection="1">
      <alignment horizontal="center" vertical="center"/>
      <protection/>
    </xf>
    <xf numFmtId="49" fontId="1" fillId="0" borderId="19" xfId="0" applyNumberFormat="1" applyFont="1" applyFill="1" applyBorder="1" applyAlignment="1" applyProtection="1">
      <alignment horizontal="center" vertical="center"/>
      <protection/>
    </xf>
    <xf numFmtId="3" fontId="14" fillId="0" borderId="14" xfId="0" applyNumberFormat="1" applyFont="1" applyFill="1" applyBorder="1" applyAlignment="1" applyProtection="1">
      <alignment horizontal="center" vertical="center"/>
      <protection/>
    </xf>
    <xf numFmtId="164" fontId="14" fillId="0" borderId="14" xfId="0" applyNumberFormat="1" applyFont="1" applyFill="1" applyBorder="1" applyAlignment="1" applyProtection="1">
      <alignment horizontal="center" vertical="center"/>
      <protection/>
    </xf>
    <xf numFmtId="164" fontId="14" fillId="0" borderId="15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164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2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Font="1" applyBorder="1" applyAlignment="1">
      <alignment vertical="center" wrapText="1"/>
    </xf>
    <xf numFmtId="3" fontId="1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vertical="center"/>
      <protection/>
    </xf>
    <xf numFmtId="44" fontId="1" fillId="0" borderId="16" xfId="18" applyFont="1" applyFill="1" applyBorder="1" applyAlignment="1" applyProtection="1">
      <alignment vertical="center" wrapText="1"/>
      <protection locked="0"/>
    </xf>
    <xf numFmtId="3" fontId="1" fillId="0" borderId="11" xfId="0" applyNumberFormat="1" applyFont="1" applyFill="1" applyBorder="1" applyAlignment="1" applyProtection="1">
      <alignment horizontal="center" vertical="center"/>
      <protection locked="0"/>
    </xf>
    <xf numFmtId="3" fontId="1" fillId="0" borderId="27" xfId="0" applyNumberFormat="1" applyFont="1" applyFill="1" applyBorder="1" applyAlignment="1" applyProtection="1">
      <alignment horizontal="center" vertical="center"/>
      <protection/>
    </xf>
    <xf numFmtId="3" fontId="1" fillId="0" borderId="18" xfId="0" applyNumberFormat="1" applyFont="1" applyFill="1" applyBorder="1" applyAlignment="1" applyProtection="1">
      <alignment horizontal="center" vertical="center"/>
      <protection/>
    </xf>
    <xf numFmtId="3" fontId="9" fillId="0" borderId="16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9" fillId="0" borderId="24" xfId="0" applyNumberFormat="1" applyFont="1" applyFill="1" applyBorder="1" applyAlignment="1" applyProtection="1">
      <alignment vertical="center"/>
      <protection/>
    </xf>
    <xf numFmtId="3" fontId="1" fillId="0" borderId="28" xfId="0" applyNumberFormat="1" applyFont="1" applyFill="1" applyBorder="1" applyAlignment="1" applyProtection="1">
      <alignment horizontal="center" vertical="center"/>
      <protection/>
    </xf>
    <xf numFmtId="164" fontId="2" fillId="0" borderId="11" xfId="0" applyNumberFormat="1" applyFont="1" applyFill="1" applyBorder="1" applyAlignment="1" applyProtection="1">
      <alignment horizontal="center" vertical="center"/>
      <protection/>
    </xf>
    <xf numFmtId="164" fontId="2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44" fontId="1" fillId="0" borderId="30" xfId="18" applyFont="1" applyFill="1" applyBorder="1" applyAlignment="1" applyProtection="1">
      <alignment vertical="center" wrapText="1"/>
      <protection locked="0"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16" xfId="0" applyFont="1" applyBorder="1" applyAlignment="1">
      <alignment vertical="center" wrapText="1"/>
    </xf>
    <xf numFmtId="0" fontId="2" fillId="0" borderId="8" xfId="0" applyNumberFormat="1" applyFont="1" applyFill="1" applyBorder="1" applyAlignment="1" applyProtection="1">
      <alignment vertical="center"/>
      <protection/>
    </xf>
    <xf numFmtId="3" fontId="1" fillId="0" borderId="16" xfId="0" applyNumberFormat="1" applyFont="1" applyFill="1" applyBorder="1" applyAlignment="1" applyProtection="1">
      <alignment horizontal="center" vertical="center"/>
      <protection locked="0"/>
    </xf>
    <xf numFmtId="3" fontId="1" fillId="0" borderId="9" xfId="0" applyNumberFormat="1" applyFont="1" applyFill="1" applyBorder="1" applyAlignment="1" applyProtection="1">
      <alignment horizontal="center" vertical="center"/>
      <protection locked="0"/>
    </xf>
    <xf numFmtId="44" fontId="1" fillId="0" borderId="7" xfId="18" applyFont="1" applyFill="1" applyBorder="1" applyAlignment="1" applyProtection="1">
      <alignment vertical="center" wrapText="1"/>
      <protection locked="0"/>
    </xf>
    <xf numFmtId="3" fontId="1" fillId="0" borderId="7" xfId="0" applyNumberFormat="1" applyFont="1" applyFill="1" applyBorder="1" applyAlignment="1" applyProtection="1">
      <alignment horizontal="center" vertical="center"/>
      <protection locked="0"/>
    </xf>
    <xf numFmtId="44" fontId="1" fillId="0" borderId="11" xfId="18" applyFont="1" applyFill="1" applyBorder="1" applyAlignment="1" applyProtection="1">
      <alignment vertical="center" wrapText="1"/>
      <protection locked="0"/>
    </xf>
    <xf numFmtId="0" fontId="1" fillId="0" borderId="16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Continuous" vertical="center" wrapText="1"/>
    </xf>
    <xf numFmtId="3" fontId="3" fillId="0" borderId="0" xfId="0" applyNumberFormat="1" applyFont="1" applyAlignment="1">
      <alignment horizontal="centerContinuous" vertical="center" wrapText="1"/>
    </xf>
    <xf numFmtId="0" fontId="3" fillId="0" borderId="0" xfId="0" applyFont="1" applyAlignment="1">
      <alignment vertical="center" wrapText="1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4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3" fontId="7" fillId="0" borderId="36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Border="1" applyAlignment="1">
      <alignment horizontal="center" vertical="center"/>
    </xf>
    <xf numFmtId="3" fontId="1" fillId="0" borderId="35" xfId="0" applyNumberFormat="1" applyFont="1" applyBorder="1" applyAlignment="1">
      <alignment horizontal="center" vertical="center"/>
    </xf>
    <xf numFmtId="3" fontId="12" fillId="0" borderId="14" xfId="0" applyNumberFormat="1" applyFont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166" fontId="12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6" fontId="1" fillId="0" borderId="12" xfId="0" applyNumberFormat="1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3" fontId="1" fillId="0" borderId="7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1" fillId="0" borderId="20" xfId="0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6" fontId="1" fillId="0" borderId="9" xfId="0" applyNumberFormat="1" applyFont="1" applyBorder="1" applyAlignment="1">
      <alignment horizontal="center" vertical="center"/>
    </xf>
    <xf numFmtId="166" fontId="1" fillId="0" borderId="37" xfId="0" applyNumberFormat="1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3" fontId="12" fillId="0" borderId="39" xfId="0" applyNumberFormat="1" applyFont="1" applyBorder="1" applyAlignment="1">
      <alignment horizontal="center" vertical="center"/>
    </xf>
    <xf numFmtId="164" fontId="12" fillId="0" borderId="39" xfId="0" applyNumberFormat="1" applyFont="1" applyBorder="1" applyAlignment="1">
      <alignment horizontal="center" vertical="center"/>
    </xf>
    <xf numFmtId="166" fontId="12" fillId="0" borderId="17" xfId="0" applyNumberFormat="1" applyFont="1" applyBorder="1" applyAlignment="1">
      <alignment horizontal="center" vertical="center"/>
    </xf>
    <xf numFmtId="164" fontId="1" fillId="0" borderId="40" xfId="0" applyNumberFormat="1" applyFont="1" applyBorder="1" applyAlignment="1">
      <alignment horizontal="center" vertical="center"/>
    </xf>
    <xf numFmtId="166" fontId="1" fillId="0" borderId="41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164" fontId="1" fillId="0" borderId="42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166" fontId="12" fillId="0" borderId="4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3" fontId="2" fillId="0" borderId="16" xfId="0" applyNumberFormat="1" applyFont="1" applyBorder="1" applyAlignment="1">
      <alignment horizontal="center" vertical="center"/>
    </xf>
    <xf numFmtId="166" fontId="2" fillId="0" borderId="44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4" fontId="2" fillId="0" borderId="3" xfId="0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Fill="1" applyBorder="1" applyAlignment="1" applyProtection="1">
      <alignment vertical="center"/>
      <protection/>
    </xf>
    <xf numFmtId="0" fontId="1" fillId="0" borderId="8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3" fontId="1" fillId="0" borderId="24" xfId="0" applyNumberFormat="1" applyFont="1" applyFill="1" applyBorder="1" applyAlignment="1" applyProtection="1">
      <alignment vertical="center"/>
      <protection/>
    </xf>
    <xf numFmtId="0" fontId="1" fillId="0" borderId="11" xfId="0" applyFont="1" applyBorder="1" applyAlignment="1">
      <alignment horizontal="justify" vertical="center" wrapText="1"/>
    </xf>
    <xf numFmtId="0" fontId="9" fillId="0" borderId="16" xfId="0" applyFont="1" applyBorder="1" applyAlignment="1">
      <alignment horizontal="justify" vertical="center" wrapText="1"/>
    </xf>
    <xf numFmtId="164" fontId="1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16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3" fontId="4" fillId="0" borderId="2" xfId="0" applyNumberFormat="1" applyFont="1" applyBorder="1" applyAlignment="1">
      <alignment vertical="center"/>
    </xf>
    <xf numFmtId="164" fontId="4" fillId="0" borderId="2" xfId="0" applyNumberFormat="1" applyFont="1" applyBorder="1" applyAlignment="1">
      <alignment horizontal="center" vertical="center"/>
    </xf>
    <xf numFmtId="166" fontId="4" fillId="0" borderId="33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35" xfId="0" applyFont="1" applyBorder="1" applyAlignment="1">
      <alignment horizontal="left" vertical="center"/>
    </xf>
    <xf numFmtId="0" fontId="1" fillId="0" borderId="36" xfId="0" applyFont="1" applyBorder="1" applyAlignment="1">
      <alignment horizontal="center" vertical="center"/>
    </xf>
    <xf numFmtId="0" fontId="12" fillId="0" borderId="19" xfId="0" applyNumberFormat="1" applyFont="1" applyFill="1" applyBorder="1" applyAlignment="1" applyProtection="1">
      <alignment horizontal="center" vertical="center"/>
      <protection/>
    </xf>
    <xf numFmtId="0" fontId="12" fillId="0" borderId="7" xfId="0" applyNumberFormat="1" applyFont="1" applyFill="1" applyBorder="1" applyAlignment="1" applyProtection="1">
      <alignment vertical="center"/>
      <protection/>
    </xf>
    <xf numFmtId="3" fontId="12" fillId="0" borderId="7" xfId="0" applyNumberFormat="1" applyFont="1" applyFill="1" applyBorder="1" applyAlignment="1" applyProtection="1">
      <alignment horizontal="center" vertical="center"/>
      <protection/>
    </xf>
    <xf numFmtId="164" fontId="12" fillId="0" borderId="7" xfId="0" applyNumberFormat="1" applyFont="1" applyFill="1" applyBorder="1" applyAlignment="1" applyProtection="1">
      <alignment horizontal="center" vertical="center"/>
      <protection/>
    </xf>
    <xf numFmtId="164" fontId="12" fillId="0" borderId="18" xfId="0" applyNumberFormat="1" applyFont="1" applyFill="1" applyBorder="1" applyAlignment="1" applyProtection="1">
      <alignment horizontal="center" vertical="center"/>
      <protection/>
    </xf>
    <xf numFmtId="2" fontId="11" fillId="0" borderId="10" xfId="0" applyNumberFormat="1" applyFont="1" applyFill="1" applyBorder="1" applyAlignment="1" applyProtection="1">
      <alignment vertical="center" wrapText="1"/>
      <protection/>
    </xf>
    <xf numFmtId="0" fontId="11" fillId="0" borderId="11" xfId="0" applyNumberFormat="1" applyFont="1" applyFill="1" applyBorder="1" applyAlignment="1" applyProtection="1">
      <alignment vertical="center" wrapText="1"/>
      <protection/>
    </xf>
    <xf numFmtId="3" fontId="11" fillId="0" borderId="11" xfId="0" applyNumberFormat="1" applyFont="1" applyFill="1" applyBorder="1" applyAlignment="1" applyProtection="1">
      <alignment horizontal="center" vertical="center"/>
      <protection/>
    </xf>
    <xf numFmtId="164" fontId="11" fillId="0" borderId="11" xfId="0" applyNumberFormat="1" applyFont="1" applyFill="1" applyBorder="1" applyAlignment="1" applyProtection="1">
      <alignment horizontal="center" vertical="center"/>
      <protection/>
    </xf>
    <xf numFmtId="164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2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7" xfId="0" applyNumberFormat="1" applyFont="1" applyFill="1" applyBorder="1" applyAlignment="1" applyProtection="1">
      <alignment vertical="center" wrapText="1"/>
      <protection/>
    </xf>
    <xf numFmtId="3" fontId="11" fillId="0" borderId="7" xfId="0" applyNumberFormat="1" applyFont="1" applyFill="1" applyBorder="1" applyAlignment="1" applyProtection="1">
      <alignment horizontal="center" vertical="center"/>
      <protection/>
    </xf>
    <xf numFmtId="3" fontId="11" fillId="0" borderId="8" xfId="0" applyNumberFormat="1" applyFont="1" applyFill="1" applyBorder="1" applyAlignment="1" applyProtection="1">
      <alignment horizontal="center" vertical="center"/>
      <protection/>
    </xf>
    <xf numFmtId="164" fontId="11" fillId="0" borderId="8" xfId="0" applyNumberFormat="1" applyFont="1" applyFill="1" applyBorder="1" applyAlignment="1" applyProtection="1">
      <alignment horizontal="center" vertical="center"/>
      <protection/>
    </xf>
    <xf numFmtId="164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20" xfId="0" applyNumberFormat="1" applyFont="1" applyFill="1" applyBorder="1" applyAlignment="1" applyProtection="1">
      <alignment horizontal="center" vertical="center"/>
      <protection/>
    </xf>
    <xf numFmtId="0" fontId="11" fillId="0" borderId="8" xfId="0" applyNumberFormat="1" applyFont="1" applyFill="1" applyBorder="1" applyAlignment="1" applyProtection="1">
      <alignment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3" fontId="11" fillId="0" borderId="16" xfId="0" applyNumberFormat="1" applyFont="1" applyFill="1" applyBorder="1" applyAlignment="1" applyProtection="1">
      <alignment horizontal="center" vertical="center"/>
      <protection/>
    </xf>
    <xf numFmtId="3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0" fontId="11" fillId="0" borderId="16" xfId="0" applyNumberFormat="1" applyFont="1" applyFill="1" applyBorder="1" applyAlignment="1" applyProtection="1">
      <alignment vertical="center" wrapText="1"/>
      <protection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3" fontId="14" fillId="0" borderId="2" xfId="0" applyNumberFormat="1" applyFont="1" applyFill="1" applyBorder="1" applyAlignment="1" applyProtection="1">
      <alignment horizontal="center" vertical="center"/>
      <protection/>
    </xf>
    <xf numFmtId="164" fontId="14" fillId="0" borderId="2" xfId="0" applyNumberFormat="1" applyFont="1" applyFill="1" applyBorder="1" applyAlignment="1" applyProtection="1">
      <alignment horizontal="center" vertical="center"/>
      <protection/>
    </xf>
    <xf numFmtId="164" fontId="14" fillId="0" borderId="33" xfId="0" applyNumberFormat="1" applyFont="1" applyFill="1" applyBorder="1" applyAlignment="1" applyProtection="1">
      <alignment horizontal="center" vertical="center"/>
      <protection/>
    </xf>
    <xf numFmtId="0" fontId="14" fillId="0" borderId="13" xfId="0" applyFont="1" applyBorder="1" applyAlignment="1">
      <alignment horizontal="center" vertical="center"/>
    </xf>
    <xf numFmtId="0" fontId="14" fillId="0" borderId="45" xfId="0" applyNumberFormat="1" applyFont="1" applyFill="1" applyBorder="1" applyAlignment="1" applyProtection="1">
      <alignment horizontal="left" vertical="center" wrapText="1"/>
      <protection/>
    </xf>
    <xf numFmtId="0" fontId="14" fillId="0" borderId="46" xfId="0" applyNumberFormat="1" applyFont="1" applyFill="1" applyBorder="1" applyAlignment="1" applyProtection="1">
      <alignment horizontal="center" vertical="center"/>
      <protection/>
    </xf>
    <xf numFmtId="4" fontId="2" fillId="0" borderId="3" xfId="0" applyNumberFormat="1" applyFont="1" applyFill="1" applyBorder="1" applyAlignment="1" applyProtection="1">
      <alignment horizontal="centerContinuous" vertical="center" wrapText="1"/>
      <protection/>
    </xf>
    <xf numFmtId="0" fontId="2" fillId="0" borderId="5" xfId="0" applyNumberFormat="1" applyFont="1" applyFill="1" applyBorder="1" applyAlignment="1" applyProtection="1">
      <alignment horizontal="centerContinuous" vertical="center"/>
      <protection/>
    </xf>
    <xf numFmtId="4" fontId="5" fillId="0" borderId="3" xfId="0" applyNumberFormat="1" applyFont="1" applyFill="1" applyBorder="1" applyAlignment="1" applyProtection="1">
      <alignment horizontal="centerContinuous" vertical="center"/>
      <protection/>
    </xf>
    <xf numFmtId="4" fontId="5" fillId="0" borderId="4" xfId="0" applyNumberFormat="1" applyFont="1" applyFill="1" applyBorder="1" applyAlignment="1" applyProtection="1">
      <alignment horizontal="centerContinuous" vertical="center"/>
      <protection/>
    </xf>
    <xf numFmtId="3" fontId="1" fillId="0" borderId="17" xfId="0" applyNumberFormat="1" applyFont="1" applyFill="1" applyBorder="1" applyAlignment="1" applyProtection="1">
      <alignment horizontal="center" vertical="center"/>
      <protection/>
    </xf>
    <xf numFmtId="164" fontId="2" fillId="0" borderId="2" xfId="0" applyNumberFormat="1" applyFont="1" applyFill="1" applyBorder="1" applyAlignment="1" applyProtection="1">
      <alignment horizontal="center" vertical="center"/>
      <protection/>
    </xf>
    <xf numFmtId="164" fontId="2" fillId="0" borderId="17" xfId="0" applyNumberFormat="1" applyFont="1" applyFill="1" applyBorder="1" applyAlignment="1" applyProtection="1">
      <alignment horizontal="center" vertical="center"/>
      <protection/>
    </xf>
    <xf numFmtId="0" fontId="13" fillId="0" borderId="19" xfId="0" applyNumberFormat="1" applyFont="1" applyFill="1" applyBorder="1" applyAlignment="1" applyProtection="1">
      <alignment horizontal="centerContinuous" vertical="center"/>
      <protection locked="0"/>
    </xf>
    <xf numFmtId="44" fontId="1" fillId="0" borderId="8" xfId="18" applyFont="1" applyFill="1" applyBorder="1" applyAlignment="1" applyProtection="1">
      <alignment horizontal="left" vertical="center" wrapText="1"/>
      <protection locked="0"/>
    </xf>
    <xf numFmtId="0" fontId="1" fillId="0" borderId="8" xfId="0" applyNumberFormat="1" applyFont="1" applyFill="1" applyBorder="1" applyAlignment="1" applyProtection="1">
      <alignment vertical="center" wrapText="1"/>
      <protection locked="0"/>
    </xf>
    <xf numFmtId="0" fontId="1" fillId="0" borderId="47" xfId="0" applyNumberFormat="1" applyFont="1" applyFill="1" applyBorder="1" applyAlignment="1" applyProtection="1">
      <alignment vertical="center" wrapText="1"/>
      <protection locked="0"/>
    </xf>
    <xf numFmtId="0" fontId="4" fillId="0" borderId="48" xfId="0" applyNumberFormat="1" applyFont="1" applyFill="1" applyBorder="1" applyAlignment="1" applyProtection="1">
      <alignment horizontal="center" vertical="center"/>
      <protection/>
    </xf>
    <xf numFmtId="0" fontId="6" fillId="0" borderId="29" xfId="0" applyNumberFormat="1" applyFont="1" applyFill="1" applyBorder="1" applyAlignment="1" applyProtection="1">
      <alignment vertical="top"/>
      <protection/>
    </xf>
    <xf numFmtId="0" fontId="7" fillId="0" borderId="49" xfId="0" applyNumberFormat="1" applyFont="1" applyFill="1" applyBorder="1" applyAlignment="1" applyProtection="1">
      <alignment horizontal="center" vertical="center"/>
      <protection/>
    </xf>
    <xf numFmtId="0" fontId="4" fillId="0" borderId="46" xfId="0" applyNumberFormat="1" applyFont="1" applyFill="1" applyBorder="1" applyAlignment="1" applyProtection="1">
      <alignment horizontal="center" vertical="center"/>
      <protection/>
    </xf>
    <xf numFmtId="0" fontId="2" fillId="0" borderId="49" xfId="0" applyNumberFormat="1" applyFont="1" applyFill="1" applyBorder="1" applyAlignment="1" applyProtection="1">
      <alignment vertical="center"/>
      <protection/>
    </xf>
    <xf numFmtId="0" fontId="8" fillId="0" borderId="24" xfId="0" applyNumberFormat="1" applyFont="1" applyFill="1" applyBorder="1" applyAlignment="1" applyProtection="1">
      <alignment vertical="center"/>
      <protection/>
    </xf>
    <xf numFmtId="0" fontId="1" fillId="0" borderId="49" xfId="0" applyNumberFormat="1" applyFont="1" applyFill="1" applyBorder="1" applyAlignment="1" applyProtection="1">
      <alignment vertical="center"/>
      <protection/>
    </xf>
    <xf numFmtId="44" fontId="1" fillId="0" borderId="28" xfId="18" applyFont="1" applyFill="1" applyBorder="1" applyAlignment="1" applyProtection="1">
      <alignment vertical="center" wrapText="1"/>
      <protection locked="0"/>
    </xf>
    <xf numFmtId="0" fontId="1" fillId="0" borderId="7" xfId="0" applyNumberFormat="1" applyFont="1" applyFill="1" applyBorder="1" applyAlignment="1" applyProtection="1">
      <alignment vertical="center"/>
      <protection/>
    </xf>
    <xf numFmtId="0" fontId="1" fillId="0" borderId="8" xfId="0" applyNumberFormat="1" applyFont="1" applyFill="1" applyBorder="1" applyAlignment="1" applyProtection="1">
      <alignment vertical="center"/>
      <protection/>
    </xf>
    <xf numFmtId="0" fontId="2" fillId="0" borderId="8" xfId="0" applyNumberFormat="1" applyFont="1" applyFill="1" applyBorder="1" applyAlignment="1" applyProtection="1">
      <alignment vertical="center" wrapText="1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8" fillId="0" borderId="16" xfId="0" applyNumberFormat="1" applyFont="1" applyFill="1" applyBorder="1" applyAlignment="1" applyProtection="1">
      <alignment vertical="center"/>
      <protection/>
    </xf>
    <xf numFmtId="0" fontId="8" fillId="0" borderId="16" xfId="0" applyNumberFormat="1" applyFont="1" applyFill="1" applyBorder="1" applyAlignment="1" applyProtection="1">
      <alignment vertical="center" wrapText="1"/>
      <protection/>
    </xf>
    <xf numFmtId="0" fontId="8" fillId="0" borderId="7" xfId="0" applyNumberFormat="1" applyFont="1" applyFill="1" applyBorder="1" applyAlignment="1" applyProtection="1">
      <alignment vertical="center" wrapText="1"/>
      <protection/>
    </xf>
    <xf numFmtId="0" fontId="1" fillId="0" borderId="11" xfId="0" applyNumberFormat="1" applyFont="1" applyFill="1" applyBorder="1" applyAlignment="1" applyProtection="1">
      <alignment vertical="center" wrapText="1"/>
      <protection/>
    </xf>
    <xf numFmtId="0" fontId="11" fillId="0" borderId="47" xfId="0" applyNumberFormat="1" applyFont="1" applyFill="1" applyBorder="1" applyAlignment="1" applyProtection="1">
      <alignment vertical="center" wrapText="1"/>
      <protection locked="0"/>
    </xf>
    <xf numFmtId="164" fontId="12" fillId="0" borderId="8" xfId="0" applyNumberFormat="1" applyFont="1" applyFill="1" applyBorder="1" applyAlignment="1" applyProtection="1">
      <alignment horizontal="center" vertical="center"/>
      <protection/>
    </xf>
    <xf numFmtId="3" fontId="11" fillId="0" borderId="9" xfId="0" applyNumberFormat="1" applyFont="1" applyFill="1" applyBorder="1" applyAlignment="1" applyProtection="1">
      <alignment horizontal="center" vertical="center"/>
      <protection/>
    </xf>
    <xf numFmtId="164" fontId="11" fillId="0" borderId="7" xfId="0" applyNumberFormat="1" applyFont="1" applyFill="1" applyBorder="1" applyAlignment="1" applyProtection="1">
      <alignment horizontal="center" vertical="center"/>
      <protection/>
    </xf>
    <xf numFmtId="164" fontId="11" fillId="0" borderId="18" xfId="0" applyNumberFormat="1" applyFont="1" applyFill="1" applyBorder="1" applyAlignment="1" applyProtection="1">
      <alignment horizontal="center" vertical="center"/>
      <protection/>
    </xf>
    <xf numFmtId="3" fontId="12" fillId="0" borderId="8" xfId="0" applyNumberFormat="1" applyFont="1" applyFill="1" applyBorder="1" applyAlignment="1" applyProtection="1">
      <alignment horizontal="center" vertical="center"/>
      <protection/>
    </xf>
    <xf numFmtId="3" fontId="12" fillId="0" borderId="18" xfId="0" applyNumberFormat="1" applyFont="1" applyFill="1" applyBorder="1" applyAlignment="1" applyProtection="1">
      <alignment horizontal="center" vertical="center"/>
      <protection/>
    </xf>
    <xf numFmtId="3" fontId="11" fillId="0" borderId="18" xfId="0" applyNumberFormat="1" applyFont="1" applyFill="1" applyBorder="1" applyAlignment="1" applyProtection="1">
      <alignment horizontal="center" vertical="center"/>
      <protection/>
    </xf>
    <xf numFmtId="0" fontId="11" fillId="0" borderId="16" xfId="0" applyNumberFormat="1" applyFont="1" applyFill="1" applyBorder="1" applyAlignment="1" applyProtection="1">
      <alignment horizontal="left" vertical="center" wrapText="1"/>
      <protection/>
    </xf>
    <xf numFmtId="3" fontId="1" fillId="0" borderId="8" xfId="0" applyNumberFormat="1" applyFont="1" applyBorder="1" applyAlignment="1">
      <alignment horizontal="justify" vertical="center" wrapText="1"/>
    </xf>
    <xf numFmtId="0" fontId="9" fillId="0" borderId="29" xfId="0" applyNumberFormat="1" applyFont="1" applyFill="1" applyBorder="1" applyAlignment="1" applyProtection="1">
      <alignment vertical="center"/>
      <protection/>
    </xf>
    <xf numFmtId="0" fontId="9" fillId="0" borderId="7" xfId="0" applyFont="1" applyBorder="1" applyAlignment="1">
      <alignment horizontal="justify" vertical="center" wrapText="1"/>
    </xf>
    <xf numFmtId="3" fontId="9" fillId="0" borderId="7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0" fontId="4" fillId="0" borderId="14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centerContinuous" vertical="center"/>
      <protection locked="0"/>
    </xf>
    <xf numFmtId="44" fontId="4" fillId="0" borderId="14" xfId="18" applyFont="1" applyFill="1" applyBorder="1" applyAlignment="1" applyProtection="1">
      <alignment vertical="center" wrapText="1"/>
      <protection locked="0"/>
    </xf>
    <xf numFmtId="165" fontId="4" fillId="0" borderId="14" xfId="18" applyNumberFormat="1" applyFont="1" applyFill="1" applyBorder="1" applyAlignment="1" applyProtection="1">
      <alignment horizontal="center" vertical="center" wrapText="1"/>
      <protection locked="0"/>
    </xf>
    <xf numFmtId="164" fontId="4" fillId="0" borderId="14" xfId="0" applyNumberFormat="1" applyFont="1" applyFill="1" applyBorder="1" applyAlignment="1" applyProtection="1">
      <alignment horizontal="center" vertical="center"/>
      <protection locked="0"/>
    </xf>
    <xf numFmtId="164" fontId="4" fillId="0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13" fillId="0" borderId="1" xfId="0" applyNumberFormat="1" applyFont="1" applyFill="1" applyBorder="1" applyAlignment="1" applyProtection="1">
      <alignment horizontal="centerContinuous" vertical="center"/>
      <protection locked="0"/>
    </xf>
    <xf numFmtId="0" fontId="13" fillId="0" borderId="50" xfId="0" applyNumberFormat="1" applyFont="1" applyFill="1" applyBorder="1" applyAlignment="1" applyProtection="1">
      <alignment horizontal="centerContinuous" vertical="center"/>
      <protection locked="0"/>
    </xf>
    <xf numFmtId="0" fontId="1" fillId="0" borderId="1" xfId="0" applyNumberFormat="1" applyFont="1" applyFill="1" applyBorder="1" applyAlignment="1" applyProtection="1">
      <alignment horizontal="centerContinuous" vertical="center"/>
      <protection locked="0"/>
    </xf>
    <xf numFmtId="0" fontId="1" fillId="0" borderId="19" xfId="0" applyFont="1" applyBorder="1" applyAlignment="1">
      <alignment horizontal="center" vertical="center"/>
    </xf>
    <xf numFmtId="0" fontId="1" fillId="0" borderId="19" xfId="0" applyNumberFormat="1" applyFont="1" applyFill="1" applyBorder="1" applyAlignment="1" applyProtection="1">
      <alignment horizontal="centerContinuous" vertical="center"/>
      <protection locked="0"/>
    </xf>
    <xf numFmtId="0" fontId="1" fillId="0" borderId="50" xfId="0" applyNumberFormat="1" applyFont="1" applyFill="1" applyBorder="1" applyAlignment="1" applyProtection="1">
      <alignment horizontal="centerContinuous" vertical="center"/>
      <protection locked="0"/>
    </xf>
    <xf numFmtId="3" fontId="4" fillId="0" borderId="14" xfId="18" applyNumberFormat="1" applyFont="1" applyFill="1" applyBorder="1" applyAlignment="1" applyProtection="1">
      <alignment horizontal="center" vertical="center" wrapText="1"/>
      <protection locked="0"/>
    </xf>
    <xf numFmtId="3" fontId="4" fillId="0" borderId="14" xfId="0" applyNumberFormat="1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3" fontId="1" fillId="0" borderId="35" xfId="0" applyNumberFormat="1" applyFont="1" applyFill="1" applyBorder="1" applyAlignment="1" applyProtection="1">
      <alignment horizontal="center" vertical="center"/>
      <protection locked="0"/>
    </xf>
    <xf numFmtId="3" fontId="1" fillId="0" borderId="36" xfId="0" applyNumberFormat="1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Border="1" applyAlignment="1">
      <alignment horizontal="center" vertical="center"/>
    </xf>
    <xf numFmtId="3" fontId="1" fillId="0" borderId="37" xfId="0" applyNumberFormat="1" applyFont="1" applyBorder="1" applyAlignment="1">
      <alignment horizontal="center" vertical="center"/>
    </xf>
    <xf numFmtId="3" fontId="10" fillId="0" borderId="0" xfId="0" applyNumberFormat="1" applyFont="1" applyFill="1" applyBorder="1" applyAlignment="1" applyProtection="1">
      <alignment horizontal="center" wrapText="1"/>
      <protection locked="0"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2"/>
  <sheetViews>
    <sheetView zoomScale="90" zoomScaleNormal="90" workbookViewId="0" topLeftCell="A5">
      <pane xSplit="2" ySplit="3" topLeftCell="C91" activePane="bottomRight" state="frozen"/>
      <selection pane="topLeft" activeCell="A5" sqref="A5"/>
      <selection pane="topRight" activeCell="C5" sqref="C5"/>
      <selection pane="bottomLeft" activeCell="A8" sqref="A8"/>
      <selection pane="bottomRight" activeCell="A108" sqref="A108:A110"/>
    </sheetView>
  </sheetViews>
  <sheetFormatPr defaultColWidth="9.00390625" defaultRowHeight="12.75"/>
  <cols>
    <col min="1" max="1" width="5.00390625" style="1" customWidth="1"/>
    <col min="2" max="2" width="58.875" style="1" customWidth="1"/>
    <col min="3" max="4" width="12.875" style="2" customWidth="1"/>
    <col min="5" max="5" width="12.75390625" style="2" customWidth="1"/>
    <col min="6" max="6" width="12.875" style="2" customWidth="1"/>
    <col min="7" max="7" width="11.25390625" style="2" customWidth="1"/>
    <col min="8" max="8" width="8.375" style="2" customWidth="1"/>
    <col min="9" max="9" width="9.25390625" style="1" customWidth="1"/>
    <col min="10" max="16384" width="9.125" style="1" customWidth="1"/>
  </cols>
  <sheetData>
    <row r="1" ht="12.75">
      <c r="I1" s="3" t="s">
        <v>0</v>
      </c>
    </row>
    <row r="2" ht="12.75">
      <c r="I2" s="3"/>
    </row>
    <row r="3" spans="1:10" ht="35.25" customHeight="1">
      <c r="A3" s="4" t="s">
        <v>139</v>
      </c>
      <c r="B3" s="4"/>
      <c r="C3" s="5"/>
      <c r="D3" s="5"/>
      <c r="E3" s="5"/>
      <c r="F3" s="5"/>
      <c r="G3" s="5"/>
      <c r="H3" s="5"/>
      <c r="I3" s="6"/>
      <c r="J3" s="7"/>
    </row>
    <row r="4" ht="17.25" customHeight="1" thickBot="1"/>
    <row r="5" spans="1:10" ht="26.25" thickTop="1">
      <c r="A5" s="281" t="s">
        <v>1</v>
      </c>
      <c r="B5" s="334" t="s">
        <v>2</v>
      </c>
      <c r="C5" s="9" t="s">
        <v>3</v>
      </c>
      <c r="D5" s="10" t="s">
        <v>140</v>
      </c>
      <c r="E5" s="11"/>
      <c r="F5" s="9" t="s">
        <v>3</v>
      </c>
      <c r="G5" s="9" t="s">
        <v>4</v>
      </c>
      <c r="H5" s="12" t="s">
        <v>5</v>
      </c>
      <c r="I5" s="13"/>
      <c r="J5" s="14"/>
    </row>
    <row r="6" spans="1:9" ht="17.25" customHeight="1">
      <c r="A6" s="282"/>
      <c r="B6" s="335"/>
      <c r="C6" s="16" t="s">
        <v>108</v>
      </c>
      <c r="D6" s="17" t="s">
        <v>6</v>
      </c>
      <c r="E6" s="17" t="s">
        <v>7</v>
      </c>
      <c r="F6" s="16" t="s">
        <v>141</v>
      </c>
      <c r="G6" s="18" t="s">
        <v>8</v>
      </c>
      <c r="H6" s="19" t="s">
        <v>9</v>
      </c>
      <c r="I6" s="20" t="s">
        <v>10</v>
      </c>
    </row>
    <row r="7" spans="1:9" s="25" customFormat="1" ht="9.75" customHeight="1" thickBot="1">
      <c r="A7" s="283">
        <v>1</v>
      </c>
      <c r="B7" s="22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4">
        <v>9</v>
      </c>
    </row>
    <row r="8" spans="1:9" s="25" customFormat="1" ht="23.25" customHeight="1" thickBot="1" thickTop="1">
      <c r="A8" s="284" t="s">
        <v>11</v>
      </c>
      <c r="B8" s="312" t="s">
        <v>194</v>
      </c>
      <c r="C8" s="28">
        <v>1335854</v>
      </c>
      <c r="D8" s="28">
        <v>176000</v>
      </c>
      <c r="E8" s="28">
        <v>1263052</v>
      </c>
      <c r="F8" s="28">
        <v>1263052</v>
      </c>
      <c r="G8" s="29">
        <f>F8/C8*100</f>
        <v>94.55015293587473</v>
      </c>
      <c r="H8" s="29">
        <f>F8/D8*100</f>
        <v>717.6431818181818</v>
      </c>
      <c r="I8" s="30">
        <f>F8/E8*100</f>
        <v>100</v>
      </c>
    </row>
    <row r="9" spans="1:9" s="31" customFormat="1" ht="22.5" customHeight="1" thickBot="1" thickTop="1">
      <c r="A9" s="284" t="s">
        <v>13</v>
      </c>
      <c r="B9" s="27" t="s">
        <v>195</v>
      </c>
      <c r="C9" s="28">
        <f>SUM(C11:C13)</f>
        <v>1291965</v>
      </c>
      <c r="D9" s="28">
        <f>SUM(D11:D13)</f>
        <v>800000</v>
      </c>
      <c r="E9" s="28">
        <f>SUM(E11:E13)</f>
        <v>1136948</v>
      </c>
      <c r="F9" s="28">
        <f>SUM(F11:F13)</f>
        <v>2329333</v>
      </c>
      <c r="G9" s="29">
        <f>F9/C9*100</f>
        <v>180.2938160089476</v>
      </c>
      <c r="H9" s="29">
        <f>F9/D9*100</f>
        <v>291.166625</v>
      </c>
      <c r="I9" s="30">
        <f>F9/E9*100</f>
        <v>204.87594859219595</v>
      </c>
    </row>
    <row r="10" spans="1:9" s="36" customFormat="1" ht="13.5" customHeight="1" hidden="1" thickTop="1">
      <c r="A10" s="127"/>
      <c r="B10" s="32" t="s">
        <v>12</v>
      </c>
      <c r="C10" s="33"/>
      <c r="D10" s="33"/>
      <c r="E10" s="33"/>
      <c r="F10" s="33"/>
      <c r="G10" s="34"/>
      <c r="H10" s="227"/>
      <c r="I10" s="35"/>
    </row>
    <row r="11" spans="1:9" s="36" customFormat="1" ht="26.25" thickTop="1">
      <c r="A11" s="127"/>
      <c r="B11" s="67" t="s">
        <v>165</v>
      </c>
      <c r="C11" s="45">
        <v>5549</v>
      </c>
      <c r="D11" s="45">
        <v>10000</v>
      </c>
      <c r="E11" s="45">
        <v>7000</v>
      </c>
      <c r="F11" s="45">
        <v>2609</v>
      </c>
      <c r="G11" s="46">
        <f>F11/C11*100</f>
        <v>47.017480627140024</v>
      </c>
      <c r="H11" s="46">
        <f>F11/D11*100</f>
        <v>26.090000000000003</v>
      </c>
      <c r="I11" s="47">
        <f>F11/E11*100</f>
        <v>37.27142857142857</v>
      </c>
    </row>
    <row r="12" spans="1:9" s="36" customFormat="1" ht="13.5" customHeight="1">
      <c r="A12" s="127"/>
      <c r="B12" s="278" t="s">
        <v>166</v>
      </c>
      <c r="C12" s="45">
        <v>1255342</v>
      </c>
      <c r="D12" s="45">
        <v>780000</v>
      </c>
      <c r="E12" s="45">
        <v>1109948</v>
      </c>
      <c r="F12" s="45">
        <v>2267703</v>
      </c>
      <c r="G12" s="46">
        <f>F12/C12*100</f>
        <v>180.6442387811449</v>
      </c>
      <c r="H12" s="46">
        <f>F12/D12*100</f>
        <v>290.73115384615386</v>
      </c>
      <c r="I12" s="47">
        <f>F12/E12*100</f>
        <v>204.30713871280454</v>
      </c>
    </row>
    <row r="13" spans="1:9" s="36" customFormat="1" ht="14.25" customHeight="1" thickBot="1">
      <c r="A13" s="127"/>
      <c r="B13" s="288" t="s">
        <v>167</v>
      </c>
      <c r="C13" s="33">
        <v>31074</v>
      </c>
      <c r="D13" s="33">
        <v>10000</v>
      </c>
      <c r="E13" s="33">
        <v>20000</v>
      </c>
      <c r="F13" s="33">
        <v>59021</v>
      </c>
      <c r="G13" s="34">
        <f>F13/C13*100</f>
        <v>189.93692476024972</v>
      </c>
      <c r="H13" s="34">
        <v>0</v>
      </c>
      <c r="I13" s="35">
        <f>F13/E13*100</f>
        <v>295.105</v>
      </c>
    </row>
    <row r="14" spans="1:9" s="31" customFormat="1" ht="23.25" customHeight="1" thickBot="1" thickTop="1">
      <c r="A14" s="284" t="s">
        <v>33</v>
      </c>
      <c r="B14" s="27" t="s">
        <v>14</v>
      </c>
      <c r="C14" s="28">
        <f>C16+C29+C53+C92</f>
        <v>1364767</v>
      </c>
      <c r="D14" s="28">
        <f>D16+D29+D53+D92</f>
        <v>976000</v>
      </c>
      <c r="E14" s="28">
        <f>E16+E29+E53+E92</f>
        <v>2055000</v>
      </c>
      <c r="F14" s="28">
        <f>F16+F29+F53+F92</f>
        <v>1337527</v>
      </c>
      <c r="G14" s="29">
        <f>F14/C14*100</f>
        <v>98.0040549046101</v>
      </c>
      <c r="H14" s="29">
        <f>F14/D14*100</f>
        <v>137.04170081967214</v>
      </c>
      <c r="I14" s="30">
        <f>F14/E14*100</f>
        <v>65.08647201946472</v>
      </c>
    </row>
    <row r="15" spans="1:9" s="36" customFormat="1" ht="13.5" customHeight="1" hidden="1" thickTop="1">
      <c r="A15" s="142"/>
      <c r="B15" s="289" t="s">
        <v>12</v>
      </c>
      <c r="C15" s="37"/>
      <c r="D15" s="37"/>
      <c r="E15" s="37"/>
      <c r="F15" s="37"/>
      <c r="G15" s="38"/>
      <c r="H15" s="38"/>
      <c r="I15" s="39"/>
    </row>
    <row r="16" spans="1:9" s="44" customFormat="1" ht="18.75" customHeight="1" thickTop="1">
      <c r="A16" s="285"/>
      <c r="B16" s="147" t="s">
        <v>15</v>
      </c>
      <c r="C16" s="41">
        <f>SUM(C17:C28)</f>
        <v>152973</v>
      </c>
      <c r="D16" s="41">
        <f>SUM(D17:D28)</f>
        <v>103000</v>
      </c>
      <c r="E16" s="41">
        <f>SUM(E17:E28)</f>
        <v>142000</v>
      </c>
      <c r="F16" s="41">
        <f>SUM(F17:F28)</f>
        <v>136613</v>
      </c>
      <c r="G16" s="42">
        <f>F16/C16*100</f>
        <v>89.30530224287946</v>
      </c>
      <c r="H16" s="42">
        <f>F16/D16*100</f>
        <v>132.63398058252426</v>
      </c>
      <c r="I16" s="43">
        <f>F16/E16*100</f>
        <v>96.20633802816901</v>
      </c>
    </row>
    <row r="17" spans="1:9" s="36" customFormat="1" ht="15" customHeight="1">
      <c r="A17" s="127"/>
      <c r="B17" s="290" t="s">
        <v>168</v>
      </c>
      <c r="C17" s="45">
        <v>89486</v>
      </c>
      <c r="D17" s="45">
        <v>60000</v>
      </c>
      <c r="E17" s="45">
        <v>60000</v>
      </c>
      <c r="F17" s="45">
        <v>59995</v>
      </c>
      <c r="G17" s="46">
        <f>F17/C17*100</f>
        <v>67.04400688375836</v>
      </c>
      <c r="H17" s="46">
        <f>F17/D17*100</f>
        <v>99.99166666666667</v>
      </c>
      <c r="I17" s="47">
        <f>F17/E17*100</f>
        <v>99.99166666666667</v>
      </c>
    </row>
    <row r="18" spans="1:9" s="36" customFormat="1" ht="25.5">
      <c r="A18" s="127"/>
      <c r="B18" s="48" t="s">
        <v>110</v>
      </c>
      <c r="C18" s="45">
        <v>6487</v>
      </c>
      <c r="D18" s="45">
        <v>8000</v>
      </c>
      <c r="E18" s="45">
        <v>8000</v>
      </c>
      <c r="F18" s="45">
        <v>7928</v>
      </c>
      <c r="G18" s="46">
        <f aca="true" t="shared" si="0" ref="G18:G28">F18/C18*100</f>
        <v>122.21365808540156</v>
      </c>
      <c r="H18" s="46">
        <f>F18/D18*100</f>
        <v>99.1</v>
      </c>
      <c r="I18" s="47">
        <f aca="true" t="shared" si="1" ref="I18:I28">F18/E18*100</f>
        <v>99.1</v>
      </c>
    </row>
    <row r="19" spans="1:9" s="36" customFormat="1" ht="29.25" customHeight="1">
      <c r="A19" s="127"/>
      <c r="B19" s="48" t="s">
        <v>169</v>
      </c>
      <c r="C19" s="45">
        <v>25000</v>
      </c>
      <c r="D19" s="134">
        <v>15000</v>
      </c>
      <c r="E19" s="45">
        <v>40000</v>
      </c>
      <c r="F19" s="45">
        <v>40000</v>
      </c>
      <c r="G19" s="46">
        <f t="shared" si="0"/>
        <v>160</v>
      </c>
      <c r="H19" s="46">
        <f>F19/D19*100</f>
        <v>266.66666666666663</v>
      </c>
      <c r="I19" s="47">
        <f t="shared" si="1"/>
        <v>100</v>
      </c>
    </row>
    <row r="20" spans="1:9" s="36" customFormat="1" ht="28.5" customHeight="1">
      <c r="A20" s="127"/>
      <c r="B20" s="67" t="s">
        <v>111</v>
      </c>
      <c r="C20" s="50">
        <v>1000</v>
      </c>
      <c r="D20" s="50">
        <v>0</v>
      </c>
      <c r="E20" s="50">
        <v>0</v>
      </c>
      <c r="F20" s="50">
        <v>0</v>
      </c>
      <c r="G20" s="45">
        <f t="shared" si="0"/>
        <v>0</v>
      </c>
      <c r="H20" s="45">
        <v>0</v>
      </c>
      <c r="I20" s="130">
        <v>0</v>
      </c>
    </row>
    <row r="21" spans="1:9" s="36" customFormat="1" ht="38.25">
      <c r="A21" s="127"/>
      <c r="B21" s="222" t="s">
        <v>112</v>
      </c>
      <c r="C21" s="45">
        <v>10000</v>
      </c>
      <c r="D21" s="45">
        <v>0</v>
      </c>
      <c r="E21" s="45">
        <v>0</v>
      </c>
      <c r="F21" s="45">
        <v>0</v>
      </c>
      <c r="G21" s="45">
        <f t="shared" si="0"/>
        <v>0</v>
      </c>
      <c r="H21" s="45">
        <v>0</v>
      </c>
      <c r="I21" s="130">
        <v>0</v>
      </c>
    </row>
    <row r="22" spans="1:9" s="36" customFormat="1" ht="27.75" customHeight="1">
      <c r="A22" s="127"/>
      <c r="B22" s="222" t="s">
        <v>113</v>
      </c>
      <c r="C22" s="45">
        <v>3000</v>
      </c>
      <c r="D22" s="45">
        <v>0</v>
      </c>
      <c r="E22" s="45">
        <v>0</v>
      </c>
      <c r="F22" s="45">
        <v>0</v>
      </c>
      <c r="G22" s="45">
        <f t="shared" si="0"/>
        <v>0</v>
      </c>
      <c r="H22" s="45">
        <v>0</v>
      </c>
      <c r="I22" s="130">
        <v>0</v>
      </c>
    </row>
    <row r="23" spans="1:9" s="36" customFormat="1" ht="38.25">
      <c r="A23" s="127"/>
      <c r="B23" s="222" t="s">
        <v>144</v>
      </c>
      <c r="C23" s="45">
        <v>0</v>
      </c>
      <c r="D23" s="45">
        <v>0</v>
      </c>
      <c r="E23" s="45">
        <v>3000</v>
      </c>
      <c r="F23" s="45">
        <v>3000</v>
      </c>
      <c r="G23" s="45">
        <v>0</v>
      </c>
      <c r="H23" s="45">
        <v>0</v>
      </c>
      <c r="I23" s="47">
        <f t="shared" si="1"/>
        <v>100</v>
      </c>
    </row>
    <row r="24" spans="1:9" s="36" customFormat="1" ht="17.25" customHeight="1">
      <c r="A24" s="127"/>
      <c r="B24" s="222" t="s">
        <v>170</v>
      </c>
      <c r="C24" s="45">
        <v>0</v>
      </c>
      <c r="D24" s="45">
        <v>5000</v>
      </c>
      <c r="E24" s="45">
        <v>5000</v>
      </c>
      <c r="F24" s="45">
        <v>0</v>
      </c>
      <c r="G24" s="45">
        <v>0</v>
      </c>
      <c r="H24" s="45">
        <f>F24/D24*100</f>
        <v>0</v>
      </c>
      <c r="I24" s="130">
        <f t="shared" si="1"/>
        <v>0</v>
      </c>
    </row>
    <row r="25" spans="1:9" s="36" customFormat="1" ht="28.5" customHeight="1">
      <c r="A25" s="127"/>
      <c r="B25" s="222" t="s">
        <v>114</v>
      </c>
      <c r="C25" s="37">
        <v>3000</v>
      </c>
      <c r="D25" s="37">
        <v>0</v>
      </c>
      <c r="E25" s="37">
        <v>0</v>
      </c>
      <c r="F25" s="37">
        <v>0</v>
      </c>
      <c r="G25" s="45">
        <f t="shared" si="0"/>
        <v>0</v>
      </c>
      <c r="H25" s="45">
        <v>0</v>
      </c>
      <c r="I25" s="130">
        <v>0</v>
      </c>
    </row>
    <row r="26" spans="1:9" s="36" customFormat="1" ht="28.5" customHeight="1">
      <c r="A26" s="142"/>
      <c r="B26" s="222" t="s">
        <v>142</v>
      </c>
      <c r="C26" s="37">
        <v>0</v>
      </c>
      <c r="D26" s="37">
        <v>0</v>
      </c>
      <c r="E26" s="37">
        <v>3000</v>
      </c>
      <c r="F26" s="37">
        <v>3000</v>
      </c>
      <c r="G26" s="45">
        <v>0</v>
      </c>
      <c r="H26" s="45">
        <v>0</v>
      </c>
      <c r="I26" s="47">
        <f t="shared" si="1"/>
        <v>100</v>
      </c>
    </row>
    <row r="27" spans="1:9" s="36" customFormat="1" ht="28.5" customHeight="1">
      <c r="A27" s="127"/>
      <c r="B27" s="223" t="s">
        <v>143</v>
      </c>
      <c r="C27" s="37">
        <v>0</v>
      </c>
      <c r="D27" s="37">
        <v>0</v>
      </c>
      <c r="E27" s="37">
        <v>3000</v>
      </c>
      <c r="F27" s="37">
        <v>2690</v>
      </c>
      <c r="G27" s="37">
        <v>0</v>
      </c>
      <c r="H27" s="37">
        <v>0</v>
      </c>
      <c r="I27" s="39">
        <f t="shared" si="1"/>
        <v>89.66666666666666</v>
      </c>
    </row>
    <row r="28" spans="1:9" s="36" customFormat="1" ht="42.75" customHeight="1">
      <c r="A28" s="142"/>
      <c r="B28" s="223" t="s">
        <v>171</v>
      </c>
      <c r="C28" s="37">
        <v>15000</v>
      </c>
      <c r="D28" s="37">
        <v>15000</v>
      </c>
      <c r="E28" s="37">
        <v>20000</v>
      </c>
      <c r="F28" s="37">
        <v>20000</v>
      </c>
      <c r="G28" s="46">
        <f t="shared" si="0"/>
        <v>133.33333333333331</v>
      </c>
      <c r="H28" s="46">
        <f aca="true" t="shared" si="2" ref="H28:H38">F28/D28*100</f>
        <v>133.33333333333331</v>
      </c>
      <c r="I28" s="47">
        <f t="shared" si="1"/>
        <v>100</v>
      </c>
    </row>
    <row r="29" spans="1:9" s="44" customFormat="1" ht="26.25" customHeight="1">
      <c r="A29" s="285"/>
      <c r="B29" s="291" t="s">
        <v>17</v>
      </c>
      <c r="C29" s="41">
        <f>SUM(C30:C52)</f>
        <v>461303</v>
      </c>
      <c r="D29" s="41">
        <f>SUM(D30:D52)</f>
        <v>316000</v>
      </c>
      <c r="E29" s="41">
        <f>SUM(E30:E52)</f>
        <v>757000</v>
      </c>
      <c r="F29" s="41">
        <f>SUM(F30:F52)</f>
        <v>396719</v>
      </c>
      <c r="G29" s="42">
        <f>F29/C29*100</f>
        <v>85.99965749193046</v>
      </c>
      <c r="H29" s="42">
        <f t="shared" si="2"/>
        <v>125.54398734177215</v>
      </c>
      <c r="I29" s="43">
        <f>F29/E29*100</f>
        <v>52.40673712021135</v>
      </c>
    </row>
    <row r="30" spans="1:9" s="36" customFormat="1" ht="25.5" customHeight="1">
      <c r="A30" s="127"/>
      <c r="B30" s="48" t="s">
        <v>172</v>
      </c>
      <c r="C30" s="45">
        <v>79310</v>
      </c>
      <c r="D30" s="45">
        <v>80000</v>
      </c>
      <c r="E30" s="45">
        <v>90000</v>
      </c>
      <c r="F30" s="45">
        <v>83600</v>
      </c>
      <c r="G30" s="46">
        <f>F30/C30*100</f>
        <v>105.40915395284327</v>
      </c>
      <c r="H30" s="46">
        <f t="shared" si="2"/>
        <v>104.5</v>
      </c>
      <c r="I30" s="47">
        <f>F30/E30*100</f>
        <v>92.88888888888889</v>
      </c>
    </row>
    <row r="31" spans="1:9" s="36" customFormat="1" ht="25.5" customHeight="1">
      <c r="A31" s="127"/>
      <c r="B31" s="48" t="s">
        <v>173</v>
      </c>
      <c r="C31" s="45">
        <v>19014</v>
      </c>
      <c r="D31" s="45">
        <v>10000</v>
      </c>
      <c r="E31" s="45">
        <v>50000</v>
      </c>
      <c r="F31" s="45">
        <v>50000</v>
      </c>
      <c r="G31" s="46">
        <f aca="true" t="shared" si="3" ref="G31:G52">F31/C31*100</f>
        <v>262.96413169243715</v>
      </c>
      <c r="H31" s="46">
        <f t="shared" si="2"/>
        <v>500</v>
      </c>
      <c r="I31" s="47">
        <f aca="true" t="shared" si="4" ref="I31:I51">F31/E31*100</f>
        <v>100</v>
      </c>
    </row>
    <row r="32" spans="1:9" s="36" customFormat="1" ht="17.25" customHeight="1">
      <c r="A32" s="127"/>
      <c r="B32" s="153" t="s">
        <v>174</v>
      </c>
      <c r="C32" s="33">
        <v>24953</v>
      </c>
      <c r="D32" s="33">
        <v>25000</v>
      </c>
      <c r="E32" s="33">
        <v>50000</v>
      </c>
      <c r="F32" s="33">
        <v>49813</v>
      </c>
      <c r="G32" s="46">
        <f t="shared" si="3"/>
        <v>199.62729932272674</v>
      </c>
      <c r="H32" s="46">
        <f t="shared" si="2"/>
        <v>199.252</v>
      </c>
      <c r="I32" s="47">
        <f t="shared" si="4"/>
        <v>99.626</v>
      </c>
    </row>
    <row r="33" spans="1:9" s="36" customFormat="1" ht="15" customHeight="1" hidden="1">
      <c r="A33" s="142"/>
      <c r="B33" s="48" t="s">
        <v>18</v>
      </c>
      <c r="C33" s="45"/>
      <c r="D33" s="45"/>
      <c r="E33" s="45"/>
      <c r="F33" s="45"/>
      <c r="G33" s="46" t="e">
        <f t="shared" si="3"/>
        <v>#DIV/0!</v>
      </c>
      <c r="H33" s="46" t="e">
        <f t="shared" si="2"/>
        <v>#DIV/0!</v>
      </c>
      <c r="I33" s="47" t="e">
        <f t="shared" si="4"/>
        <v>#DIV/0!</v>
      </c>
    </row>
    <row r="34" spans="1:9" s="36" customFormat="1" ht="24.75" customHeight="1" hidden="1">
      <c r="A34" s="127"/>
      <c r="B34" s="49" t="s">
        <v>19</v>
      </c>
      <c r="C34" s="33"/>
      <c r="D34" s="33"/>
      <c r="E34" s="33"/>
      <c r="F34" s="33"/>
      <c r="G34" s="46" t="e">
        <f t="shared" si="3"/>
        <v>#DIV/0!</v>
      </c>
      <c r="H34" s="46" t="e">
        <f t="shared" si="2"/>
        <v>#DIV/0!</v>
      </c>
      <c r="I34" s="47" t="e">
        <f t="shared" si="4"/>
        <v>#DIV/0!</v>
      </c>
    </row>
    <row r="35" spans="1:9" s="36" customFormat="1" ht="26.25" customHeight="1">
      <c r="A35" s="127"/>
      <c r="B35" s="67" t="s">
        <v>175</v>
      </c>
      <c r="C35" s="50">
        <v>2039</v>
      </c>
      <c r="D35" s="50">
        <v>15000</v>
      </c>
      <c r="E35" s="50">
        <v>20000</v>
      </c>
      <c r="F35" s="50">
        <v>19301</v>
      </c>
      <c r="G35" s="46">
        <f t="shared" si="3"/>
        <v>946.5914664051006</v>
      </c>
      <c r="H35" s="46">
        <f t="shared" si="2"/>
        <v>128.67333333333332</v>
      </c>
      <c r="I35" s="47">
        <f t="shared" si="4"/>
        <v>96.505</v>
      </c>
    </row>
    <row r="36" spans="1:9" s="36" customFormat="1" ht="15" customHeight="1">
      <c r="A36" s="127"/>
      <c r="B36" s="67" t="s">
        <v>176</v>
      </c>
      <c r="C36" s="50">
        <v>49993</v>
      </c>
      <c r="D36" s="50">
        <v>25000</v>
      </c>
      <c r="E36" s="50">
        <v>150000</v>
      </c>
      <c r="F36" s="50">
        <v>71846</v>
      </c>
      <c r="G36" s="46">
        <f t="shared" si="3"/>
        <v>143.71211969675755</v>
      </c>
      <c r="H36" s="46">
        <f t="shared" si="2"/>
        <v>287.384</v>
      </c>
      <c r="I36" s="47">
        <f t="shared" si="4"/>
        <v>47.89733333333333</v>
      </c>
    </row>
    <row r="37" spans="1:9" s="36" customFormat="1" ht="19.5" customHeight="1">
      <c r="A37" s="127"/>
      <c r="B37" s="67" t="s">
        <v>177</v>
      </c>
      <c r="C37" s="50">
        <v>13978</v>
      </c>
      <c r="D37" s="50">
        <v>11000</v>
      </c>
      <c r="E37" s="50">
        <v>20000</v>
      </c>
      <c r="F37" s="50">
        <v>20000</v>
      </c>
      <c r="G37" s="46">
        <f t="shared" si="3"/>
        <v>143.0819859779654</v>
      </c>
      <c r="H37" s="46">
        <f t="shared" si="2"/>
        <v>181.8181818181818</v>
      </c>
      <c r="I37" s="47">
        <f t="shared" si="4"/>
        <v>100</v>
      </c>
    </row>
    <row r="38" spans="1:9" s="36" customFormat="1" ht="38.25">
      <c r="A38" s="127"/>
      <c r="B38" s="222" t="s">
        <v>145</v>
      </c>
      <c r="C38" s="50">
        <v>39945</v>
      </c>
      <c r="D38" s="50">
        <v>20000</v>
      </c>
      <c r="E38" s="50">
        <v>30000</v>
      </c>
      <c r="F38" s="50">
        <v>27021</v>
      </c>
      <c r="G38" s="46">
        <f t="shared" si="3"/>
        <v>67.64551257979721</v>
      </c>
      <c r="H38" s="46">
        <f t="shared" si="2"/>
        <v>135.10500000000002</v>
      </c>
      <c r="I38" s="47">
        <f t="shared" si="4"/>
        <v>90.07</v>
      </c>
    </row>
    <row r="39" spans="1:9" s="36" customFormat="1" ht="29.25" customHeight="1">
      <c r="A39" s="127"/>
      <c r="B39" s="222" t="s">
        <v>115</v>
      </c>
      <c r="C39" s="50">
        <v>15000</v>
      </c>
      <c r="D39" s="50">
        <v>0</v>
      </c>
      <c r="E39" s="50">
        <v>0</v>
      </c>
      <c r="F39" s="50">
        <v>0</v>
      </c>
      <c r="G39" s="45">
        <f t="shared" si="3"/>
        <v>0</v>
      </c>
      <c r="H39" s="45">
        <v>0</v>
      </c>
      <c r="I39" s="130">
        <v>0</v>
      </c>
    </row>
    <row r="40" spans="1:9" s="36" customFormat="1" ht="27.75" customHeight="1">
      <c r="A40" s="127"/>
      <c r="B40" s="222" t="s">
        <v>116</v>
      </c>
      <c r="C40" s="50">
        <v>19918</v>
      </c>
      <c r="D40" s="50">
        <v>0</v>
      </c>
      <c r="E40" s="50">
        <v>0</v>
      </c>
      <c r="F40" s="50">
        <v>0</v>
      </c>
      <c r="G40" s="45">
        <f t="shared" si="3"/>
        <v>0</v>
      </c>
      <c r="H40" s="45">
        <v>0</v>
      </c>
      <c r="I40" s="130">
        <v>0</v>
      </c>
    </row>
    <row r="41" spans="1:9" s="36" customFormat="1" ht="29.25" customHeight="1">
      <c r="A41" s="127"/>
      <c r="B41" s="222" t="s">
        <v>147</v>
      </c>
      <c r="C41" s="50">
        <v>0</v>
      </c>
      <c r="D41" s="50">
        <v>30000</v>
      </c>
      <c r="E41" s="50">
        <v>60000</v>
      </c>
      <c r="F41" s="50">
        <v>58142</v>
      </c>
      <c r="G41" s="46">
        <v>0</v>
      </c>
      <c r="H41" s="46">
        <f>F41/D41*100</f>
        <v>193.80666666666667</v>
      </c>
      <c r="I41" s="47">
        <f t="shared" si="4"/>
        <v>96.90333333333334</v>
      </c>
    </row>
    <row r="42" spans="1:9" s="36" customFormat="1" ht="25.5">
      <c r="A42" s="127"/>
      <c r="B42" s="222" t="s">
        <v>148</v>
      </c>
      <c r="C42" s="50">
        <v>0</v>
      </c>
      <c r="D42" s="50">
        <v>0</v>
      </c>
      <c r="E42" s="50">
        <v>70000</v>
      </c>
      <c r="F42" s="50">
        <v>0</v>
      </c>
      <c r="G42" s="45">
        <v>0</v>
      </c>
      <c r="H42" s="45">
        <v>0</v>
      </c>
      <c r="I42" s="130">
        <f t="shared" si="4"/>
        <v>0</v>
      </c>
    </row>
    <row r="43" spans="1:9" s="36" customFormat="1" ht="18.75" customHeight="1">
      <c r="A43" s="127"/>
      <c r="B43" s="222" t="s">
        <v>149</v>
      </c>
      <c r="C43" s="50">
        <v>0</v>
      </c>
      <c r="D43" s="50">
        <v>0</v>
      </c>
      <c r="E43" s="50">
        <v>10000</v>
      </c>
      <c r="F43" s="50">
        <v>10000</v>
      </c>
      <c r="G43" s="45">
        <v>0</v>
      </c>
      <c r="H43" s="45">
        <v>0</v>
      </c>
      <c r="I43" s="47">
        <f t="shared" si="4"/>
        <v>100</v>
      </c>
    </row>
    <row r="44" spans="1:9" s="36" customFormat="1" ht="18.75" customHeight="1">
      <c r="A44" s="127"/>
      <c r="B44" s="222" t="s">
        <v>150</v>
      </c>
      <c r="C44" s="50">
        <v>0</v>
      </c>
      <c r="D44" s="50">
        <v>100000</v>
      </c>
      <c r="E44" s="50">
        <v>0</v>
      </c>
      <c r="F44" s="50">
        <v>0</v>
      </c>
      <c r="G44" s="45">
        <v>0</v>
      </c>
      <c r="H44" s="45">
        <v>0</v>
      </c>
      <c r="I44" s="130">
        <v>0</v>
      </c>
    </row>
    <row r="45" spans="1:9" s="36" customFormat="1" ht="29.25" customHeight="1">
      <c r="A45" s="127"/>
      <c r="B45" s="222" t="s">
        <v>117</v>
      </c>
      <c r="C45" s="50">
        <v>3000</v>
      </c>
      <c r="D45" s="50">
        <v>0</v>
      </c>
      <c r="E45" s="50">
        <v>0</v>
      </c>
      <c r="F45" s="50">
        <v>0</v>
      </c>
      <c r="G45" s="45">
        <f t="shared" si="3"/>
        <v>0</v>
      </c>
      <c r="H45" s="45">
        <v>0</v>
      </c>
      <c r="I45" s="130">
        <v>0</v>
      </c>
    </row>
    <row r="46" spans="1:9" s="36" customFormat="1" ht="29.25" customHeight="1">
      <c r="A46" s="127"/>
      <c r="B46" s="222" t="s">
        <v>118</v>
      </c>
      <c r="C46" s="50">
        <v>3000</v>
      </c>
      <c r="D46" s="50">
        <v>0</v>
      </c>
      <c r="E46" s="50">
        <v>0</v>
      </c>
      <c r="F46" s="50">
        <v>0</v>
      </c>
      <c r="G46" s="45">
        <f t="shared" si="3"/>
        <v>0</v>
      </c>
      <c r="H46" s="45">
        <v>0</v>
      </c>
      <c r="I46" s="130">
        <v>0</v>
      </c>
    </row>
    <row r="47" spans="1:9" s="36" customFormat="1" ht="29.25" customHeight="1">
      <c r="A47" s="142"/>
      <c r="B47" s="222" t="s">
        <v>119</v>
      </c>
      <c r="C47" s="45">
        <v>5000</v>
      </c>
      <c r="D47" s="45">
        <v>0</v>
      </c>
      <c r="E47" s="45">
        <v>0</v>
      </c>
      <c r="F47" s="45">
        <v>0</v>
      </c>
      <c r="G47" s="45">
        <f t="shared" si="3"/>
        <v>0</v>
      </c>
      <c r="H47" s="45">
        <v>0</v>
      </c>
      <c r="I47" s="130">
        <v>0</v>
      </c>
    </row>
    <row r="48" spans="1:9" s="36" customFormat="1" ht="29.25" customHeight="1">
      <c r="A48" s="127"/>
      <c r="B48" s="223" t="s">
        <v>120</v>
      </c>
      <c r="C48" s="33">
        <v>20000</v>
      </c>
      <c r="D48" s="33">
        <v>0</v>
      </c>
      <c r="E48" s="33">
        <v>0</v>
      </c>
      <c r="F48" s="33">
        <v>0</v>
      </c>
      <c r="G48" s="37">
        <f t="shared" si="3"/>
        <v>0</v>
      </c>
      <c r="H48" s="37">
        <v>0</v>
      </c>
      <c r="I48" s="135">
        <v>0</v>
      </c>
    </row>
    <row r="49" spans="1:9" s="36" customFormat="1" ht="29.25" customHeight="1">
      <c r="A49" s="127"/>
      <c r="B49" s="222" t="s">
        <v>151</v>
      </c>
      <c r="C49" s="50">
        <v>0</v>
      </c>
      <c r="D49" s="50">
        <v>0</v>
      </c>
      <c r="E49" s="50">
        <v>3000</v>
      </c>
      <c r="F49" s="50">
        <v>2996</v>
      </c>
      <c r="G49" s="45">
        <v>0</v>
      </c>
      <c r="H49" s="45">
        <v>0</v>
      </c>
      <c r="I49" s="47">
        <f t="shared" si="4"/>
        <v>99.86666666666667</v>
      </c>
    </row>
    <row r="50" spans="1:9" s="36" customFormat="1" ht="29.25" customHeight="1">
      <c r="A50" s="127"/>
      <c r="B50" s="222" t="s">
        <v>152</v>
      </c>
      <c r="C50" s="50">
        <v>0</v>
      </c>
      <c r="D50" s="50">
        <v>0</v>
      </c>
      <c r="E50" s="50">
        <v>4000</v>
      </c>
      <c r="F50" s="50">
        <v>4000</v>
      </c>
      <c r="G50" s="45">
        <v>0</v>
      </c>
      <c r="H50" s="45">
        <v>0</v>
      </c>
      <c r="I50" s="47">
        <f t="shared" si="4"/>
        <v>100</v>
      </c>
    </row>
    <row r="51" spans="1:9" s="36" customFormat="1" ht="29.25" customHeight="1">
      <c r="A51" s="127"/>
      <c r="B51" s="222" t="s">
        <v>146</v>
      </c>
      <c r="C51" s="50">
        <v>0</v>
      </c>
      <c r="D51" s="50">
        <v>0</v>
      </c>
      <c r="E51" s="50">
        <v>200000</v>
      </c>
      <c r="F51" s="50">
        <v>0</v>
      </c>
      <c r="G51" s="45">
        <v>0</v>
      </c>
      <c r="H51" s="45">
        <v>0</v>
      </c>
      <c r="I51" s="130">
        <f t="shared" si="4"/>
        <v>0</v>
      </c>
    </row>
    <row r="52" spans="1:9" s="221" customFormat="1" ht="18.75" customHeight="1">
      <c r="A52" s="224"/>
      <c r="B52" s="306" t="s">
        <v>178</v>
      </c>
      <c r="C52" s="45">
        <v>166153</v>
      </c>
      <c r="D52" s="45">
        <v>0</v>
      </c>
      <c r="E52" s="45">
        <v>0</v>
      </c>
      <c r="F52" s="45">
        <v>0</v>
      </c>
      <c r="G52" s="45">
        <f t="shared" si="3"/>
        <v>0</v>
      </c>
      <c r="H52" s="45">
        <v>0</v>
      </c>
      <c r="I52" s="130">
        <v>0</v>
      </c>
    </row>
    <row r="53" spans="1:9" s="44" customFormat="1" ht="19.5" customHeight="1">
      <c r="A53" s="285"/>
      <c r="B53" s="147" t="s">
        <v>20</v>
      </c>
      <c r="C53" s="41">
        <f>SUM(C54:C91)</f>
        <v>342206</v>
      </c>
      <c r="D53" s="41">
        <f>SUM(D54:D91)</f>
        <v>302000</v>
      </c>
      <c r="E53" s="41">
        <f>SUM(E54:E91)</f>
        <v>676000</v>
      </c>
      <c r="F53" s="41">
        <f>SUM(F54:F91)</f>
        <v>377273</v>
      </c>
      <c r="G53" s="42">
        <f>F53/C53*100</f>
        <v>110.24733639971245</v>
      </c>
      <c r="H53" s="42">
        <f>F53/D53*100</f>
        <v>124.92483443708609</v>
      </c>
      <c r="I53" s="43">
        <f>F53/E53*100</f>
        <v>55.809615384615384</v>
      </c>
    </row>
    <row r="54" spans="1:9" s="36" customFormat="1" ht="15.75" customHeight="1">
      <c r="A54" s="127"/>
      <c r="B54" s="290" t="s">
        <v>179</v>
      </c>
      <c r="C54" s="45">
        <v>10000</v>
      </c>
      <c r="D54" s="45">
        <v>10000</v>
      </c>
      <c r="E54" s="45">
        <v>8000</v>
      </c>
      <c r="F54" s="45">
        <v>7320</v>
      </c>
      <c r="G54" s="46">
        <f>F54/C54*100</f>
        <v>73.2</v>
      </c>
      <c r="H54" s="46">
        <f>F54/D54*100</f>
        <v>73.2</v>
      </c>
      <c r="I54" s="47">
        <f>F54/E54*100</f>
        <v>91.5</v>
      </c>
    </row>
    <row r="55" spans="1:9" s="36" customFormat="1" ht="15.75" customHeight="1">
      <c r="A55" s="127"/>
      <c r="B55" s="222" t="s">
        <v>153</v>
      </c>
      <c r="C55" s="50">
        <v>0</v>
      </c>
      <c r="D55" s="50">
        <v>0</v>
      </c>
      <c r="E55" s="50">
        <v>10000</v>
      </c>
      <c r="F55" s="50">
        <v>9699</v>
      </c>
      <c r="G55" s="45">
        <v>0</v>
      </c>
      <c r="H55" s="45">
        <v>0</v>
      </c>
      <c r="I55" s="47">
        <f aca="true" t="shared" si="5" ref="I55:I91">F55/E55*100</f>
        <v>96.99</v>
      </c>
    </row>
    <row r="56" spans="1:9" s="36" customFormat="1" ht="13.5" customHeight="1">
      <c r="A56" s="127"/>
      <c r="B56" s="292" t="s">
        <v>180</v>
      </c>
      <c r="C56" s="50">
        <v>3955</v>
      </c>
      <c r="D56" s="50">
        <v>10000</v>
      </c>
      <c r="E56" s="50">
        <v>20000</v>
      </c>
      <c r="F56" s="50">
        <v>16551</v>
      </c>
      <c r="G56" s="46">
        <f aca="true" t="shared" si="6" ref="G56:G90">F56/C56*100</f>
        <v>418.48293299620735</v>
      </c>
      <c r="H56" s="46">
        <f aca="true" t="shared" si="7" ref="H56:H91">F56/D56*100</f>
        <v>165.51</v>
      </c>
      <c r="I56" s="47">
        <f t="shared" si="5"/>
        <v>82.755</v>
      </c>
    </row>
    <row r="57" spans="1:9" s="36" customFormat="1" ht="15.75" customHeight="1">
      <c r="A57" s="127"/>
      <c r="B57" s="290" t="s">
        <v>181</v>
      </c>
      <c r="C57" s="45">
        <v>9953</v>
      </c>
      <c r="D57" s="45">
        <v>10000</v>
      </c>
      <c r="E57" s="45">
        <v>20000</v>
      </c>
      <c r="F57" s="45">
        <v>19987</v>
      </c>
      <c r="G57" s="46">
        <f t="shared" si="6"/>
        <v>200.81382497739372</v>
      </c>
      <c r="H57" s="46">
        <f t="shared" si="7"/>
        <v>199.87</v>
      </c>
      <c r="I57" s="47">
        <f t="shared" si="5"/>
        <v>99.935</v>
      </c>
    </row>
    <row r="58" spans="1:9" s="54" customFormat="1" ht="14.25" customHeight="1" hidden="1">
      <c r="A58" s="286"/>
      <c r="B58" s="293" t="s">
        <v>21</v>
      </c>
      <c r="C58" s="53"/>
      <c r="D58" s="53"/>
      <c r="E58" s="53"/>
      <c r="F58" s="53"/>
      <c r="G58" s="46" t="e">
        <f t="shared" si="6"/>
        <v>#DIV/0!</v>
      </c>
      <c r="H58" s="46" t="e">
        <f t="shared" si="7"/>
        <v>#DIV/0!</v>
      </c>
      <c r="I58" s="47" t="e">
        <f t="shared" si="5"/>
        <v>#DIV/0!</v>
      </c>
    </row>
    <row r="59" spans="1:9" s="54" customFormat="1" ht="25.5" customHeight="1" hidden="1">
      <c r="A59" s="286"/>
      <c r="B59" s="294" t="s">
        <v>22</v>
      </c>
      <c r="C59" s="53"/>
      <c r="D59" s="53"/>
      <c r="E59" s="53"/>
      <c r="F59" s="53"/>
      <c r="G59" s="46" t="e">
        <f t="shared" si="6"/>
        <v>#DIV/0!</v>
      </c>
      <c r="H59" s="46" t="e">
        <f t="shared" si="7"/>
        <v>#DIV/0!</v>
      </c>
      <c r="I59" s="47" t="e">
        <f t="shared" si="5"/>
        <v>#DIV/0!</v>
      </c>
    </row>
    <row r="60" spans="1:9" s="54" customFormat="1" ht="27" customHeight="1" hidden="1">
      <c r="A60" s="286"/>
      <c r="B60" s="294" t="s">
        <v>23</v>
      </c>
      <c r="C60" s="53"/>
      <c r="D60" s="53"/>
      <c r="E60" s="53"/>
      <c r="F60" s="53"/>
      <c r="G60" s="46" t="e">
        <f t="shared" si="6"/>
        <v>#DIV/0!</v>
      </c>
      <c r="H60" s="46" t="e">
        <f t="shared" si="7"/>
        <v>#DIV/0!</v>
      </c>
      <c r="I60" s="47" t="e">
        <f t="shared" si="5"/>
        <v>#DIV/0!</v>
      </c>
    </row>
    <row r="61" spans="1:9" s="54" customFormat="1" ht="27" customHeight="1" hidden="1">
      <c r="A61" s="286"/>
      <c r="B61" s="294" t="s">
        <v>24</v>
      </c>
      <c r="C61" s="53"/>
      <c r="D61" s="53"/>
      <c r="E61" s="53"/>
      <c r="F61" s="53"/>
      <c r="G61" s="46" t="e">
        <f t="shared" si="6"/>
        <v>#DIV/0!</v>
      </c>
      <c r="H61" s="46" t="e">
        <f t="shared" si="7"/>
        <v>#DIV/0!</v>
      </c>
      <c r="I61" s="47" t="e">
        <f t="shared" si="5"/>
        <v>#DIV/0!</v>
      </c>
    </row>
    <row r="62" spans="1:9" s="54" customFormat="1" ht="26.25" customHeight="1" hidden="1">
      <c r="A62" s="286"/>
      <c r="B62" s="294" t="s">
        <v>25</v>
      </c>
      <c r="C62" s="53"/>
      <c r="D62" s="53"/>
      <c r="E62" s="53"/>
      <c r="F62" s="53"/>
      <c r="G62" s="46" t="e">
        <f t="shared" si="6"/>
        <v>#DIV/0!</v>
      </c>
      <c r="H62" s="46" t="e">
        <f t="shared" si="7"/>
        <v>#DIV/0!</v>
      </c>
      <c r="I62" s="47" t="e">
        <f t="shared" si="5"/>
        <v>#DIV/0!</v>
      </c>
    </row>
    <row r="63" spans="1:9" s="54" customFormat="1" ht="27" customHeight="1" hidden="1">
      <c r="A63" s="286"/>
      <c r="B63" s="294" t="s">
        <v>26</v>
      </c>
      <c r="C63" s="53"/>
      <c r="D63" s="53"/>
      <c r="E63" s="53"/>
      <c r="F63" s="53"/>
      <c r="G63" s="46" t="e">
        <f t="shared" si="6"/>
        <v>#DIV/0!</v>
      </c>
      <c r="H63" s="46" t="e">
        <f t="shared" si="7"/>
        <v>#DIV/0!</v>
      </c>
      <c r="I63" s="47" t="e">
        <f t="shared" si="5"/>
        <v>#DIV/0!</v>
      </c>
    </row>
    <row r="64" spans="1:9" s="54" customFormat="1" ht="25.5" customHeight="1" hidden="1">
      <c r="A64" s="286"/>
      <c r="B64" s="294" t="s">
        <v>27</v>
      </c>
      <c r="C64" s="53"/>
      <c r="D64" s="53"/>
      <c r="E64" s="53"/>
      <c r="F64" s="53"/>
      <c r="G64" s="46" t="e">
        <f t="shared" si="6"/>
        <v>#DIV/0!</v>
      </c>
      <c r="H64" s="46" t="e">
        <f t="shared" si="7"/>
        <v>#DIV/0!</v>
      </c>
      <c r="I64" s="47" t="e">
        <f t="shared" si="5"/>
        <v>#DIV/0!</v>
      </c>
    </row>
    <row r="65" spans="1:9" s="54" customFormat="1" ht="24.75" customHeight="1" hidden="1">
      <c r="A65" s="286"/>
      <c r="B65" s="295" t="s">
        <v>28</v>
      </c>
      <c r="C65" s="55"/>
      <c r="D65" s="55"/>
      <c r="E65" s="55"/>
      <c r="F65" s="55"/>
      <c r="G65" s="46" t="e">
        <f t="shared" si="6"/>
        <v>#DIV/0!</v>
      </c>
      <c r="H65" s="46" t="e">
        <f t="shared" si="7"/>
        <v>#DIV/0!</v>
      </c>
      <c r="I65" s="47" t="e">
        <f t="shared" si="5"/>
        <v>#DIV/0!</v>
      </c>
    </row>
    <row r="66" spans="1:9" s="36" customFormat="1" ht="15.75" customHeight="1">
      <c r="A66" s="311"/>
      <c r="B66" s="290" t="s">
        <v>182</v>
      </c>
      <c r="C66" s="45">
        <v>10000</v>
      </c>
      <c r="D66" s="45">
        <v>10000</v>
      </c>
      <c r="E66" s="45">
        <v>15000</v>
      </c>
      <c r="F66" s="45">
        <v>15000</v>
      </c>
      <c r="G66" s="46">
        <f t="shared" si="6"/>
        <v>150</v>
      </c>
      <c r="H66" s="46">
        <f t="shared" si="7"/>
        <v>150</v>
      </c>
      <c r="I66" s="47">
        <f t="shared" si="5"/>
        <v>100</v>
      </c>
    </row>
    <row r="67" spans="1:9" s="36" customFormat="1" ht="14.25" customHeight="1" hidden="1">
      <c r="A67" s="127"/>
      <c r="B67" s="32" t="s">
        <v>29</v>
      </c>
      <c r="C67" s="33"/>
      <c r="D67" s="33"/>
      <c r="E67" s="33"/>
      <c r="F67" s="33"/>
      <c r="G67" s="46" t="e">
        <f t="shared" si="6"/>
        <v>#DIV/0!</v>
      </c>
      <c r="H67" s="46" t="e">
        <f t="shared" si="7"/>
        <v>#DIV/0!</v>
      </c>
      <c r="I67" s="47" t="e">
        <f t="shared" si="5"/>
        <v>#DIV/0!</v>
      </c>
    </row>
    <row r="68" spans="1:9" s="36" customFormat="1" ht="27" customHeight="1">
      <c r="A68" s="127"/>
      <c r="B68" s="296" t="s">
        <v>183</v>
      </c>
      <c r="C68" s="50">
        <v>191914</v>
      </c>
      <c r="D68" s="50">
        <v>100000</v>
      </c>
      <c r="E68" s="50">
        <v>200000</v>
      </c>
      <c r="F68" s="50">
        <v>181321</v>
      </c>
      <c r="G68" s="46">
        <f t="shared" si="6"/>
        <v>94.48034015235991</v>
      </c>
      <c r="H68" s="46">
        <f t="shared" si="7"/>
        <v>181.321</v>
      </c>
      <c r="I68" s="47">
        <f t="shared" si="5"/>
        <v>90.6605</v>
      </c>
    </row>
    <row r="69" spans="1:9" s="36" customFormat="1" ht="28.5" customHeight="1">
      <c r="A69" s="127"/>
      <c r="B69" s="222" t="s">
        <v>154</v>
      </c>
      <c r="C69" s="45">
        <v>2000</v>
      </c>
      <c r="D69" s="45">
        <v>0</v>
      </c>
      <c r="E69" s="45">
        <v>2000</v>
      </c>
      <c r="F69" s="45">
        <v>2000</v>
      </c>
      <c r="G69" s="46">
        <f t="shared" si="6"/>
        <v>100</v>
      </c>
      <c r="H69" s="45">
        <v>0</v>
      </c>
      <c r="I69" s="47">
        <f t="shared" si="5"/>
        <v>100</v>
      </c>
    </row>
    <row r="70" spans="1:9" s="36" customFormat="1" ht="14.25" customHeight="1" hidden="1">
      <c r="A70" s="127"/>
      <c r="B70" s="32" t="s">
        <v>30</v>
      </c>
      <c r="C70" s="33"/>
      <c r="D70" s="33"/>
      <c r="E70" s="33"/>
      <c r="F70" s="33"/>
      <c r="G70" s="46" t="e">
        <f t="shared" si="6"/>
        <v>#DIV/0!</v>
      </c>
      <c r="H70" s="46" t="e">
        <f t="shared" si="7"/>
        <v>#DIV/0!</v>
      </c>
      <c r="I70" s="47" t="e">
        <f t="shared" si="5"/>
        <v>#DIV/0!</v>
      </c>
    </row>
    <row r="71" spans="1:9" s="36" customFormat="1" ht="27" customHeight="1" hidden="1">
      <c r="A71" s="127"/>
      <c r="B71" s="296" t="s">
        <v>62</v>
      </c>
      <c r="C71" s="45"/>
      <c r="D71" s="45"/>
      <c r="E71" s="45"/>
      <c r="F71" s="45"/>
      <c r="G71" s="46" t="e">
        <f t="shared" si="6"/>
        <v>#DIV/0!</v>
      </c>
      <c r="H71" s="46" t="e">
        <f t="shared" si="7"/>
        <v>#DIV/0!</v>
      </c>
      <c r="I71" s="47" t="e">
        <f t="shared" si="5"/>
        <v>#DIV/0!</v>
      </c>
    </row>
    <row r="72" spans="1:9" s="36" customFormat="1" ht="27" customHeight="1" hidden="1">
      <c r="A72" s="142"/>
      <c r="B72" s="48" t="s">
        <v>31</v>
      </c>
      <c r="C72" s="45"/>
      <c r="D72" s="45"/>
      <c r="E72" s="45"/>
      <c r="F72" s="45"/>
      <c r="G72" s="46" t="e">
        <f t="shared" si="6"/>
        <v>#DIV/0!</v>
      </c>
      <c r="H72" s="46" t="e">
        <f t="shared" si="7"/>
        <v>#DIV/0!</v>
      </c>
      <c r="I72" s="47" t="e">
        <f t="shared" si="5"/>
        <v>#DIV/0!</v>
      </c>
    </row>
    <row r="73" spans="1:9" s="36" customFormat="1" ht="27" customHeight="1" hidden="1">
      <c r="A73" s="127"/>
      <c r="B73" s="48" t="s">
        <v>64</v>
      </c>
      <c r="C73" s="33"/>
      <c r="D73" s="33"/>
      <c r="E73" s="33"/>
      <c r="F73" s="33"/>
      <c r="G73" s="46" t="e">
        <f t="shared" si="6"/>
        <v>#DIV/0!</v>
      </c>
      <c r="H73" s="46" t="e">
        <f t="shared" si="7"/>
        <v>#DIV/0!</v>
      </c>
      <c r="I73" s="47" t="e">
        <f t="shared" si="5"/>
        <v>#DIV/0!</v>
      </c>
    </row>
    <row r="74" spans="1:9" s="36" customFormat="1" ht="27" customHeight="1">
      <c r="A74" s="127"/>
      <c r="B74" s="222" t="s">
        <v>121</v>
      </c>
      <c r="C74" s="33">
        <v>3000</v>
      </c>
      <c r="D74" s="33">
        <v>0</v>
      </c>
      <c r="E74" s="33">
        <v>0</v>
      </c>
      <c r="F74" s="33">
        <v>0</v>
      </c>
      <c r="G74" s="45">
        <f t="shared" si="6"/>
        <v>0</v>
      </c>
      <c r="H74" s="45">
        <v>0</v>
      </c>
      <c r="I74" s="130">
        <v>0</v>
      </c>
    </row>
    <row r="75" spans="1:9" s="36" customFormat="1" ht="15.75" customHeight="1">
      <c r="A75" s="311"/>
      <c r="B75" s="48" t="s">
        <v>155</v>
      </c>
      <c r="C75" s="45">
        <v>9150</v>
      </c>
      <c r="D75" s="45">
        <v>0</v>
      </c>
      <c r="E75" s="45">
        <v>0</v>
      </c>
      <c r="F75" s="45">
        <v>0</v>
      </c>
      <c r="G75" s="45">
        <f t="shared" si="6"/>
        <v>0</v>
      </c>
      <c r="H75" s="45">
        <v>0</v>
      </c>
      <c r="I75" s="130">
        <v>0</v>
      </c>
    </row>
    <row r="76" spans="1:9" s="36" customFormat="1" ht="39" customHeight="1">
      <c r="A76" s="127"/>
      <c r="B76" s="190" t="s">
        <v>97</v>
      </c>
      <c r="C76" s="37">
        <v>0</v>
      </c>
      <c r="D76" s="37">
        <v>5000</v>
      </c>
      <c r="E76" s="37">
        <v>20000</v>
      </c>
      <c r="F76" s="37">
        <v>20000</v>
      </c>
      <c r="G76" s="46">
        <v>0</v>
      </c>
      <c r="H76" s="46">
        <f t="shared" si="7"/>
        <v>400</v>
      </c>
      <c r="I76" s="47">
        <f t="shared" si="5"/>
        <v>100</v>
      </c>
    </row>
    <row r="77" spans="1:9" s="36" customFormat="1" ht="39" customHeight="1">
      <c r="A77" s="127"/>
      <c r="B77" s="222" t="s">
        <v>122</v>
      </c>
      <c r="C77" s="37">
        <v>29999</v>
      </c>
      <c r="D77" s="37">
        <v>10000</v>
      </c>
      <c r="E77" s="37">
        <v>20000</v>
      </c>
      <c r="F77" s="37">
        <v>20000</v>
      </c>
      <c r="G77" s="46">
        <f t="shared" si="6"/>
        <v>66.66888896296544</v>
      </c>
      <c r="H77" s="46">
        <f t="shared" si="7"/>
        <v>200</v>
      </c>
      <c r="I77" s="47">
        <f t="shared" si="5"/>
        <v>100</v>
      </c>
    </row>
    <row r="78" spans="1:9" s="36" customFormat="1" ht="25.5">
      <c r="A78" s="127"/>
      <c r="B78" s="67" t="s">
        <v>184</v>
      </c>
      <c r="C78" s="45">
        <v>278</v>
      </c>
      <c r="D78" s="45">
        <v>5000</v>
      </c>
      <c r="E78" s="45">
        <v>5000</v>
      </c>
      <c r="F78" s="45">
        <v>0</v>
      </c>
      <c r="G78" s="45">
        <f t="shared" si="6"/>
        <v>0</v>
      </c>
      <c r="H78" s="45">
        <f t="shared" si="7"/>
        <v>0</v>
      </c>
      <c r="I78" s="130">
        <f t="shared" si="5"/>
        <v>0</v>
      </c>
    </row>
    <row r="79" spans="1:9" s="36" customFormat="1" ht="15.75" customHeight="1">
      <c r="A79" s="127"/>
      <c r="B79" s="222" t="s">
        <v>123</v>
      </c>
      <c r="C79" s="45">
        <v>0</v>
      </c>
      <c r="D79" s="45">
        <v>50000</v>
      </c>
      <c r="E79" s="45">
        <v>200000</v>
      </c>
      <c r="F79" s="45">
        <v>0</v>
      </c>
      <c r="G79" s="45">
        <v>0</v>
      </c>
      <c r="H79" s="45">
        <f t="shared" si="7"/>
        <v>0</v>
      </c>
      <c r="I79" s="130">
        <f t="shared" si="5"/>
        <v>0</v>
      </c>
    </row>
    <row r="80" spans="1:9" s="36" customFormat="1" ht="38.25">
      <c r="A80" s="142"/>
      <c r="B80" s="222" t="s">
        <v>100</v>
      </c>
      <c r="C80" s="45">
        <v>98</v>
      </c>
      <c r="D80" s="45">
        <v>3000</v>
      </c>
      <c r="E80" s="45">
        <v>3000</v>
      </c>
      <c r="F80" s="45">
        <v>68</v>
      </c>
      <c r="G80" s="46">
        <f t="shared" si="6"/>
        <v>69.38775510204081</v>
      </c>
      <c r="H80" s="46">
        <f t="shared" si="7"/>
        <v>2.2666666666666666</v>
      </c>
      <c r="I80" s="47">
        <f t="shared" si="5"/>
        <v>2.2666666666666666</v>
      </c>
    </row>
    <row r="81" spans="1:9" s="36" customFormat="1" ht="25.5">
      <c r="A81" s="127"/>
      <c r="B81" s="223" t="s">
        <v>124</v>
      </c>
      <c r="C81" s="37">
        <v>0</v>
      </c>
      <c r="D81" s="37">
        <v>50000</v>
      </c>
      <c r="E81" s="37">
        <v>50000</v>
      </c>
      <c r="F81" s="37">
        <v>50000</v>
      </c>
      <c r="G81" s="37">
        <v>0</v>
      </c>
      <c r="H81" s="38">
        <f t="shared" si="7"/>
        <v>100</v>
      </c>
      <c r="I81" s="39">
        <f t="shared" si="5"/>
        <v>100</v>
      </c>
    </row>
    <row r="82" spans="1:9" s="36" customFormat="1" ht="38.25">
      <c r="A82" s="127"/>
      <c r="B82" s="225" t="s">
        <v>125</v>
      </c>
      <c r="C82" s="45">
        <v>5490</v>
      </c>
      <c r="D82" s="45">
        <v>0</v>
      </c>
      <c r="E82" s="45">
        <v>0</v>
      </c>
      <c r="F82" s="45">
        <v>0</v>
      </c>
      <c r="G82" s="45">
        <f t="shared" si="6"/>
        <v>0</v>
      </c>
      <c r="H82" s="45">
        <v>0</v>
      </c>
      <c r="I82" s="130">
        <v>0</v>
      </c>
    </row>
    <row r="83" spans="1:9" s="36" customFormat="1" ht="41.25" customHeight="1">
      <c r="A83" s="127"/>
      <c r="B83" s="225" t="s">
        <v>126</v>
      </c>
      <c r="C83" s="45">
        <v>48038</v>
      </c>
      <c r="D83" s="45">
        <v>17000</v>
      </c>
      <c r="E83" s="45">
        <v>17000</v>
      </c>
      <c r="F83" s="45">
        <v>16012</v>
      </c>
      <c r="G83" s="46">
        <f t="shared" si="6"/>
        <v>33.3319455431117</v>
      </c>
      <c r="H83" s="46">
        <f t="shared" si="7"/>
        <v>94.18823529411765</v>
      </c>
      <c r="I83" s="47">
        <f t="shared" si="5"/>
        <v>94.18823529411765</v>
      </c>
    </row>
    <row r="84" spans="1:9" s="36" customFormat="1" ht="27.75" customHeight="1">
      <c r="A84" s="127"/>
      <c r="B84" s="225" t="s">
        <v>127</v>
      </c>
      <c r="C84" s="45">
        <v>0</v>
      </c>
      <c r="D84" s="45">
        <v>10000</v>
      </c>
      <c r="E84" s="45">
        <v>50000</v>
      </c>
      <c r="F84" s="45">
        <v>0</v>
      </c>
      <c r="G84" s="45">
        <v>0</v>
      </c>
      <c r="H84" s="45">
        <f t="shared" si="7"/>
        <v>0</v>
      </c>
      <c r="I84" s="130">
        <f t="shared" si="5"/>
        <v>0</v>
      </c>
    </row>
    <row r="85" spans="1:9" s="36" customFormat="1" ht="28.5" customHeight="1">
      <c r="A85" s="127"/>
      <c r="B85" s="225" t="s">
        <v>128</v>
      </c>
      <c r="C85" s="45">
        <v>5000</v>
      </c>
      <c r="D85" s="45">
        <v>0</v>
      </c>
      <c r="E85" s="45">
        <v>0</v>
      </c>
      <c r="F85" s="45">
        <v>0</v>
      </c>
      <c r="G85" s="45">
        <f t="shared" si="6"/>
        <v>0</v>
      </c>
      <c r="H85" s="45">
        <v>0</v>
      </c>
      <c r="I85" s="130">
        <v>0</v>
      </c>
    </row>
    <row r="86" spans="1:9" s="36" customFormat="1" ht="24.75" customHeight="1">
      <c r="A86" s="127"/>
      <c r="B86" s="225" t="s">
        <v>157</v>
      </c>
      <c r="C86" s="45">
        <v>5000</v>
      </c>
      <c r="D86" s="45">
        <v>0</v>
      </c>
      <c r="E86" s="45">
        <v>5000</v>
      </c>
      <c r="F86" s="45">
        <v>5000</v>
      </c>
      <c r="G86" s="46">
        <f t="shared" si="6"/>
        <v>100</v>
      </c>
      <c r="H86" s="45">
        <v>0</v>
      </c>
      <c r="I86" s="47">
        <f t="shared" si="5"/>
        <v>100</v>
      </c>
    </row>
    <row r="87" spans="1:9" s="36" customFormat="1" ht="24.75" customHeight="1">
      <c r="A87" s="127"/>
      <c r="B87" s="225" t="s">
        <v>98</v>
      </c>
      <c r="C87" s="45">
        <v>2876</v>
      </c>
      <c r="D87" s="45">
        <v>0</v>
      </c>
      <c r="E87" s="45">
        <v>5000</v>
      </c>
      <c r="F87" s="45">
        <v>5000</v>
      </c>
      <c r="G87" s="46">
        <f t="shared" si="6"/>
        <v>173.85257301808065</v>
      </c>
      <c r="H87" s="45">
        <v>0</v>
      </c>
      <c r="I87" s="47">
        <f t="shared" si="5"/>
        <v>100</v>
      </c>
    </row>
    <row r="88" spans="1:9" s="36" customFormat="1" ht="16.5" customHeight="1">
      <c r="A88" s="127"/>
      <c r="B88" s="225" t="s">
        <v>156</v>
      </c>
      <c r="C88" s="45">
        <v>3000</v>
      </c>
      <c r="D88" s="45">
        <v>0</v>
      </c>
      <c r="E88" s="45">
        <v>5000</v>
      </c>
      <c r="F88" s="45">
        <v>5000</v>
      </c>
      <c r="G88" s="46">
        <f t="shared" si="6"/>
        <v>166.66666666666669</v>
      </c>
      <c r="H88" s="45">
        <v>0</v>
      </c>
      <c r="I88" s="47">
        <f t="shared" si="5"/>
        <v>100</v>
      </c>
    </row>
    <row r="89" spans="1:9" s="36" customFormat="1" ht="18" customHeight="1">
      <c r="A89" s="127"/>
      <c r="B89" s="222" t="s">
        <v>99</v>
      </c>
      <c r="C89" s="45">
        <v>2000</v>
      </c>
      <c r="D89" s="45">
        <v>0</v>
      </c>
      <c r="E89" s="45">
        <v>4000</v>
      </c>
      <c r="F89" s="45">
        <v>4000</v>
      </c>
      <c r="G89" s="46">
        <f t="shared" si="6"/>
        <v>200</v>
      </c>
      <c r="H89" s="45">
        <v>0</v>
      </c>
      <c r="I89" s="47">
        <f t="shared" si="5"/>
        <v>100</v>
      </c>
    </row>
    <row r="90" spans="1:9" s="36" customFormat="1" ht="41.25" customHeight="1">
      <c r="A90" s="127"/>
      <c r="B90" s="228" t="s">
        <v>185</v>
      </c>
      <c r="C90" s="37">
        <v>455</v>
      </c>
      <c r="D90" s="37">
        <v>2000</v>
      </c>
      <c r="E90" s="37">
        <v>2000</v>
      </c>
      <c r="F90" s="37">
        <v>315</v>
      </c>
      <c r="G90" s="46">
        <f t="shared" si="6"/>
        <v>69.23076923076923</v>
      </c>
      <c r="H90" s="46">
        <f t="shared" si="7"/>
        <v>15.75</v>
      </c>
      <c r="I90" s="47">
        <f t="shared" si="5"/>
        <v>15.75</v>
      </c>
    </row>
    <row r="91" spans="1:9" s="36" customFormat="1" ht="29.25" customHeight="1">
      <c r="A91" s="127"/>
      <c r="B91" s="225" t="s">
        <v>186</v>
      </c>
      <c r="C91" s="45">
        <v>0</v>
      </c>
      <c r="D91" s="45">
        <v>10000</v>
      </c>
      <c r="E91" s="45">
        <v>15000</v>
      </c>
      <c r="F91" s="45">
        <v>0</v>
      </c>
      <c r="G91" s="45">
        <v>0</v>
      </c>
      <c r="H91" s="45">
        <f t="shared" si="7"/>
        <v>0</v>
      </c>
      <c r="I91" s="130">
        <f t="shared" si="5"/>
        <v>0</v>
      </c>
    </row>
    <row r="92" spans="1:9" s="36" customFormat="1" ht="18" customHeight="1">
      <c r="A92" s="287"/>
      <c r="B92" s="291" t="s">
        <v>65</v>
      </c>
      <c r="C92" s="41">
        <f>SUM(C101:C105)+C93</f>
        <v>408285</v>
      </c>
      <c r="D92" s="41">
        <f>SUM(D101:D105)+D93</f>
        <v>255000</v>
      </c>
      <c r="E92" s="41">
        <f>SUM(E101:E105)+E93</f>
        <v>480000</v>
      </c>
      <c r="F92" s="41">
        <f>SUM(F101:F105)+F93</f>
        <v>426922</v>
      </c>
      <c r="G92" s="140">
        <f>F92/C92*100</f>
        <v>104.5647035771581</v>
      </c>
      <c r="H92" s="140">
        <f>F92/D92*100</f>
        <v>167.42039215686276</v>
      </c>
      <c r="I92" s="141">
        <f>F92/E92*100</f>
        <v>88.94208333333333</v>
      </c>
    </row>
    <row r="93" spans="1:9" s="36" customFormat="1" ht="17.25" customHeight="1">
      <c r="A93" s="127"/>
      <c r="B93" s="153" t="s">
        <v>32</v>
      </c>
      <c r="C93" s="33">
        <f>SUM(C94:C100)</f>
        <v>321000</v>
      </c>
      <c r="D93" s="33">
        <f>SUM(D94:D100)</f>
        <v>200000</v>
      </c>
      <c r="E93" s="33">
        <f>SUM(E94:E100)</f>
        <v>420000</v>
      </c>
      <c r="F93" s="33">
        <f>SUM(F94:F100)</f>
        <v>406741</v>
      </c>
      <c r="G93" s="51">
        <f>F93/C93*100</f>
        <v>126.71059190031153</v>
      </c>
      <c r="H93" s="51">
        <f>F93/D93*100</f>
        <v>203.3705</v>
      </c>
      <c r="I93" s="52">
        <f>F93/E93*100</f>
        <v>96.84309523809523</v>
      </c>
    </row>
    <row r="94" spans="1:9" s="36" customFormat="1" ht="15" customHeight="1">
      <c r="A94" s="127"/>
      <c r="B94" s="226" t="s">
        <v>158</v>
      </c>
      <c r="C94" s="136">
        <v>0</v>
      </c>
      <c r="D94" s="136">
        <v>50000</v>
      </c>
      <c r="E94" s="136">
        <v>0</v>
      </c>
      <c r="F94" s="136">
        <v>0</v>
      </c>
      <c r="G94" s="33">
        <v>0</v>
      </c>
      <c r="H94" s="33">
        <f aca="true" t="shared" si="8" ref="H94:H105">F94/D94*100</f>
        <v>0</v>
      </c>
      <c r="I94" s="274">
        <v>0</v>
      </c>
    </row>
    <row r="95" spans="1:9" s="36" customFormat="1" ht="15" customHeight="1">
      <c r="A95" s="127"/>
      <c r="B95" s="226" t="s">
        <v>159</v>
      </c>
      <c r="C95" s="136">
        <v>0</v>
      </c>
      <c r="D95" s="136">
        <v>70000</v>
      </c>
      <c r="E95" s="136">
        <v>300000</v>
      </c>
      <c r="F95" s="136">
        <v>300000</v>
      </c>
      <c r="G95" s="33">
        <v>0</v>
      </c>
      <c r="H95" s="34">
        <f t="shared" si="8"/>
        <v>428.57142857142856</v>
      </c>
      <c r="I95" s="35">
        <f aca="true" t="shared" si="9" ref="I95:I105">F95/E95*100</f>
        <v>100</v>
      </c>
    </row>
    <row r="96" spans="1:9" s="137" customFormat="1" ht="12.75">
      <c r="A96" s="138"/>
      <c r="B96" s="226" t="s">
        <v>160</v>
      </c>
      <c r="C96" s="136">
        <v>41000</v>
      </c>
      <c r="D96" s="136">
        <v>80000</v>
      </c>
      <c r="E96" s="136">
        <v>100000</v>
      </c>
      <c r="F96" s="136">
        <v>100000</v>
      </c>
      <c r="G96" s="34">
        <f aca="true" t="shared" si="10" ref="G96:G104">F96/C96*100</f>
        <v>243.90243902439025</v>
      </c>
      <c r="H96" s="34">
        <f t="shared" si="8"/>
        <v>125</v>
      </c>
      <c r="I96" s="35">
        <f t="shared" si="9"/>
        <v>100</v>
      </c>
    </row>
    <row r="97" spans="1:9" s="137" customFormat="1" ht="24.75" customHeight="1">
      <c r="A97" s="138"/>
      <c r="B97" s="226" t="s">
        <v>161</v>
      </c>
      <c r="C97" s="136">
        <v>150000</v>
      </c>
      <c r="D97" s="136">
        <v>0</v>
      </c>
      <c r="E97" s="136">
        <v>0</v>
      </c>
      <c r="F97" s="136">
        <v>0</v>
      </c>
      <c r="G97" s="33">
        <f t="shared" si="10"/>
        <v>0</v>
      </c>
      <c r="H97" s="33">
        <v>0</v>
      </c>
      <c r="I97" s="274">
        <v>0</v>
      </c>
    </row>
    <row r="98" spans="1:9" s="137" customFormat="1" ht="15.75" customHeight="1">
      <c r="A98" s="138"/>
      <c r="B98" s="226" t="s">
        <v>162</v>
      </c>
      <c r="C98" s="136">
        <v>0</v>
      </c>
      <c r="D98" s="136">
        <v>0</v>
      </c>
      <c r="E98" s="136">
        <v>20000</v>
      </c>
      <c r="F98" s="136">
        <v>6741</v>
      </c>
      <c r="G98" s="33">
        <v>0</v>
      </c>
      <c r="H98" s="33">
        <v>0</v>
      </c>
      <c r="I98" s="35">
        <f t="shared" si="9"/>
        <v>33.705</v>
      </c>
    </row>
    <row r="99" spans="1:9" s="137" customFormat="1" ht="27" customHeight="1">
      <c r="A99" s="138"/>
      <c r="B99" s="226" t="s">
        <v>163</v>
      </c>
      <c r="C99" s="136">
        <v>110000</v>
      </c>
      <c r="D99" s="136">
        <v>0</v>
      </c>
      <c r="E99" s="136">
        <v>0</v>
      </c>
      <c r="F99" s="136">
        <v>0</v>
      </c>
      <c r="G99" s="33">
        <f t="shared" si="10"/>
        <v>0</v>
      </c>
      <c r="H99" s="33">
        <v>0</v>
      </c>
      <c r="I99" s="274">
        <v>0</v>
      </c>
    </row>
    <row r="100" spans="1:9" s="137" customFormat="1" ht="25.5" customHeight="1">
      <c r="A100" s="307"/>
      <c r="B100" s="308" t="s">
        <v>164</v>
      </c>
      <c r="C100" s="309">
        <v>20000</v>
      </c>
      <c r="D100" s="309">
        <v>0</v>
      </c>
      <c r="E100" s="309">
        <v>0</v>
      </c>
      <c r="F100" s="309">
        <v>0</v>
      </c>
      <c r="G100" s="37">
        <f t="shared" si="10"/>
        <v>0</v>
      </c>
      <c r="H100" s="37">
        <v>0</v>
      </c>
      <c r="I100" s="135">
        <v>0</v>
      </c>
    </row>
    <row r="101" spans="1:9" s="36" customFormat="1" ht="28.5" customHeight="1">
      <c r="A101" s="310"/>
      <c r="B101" s="49" t="s">
        <v>187</v>
      </c>
      <c r="C101" s="37">
        <v>60000</v>
      </c>
      <c r="D101" s="37">
        <v>0</v>
      </c>
      <c r="E101" s="37">
        <v>0</v>
      </c>
      <c r="F101" s="37">
        <v>0</v>
      </c>
      <c r="G101" s="37">
        <f t="shared" si="10"/>
        <v>0</v>
      </c>
      <c r="H101" s="37">
        <v>0</v>
      </c>
      <c r="I101" s="135">
        <v>0</v>
      </c>
    </row>
    <row r="102" spans="1:9" s="36" customFormat="1" ht="15.75" customHeight="1" hidden="1">
      <c r="A102" s="127"/>
      <c r="B102" s="223" t="s">
        <v>101</v>
      </c>
      <c r="C102" s="33">
        <v>0</v>
      </c>
      <c r="D102" s="33"/>
      <c r="E102" s="33"/>
      <c r="F102" s="33"/>
      <c r="G102" s="45" t="e">
        <f t="shared" si="10"/>
        <v>#DIV/0!</v>
      </c>
      <c r="H102" s="45" t="e">
        <f t="shared" si="8"/>
        <v>#DIV/0!</v>
      </c>
      <c r="I102" s="130" t="e">
        <f t="shared" si="9"/>
        <v>#DIV/0!</v>
      </c>
    </row>
    <row r="103" spans="1:9" s="36" customFormat="1" ht="26.25" customHeight="1">
      <c r="A103" s="127"/>
      <c r="B103" s="222" t="s">
        <v>129</v>
      </c>
      <c r="C103" s="45">
        <v>20000</v>
      </c>
      <c r="D103" s="45">
        <v>0</v>
      </c>
      <c r="E103" s="45">
        <v>0</v>
      </c>
      <c r="F103" s="45">
        <v>0</v>
      </c>
      <c r="G103" s="45">
        <f t="shared" si="10"/>
        <v>0</v>
      </c>
      <c r="H103" s="45">
        <v>0</v>
      </c>
      <c r="I103" s="130">
        <v>0</v>
      </c>
    </row>
    <row r="104" spans="1:9" s="36" customFormat="1" ht="38.25">
      <c r="A104" s="127"/>
      <c r="B104" s="225" t="s">
        <v>130</v>
      </c>
      <c r="C104" s="45">
        <v>7285</v>
      </c>
      <c r="D104" s="45">
        <v>50000</v>
      </c>
      <c r="E104" s="45">
        <v>50000</v>
      </c>
      <c r="F104" s="45">
        <v>20181</v>
      </c>
      <c r="G104" s="46">
        <f t="shared" si="10"/>
        <v>277.02127659574467</v>
      </c>
      <c r="H104" s="46">
        <f t="shared" si="8"/>
        <v>40.361999999999995</v>
      </c>
      <c r="I104" s="47">
        <f t="shared" si="9"/>
        <v>40.361999999999995</v>
      </c>
    </row>
    <row r="105" spans="1:9" s="36" customFormat="1" ht="26.25" thickBot="1">
      <c r="A105" s="127"/>
      <c r="B105" s="222" t="s">
        <v>131</v>
      </c>
      <c r="C105" s="139">
        <v>0</v>
      </c>
      <c r="D105" s="139">
        <v>5000</v>
      </c>
      <c r="E105" s="139">
        <v>10000</v>
      </c>
      <c r="F105" s="139">
        <v>0</v>
      </c>
      <c r="G105" s="33">
        <v>0</v>
      </c>
      <c r="H105" s="33">
        <f t="shared" si="8"/>
        <v>0</v>
      </c>
      <c r="I105" s="274">
        <f t="shared" si="9"/>
        <v>0</v>
      </c>
    </row>
    <row r="106" spans="1:9" s="31" customFormat="1" ht="29.25" customHeight="1" thickBot="1" thickTop="1">
      <c r="A106" s="284" t="s">
        <v>196</v>
      </c>
      <c r="B106" s="56" t="s">
        <v>34</v>
      </c>
      <c r="C106" s="28">
        <f>C8+C9-C14</f>
        <v>1263052</v>
      </c>
      <c r="D106" s="28">
        <f>D8+D9-D14</f>
        <v>0</v>
      </c>
      <c r="E106" s="28">
        <f>E8+E9-E14</f>
        <v>345000</v>
      </c>
      <c r="F106" s="28">
        <f>F8+F9-F14</f>
        <v>2254858</v>
      </c>
      <c r="G106" s="29">
        <f>F106/C106*100</f>
        <v>178.5245579754436</v>
      </c>
      <c r="H106" s="29" t="s">
        <v>16</v>
      </c>
      <c r="I106" s="30">
        <f>F106/E106*100</f>
        <v>653.5820289855072</v>
      </c>
    </row>
    <row r="107" spans="3:9" s="36" customFormat="1" ht="13.5" thickTop="1">
      <c r="C107" s="57"/>
      <c r="D107" s="57"/>
      <c r="E107" s="57"/>
      <c r="F107" s="57"/>
      <c r="G107" s="57"/>
      <c r="H107" s="57"/>
      <c r="I107" s="58"/>
    </row>
    <row r="108" spans="1:8" s="36" customFormat="1" ht="15.75">
      <c r="A108" s="338" t="s">
        <v>220</v>
      </c>
      <c r="C108" s="57"/>
      <c r="D108" s="57"/>
      <c r="E108" s="57"/>
      <c r="F108" s="57"/>
      <c r="G108" s="57"/>
      <c r="H108" s="57"/>
    </row>
    <row r="109" spans="1:8" s="36" customFormat="1" ht="15.75">
      <c r="A109" s="338" t="s">
        <v>221</v>
      </c>
      <c r="C109" s="57"/>
      <c r="D109" s="57"/>
      <c r="E109" s="57"/>
      <c r="F109" s="57"/>
      <c r="G109" s="57"/>
      <c r="H109" s="57"/>
    </row>
    <row r="110" spans="1:8" s="36" customFormat="1" ht="15.75">
      <c r="A110" s="338" t="s">
        <v>222</v>
      </c>
      <c r="C110" s="57"/>
      <c r="D110" s="57"/>
      <c r="E110" s="57"/>
      <c r="F110" s="57"/>
      <c r="G110" s="57"/>
      <c r="H110" s="57"/>
    </row>
    <row r="111" spans="3:8" s="36" customFormat="1" ht="12.75">
      <c r="C111" s="57"/>
      <c r="D111" s="57"/>
      <c r="E111" s="57"/>
      <c r="F111" s="57"/>
      <c r="G111" s="57"/>
      <c r="H111" s="57"/>
    </row>
    <row r="112" spans="3:8" s="36" customFormat="1" ht="12.75">
      <c r="C112" s="57"/>
      <c r="D112" s="57"/>
      <c r="E112" s="57"/>
      <c r="F112" s="57"/>
      <c r="G112" s="57"/>
      <c r="H112" s="57"/>
    </row>
    <row r="113" spans="3:8" s="36" customFormat="1" ht="12.75">
      <c r="C113" s="57"/>
      <c r="D113" s="57"/>
      <c r="E113" s="57"/>
      <c r="F113" s="57"/>
      <c r="G113" s="57"/>
      <c r="H113" s="57"/>
    </row>
    <row r="114" spans="3:8" s="36" customFormat="1" ht="12.75">
      <c r="C114" s="57"/>
      <c r="D114" s="57"/>
      <c r="E114" s="57"/>
      <c r="F114" s="57"/>
      <c r="G114" s="57"/>
      <c r="H114" s="57"/>
    </row>
    <row r="115" spans="3:8" s="36" customFormat="1" ht="12.75">
      <c r="C115" s="57"/>
      <c r="D115" s="57"/>
      <c r="E115" s="57"/>
      <c r="F115" s="57"/>
      <c r="G115" s="57"/>
      <c r="H115" s="57"/>
    </row>
    <row r="116" spans="3:8" s="36" customFormat="1" ht="12.75">
      <c r="C116" s="57"/>
      <c r="D116" s="57"/>
      <c r="E116" s="57"/>
      <c r="F116" s="57"/>
      <c r="G116" s="57"/>
      <c r="H116" s="57"/>
    </row>
    <row r="117" spans="3:8" s="36" customFormat="1" ht="12.75">
      <c r="C117" s="57"/>
      <c r="D117" s="57"/>
      <c r="E117" s="57"/>
      <c r="F117" s="57"/>
      <c r="G117" s="57"/>
      <c r="H117" s="57"/>
    </row>
    <row r="118" spans="3:8" s="36" customFormat="1" ht="12.75">
      <c r="C118" s="57"/>
      <c r="D118" s="57"/>
      <c r="E118" s="57"/>
      <c r="F118" s="57"/>
      <c r="G118" s="57"/>
      <c r="H118" s="57"/>
    </row>
    <row r="119" spans="3:8" s="36" customFormat="1" ht="12.75">
      <c r="C119" s="57"/>
      <c r="D119" s="57"/>
      <c r="E119" s="57"/>
      <c r="F119" s="57"/>
      <c r="G119" s="57"/>
      <c r="H119" s="57"/>
    </row>
    <row r="120" spans="3:8" s="36" customFormat="1" ht="12.75">
      <c r="C120" s="57"/>
      <c r="D120" s="57"/>
      <c r="E120" s="57"/>
      <c r="F120" s="57"/>
      <c r="G120" s="57"/>
      <c r="H120" s="57"/>
    </row>
    <row r="121" spans="3:8" s="36" customFormat="1" ht="12.75">
      <c r="C121" s="57"/>
      <c r="D121" s="57"/>
      <c r="E121" s="57"/>
      <c r="F121" s="57"/>
      <c r="G121" s="57"/>
      <c r="H121" s="57"/>
    </row>
    <row r="122" spans="3:8" s="36" customFormat="1" ht="12.75">
      <c r="C122" s="57"/>
      <c r="D122" s="57"/>
      <c r="E122" s="57"/>
      <c r="F122" s="57"/>
      <c r="G122" s="57"/>
      <c r="H122" s="57"/>
    </row>
    <row r="123" spans="3:8" s="36" customFormat="1" ht="12.75">
      <c r="C123" s="57"/>
      <c r="D123" s="57"/>
      <c r="E123" s="57"/>
      <c r="F123" s="57"/>
      <c r="G123" s="57"/>
      <c r="H123" s="57"/>
    </row>
    <row r="124" spans="3:8" s="36" customFormat="1" ht="12.75">
      <c r="C124" s="57"/>
      <c r="D124" s="57"/>
      <c r="E124" s="57"/>
      <c r="F124" s="57"/>
      <c r="G124" s="57"/>
      <c r="H124" s="57"/>
    </row>
    <row r="125" spans="3:8" s="36" customFormat="1" ht="12.75">
      <c r="C125" s="57"/>
      <c r="D125" s="57"/>
      <c r="E125" s="57"/>
      <c r="F125" s="57"/>
      <c r="G125" s="57"/>
      <c r="H125" s="57"/>
    </row>
    <row r="126" spans="3:8" s="36" customFormat="1" ht="12.75">
      <c r="C126" s="57"/>
      <c r="D126" s="57"/>
      <c r="E126" s="57"/>
      <c r="F126" s="57"/>
      <c r="G126" s="57"/>
      <c r="H126" s="57"/>
    </row>
    <row r="127" spans="3:8" s="36" customFormat="1" ht="12.75">
      <c r="C127" s="57"/>
      <c r="D127" s="57"/>
      <c r="E127" s="57"/>
      <c r="F127" s="57"/>
      <c r="G127" s="57"/>
      <c r="H127" s="57"/>
    </row>
    <row r="128" spans="3:8" s="36" customFormat="1" ht="12.75">
      <c r="C128" s="57"/>
      <c r="D128" s="57"/>
      <c r="E128" s="57"/>
      <c r="F128" s="57"/>
      <c r="G128" s="57"/>
      <c r="H128" s="57"/>
    </row>
    <row r="129" spans="3:8" s="36" customFormat="1" ht="12.75">
      <c r="C129" s="57"/>
      <c r="D129" s="57"/>
      <c r="E129" s="57"/>
      <c r="F129" s="57"/>
      <c r="G129" s="57"/>
      <c r="H129" s="57"/>
    </row>
    <row r="130" spans="3:8" s="36" customFormat="1" ht="12.75">
      <c r="C130" s="57"/>
      <c r="D130" s="57"/>
      <c r="E130" s="57"/>
      <c r="F130" s="57"/>
      <c r="G130" s="57"/>
      <c r="H130" s="57"/>
    </row>
    <row r="131" spans="3:8" s="36" customFormat="1" ht="12.75">
      <c r="C131" s="57"/>
      <c r="D131" s="57"/>
      <c r="E131" s="57"/>
      <c r="F131" s="57"/>
      <c r="G131" s="57"/>
      <c r="H131" s="57"/>
    </row>
    <row r="132" spans="3:8" s="36" customFormat="1" ht="12.75">
      <c r="C132" s="57"/>
      <c r="D132" s="57"/>
      <c r="E132" s="57"/>
      <c r="F132" s="57"/>
      <c r="G132" s="57"/>
      <c r="H132" s="57"/>
    </row>
    <row r="133" spans="3:8" s="36" customFormat="1" ht="12.75">
      <c r="C133" s="57"/>
      <c r="D133" s="57"/>
      <c r="E133" s="57"/>
      <c r="F133" s="57"/>
      <c r="G133" s="57"/>
      <c r="H133" s="57"/>
    </row>
    <row r="134" spans="3:8" s="36" customFormat="1" ht="12.75">
      <c r="C134" s="57"/>
      <c r="D134" s="57"/>
      <c r="E134" s="57"/>
      <c r="F134" s="57"/>
      <c r="G134" s="57"/>
      <c r="H134" s="57"/>
    </row>
    <row r="135" spans="3:8" s="36" customFormat="1" ht="12.75">
      <c r="C135" s="57"/>
      <c r="D135" s="57"/>
      <c r="E135" s="57"/>
      <c r="F135" s="57"/>
      <c r="G135" s="57"/>
      <c r="H135" s="57"/>
    </row>
    <row r="136" spans="3:8" s="36" customFormat="1" ht="12.75">
      <c r="C136" s="57"/>
      <c r="D136" s="57"/>
      <c r="E136" s="57"/>
      <c r="F136" s="57"/>
      <c r="G136" s="57"/>
      <c r="H136" s="57"/>
    </row>
    <row r="137" spans="3:8" s="36" customFormat="1" ht="12.75">
      <c r="C137" s="57"/>
      <c r="D137" s="57"/>
      <c r="E137" s="57"/>
      <c r="F137" s="57"/>
      <c r="G137" s="57"/>
      <c r="H137" s="57"/>
    </row>
    <row r="138" spans="3:8" s="36" customFormat="1" ht="12.75">
      <c r="C138" s="57"/>
      <c r="D138" s="57"/>
      <c r="E138" s="57"/>
      <c r="F138" s="57"/>
      <c r="G138" s="57"/>
      <c r="H138" s="57"/>
    </row>
    <row r="139" spans="3:8" s="36" customFormat="1" ht="12.75">
      <c r="C139" s="57"/>
      <c r="D139" s="57"/>
      <c r="E139" s="57"/>
      <c r="F139" s="57"/>
      <c r="G139" s="57"/>
      <c r="H139" s="57"/>
    </row>
    <row r="140" spans="3:8" s="36" customFormat="1" ht="12.75">
      <c r="C140" s="57"/>
      <c r="D140" s="57"/>
      <c r="E140" s="57"/>
      <c r="F140" s="57"/>
      <c r="G140" s="57"/>
      <c r="H140" s="57"/>
    </row>
    <row r="141" spans="3:8" s="36" customFormat="1" ht="12.75">
      <c r="C141" s="57"/>
      <c r="D141" s="57"/>
      <c r="E141" s="57"/>
      <c r="F141" s="57"/>
      <c r="G141" s="57"/>
      <c r="H141" s="57"/>
    </row>
    <row r="142" spans="3:8" s="36" customFormat="1" ht="12.75">
      <c r="C142" s="57"/>
      <c r="D142" s="57"/>
      <c r="E142" s="57"/>
      <c r="F142" s="57"/>
      <c r="G142" s="57"/>
      <c r="H142" s="57"/>
    </row>
    <row r="143" spans="3:8" s="36" customFormat="1" ht="12.75">
      <c r="C143" s="57"/>
      <c r="D143" s="57"/>
      <c r="E143" s="57"/>
      <c r="F143" s="57"/>
      <c r="G143" s="57"/>
      <c r="H143" s="57"/>
    </row>
    <row r="144" spans="3:8" s="36" customFormat="1" ht="12.75">
      <c r="C144" s="57"/>
      <c r="D144" s="57"/>
      <c r="E144" s="57"/>
      <c r="F144" s="57"/>
      <c r="G144" s="57"/>
      <c r="H144" s="57"/>
    </row>
    <row r="145" spans="3:8" s="36" customFormat="1" ht="12.75">
      <c r="C145" s="57"/>
      <c r="D145" s="57"/>
      <c r="E145" s="57"/>
      <c r="F145" s="57"/>
      <c r="G145" s="57"/>
      <c r="H145" s="57"/>
    </row>
    <row r="146" spans="3:8" s="36" customFormat="1" ht="12.75">
      <c r="C146" s="57"/>
      <c r="D146" s="57"/>
      <c r="E146" s="57"/>
      <c r="F146" s="57"/>
      <c r="G146" s="57"/>
      <c r="H146" s="57"/>
    </row>
    <row r="147" spans="3:8" s="36" customFormat="1" ht="12.75">
      <c r="C147" s="57"/>
      <c r="D147" s="57"/>
      <c r="E147" s="57"/>
      <c r="F147" s="57"/>
      <c r="G147" s="57"/>
      <c r="H147" s="57"/>
    </row>
    <row r="148" spans="3:8" s="36" customFormat="1" ht="12.75">
      <c r="C148" s="57"/>
      <c r="D148" s="57"/>
      <c r="E148" s="57"/>
      <c r="F148" s="57"/>
      <c r="G148" s="57"/>
      <c r="H148" s="57"/>
    </row>
    <row r="149" spans="3:8" s="36" customFormat="1" ht="12.75">
      <c r="C149" s="57"/>
      <c r="D149" s="57"/>
      <c r="E149" s="57"/>
      <c r="F149" s="57"/>
      <c r="G149" s="57"/>
      <c r="H149" s="57"/>
    </row>
    <row r="150" spans="3:8" s="36" customFormat="1" ht="12.75">
      <c r="C150" s="57"/>
      <c r="D150" s="57"/>
      <c r="E150" s="57"/>
      <c r="F150" s="57"/>
      <c r="G150" s="57"/>
      <c r="H150" s="57"/>
    </row>
    <row r="151" spans="3:8" s="36" customFormat="1" ht="12.75">
      <c r="C151" s="57"/>
      <c r="D151" s="57"/>
      <c r="E151" s="57"/>
      <c r="F151" s="57"/>
      <c r="G151" s="57"/>
      <c r="H151" s="57"/>
    </row>
    <row r="152" spans="3:8" s="36" customFormat="1" ht="12.75">
      <c r="C152" s="57"/>
      <c r="D152" s="57"/>
      <c r="E152" s="57"/>
      <c r="F152" s="57"/>
      <c r="G152" s="57"/>
      <c r="H152" s="57"/>
    </row>
    <row r="153" spans="3:8" s="36" customFormat="1" ht="12.75">
      <c r="C153" s="57"/>
      <c r="D153" s="57"/>
      <c r="E153" s="57"/>
      <c r="F153" s="57"/>
      <c r="G153" s="57"/>
      <c r="H153" s="57"/>
    </row>
    <row r="154" spans="3:8" s="36" customFormat="1" ht="12.75">
      <c r="C154" s="57"/>
      <c r="D154" s="57"/>
      <c r="E154" s="57"/>
      <c r="F154" s="57"/>
      <c r="G154" s="57"/>
      <c r="H154" s="57"/>
    </row>
    <row r="155" spans="3:8" s="36" customFormat="1" ht="12.75">
      <c r="C155" s="57"/>
      <c r="D155" s="57"/>
      <c r="E155" s="57"/>
      <c r="F155" s="57"/>
      <c r="G155" s="57"/>
      <c r="H155" s="57"/>
    </row>
    <row r="156" spans="3:8" s="36" customFormat="1" ht="12.75">
      <c r="C156" s="57"/>
      <c r="D156" s="57"/>
      <c r="E156" s="57"/>
      <c r="F156" s="57"/>
      <c r="G156" s="57"/>
      <c r="H156" s="57"/>
    </row>
    <row r="157" spans="3:8" s="36" customFormat="1" ht="12.75">
      <c r="C157" s="57"/>
      <c r="D157" s="57"/>
      <c r="E157" s="57"/>
      <c r="F157" s="57"/>
      <c r="G157" s="57"/>
      <c r="H157" s="57"/>
    </row>
    <row r="158" spans="3:8" s="36" customFormat="1" ht="12.75">
      <c r="C158" s="57"/>
      <c r="D158" s="57"/>
      <c r="E158" s="57"/>
      <c r="F158" s="57"/>
      <c r="G158" s="57"/>
      <c r="H158" s="57"/>
    </row>
    <row r="159" spans="3:8" s="36" customFormat="1" ht="12.75">
      <c r="C159" s="57"/>
      <c r="D159" s="57"/>
      <c r="E159" s="57"/>
      <c r="F159" s="57"/>
      <c r="G159" s="57"/>
      <c r="H159" s="57"/>
    </row>
    <row r="160" spans="3:8" s="36" customFormat="1" ht="12.75">
      <c r="C160" s="57"/>
      <c r="D160" s="57"/>
      <c r="E160" s="57"/>
      <c r="F160" s="57"/>
      <c r="G160" s="57"/>
      <c r="H160" s="57"/>
    </row>
    <row r="161" spans="3:8" s="36" customFormat="1" ht="12.75">
      <c r="C161" s="57"/>
      <c r="D161" s="57"/>
      <c r="E161" s="57"/>
      <c r="F161" s="57"/>
      <c r="G161" s="57"/>
      <c r="H161" s="57"/>
    </row>
    <row r="162" spans="3:8" s="36" customFormat="1" ht="12.75">
      <c r="C162" s="57"/>
      <c r="D162" s="57"/>
      <c r="E162" s="57"/>
      <c r="F162" s="57"/>
      <c r="G162" s="57"/>
      <c r="H162" s="57"/>
    </row>
    <row r="163" spans="3:8" s="36" customFormat="1" ht="12.75">
      <c r="C163" s="57"/>
      <c r="D163" s="57"/>
      <c r="E163" s="57"/>
      <c r="F163" s="57"/>
      <c r="G163" s="57"/>
      <c r="H163" s="57"/>
    </row>
    <row r="164" spans="3:8" s="36" customFormat="1" ht="12.75">
      <c r="C164" s="57"/>
      <c r="D164" s="57"/>
      <c r="E164" s="57"/>
      <c r="F164" s="57"/>
      <c r="G164" s="57"/>
      <c r="H164" s="57"/>
    </row>
    <row r="165" spans="3:8" s="36" customFormat="1" ht="12.75">
      <c r="C165" s="57"/>
      <c r="D165" s="57"/>
      <c r="E165" s="57"/>
      <c r="F165" s="57"/>
      <c r="G165" s="57"/>
      <c r="H165" s="57"/>
    </row>
    <row r="166" spans="3:8" s="36" customFormat="1" ht="12.75">
      <c r="C166" s="57"/>
      <c r="D166" s="57"/>
      <c r="E166" s="57"/>
      <c r="F166" s="57"/>
      <c r="G166" s="57"/>
      <c r="H166" s="57"/>
    </row>
    <row r="167" spans="3:8" s="36" customFormat="1" ht="12.75">
      <c r="C167" s="57"/>
      <c r="D167" s="57"/>
      <c r="E167" s="57"/>
      <c r="F167" s="57"/>
      <c r="G167" s="57"/>
      <c r="H167" s="57"/>
    </row>
    <row r="168" spans="3:8" s="36" customFormat="1" ht="12.75">
      <c r="C168" s="57"/>
      <c r="D168" s="57"/>
      <c r="E168" s="57"/>
      <c r="F168" s="57"/>
      <c r="G168" s="57"/>
      <c r="H168" s="57"/>
    </row>
    <row r="169" spans="3:8" s="36" customFormat="1" ht="12.75">
      <c r="C169" s="57"/>
      <c r="D169" s="57"/>
      <c r="E169" s="57"/>
      <c r="F169" s="57"/>
      <c r="G169" s="57"/>
      <c r="H169" s="57"/>
    </row>
    <row r="170" spans="3:8" s="36" customFormat="1" ht="12.75">
      <c r="C170" s="57"/>
      <c r="D170" s="57"/>
      <c r="E170" s="57"/>
      <c r="F170" s="57"/>
      <c r="G170" s="57"/>
      <c r="H170" s="57"/>
    </row>
    <row r="171" spans="3:8" s="36" customFormat="1" ht="12.75">
      <c r="C171" s="57"/>
      <c r="D171" s="57"/>
      <c r="E171" s="57"/>
      <c r="F171" s="57"/>
      <c r="G171" s="57"/>
      <c r="H171" s="57"/>
    </row>
    <row r="172" spans="3:8" s="36" customFormat="1" ht="12.75">
      <c r="C172" s="57"/>
      <c r="D172" s="57"/>
      <c r="E172" s="57"/>
      <c r="F172" s="57"/>
      <c r="G172" s="57"/>
      <c r="H172" s="57"/>
    </row>
  </sheetData>
  <mergeCells count="1">
    <mergeCell ref="B5:B6"/>
  </mergeCells>
  <printOptions horizontalCentered="1"/>
  <pageMargins left="0.1968503937007874" right="0.1968503937007874" top="0.4330708661417323" bottom="0.2" header="0.2" footer="0.29"/>
  <pageSetup firstPageNumber="300" useFirstPageNumber="1" horizontalDpi="600" verticalDpi="600" orientation="landscape" paperSize="9" r:id="rId1"/>
  <headerFooter alignWithMargins="0">
    <oddHeader>&amp;C&amp;"Times New Roman CE,Normalny"&amp;P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4">
      <selection activeCell="A32" sqref="A32:A34"/>
    </sheetView>
  </sheetViews>
  <sheetFormatPr defaultColWidth="9.00390625" defaultRowHeight="12.75"/>
  <cols>
    <col min="1" max="1" width="5.00390625" style="59" customWidth="1"/>
    <col min="2" max="2" width="57.75390625" style="1" customWidth="1"/>
    <col min="3" max="4" width="12.875" style="2" customWidth="1"/>
    <col min="5" max="5" width="12.75390625" style="2" customWidth="1"/>
    <col min="6" max="6" width="12.875" style="2" customWidth="1"/>
    <col min="7" max="7" width="9.375" style="2" customWidth="1"/>
    <col min="8" max="8" width="8.75390625" style="2" customWidth="1"/>
    <col min="9" max="9" width="9.625" style="1" customWidth="1"/>
    <col min="10" max="16384" width="9.125" style="1" customWidth="1"/>
  </cols>
  <sheetData>
    <row r="1" ht="12.75">
      <c r="I1" s="60" t="s">
        <v>35</v>
      </c>
    </row>
    <row r="2" ht="12" customHeight="1">
      <c r="I2" s="60"/>
    </row>
    <row r="3" spans="1:9" ht="36" customHeight="1">
      <c r="A3" s="4" t="s">
        <v>192</v>
      </c>
      <c r="B3" s="61"/>
      <c r="C3" s="62"/>
      <c r="D3" s="62"/>
      <c r="E3" s="62"/>
      <c r="F3" s="62"/>
      <c r="G3" s="62"/>
      <c r="H3" s="62"/>
      <c r="I3" s="63"/>
    </row>
    <row r="4" ht="19.5" customHeight="1" thickBot="1">
      <c r="I4" s="82" t="s">
        <v>40</v>
      </c>
    </row>
    <row r="5" spans="1:10" ht="24" customHeight="1" thickTop="1">
      <c r="A5" s="8" t="s">
        <v>1</v>
      </c>
      <c r="B5" s="334" t="s">
        <v>2</v>
      </c>
      <c r="C5" s="9" t="s">
        <v>3</v>
      </c>
      <c r="D5" s="10" t="s">
        <v>140</v>
      </c>
      <c r="E5" s="11"/>
      <c r="F5" s="9" t="s">
        <v>3</v>
      </c>
      <c r="G5" s="9" t="s">
        <v>4</v>
      </c>
      <c r="H5" s="12" t="s">
        <v>36</v>
      </c>
      <c r="I5" s="13"/>
      <c r="J5" s="14"/>
    </row>
    <row r="6" spans="1:9" ht="19.5" customHeight="1">
      <c r="A6" s="64"/>
      <c r="B6" s="335"/>
      <c r="C6" s="65" t="s">
        <v>108</v>
      </c>
      <c r="D6" s="17" t="s">
        <v>6</v>
      </c>
      <c r="E6" s="17" t="s">
        <v>7</v>
      </c>
      <c r="F6" s="65" t="s">
        <v>141</v>
      </c>
      <c r="G6" s="18" t="s">
        <v>8</v>
      </c>
      <c r="H6" s="19" t="s">
        <v>9</v>
      </c>
      <c r="I6" s="20" t="s">
        <v>10</v>
      </c>
    </row>
    <row r="7" spans="1:9" s="25" customFormat="1" ht="9.75" customHeight="1" thickBot="1">
      <c r="A7" s="21">
        <v>1</v>
      </c>
      <c r="B7" s="22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4">
        <v>9</v>
      </c>
    </row>
    <row r="8" spans="1:9" s="25" customFormat="1" ht="23.25" customHeight="1" thickBot="1" thickTop="1">
      <c r="A8" s="284" t="s">
        <v>11</v>
      </c>
      <c r="B8" s="312" t="s">
        <v>194</v>
      </c>
      <c r="C8" s="28">
        <v>3114</v>
      </c>
      <c r="D8" s="28">
        <v>0</v>
      </c>
      <c r="E8" s="28">
        <v>40138</v>
      </c>
      <c r="F8" s="28">
        <v>40138</v>
      </c>
      <c r="G8" s="29">
        <f>F8/C8*100</f>
        <v>1288.9531149646757</v>
      </c>
      <c r="H8" s="29">
        <v>0</v>
      </c>
      <c r="I8" s="30">
        <f>F8/E8*100</f>
        <v>100</v>
      </c>
    </row>
    <row r="9" spans="1:9" s="31" customFormat="1" ht="24" customHeight="1" thickBot="1" thickTop="1">
      <c r="A9" s="26" t="s">
        <v>13</v>
      </c>
      <c r="B9" s="27" t="s">
        <v>195</v>
      </c>
      <c r="C9" s="28">
        <f>SUM(C10:C12)</f>
        <v>52024</v>
      </c>
      <c r="D9" s="28">
        <f>SUM(D10:D12)</f>
        <v>100000</v>
      </c>
      <c r="E9" s="28">
        <f>SUM(E10:E12)</f>
        <v>84862</v>
      </c>
      <c r="F9" s="28">
        <f>SUM(F10:F12)</f>
        <v>128252</v>
      </c>
      <c r="G9" s="29">
        <f>F9/C9*100</f>
        <v>246.52468091650007</v>
      </c>
      <c r="H9" s="29">
        <f aca="true" t="shared" si="0" ref="H9:H14">F9/D9*100</f>
        <v>128.252</v>
      </c>
      <c r="I9" s="30">
        <f aca="true" t="shared" si="1" ref="I9:I14">F9/E9*100</f>
        <v>151.1300699959935</v>
      </c>
    </row>
    <row r="10" spans="1:9" s="36" customFormat="1" ht="26.25" thickTop="1">
      <c r="A10" s="66"/>
      <c r="B10" s="101" t="s">
        <v>188</v>
      </c>
      <c r="C10" s="45">
        <v>0</v>
      </c>
      <c r="D10" s="45">
        <v>3000</v>
      </c>
      <c r="E10" s="45">
        <v>1000</v>
      </c>
      <c r="F10" s="45">
        <v>1305</v>
      </c>
      <c r="G10" s="45">
        <v>0</v>
      </c>
      <c r="H10" s="46">
        <f t="shared" si="0"/>
        <v>43.5</v>
      </c>
      <c r="I10" s="47">
        <f t="shared" si="1"/>
        <v>130.5</v>
      </c>
    </row>
    <row r="11" spans="1:9" s="36" customFormat="1" ht="15.75" customHeight="1">
      <c r="A11" s="66"/>
      <c r="B11" s="278" t="s">
        <v>166</v>
      </c>
      <c r="C11" s="45">
        <v>51643</v>
      </c>
      <c r="D11" s="45">
        <v>96000</v>
      </c>
      <c r="E11" s="45">
        <v>82862</v>
      </c>
      <c r="F11" s="45">
        <v>126584</v>
      </c>
      <c r="G11" s="46">
        <f>F11/C11*100</f>
        <v>245.11356815057218</v>
      </c>
      <c r="H11" s="46">
        <f t="shared" si="0"/>
        <v>131.85833333333335</v>
      </c>
      <c r="I11" s="47">
        <f t="shared" si="1"/>
        <v>152.76483792329415</v>
      </c>
    </row>
    <row r="12" spans="1:9" s="36" customFormat="1" ht="18.75" customHeight="1" thickBot="1">
      <c r="A12" s="66"/>
      <c r="B12" s="143" t="s">
        <v>167</v>
      </c>
      <c r="C12" s="33">
        <v>381</v>
      </c>
      <c r="D12" s="33">
        <v>1000</v>
      </c>
      <c r="E12" s="33">
        <v>1000</v>
      </c>
      <c r="F12" s="33">
        <v>363</v>
      </c>
      <c r="G12" s="34">
        <f>F12/C12*100</f>
        <v>95.2755905511811</v>
      </c>
      <c r="H12" s="46">
        <f t="shared" si="0"/>
        <v>36.3</v>
      </c>
      <c r="I12" s="47">
        <f t="shared" si="1"/>
        <v>36.3</v>
      </c>
    </row>
    <row r="13" spans="1:9" s="31" customFormat="1" ht="24" customHeight="1" thickBot="1" thickTop="1">
      <c r="A13" s="26" t="s">
        <v>33</v>
      </c>
      <c r="B13" s="27" t="s">
        <v>14</v>
      </c>
      <c r="C13" s="28">
        <f>C14+C26</f>
        <v>15000</v>
      </c>
      <c r="D13" s="28">
        <f>D14+D26</f>
        <v>100000</v>
      </c>
      <c r="E13" s="28">
        <f>E14+E26</f>
        <v>125000</v>
      </c>
      <c r="F13" s="28">
        <f>F14+F26</f>
        <v>97572</v>
      </c>
      <c r="G13" s="29">
        <f>F13/C13*100</f>
        <v>650.48</v>
      </c>
      <c r="H13" s="29">
        <f t="shared" si="0"/>
        <v>97.572</v>
      </c>
      <c r="I13" s="30">
        <f t="shared" si="1"/>
        <v>78.05760000000001</v>
      </c>
    </row>
    <row r="14" spans="1:9" s="44" customFormat="1" ht="21" customHeight="1" thickTop="1">
      <c r="A14" s="40"/>
      <c r="B14" s="128" t="s">
        <v>132</v>
      </c>
      <c r="C14" s="68">
        <f>SUM(C15:C25)</f>
        <v>15000</v>
      </c>
      <c r="D14" s="68">
        <f>SUM(D15:D25)</f>
        <v>70000</v>
      </c>
      <c r="E14" s="68">
        <f>SUM(E15:E25)</f>
        <v>89000</v>
      </c>
      <c r="F14" s="68">
        <f>SUM(F15:F25)</f>
        <v>89000</v>
      </c>
      <c r="G14" s="42">
        <f>F14/C14*100</f>
        <v>593.3333333333334</v>
      </c>
      <c r="H14" s="275">
        <f t="shared" si="0"/>
        <v>127.14285714285714</v>
      </c>
      <c r="I14" s="276">
        <f t="shared" si="1"/>
        <v>100</v>
      </c>
    </row>
    <row r="15" spans="1:9" s="36" customFormat="1" ht="25.5">
      <c r="A15" s="145"/>
      <c r="B15" s="222" t="s">
        <v>133</v>
      </c>
      <c r="C15" s="50">
        <v>15000</v>
      </c>
      <c r="D15" s="50">
        <v>60000</v>
      </c>
      <c r="E15" s="50">
        <v>60000</v>
      </c>
      <c r="F15" s="50">
        <v>60000</v>
      </c>
      <c r="G15" s="46">
        <f aca="true" t="shared" si="2" ref="G15:G23">F15/C15*100</f>
        <v>400</v>
      </c>
      <c r="H15" s="46">
        <f aca="true" t="shared" si="3" ref="H15:H27">F15/D15*100</f>
        <v>100</v>
      </c>
      <c r="I15" s="47">
        <f aca="true" t="shared" si="4" ref="I15:I27">F15/E15*100</f>
        <v>100</v>
      </c>
    </row>
    <row r="16" spans="1:9" s="54" customFormat="1" ht="25.5" hidden="1">
      <c r="A16" s="69"/>
      <c r="B16" s="70" t="s">
        <v>66</v>
      </c>
      <c r="C16" s="53"/>
      <c r="D16" s="53"/>
      <c r="E16" s="53"/>
      <c r="F16" s="53"/>
      <c r="G16" s="46" t="e">
        <f t="shared" si="2"/>
        <v>#DIV/0!</v>
      </c>
      <c r="H16" s="46" t="e">
        <f t="shared" si="3"/>
        <v>#DIV/0!</v>
      </c>
      <c r="I16" s="47" t="e">
        <f t="shared" si="4"/>
        <v>#DIV/0!</v>
      </c>
    </row>
    <row r="17" spans="1:9" s="54" customFormat="1" ht="25.5" hidden="1">
      <c r="A17" s="69"/>
      <c r="B17" s="70" t="s">
        <v>67</v>
      </c>
      <c r="C17" s="53"/>
      <c r="D17" s="53"/>
      <c r="E17" s="53"/>
      <c r="F17" s="53"/>
      <c r="G17" s="46" t="e">
        <f t="shared" si="2"/>
        <v>#DIV/0!</v>
      </c>
      <c r="H17" s="46" t="e">
        <f t="shared" si="3"/>
        <v>#DIV/0!</v>
      </c>
      <c r="I17" s="47" t="e">
        <f t="shared" si="4"/>
        <v>#DIV/0!</v>
      </c>
    </row>
    <row r="18" spans="1:9" s="54" customFormat="1" ht="39" customHeight="1" hidden="1">
      <c r="A18" s="69"/>
      <c r="B18" s="70" t="s">
        <v>68</v>
      </c>
      <c r="C18" s="53"/>
      <c r="D18" s="53"/>
      <c r="E18" s="53"/>
      <c r="F18" s="53"/>
      <c r="G18" s="46" t="e">
        <f t="shared" si="2"/>
        <v>#DIV/0!</v>
      </c>
      <c r="H18" s="46" t="e">
        <f t="shared" si="3"/>
        <v>#DIV/0!</v>
      </c>
      <c r="I18" s="47" t="e">
        <f t="shared" si="4"/>
        <v>#DIV/0!</v>
      </c>
    </row>
    <row r="19" spans="1:9" s="54" customFormat="1" ht="18" customHeight="1" hidden="1">
      <c r="A19" s="69"/>
      <c r="B19" s="70" t="s">
        <v>70</v>
      </c>
      <c r="C19" s="53"/>
      <c r="D19" s="53"/>
      <c r="E19" s="53"/>
      <c r="F19" s="53"/>
      <c r="G19" s="46" t="e">
        <f t="shared" si="2"/>
        <v>#DIV/0!</v>
      </c>
      <c r="H19" s="46" t="e">
        <f t="shared" si="3"/>
        <v>#DIV/0!</v>
      </c>
      <c r="I19" s="47" t="e">
        <f t="shared" si="4"/>
        <v>#DIV/0!</v>
      </c>
    </row>
    <row r="20" spans="1:9" s="54" customFormat="1" ht="29.25" customHeight="1" hidden="1">
      <c r="A20" s="69"/>
      <c r="B20" s="70" t="s">
        <v>71</v>
      </c>
      <c r="C20" s="53"/>
      <c r="D20" s="53"/>
      <c r="E20" s="53"/>
      <c r="F20" s="53"/>
      <c r="G20" s="46" t="e">
        <f t="shared" si="2"/>
        <v>#DIV/0!</v>
      </c>
      <c r="H20" s="46" t="e">
        <f t="shared" si="3"/>
        <v>#DIV/0!</v>
      </c>
      <c r="I20" s="47" t="e">
        <f t="shared" si="4"/>
        <v>#DIV/0!</v>
      </c>
    </row>
    <row r="21" spans="1:9" s="54" customFormat="1" ht="29.25" customHeight="1" hidden="1">
      <c r="A21" s="69"/>
      <c r="B21" s="70" t="s">
        <v>72</v>
      </c>
      <c r="C21" s="53"/>
      <c r="D21" s="53"/>
      <c r="E21" s="53"/>
      <c r="F21" s="53"/>
      <c r="G21" s="46" t="e">
        <f t="shared" si="2"/>
        <v>#DIV/0!</v>
      </c>
      <c r="H21" s="46" t="e">
        <f t="shared" si="3"/>
        <v>#DIV/0!</v>
      </c>
      <c r="I21" s="47" t="e">
        <f t="shared" si="4"/>
        <v>#DIV/0!</v>
      </c>
    </row>
    <row r="22" spans="1:9" s="54" customFormat="1" ht="18.75" customHeight="1" hidden="1">
      <c r="A22" s="144"/>
      <c r="B22" s="70" t="s">
        <v>73</v>
      </c>
      <c r="C22" s="53"/>
      <c r="D22" s="53"/>
      <c r="E22" s="53"/>
      <c r="F22" s="53"/>
      <c r="G22" s="46" t="e">
        <f t="shared" si="2"/>
        <v>#DIV/0!</v>
      </c>
      <c r="H22" s="46" t="e">
        <f t="shared" si="3"/>
        <v>#DIV/0!</v>
      </c>
      <c r="I22" s="47" t="e">
        <f t="shared" si="4"/>
        <v>#DIV/0!</v>
      </c>
    </row>
    <row r="23" spans="1:9" s="54" customFormat="1" ht="28.5" customHeight="1" hidden="1">
      <c r="A23" s="144"/>
      <c r="B23" s="70" t="s">
        <v>74</v>
      </c>
      <c r="C23" s="53"/>
      <c r="D23" s="53"/>
      <c r="E23" s="53"/>
      <c r="F23" s="53"/>
      <c r="G23" s="46" t="e">
        <f t="shared" si="2"/>
        <v>#DIV/0!</v>
      </c>
      <c r="H23" s="46" t="e">
        <f t="shared" si="3"/>
        <v>#DIV/0!</v>
      </c>
      <c r="I23" s="47" t="e">
        <f t="shared" si="4"/>
        <v>#DIV/0!</v>
      </c>
    </row>
    <row r="24" spans="1:9" s="36" customFormat="1" ht="19.5" customHeight="1">
      <c r="A24" s="145"/>
      <c r="B24" s="222" t="s">
        <v>189</v>
      </c>
      <c r="C24" s="50">
        <v>0</v>
      </c>
      <c r="D24" s="50">
        <v>10000</v>
      </c>
      <c r="E24" s="50">
        <v>0</v>
      </c>
      <c r="F24" s="50">
        <v>0</v>
      </c>
      <c r="G24" s="45">
        <v>0</v>
      </c>
      <c r="H24" s="45">
        <f t="shared" si="3"/>
        <v>0</v>
      </c>
      <c r="I24" s="130">
        <v>0</v>
      </c>
    </row>
    <row r="25" spans="1:9" s="36" customFormat="1" ht="29.25" customHeight="1">
      <c r="A25" s="145"/>
      <c r="B25" s="222" t="s">
        <v>190</v>
      </c>
      <c r="C25" s="50">
        <v>0</v>
      </c>
      <c r="D25" s="50">
        <v>0</v>
      </c>
      <c r="E25" s="50">
        <v>29000</v>
      </c>
      <c r="F25" s="50">
        <v>29000</v>
      </c>
      <c r="G25" s="45">
        <v>0</v>
      </c>
      <c r="H25" s="45">
        <v>0</v>
      </c>
      <c r="I25" s="47">
        <f t="shared" si="4"/>
        <v>100</v>
      </c>
    </row>
    <row r="26" spans="1:9" s="44" customFormat="1" ht="21" customHeight="1">
      <c r="A26" s="131"/>
      <c r="B26" s="147" t="s">
        <v>191</v>
      </c>
      <c r="C26" s="41">
        <f>C27</f>
        <v>0</v>
      </c>
      <c r="D26" s="41">
        <f>D27</f>
        <v>30000</v>
      </c>
      <c r="E26" s="41">
        <f>E27</f>
        <v>36000</v>
      </c>
      <c r="F26" s="41">
        <f>F27</f>
        <v>8572</v>
      </c>
      <c r="G26" s="41">
        <v>0</v>
      </c>
      <c r="H26" s="42">
        <f t="shared" si="3"/>
        <v>28.573333333333334</v>
      </c>
      <c r="I26" s="43">
        <f t="shared" si="4"/>
        <v>23.81111111111111</v>
      </c>
    </row>
    <row r="27" spans="1:9" s="36" customFormat="1" ht="33" customHeight="1" thickBot="1">
      <c r="A27" s="66"/>
      <c r="B27" s="296" t="s">
        <v>183</v>
      </c>
      <c r="C27" s="37">
        <v>0</v>
      </c>
      <c r="D27" s="37">
        <v>30000</v>
      </c>
      <c r="E27" s="37">
        <v>36000</v>
      </c>
      <c r="F27" s="37">
        <v>8572</v>
      </c>
      <c r="G27" s="45">
        <v>0</v>
      </c>
      <c r="H27" s="46">
        <f t="shared" si="3"/>
        <v>28.573333333333334</v>
      </c>
      <c r="I27" s="47">
        <f t="shared" si="4"/>
        <v>23.81111111111111</v>
      </c>
    </row>
    <row r="28" spans="1:9" s="36" customFormat="1" ht="21" customHeight="1" hidden="1">
      <c r="A28" s="66"/>
      <c r="B28" s="49" t="s">
        <v>69</v>
      </c>
      <c r="C28" s="37"/>
      <c r="D28" s="37"/>
      <c r="E28" s="37"/>
      <c r="F28" s="37"/>
      <c r="G28" s="37" t="e">
        <f>F28/C28*100</f>
        <v>#DIV/0!</v>
      </c>
      <c r="H28" s="37">
        <v>0</v>
      </c>
      <c r="I28" s="135">
        <v>0</v>
      </c>
    </row>
    <row r="29" spans="1:9" s="36" customFormat="1" ht="45" customHeight="1" hidden="1">
      <c r="A29" s="66"/>
      <c r="B29" s="129" t="s">
        <v>63</v>
      </c>
      <c r="C29" s="33"/>
      <c r="D29" s="33"/>
      <c r="E29" s="33"/>
      <c r="F29" s="33"/>
      <c r="G29" s="37" t="e">
        <f>F29/C29*100</f>
        <v>#DIV/0!</v>
      </c>
      <c r="H29" s="37">
        <v>0</v>
      </c>
      <c r="I29" s="135">
        <v>0</v>
      </c>
    </row>
    <row r="30" spans="1:9" s="31" customFormat="1" ht="23.25" customHeight="1" thickBot="1" thickTop="1">
      <c r="A30" s="26" t="s">
        <v>197</v>
      </c>
      <c r="B30" s="56" t="s">
        <v>37</v>
      </c>
      <c r="C30" s="28">
        <f>C8+C9-C13</f>
        <v>40138</v>
      </c>
      <c r="D30" s="28">
        <f>D8+D9-D13</f>
        <v>0</v>
      </c>
      <c r="E30" s="28">
        <f>E8+E9-E13</f>
        <v>0</v>
      </c>
      <c r="F30" s="28">
        <f>F8+F9-F13</f>
        <v>70818</v>
      </c>
      <c r="G30" s="29">
        <f>F30/C30*100</f>
        <v>176.43629478299866</v>
      </c>
      <c r="H30" s="29" t="s">
        <v>16</v>
      </c>
      <c r="I30" s="30" t="s">
        <v>16</v>
      </c>
    </row>
    <row r="31" spans="3:9" s="36" customFormat="1" ht="13.5" thickTop="1">
      <c r="C31" s="57"/>
      <c r="D31" s="57"/>
      <c r="E31" s="57"/>
      <c r="F31" s="57"/>
      <c r="G31" s="57"/>
      <c r="H31" s="57"/>
      <c r="I31" s="58"/>
    </row>
    <row r="32" spans="1:8" s="36" customFormat="1" ht="15.75">
      <c r="A32" s="338" t="s">
        <v>220</v>
      </c>
      <c r="C32" s="57"/>
      <c r="D32" s="57"/>
      <c r="E32" s="57"/>
      <c r="F32" s="57"/>
      <c r="G32" s="57"/>
      <c r="H32" s="57"/>
    </row>
    <row r="33" spans="1:8" s="36" customFormat="1" ht="15.75">
      <c r="A33" s="338" t="s">
        <v>221</v>
      </c>
      <c r="C33" s="57"/>
      <c r="D33" s="57"/>
      <c r="E33" s="57"/>
      <c r="F33" s="57"/>
      <c r="G33" s="57"/>
      <c r="H33" s="57"/>
    </row>
    <row r="34" spans="1:8" s="36" customFormat="1" ht="15.75">
      <c r="A34" s="338" t="s">
        <v>222</v>
      </c>
      <c r="C34" s="57"/>
      <c r="D34" s="57"/>
      <c r="E34" s="57"/>
      <c r="F34" s="57"/>
      <c r="G34" s="57"/>
      <c r="H34" s="57"/>
    </row>
    <row r="35" spans="1:8" s="36" customFormat="1" ht="12.75">
      <c r="A35" s="58"/>
      <c r="C35" s="57"/>
      <c r="D35" s="57"/>
      <c r="E35" s="57"/>
      <c r="F35" s="57"/>
      <c r="G35" s="57"/>
      <c r="H35" s="57"/>
    </row>
    <row r="36" spans="1:8" s="36" customFormat="1" ht="12.75">
      <c r="A36" s="58"/>
      <c r="C36" s="57"/>
      <c r="D36" s="57"/>
      <c r="E36" s="57"/>
      <c r="F36" s="57"/>
      <c r="G36" s="57"/>
      <c r="H36" s="57"/>
    </row>
    <row r="37" spans="1:8" s="36" customFormat="1" ht="12.75">
      <c r="A37" s="58"/>
      <c r="C37" s="57"/>
      <c r="D37" s="57"/>
      <c r="E37" s="57"/>
      <c r="F37" s="57"/>
      <c r="G37" s="57"/>
      <c r="H37" s="57"/>
    </row>
    <row r="38" spans="1:8" s="36" customFormat="1" ht="12.75">
      <c r="A38" s="58"/>
      <c r="C38" s="57"/>
      <c r="D38" s="57"/>
      <c r="E38" s="57"/>
      <c r="F38" s="57"/>
      <c r="G38" s="57"/>
      <c r="H38" s="57"/>
    </row>
    <row r="39" spans="1:8" s="36" customFormat="1" ht="12.75">
      <c r="A39" s="58"/>
      <c r="C39" s="57"/>
      <c r="D39" s="57"/>
      <c r="E39" s="57"/>
      <c r="F39" s="57"/>
      <c r="G39" s="57"/>
      <c r="H39" s="57"/>
    </row>
    <row r="40" spans="1:8" s="36" customFormat="1" ht="12.75">
      <c r="A40" s="58"/>
      <c r="C40" s="57"/>
      <c r="D40" s="57"/>
      <c r="E40" s="57"/>
      <c r="F40" s="57"/>
      <c r="G40" s="57"/>
      <c r="H40" s="57"/>
    </row>
    <row r="41" spans="1:8" s="36" customFormat="1" ht="12.75">
      <c r="A41" s="58"/>
      <c r="C41" s="57"/>
      <c r="D41" s="57"/>
      <c r="E41" s="57"/>
      <c r="F41" s="57"/>
      <c r="G41" s="57"/>
      <c r="H41" s="57"/>
    </row>
    <row r="42" spans="1:8" s="36" customFormat="1" ht="12.75">
      <c r="A42" s="58"/>
      <c r="C42" s="57"/>
      <c r="D42" s="57"/>
      <c r="E42" s="57"/>
      <c r="F42" s="57"/>
      <c r="G42" s="57"/>
      <c r="H42" s="57"/>
    </row>
    <row r="43" spans="1:8" s="36" customFormat="1" ht="12.75">
      <c r="A43" s="58"/>
      <c r="C43" s="57"/>
      <c r="D43" s="57"/>
      <c r="E43" s="57"/>
      <c r="F43" s="57"/>
      <c r="G43" s="57"/>
      <c r="H43" s="57"/>
    </row>
    <row r="44" spans="1:8" s="36" customFormat="1" ht="12.75">
      <c r="A44" s="58"/>
      <c r="C44" s="57"/>
      <c r="D44" s="57"/>
      <c r="E44" s="57"/>
      <c r="F44" s="57"/>
      <c r="G44" s="57"/>
      <c r="H44" s="57"/>
    </row>
    <row r="45" spans="1:8" s="36" customFormat="1" ht="12.75">
      <c r="A45" s="58"/>
      <c r="C45" s="57"/>
      <c r="D45" s="57"/>
      <c r="E45" s="57"/>
      <c r="F45" s="57"/>
      <c r="G45" s="57"/>
      <c r="H45" s="57"/>
    </row>
    <row r="46" spans="1:8" s="36" customFormat="1" ht="12.75">
      <c r="A46" s="58"/>
      <c r="C46" s="57"/>
      <c r="D46" s="57"/>
      <c r="E46" s="57"/>
      <c r="F46" s="57"/>
      <c r="G46" s="57"/>
      <c r="H46" s="57"/>
    </row>
    <row r="47" spans="1:8" s="36" customFormat="1" ht="12.75">
      <c r="A47" s="58"/>
      <c r="C47" s="57"/>
      <c r="D47" s="57"/>
      <c r="E47" s="57"/>
      <c r="F47" s="57"/>
      <c r="G47" s="57"/>
      <c r="H47" s="57"/>
    </row>
    <row r="48" spans="1:8" s="36" customFormat="1" ht="12.75">
      <c r="A48" s="58"/>
      <c r="C48" s="57"/>
      <c r="D48" s="57"/>
      <c r="E48" s="57"/>
      <c r="F48" s="57"/>
      <c r="G48" s="57"/>
      <c r="H48" s="57"/>
    </row>
    <row r="49" spans="1:8" s="36" customFormat="1" ht="12.75">
      <c r="A49" s="58"/>
      <c r="C49" s="57"/>
      <c r="D49" s="57"/>
      <c r="E49" s="57"/>
      <c r="F49" s="57"/>
      <c r="G49" s="57"/>
      <c r="H49" s="57"/>
    </row>
    <row r="50" spans="1:8" s="36" customFormat="1" ht="12.75">
      <c r="A50" s="58"/>
      <c r="C50" s="57"/>
      <c r="D50" s="57"/>
      <c r="E50" s="57"/>
      <c r="F50" s="57"/>
      <c r="G50" s="57"/>
      <c r="H50" s="57"/>
    </row>
    <row r="51" spans="1:8" s="36" customFormat="1" ht="12.75">
      <c r="A51" s="58"/>
      <c r="C51" s="57"/>
      <c r="D51" s="57"/>
      <c r="E51" s="57"/>
      <c r="F51" s="57"/>
      <c r="G51" s="57"/>
      <c r="H51" s="57"/>
    </row>
    <row r="52" spans="1:8" s="36" customFormat="1" ht="12.75">
      <c r="A52" s="58"/>
      <c r="C52" s="57"/>
      <c r="D52" s="57"/>
      <c r="E52" s="57"/>
      <c r="F52" s="57"/>
      <c r="G52" s="57"/>
      <c r="H52" s="57"/>
    </row>
    <row r="53" spans="1:8" s="36" customFormat="1" ht="12.75">
      <c r="A53" s="58"/>
      <c r="C53" s="57"/>
      <c r="D53" s="57"/>
      <c r="E53" s="57"/>
      <c r="F53" s="57"/>
      <c r="G53" s="57"/>
      <c r="H53" s="57"/>
    </row>
  </sheetData>
  <mergeCells count="1">
    <mergeCell ref="B5:B6"/>
  </mergeCells>
  <printOptions horizontalCentered="1"/>
  <pageMargins left="0.24" right="0.25" top="0.63" bottom="0.2" header="0.41" footer="0.22"/>
  <pageSetup firstPageNumber="306" useFirstPageNumber="1" horizontalDpi="600" verticalDpi="600" orientation="landscape" paperSize="9" r:id="rId1"/>
  <headerFooter alignWithMargins="0">
    <oddHeader>&amp;C&amp;"Times New Roman,Normalny"&amp;P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85"/>
  <sheetViews>
    <sheetView workbookViewId="0" topLeftCell="A7">
      <selection activeCell="A30" sqref="A30:A32"/>
    </sheetView>
  </sheetViews>
  <sheetFormatPr defaultColWidth="9.00390625" defaultRowHeight="12.75"/>
  <cols>
    <col min="1" max="1" width="5.875" style="71" customWidth="1"/>
    <col min="2" max="2" width="59.875" style="72" customWidth="1"/>
    <col min="3" max="3" width="12.375" style="72" customWidth="1"/>
    <col min="4" max="6" width="11.25390625" style="73" customWidth="1"/>
    <col min="7" max="7" width="9.875" style="74" customWidth="1"/>
    <col min="8" max="8" width="11.25390625" style="74" customWidth="1"/>
    <col min="9" max="9" width="11.125" style="73" customWidth="1"/>
    <col min="10" max="16384" width="9.125" style="74" customWidth="1"/>
  </cols>
  <sheetData>
    <row r="1" spans="9:10" ht="15">
      <c r="I1" s="75" t="s">
        <v>38</v>
      </c>
      <c r="J1" s="71"/>
    </row>
    <row r="2" spans="9:10" ht="6" customHeight="1">
      <c r="I2" s="75"/>
      <c r="J2" s="71"/>
    </row>
    <row r="3" spans="1:11" ht="19.5" customHeight="1">
      <c r="A3" s="76" t="s">
        <v>39</v>
      </c>
      <c r="B3" s="77"/>
      <c r="C3" s="77"/>
      <c r="D3" s="78"/>
      <c r="E3" s="78"/>
      <c r="F3" s="78"/>
      <c r="G3" s="78"/>
      <c r="H3" s="78"/>
      <c r="I3" s="78"/>
      <c r="J3" s="79"/>
      <c r="K3" s="79"/>
    </row>
    <row r="4" spans="1:9" s="79" customFormat="1" ht="22.5" customHeight="1">
      <c r="A4" s="76" t="s">
        <v>199</v>
      </c>
      <c r="B4" s="80"/>
      <c r="C4" s="80"/>
      <c r="D4" s="81"/>
      <c r="E4" s="80"/>
      <c r="F4" s="80"/>
      <c r="G4" s="80"/>
      <c r="H4" s="80"/>
      <c r="I4" s="81"/>
    </row>
    <row r="5" ht="23.25" customHeight="1" thickBot="1">
      <c r="I5" s="82" t="s">
        <v>40</v>
      </c>
    </row>
    <row r="6" spans="1:9" s="1" customFormat="1" ht="26.25" thickTop="1">
      <c r="A6" s="83" t="s">
        <v>1</v>
      </c>
      <c r="B6" s="334" t="s">
        <v>2</v>
      </c>
      <c r="C6" s="84" t="s">
        <v>3</v>
      </c>
      <c r="D6" s="220" t="s">
        <v>193</v>
      </c>
      <c r="E6" s="11"/>
      <c r="F6" s="84" t="s">
        <v>3</v>
      </c>
      <c r="G6" s="9" t="s">
        <v>4</v>
      </c>
      <c r="H6" s="85" t="s">
        <v>41</v>
      </c>
      <c r="I6" s="13"/>
    </row>
    <row r="7" spans="1:9" s="1" customFormat="1" ht="20.25" customHeight="1">
      <c r="A7" s="15"/>
      <c r="B7" s="335"/>
      <c r="C7" s="16" t="s">
        <v>108</v>
      </c>
      <c r="D7" s="17" t="s">
        <v>6</v>
      </c>
      <c r="E7" s="17" t="s">
        <v>7</v>
      </c>
      <c r="F7" s="16" t="s">
        <v>141</v>
      </c>
      <c r="G7" s="18" t="s">
        <v>8</v>
      </c>
      <c r="H7" s="19" t="s">
        <v>9</v>
      </c>
      <c r="I7" s="20" t="s">
        <v>10</v>
      </c>
    </row>
    <row r="8" spans="1:9" s="25" customFormat="1" ht="9.75" customHeight="1" thickBot="1">
      <c r="A8" s="86">
        <v>1</v>
      </c>
      <c r="B8" s="87">
        <v>2</v>
      </c>
      <c r="C8" s="88">
        <v>3</v>
      </c>
      <c r="D8" s="88">
        <v>4</v>
      </c>
      <c r="E8" s="88">
        <v>5</v>
      </c>
      <c r="F8" s="88">
        <v>6</v>
      </c>
      <c r="G8" s="88">
        <v>7</v>
      </c>
      <c r="H8" s="88">
        <v>8</v>
      </c>
      <c r="I8" s="89">
        <v>9</v>
      </c>
    </row>
    <row r="9" spans="1:9" s="25" customFormat="1" ht="23.25" customHeight="1" thickBot="1" thickTop="1">
      <c r="A9" s="284" t="s">
        <v>11</v>
      </c>
      <c r="B9" s="312" t="s">
        <v>194</v>
      </c>
      <c r="C9" s="28">
        <v>994484</v>
      </c>
      <c r="D9" s="28">
        <v>0</v>
      </c>
      <c r="E9" s="28">
        <v>997607</v>
      </c>
      <c r="F9" s="28">
        <v>953569</v>
      </c>
      <c r="G9" s="29">
        <f aca="true" t="shared" si="0" ref="G9:G14">F9/C9*100</f>
        <v>95.88580610648336</v>
      </c>
      <c r="H9" s="29">
        <v>0</v>
      </c>
      <c r="I9" s="30">
        <f>F9/E9*100</f>
        <v>95.58563642797215</v>
      </c>
    </row>
    <row r="10" spans="1:10" s="319" customFormat="1" ht="21.75" customHeight="1" thickBot="1" thickTop="1">
      <c r="A10" s="313" t="s">
        <v>13</v>
      </c>
      <c r="B10" s="314" t="s">
        <v>198</v>
      </c>
      <c r="C10" s="315">
        <f>SUM(C11:C15)</f>
        <v>540339</v>
      </c>
      <c r="D10" s="315">
        <f>SUM(D11:D15)</f>
        <v>440000</v>
      </c>
      <c r="E10" s="315">
        <f>SUM(E11:E15)</f>
        <v>500000</v>
      </c>
      <c r="F10" s="315">
        <f>SUM(F11:F15)</f>
        <v>569688</v>
      </c>
      <c r="G10" s="316">
        <f t="shared" si="0"/>
        <v>105.4315901683943</v>
      </c>
      <c r="H10" s="316">
        <f>F10/D10*100</f>
        <v>129.47454545454548</v>
      </c>
      <c r="I10" s="317">
        <f>F10/E10*100</f>
        <v>113.93759999999999</v>
      </c>
      <c r="J10" s="318"/>
    </row>
    <row r="11" spans="1:10" s="95" customFormat="1" ht="17.25" customHeight="1" thickTop="1">
      <c r="A11" s="320"/>
      <c r="B11" s="150" t="s">
        <v>200</v>
      </c>
      <c r="C11" s="151">
        <v>513288</v>
      </c>
      <c r="D11" s="151">
        <v>420000</v>
      </c>
      <c r="E11" s="151">
        <v>420000</v>
      </c>
      <c r="F11" s="151">
        <v>505789</v>
      </c>
      <c r="G11" s="92">
        <f t="shared" si="0"/>
        <v>98.53902682314802</v>
      </c>
      <c r="H11" s="92">
        <f>F11/D11*100</f>
        <v>120.42595238095237</v>
      </c>
      <c r="I11" s="93">
        <f>F11/E11*100</f>
        <v>120.42595238095237</v>
      </c>
      <c r="J11" s="94"/>
    </row>
    <row r="12" spans="1:10" s="95" customFormat="1" ht="17.25" customHeight="1">
      <c r="A12" s="277"/>
      <c r="B12" s="152" t="s">
        <v>201</v>
      </c>
      <c r="C12" s="133">
        <v>26564</v>
      </c>
      <c r="D12" s="133">
        <v>20000</v>
      </c>
      <c r="E12" s="133">
        <v>20000</v>
      </c>
      <c r="F12" s="133">
        <v>14348</v>
      </c>
      <c r="G12" s="96">
        <f t="shared" si="0"/>
        <v>54.012949856949255</v>
      </c>
      <c r="H12" s="96">
        <f>F12/D12*100</f>
        <v>71.74000000000001</v>
      </c>
      <c r="I12" s="126">
        <f>F12/E12*100</f>
        <v>71.74000000000001</v>
      </c>
      <c r="J12" s="94"/>
    </row>
    <row r="13" spans="1:10" s="95" customFormat="1" ht="26.25" customHeight="1">
      <c r="A13" s="277"/>
      <c r="B13" s="101" t="s">
        <v>202</v>
      </c>
      <c r="C13" s="102">
        <v>392</v>
      </c>
      <c r="D13" s="102">
        <v>0</v>
      </c>
      <c r="E13" s="102">
        <v>30000</v>
      </c>
      <c r="F13" s="102">
        <v>19551</v>
      </c>
      <c r="G13" s="96">
        <f t="shared" si="0"/>
        <v>4987.5</v>
      </c>
      <c r="H13" s="133">
        <v>0</v>
      </c>
      <c r="I13" s="126">
        <f>F13/E13*100</f>
        <v>65.16999999999999</v>
      </c>
      <c r="J13" s="94"/>
    </row>
    <row r="14" spans="1:10" s="95" customFormat="1" ht="17.25" customHeight="1">
      <c r="A14" s="277"/>
      <c r="B14" s="101" t="s">
        <v>203</v>
      </c>
      <c r="C14" s="102">
        <v>95</v>
      </c>
      <c r="D14" s="102">
        <v>0</v>
      </c>
      <c r="E14" s="102">
        <v>0</v>
      </c>
      <c r="F14" s="102">
        <v>0</v>
      </c>
      <c r="G14" s="133">
        <f t="shared" si="0"/>
        <v>0</v>
      </c>
      <c r="H14" s="133">
        <v>0</v>
      </c>
      <c r="I14" s="328">
        <v>0</v>
      </c>
      <c r="J14" s="94"/>
    </row>
    <row r="15" spans="1:10" s="95" customFormat="1" ht="17.25" customHeight="1" thickBot="1">
      <c r="A15" s="321"/>
      <c r="B15" s="150" t="s">
        <v>204</v>
      </c>
      <c r="C15" s="148">
        <v>0</v>
      </c>
      <c r="D15" s="148">
        <v>0</v>
      </c>
      <c r="E15" s="148">
        <v>30000</v>
      </c>
      <c r="F15" s="148">
        <v>30000</v>
      </c>
      <c r="G15" s="133">
        <v>0</v>
      </c>
      <c r="H15" s="133">
        <v>0</v>
      </c>
      <c r="I15" s="126">
        <f>F15/E15*100</f>
        <v>100</v>
      </c>
      <c r="J15" s="94"/>
    </row>
    <row r="16" spans="1:10" s="319" customFormat="1" ht="21.75" customHeight="1" thickBot="1" thickTop="1">
      <c r="A16" s="313" t="s">
        <v>33</v>
      </c>
      <c r="B16" s="314" t="s">
        <v>42</v>
      </c>
      <c r="C16" s="326">
        <f>SUM(C17:C26)</f>
        <v>581254</v>
      </c>
      <c r="D16" s="326">
        <f>SUM(D17:D26)</f>
        <v>440000</v>
      </c>
      <c r="E16" s="326">
        <f>SUM(E17:E26)</f>
        <v>1497607</v>
      </c>
      <c r="F16" s="326">
        <f>SUM(F17:F27)</f>
        <v>922907.04</v>
      </c>
      <c r="G16" s="316">
        <f>F16/C16*100</f>
        <v>158.77861313642575</v>
      </c>
      <c r="H16" s="316">
        <f>F16/D16*100</f>
        <v>209.75160000000002</v>
      </c>
      <c r="I16" s="317">
        <f>F16/E16*100</f>
        <v>61.62544913318381</v>
      </c>
      <c r="J16" s="318"/>
    </row>
    <row r="17" spans="1:10" s="100" customFormat="1" ht="17.25" customHeight="1" thickTop="1">
      <c r="A17" s="322"/>
      <c r="B17" s="97" t="s">
        <v>204</v>
      </c>
      <c r="C17" s="98">
        <v>108049</v>
      </c>
      <c r="D17" s="98">
        <v>88000</v>
      </c>
      <c r="E17" s="98">
        <v>100000</v>
      </c>
      <c r="F17" s="98">
        <v>107937.64</v>
      </c>
      <c r="G17" s="90">
        <f>F17/C17*100</f>
        <v>99.8969356495664</v>
      </c>
      <c r="H17" s="90">
        <f>F17/D17*100</f>
        <v>122.6564090909091</v>
      </c>
      <c r="I17" s="91">
        <f>F17/E17*100</f>
        <v>107.93763999999999</v>
      </c>
      <c r="J17" s="99"/>
    </row>
    <row r="18" spans="1:10" s="100" customFormat="1" ht="17.25" customHeight="1" hidden="1">
      <c r="A18" s="323"/>
      <c r="B18" s="67" t="s">
        <v>205</v>
      </c>
      <c r="C18" s="151">
        <v>0</v>
      </c>
      <c r="D18" s="151"/>
      <c r="E18" s="151">
        <v>0</v>
      </c>
      <c r="F18" s="151">
        <v>0</v>
      </c>
      <c r="G18" s="92" t="e">
        <f aca="true" t="shared" si="1" ref="G18:G26">F18/C18*100</f>
        <v>#DIV/0!</v>
      </c>
      <c r="H18" s="92" t="e">
        <f aca="true" t="shared" si="2" ref="H18:H24">F18/D18*100</f>
        <v>#DIV/0!</v>
      </c>
      <c r="I18" s="93" t="e">
        <f aca="true" t="shared" si="3" ref="I18:I25">F18/E18*100</f>
        <v>#DIV/0!</v>
      </c>
      <c r="J18" s="99"/>
    </row>
    <row r="19" spans="1:10" s="100" customFormat="1" ht="17.25" customHeight="1" hidden="1">
      <c r="A19" s="323"/>
      <c r="B19" s="146" t="s">
        <v>206</v>
      </c>
      <c r="C19" s="151">
        <v>0</v>
      </c>
      <c r="D19" s="151"/>
      <c r="E19" s="151">
        <v>0</v>
      </c>
      <c r="F19" s="151">
        <v>0</v>
      </c>
      <c r="G19" s="92" t="e">
        <f t="shared" si="1"/>
        <v>#DIV/0!</v>
      </c>
      <c r="H19" s="92" t="e">
        <f t="shared" si="2"/>
        <v>#DIV/0!</v>
      </c>
      <c r="I19" s="93" t="e">
        <f t="shared" si="3"/>
        <v>#DIV/0!</v>
      </c>
      <c r="J19" s="99"/>
    </row>
    <row r="20" spans="1:10" s="100" customFormat="1" ht="17.25" customHeight="1">
      <c r="A20" s="324"/>
      <c r="B20" s="101" t="s">
        <v>57</v>
      </c>
      <c r="C20" s="151">
        <v>302</v>
      </c>
      <c r="D20" s="151">
        <v>1700</v>
      </c>
      <c r="E20" s="151">
        <v>12000</v>
      </c>
      <c r="F20" s="151">
        <v>9051.99</v>
      </c>
      <c r="G20" s="92">
        <f t="shared" si="1"/>
        <v>2997.3476821192053</v>
      </c>
      <c r="H20" s="92">
        <f t="shared" si="2"/>
        <v>532.47</v>
      </c>
      <c r="I20" s="93">
        <f t="shared" si="3"/>
        <v>75.43325</v>
      </c>
      <c r="J20" s="99"/>
    </row>
    <row r="21" spans="1:10" s="100" customFormat="1" ht="17.25" customHeight="1">
      <c r="A21" s="323"/>
      <c r="B21" s="67" t="s">
        <v>58</v>
      </c>
      <c r="C21" s="151">
        <v>0</v>
      </c>
      <c r="D21" s="151">
        <v>300</v>
      </c>
      <c r="E21" s="151">
        <v>300</v>
      </c>
      <c r="F21" s="151">
        <v>89</v>
      </c>
      <c r="G21" s="102">
        <v>0</v>
      </c>
      <c r="H21" s="92">
        <f t="shared" si="2"/>
        <v>29.666666666666668</v>
      </c>
      <c r="I21" s="93">
        <f t="shared" si="3"/>
        <v>29.666666666666668</v>
      </c>
      <c r="J21" s="99"/>
    </row>
    <row r="22" spans="1:10" s="100" customFormat="1" ht="17.25" customHeight="1">
      <c r="A22" s="323"/>
      <c r="B22" s="278" t="s">
        <v>59</v>
      </c>
      <c r="C22" s="151">
        <v>424639</v>
      </c>
      <c r="D22" s="151">
        <v>343000</v>
      </c>
      <c r="E22" s="151">
        <v>1370307</v>
      </c>
      <c r="F22" s="151">
        <v>802601.76</v>
      </c>
      <c r="G22" s="92">
        <f t="shared" si="1"/>
        <v>189.0080185757785</v>
      </c>
      <c r="H22" s="92">
        <f t="shared" si="2"/>
        <v>233.99468221574344</v>
      </c>
      <c r="I22" s="93">
        <f t="shared" si="3"/>
        <v>58.570945050999526</v>
      </c>
      <c r="J22" s="99"/>
    </row>
    <row r="23" spans="1:10" s="104" customFormat="1" ht="17.25" customHeight="1">
      <c r="A23" s="324"/>
      <c r="B23" s="279" t="s">
        <v>207</v>
      </c>
      <c r="C23" s="102">
        <v>1239</v>
      </c>
      <c r="D23" s="102">
        <v>5000</v>
      </c>
      <c r="E23" s="102">
        <v>5000</v>
      </c>
      <c r="F23" s="102">
        <v>1290</v>
      </c>
      <c r="G23" s="92">
        <f t="shared" si="1"/>
        <v>104.11622276029055</v>
      </c>
      <c r="H23" s="92">
        <f t="shared" si="2"/>
        <v>25.8</v>
      </c>
      <c r="I23" s="93">
        <f t="shared" si="3"/>
        <v>25.8</v>
      </c>
      <c r="J23" s="103"/>
    </row>
    <row r="24" spans="1:10" s="104" customFormat="1" ht="26.25" customHeight="1">
      <c r="A24" s="323"/>
      <c r="B24" s="279" t="s">
        <v>134</v>
      </c>
      <c r="C24" s="102">
        <v>0</v>
      </c>
      <c r="D24" s="102">
        <v>2000</v>
      </c>
      <c r="E24" s="102">
        <v>2000</v>
      </c>
      <c r="F24" s="102">
        <v>0</v>
      </c>
      <c r="G24" s="102">
        <v>0</v>
      </c>
      <c r="H24" s="102">
        <f t="shared" si="2"/>
        <v>0</v>
      </c>
      <c r="I24" s="149">
        <f t="shared" si="3"/>
        <v>0</v>
      </c>
      <c r="J24" s="103"/>
    </row>
    <row r="25" spans="1:10" s="104" customFormat="1" ht="17.25" customHeight="1">
      <c r="A25" s="323"/>
      <c r="B25" s="280" t="s">
        <v>137</v>
      </c>
      <c r="C25" s="102">
        <v>0</v>
      </c>
      <c r="D25" s="102">
        <v>0</v>
      </c>
      <c r="E25" s="102">
        <v>8000</v>
      </c>
      <c r="F25" s="102">
        <v>732</v>
      </c>
      <c r="G25" s="102">
        <v>0</v>
      </c>
      <c r="H25" s="102">
        <v>0</v>
      </c>
      <c r="I25" s="93">
        <f t="shared" si="3"/>
        <v>9.15</v>
      </c>
      <c r="J25" s="103"/>
    </row>
    <row r="26" spans="1:10" s="104" customFormat="1" ht="17.25" customHeight="1">
      <c r="A26" s="324"/>
      <c r="B26" s="101" t="s">
        <v>208</v>
      </c>
      <c r="C26" s="102">
        <v>47025</v>
      </c>
      <c r="D26" s="102">
        <v>0</v>
      </c>
      <c r="E26" s="102">
        <v>0</v>
      </c>
      <c r="F26" s="102">
        <v>0</v>
      </c>
      <c r="G26" s="102">
        <f t="shared" si="1"/>
        <v>0</v>
      </c>
      <c r="H26" s="102">
        <v>0</v>
      </c>
      <c r="I26" s="149">
        <v>0</v>
      </c>
      <c r="J26" s="103"/>
    </row>
    <row r="27" spans="1:10" s="104" customFormat="1" ht="17.25" customHeight="1" thickBot="1">
      <c r="A27" s="325"/>
      <c r="B27" s="132" t="s">
        <v>219</v>
      </c>
      <c r="C27" s="148">
        <v>0</v>
      </c>
      <c r="D27" s="148">
        <v>0</v>
      </c>
      <c r="E27" s="148">
        <v>0</v>
      </c>
      <c r="F27" s="148">
        <v>1204.65</v>
      </c>
      <c r="G27" s="329">
        <v>0</v>
      </c>
      <c r="H27" s="329">
        <v>0</v>
      </c>
      <c r="I27" s="330">
        <v>0</v>
      </c>
      <c r="J27" s="103"/>
    </row>
    <row r="28" spans="1:10" s="319" customFormat="1" ht="21.75" customHeight="1" thickBot="1" thickTop="1">
      <c r="A28" s="313" t="s">
        <v>196</v>
      </c>
      <c r="B28" s="56" t="s">
        <v>37</v>
      </c>
      <c r="C28" s="327">
        <f>C9+C10-C16</f>
        <v>953569</v>
      </c>
      <c r="D28" s="327">
        <f>D9+D10-D16</f>
        <v>0</v>
      </c>
      <c r="E28" s="327">
        <f>E9+E10-E16</f>
        <v>0</v>
      </c>
      <c r="F28" s="327">
        <f>F9+F10-F16</f>
        <v>600349.96</v>
      </c>
      <c r="G28" s="316">
        <f>F28/C28*100</f>
        <v>62.9582085827035</v>
      </c>
      <c r="H28" s="316" t="s">
        <v>16</v>
      </c>
      <c r="I28" s="317" t="s">
        <v>16</v>
      </c>
      <c r="J28" s="318"/>
    </row>
    <row r="29" spans="1:6" ht="15.75" thickTop="1">
      <c r="A29" s="36"/>
      <c r="C29" s="105"/>
      <c r="D29" s="106"/>
      <c r="E29" s="106"/>
      <c r="F29" s="106"/>
    </row>
    <row r="30" spans="1:6" ht="15.75">
      <c r="A30" s="338" t="s">
        <v>220</v>
      </c>
      <c r="C30" s="333"/>
      <c r="D30" s="106"/>
      <c r="E30" s="106"/>
      <c r="F30" s="106"/>
    </row>
    <row r="31" spans="1:6" ht="15.75">
      <c r="A31" s="338" t="s">
        <v>221</v>
      </c>
      <c r="C31" s="105"/>
      <c r="D31" s="106"/>
      <c r="E31" s="106"/>
      <c r="F31" s="106"/>
    </row>
    <row r="32" spans="1:6" ht="15.75">
      <c r="A32" s="338" t="s">
        <v>222</v>
      </c>
      <c r="C32" s="105"/>
      <c r="D32" s="106"/>
      <c r="E32" s="106"/>
      <c r="F32" s="106"/>
    </row>
    <row r="33" spans="3:6" ht="15">
      <c r="C33" s="105"/>
      <c r="D33" s="106"/>
      <c r="E33" s="106"/>
      <c r="F33" s="106"/>
    </row>
    <row r="34" spans="3:6" ht="15.75">
      <c r="C34" s="105"/>
      <c r="D34" s="106"/>
      <c r="E34" s="106"/>
      <c r="F34" s="106"/>
    </row>
    <row r="35" spans="3:6" ht="15.75">
      <c r="C35" s="105"/>
      <c r="D35" s="106"/>
      <c r="E35" s="106"/>
      <c r="F35" s="106"/>
    </row>
    <row r="36" ht="15.75">
      <c r="C36" s="105"/>
    </row>
    <row r="37" ht="15.75">
      <c r="C37" s="105"/>
    </row>
    <row r="38" ht="15.75">
      <c r="C38" s="105"/>
    </row>
    <row r="39" ht="15.75">
      <c r="C39" s="105"/>
    </row>
    <row r="40" ht="15.75">
      <c r="C40" s="105"/>
    </row>
    <row r="41" ht="15.75">
      <c r="C41" s="105"/>
    </row>
    <row r="42" ht="15.75">
      <c r="C42" s="105"/>
    </row>
    <row r="43" ht="15.75">
      <c r="C43" s="105"/>
    </row>
    <row r="44" ht="15.75">
      <c r="C44" s="105"/>
    </row>
    <row r="45" ht="15.75">
      <c r="C45" s="105"/>
    </row>
    <row r="46" ht="15.75">
      <c r="C46" s="105"/>
    </row>
    <row r="47" ht="15.75">
      <c r="C47" s="105"/>
    </row>
    <row r="48" ht="15.75">
      <c r="C48" s="105"/>
    </row>
    <row r="49" ht="15.75">
      <c r="C49" s="105"/>
    </row>
    <row r="50" ht="15.75">
      <c r="C50" s="105"/>
    </row>
    <row r="51" ht="15.75">
      <c r="C51" s="105"/>
    </row>
    <row r="52" ht="15.75">
      <c r="C52" s="105"/>
    </row>
    <row r="53" ht="15.75">
      <c r="C53" s="105"/>
    </row>
    <row r="54" ht="15.75">
      <c r="C54" s="105"/>
    </row>
    <row r="55" ht="15.75">
      <c r="C55" s="105"/>
    </row>
    <row r="56" ht="15.75">
      <c r="C56" s="105"/>
    </row>
    <row r="57" ht="15.75">
      <c r="C57" s="105"/>
    </row>
    <row r="58" ht="15.75">
      <c r="C58" s="105"/>
    </row>
    <row r="59" ht="15.75">
      <c r="C59" s="105"/>
    </row>
    <row r="60" ht="15.75">
      <c r="C60" s="105"/>
    </row>
    <row r="61" ht="15.75">
      <c r="C61" s="105"/>
    </row>
    <row r="62" ht="15.75">
      <c r="C62" s="105"/>
    </row>
    <row r="63" ht="15.75">
      <c r="C63" s="105"/>
    </row>
    <row r="64" ht="15.75">
      <c r="C64" s="105"/>
    </row>
    <row r="65" ht="15.75">
      <c r="C65" s="105"/>
    </row>
    <row r="66" ht="15.75">
      <c r="C66" s="105"/>
    </row>
    <row r="67" ht="15.75">
      <c r="C67" s="105"/>
    </row>
    <row r="68" ht="15.75">
      <c r="C68" s="105"/>
    </row>
    <row r="69" ht="15.75">
      <c r="C69" s="105"/>
    </row>
    <row r="70" ht="15.75">
      <c r="C70" s="105"/>
    </row>
    <row r="71" ht="15.75">
      <c r="C71" s="105"/>
    </row>
    <row r="72" ht="15.75">
      <c r="C72" s="105"/>
    </row>
    <row r="73" ht="15.75">
      <c r="C73" s="105"/>
    </row>
    <row r="74" ht="15.75">
      <c r="C74" s="105"/>
    </row>
    <row r="75" ht="15.75">
      <c r="C75" s="105"/>
    </row>
    <row r="76" ht="15.75">
      <c r="C76" s="105"/>
    </row>
    <row r="77" ht="15.75">
      <c r="C77" s="105"/>
    </row>
    <row r="78" ht="15.75">
      <c r="C78" s="105"/>
    </row>
    <row r="79" ht="15.75">
      <c r="C79" s="105"/>
    </row>
    <row r="80" ht="15.75">
      <c r="C80" s="105"/>
    </row>
    <row r="81" ht="15.75">
      <c r="C81" s="105"/>
    </row>
    <row r="82" ht="15.75">
      <c r="C82" s="105"/>
    </row>
    <row r="83" ht="15.75">
      <c r="C83" s="105"/>
    </row>
    <row r="84" ht="15.75">
      <c r="C84" s="105"/>
    </row>
    <row r="85" ht="15.75">
      <c r="C85" s="105"/>
    </row>
  </sheetData>
  <mergeCells count="1">
    <mergeCell ref="B6:B7"/>
  </mergeCells>
  <printOptions horizontalCentered="1"/>
  <pageMargins left="0.2" right="0.21" top="0.68" bottom="0.26" header="0.42" footer="0.5118110236220472"/>
  <pageSetup firstPageNumber="308" useFirstPageNumber="1" horizontalDpi="600" verticalDpi="600" orientation="landscape" paperSize="9" r:id="rId3"/>
  <headerFooter alignWithMargins="0">
    <oddHeader>&amp;C &amp;"Times New Roman,Normalny"&amp;P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22">
      <selection activeCell="A29" sqref="A29:A31"/>
    </sheetView>
  </sheetViews>
  <sheetFormatPr defaultColWidth="9.00390625" defaultRowHeight="12.75"/>
  <cols>
    <col min="1" max="1" width="5.75390625" style="154" customWidth="1"/>
    <col min="2" max="2" width="35.25390625" style="155" customWidth="1"/>
    <col min="3" max="3" width="10.125" style="161" customWidth="1"/>
    <col min="4" max="4" width="10.125" style="155" customWidth="1"/>
    <col min="5" max="5" width="10.75390625" style="155" customWidth="1"/>
    <col min="6" max="6" width="10.00390625" style="155" customWidth="1"/>
    <col min="7" max="7" width="7.625" style="155" customWidth="1"/>
    <col min="8" max="8" width="9.00390625" style="155" customWidth="1"/>
    <col min="9" max="14" width="10.25390625" style="155" customWidth="1"/>
    <col min="15" max="16384" width="9.125" style="155" customWidth="1"/>
  </cols>
  <sheetData>
    <row r="1" spans="3:8" ht="12.75">
      <c r="C1" s="156"/>
      <c r="D1" s="100"/>
      <c r="E1" s="100"/>
      <c r="F1" s="100"/>
      <c r="H1" s="157" t="s">
        <v>78</v>
      </c>
    </row>
    <row r="2" spans="1:8" s="160" customFormat="1" ht="36" customHeight="1">
      <c r="A2" s="158" t="s">
        <v>209</v>
      </c>
      <c r="B2" s="158"/>
      <c r="C2" s="159"/>
      <c r="D2" s="158"/>
      <c r="E2" s="158"/>
      <c r="F2" s="158"/>
      <c r="G2" s="158"/>
      <c r="H2" s="158"/>
    </row>
    <row r="3" spans="5:8" ht="15.75" customHeight="1" thickBot="1">
      <c r="E3" s="162"/>
      <c r="F3" s="162"/>
      <c r="H3" s="154" t="s">
        <v>40</v>
      </c>
    </row>
    <row r="4" spans="1:8" ht="40.5" customHeight="1" thickTop="1">
      <c r="A4" s="163" t="s">
        <v>79</v>
      </c>
      <c r="B4" s="336" t="s">
        <v>2</v>
      </c>
      <c r="C4" s="164" t="s">
        <v>80</v>
      </c>
      <c r="D4" s="165" t="s">
        <v>210</v>
      </c>
      <c r="E4" s="166"/>
      <c r="F4" s="164" t="s">
        <v>80</v>
      </c>
      <c r="G4" s="219" t="s">
        <v>81</v>
      </c>
      <c r="H4" s="167" t="s">
        <v>36</v>
      </c>
    </row>
    <row r="5" spans="1:8" ht="23.25" customHeight="1">
      <c r="A5" s="168"/>
      <c r="B5" s="337"/>
      <c r="C5" s="169" t="s">
        <v>109</v>
      </c>
      <c r="D5" s="170" t="s">
        <v>6</v>
      </c>
      <c r="E5" s="170" t="s">
        <v>7</v>
      </c>
      <c r="F5" s="169" t="s">
        <v>211</v>
      </c>
      <c r="G5" s="171" t="s">
        <v>8</v>
      </c>
      <c r="H5" s="172" t="s">
        <v>10</v>
      </c>
    </row>
    <row r="6" spans="1:8" ht="9.75" customHeight="1" thickBot="1">
      <c r="A6" s="173">
        <v>1</v>
      </c>
      <c r="B6" s="174">
        <v>2</v>
      </c>
      <c r="C6" s="174">
        <v>3</v>
      </c>
      <c r="D6" s="174">
        <v>4</v>
      </c>
      <c r="E6" s="174">
        <v>5</v>
      </c>
      <c r="F6" s="174">
        <v>6</v>
      </c>
      <c r="G6" s="174">
        <v>7</v>
      </c>
      <c r="H6" s="175">
        <v>8</v>
      </c>
    </row>
    <row r="7" spans="1:8" s="234" customFormat="1" ht="19.5" customHeight="1" thickTop="1">
      <c r="A7" s="229">
        <v>853</v>
      </c>
      <c r="B7" s="230" t="s">
        <v>82</v>
      </c>
      <c r="C7" s="231"/>
      <c r="D7" s="231"/>
      <c r="E7" s="231"/>
      <c r="F7" s="231"/>
      <c r="G7" s="232"/>
      <c r="H7" s="233"/>
    </row>
    <row r="8" spans="1:8" s="192" customFormat="1" ht="16.5" customHeight="1" thickBot="1">
      <c r="A8" s="176">
        <v>85324</v>
      </c>
      <c r="B8" s="235" t="s">
        <v>83</v>
      </c>
      <c r="C8" s="177"/>
      <c r="D8" s="177"/>
      <c r="E8" s="177"/>
      <c r="F8" s="177"/>
      <c r="G8" s="177"/>
      <c r="H8" s="236"/>
    </row>
    <row r="9" spans="1:8" s="181" customFormat="1" ht="21" customHeight="1" thickBot="1" thickTop="1">
      <c r="A9" s="107" t="s">
        <v>11</v>
      </c>
      <c r="B9" s="108" t="s">
        <v>43</v>
      </c>
      <c r="C9" s="178">
        <f>SUM(C10:C11)</f>
        <v>2999488</v>
      </c>
      <c r="D9" s="178">
        <f>SUM(D10:D11)</f>
        <v>3222672</v>
      </c>
      <c r="E9" s="178">
        <f>SUM(E10:E11)</f>
        <v>3579151</v>
      </c>
      <c r="F9" s="178">
        <f>SUM(F10:F11)</f>
        <v>3576323</v>
      </c>
      <c r="G9" s="179">
        <f>F9/C9*100</f>
        <v>119.2311154437024</v>
      </c>
      <c r="H9" s="180">
        <f>F9/E9*100</f>
        <v>99.9209868485571</v>
      </c>
    </row>
    <row r="10" spans="1:8" s="181" customFormat="1" ht="31.5" customHeight="1" thickTop="1">
      <c r="A10" s="182">
        <v>1</v>
      </c>
      <c r="B10" s="183" t="s">
        <v>84</v>
      </c>
      <c r="C10" s="184">
        <v>2926330</v>
      </c>
      <c r="D10" s="184">
        <v>3144070</v>
      </c>
      <c r="E10" s="184">
        <v>3491855</v>
      </c>
      <c r="F10" s="184">
        <v>3489095</v>
      </c>
      <c r="G10" s="185">
        <f aca="true" t="shared" si="0" ref="G10:G26">F10/C10*100</f>
        <v>119.23108466919314</v>
      </c>
      <c r="H10" s="186">
        <f aca="true" t="shared" si="1" ref="H10:H26">F10/E10*100</f>
        <v>99.92095891725172</v>
      </c>
    </row>
    <row r="11" spans="1:8" s="181" customFormat="1" ht="20.25" customHeight="1" thickBot="1">
      <c r="A11" s="187">
        <v>2</v>
      </c>
      <c r="B11" s="188" t="s">
        <v>85</v>
      </c>
      <c r="C11" s="177">
        <v>73158</v>
      </c>
      <c r="D11" s="177">
        <v>78602</v>
      </c>
      <c r="E11" s="177">
        <v>87296</v>
      </c>
      <c r="F11" s="177">
        <v>87228</v>
      </c>
      <c r="G11" s="185">
        <f t="shared" si="0"/>
        <v>119.23234642827852</v>
      </c>
      <c r="H11" s="186">
        <f t="shared" si="1"/>
        <v>99.92210410557185</v>
      </c>
    </row>
    <row r="12" spans="1:8" s="181" customFormat="1" ht="21" customHeight="1" thickBot="1" thickTop="1">
      <c r="A12" s="107" t="s">
        <v>13</v>
      </c>
      <c r="B12" s="108" t="s">
        <v>44</v>
      </c>
      <c r="C12" s="178">
        <f>C19+C25+C26</f>
        <v>2999488</v>
      </c>
      <c r="D12" s="178">
        <f>D19+D25+D26</f>
        <v>3222672</v>
      </c>
      <c r="E12" s="178">
        <f>E19+E25+E26</f>
        <v>3579151</v>
      </c>
      <c r="F12" s="178">
        <f>F19+F25+F26</f>
        <v>3576323</v>
      </c>
      <c r="G12" s="179">
        <f t="shared" si="0"/>
        <v>119.2311154437024</v>
      </c>
      <c r="H12" s="180">
        <f t="shared" si="1"/>
        <v>99.9209868485571</v>
      </c>
    </row>
    <row r="13" spans="1:8" s="192" customFormat="1" ht="39" thickTop="1">
      <c r="A13" s="182">
        <v>1</v>
      </c>
      <c r="B13" s="183" t="s">
        <v>213</v>
      </c>
      <c r="C13" s="184">
        <v>0</v>
      </c>
      <c r="D13" s="184">
        <v>170000</v>
      </c>
      <c r="E13" s="184">
        <v>78255</v>
      </c>
      <c r="F13" s="184">
        <v>78255</v>
      </c>
      <c r="G13" s="184">
        <v>0</v>
      </c>
      <c r="H13" s="186">
        <f t="shared" si="1"/>
        <v>100</v>
      </c>
    </row>
    <row r="14" spans="1:8" s="192" customFormat="1" ht="27" customHeight="1">
      <c r="A14" s="182">
        <v>2</v>
      </c>
      <c r="B14" s="183" t="s">
        <v>212</v>
      </c>
      <c r="C14" s="184">
        <v>696137</v>
      </c>
      <c r="D14" s="184">
        <v>820670</v>
      </c>
      <c r="E14" s="184">
        <v>959670</v>
      </c>
      <c r="F14" s="184">
        <v>959670</v>
      </c>
      <c r="G14" s="185">
        <f t="shared" si="0"/>
        <v>137.85648514588365</v>
      </c>
      <c r="H14" s="186">
        <f t="shared" si="1"/>
        <v>100</v>
      </c>
    </row>
    <row r="15" spans="1:8" s="192" customFormat="1" ht="38.25">
      <c r="A15" s="182">
        <v>3</v>
      </c>
      <c r="B15" s="183" t="s">
        <v>214</v>
      </c>
      <c r="C15" s="184">
        <v>0</v>
      </c>
      <c r="D15" s="184">
        <v>30000</v>
      </c>
      <c r="E15" s="184">
        <v>30000</v>
      </c>
      <c r="F15" s="184">
        <v>30000</v>
      </c>
      <c r="G15" s="184">
        <v>0</v>
      </c>
      <c r="H15" s="186">
        <f t="shared" si="1"/>
        <v>100</v>
      </c>
    </row>
    <row r="16" spans="1:8" s="192" customFormat="1" ht="40.5" customHeight="1">
      <c r="A16" s="193">
        <v>4</v>
      </c>
      <c r="B16" s="67" t="s">
        <v>138</v>
      </c>
      <c r="C16" s="194">
        <v>14136</v>
      </c>
      <c r="D16" s="194">
        <v>15000</v>
      </c>
      <c r="E16" s="194">
        <v>10000</v>
      </c>
      <c r="F16" s="194">
        <v>8018</v>
      </c>
      <c r="G16" s="185">
        <f t="shared" si="0"/>
        <v>56.72043010752689</v>
      </c>
      <c r="H16" s="186">
        <f t="shared" si="1"/>
        <v>80.17999999999999</v>
      </c>
    </row>
    <row r="17" spans="1:8" s="192" customFormat="1" ht="25.5" customHeight="1">
      <c r="A17" s="193">
        <v>5</v>
      </c>
      <c r="B17" s="183" t="s">
        <v>86</v>
      </c>
      <c r="C17" s="194">
        <v>175000</v>
      </c>
      <c r="D17" s="194">
        <v>0</v>
      </c>
      <c r="E17" s="194">
        <v>0</v>
      </c>
      <c r="F17" s="194">
        <v>0</v>
      </c>
      <c r="G17" s="184">
        <f t="shared" si="0"/>
        <v>0</v>
      </c>
      <c r="H17" s="331">
        <v>0</v>
      </c>
    </row>
    <row r="18" spans="1:8" s="192" customFormat="1" ht="39.75" customHeight="1" thickBot="1">
      <c r="A18" s="182">
        <v>6</v>
      </c>
      <c r="B18" s="183" t="s">
        <v>87</v>
      </c>
      <c r="C18" s="184">
        <v>914</v>
      </c>
      <c r="D18" s="184">
        <v>0</v>
      </c>
      <c r="E18" s="184">
        <v>0</v>
      </c>
      <c r="F18" s="184">
        <v>0</v>
      </c>
      <c r="G18" s="184">
        <f t="shared" si="0"/>
        <v>0</v>
      </c>
      <c r="H18" s="332">
        <v>0</v>
      </c>
    </row>
    <row r="19" spans="1:8" s="181" customFormat="1" ht="18" customHeight="1" thickBot="1">
      <c r="A19" s="198"/>
      <c r="B19" s="199" t="s">
        <v>88</v>
      </c>
      <c r="C19" s="200">
        <f>SUM(C13:C18)</f>
        <v>886187</v>
      </c>
      <c r="D19" s="200">
        <f>SUM(D13:D18)</f>
        <v>1035670</v>
      </c>
      <c r="E19" s="200">
        <f>SUM(E13:E18)</f>
        <v>1077925</v>
      </c>
      <c r="F19" s="200">
        <f>SUM(F13:F18)</f>
        <v>1075943</v>
      </c>
      <c r="G19" s="201">
        <f t="shared" si="0"/>
        <v>121.41263638487136</v>
      </c>
      <c r="H19" s="202">
        <f t="shared" si="1"/>
        <v>99.816128209291</v>
      </c>
    </row>
    <row r="20" spans="1:8" s="192" customFormat="1" ht="40.5" customHeight="1">
      <c r="A20" s="189">
        <v>7</v>
      </c>
      <c r="B20" s="190" t="s">
        <v>89</v>
      </c>
      <c r="C20" s="191">
        <v>148228</v>
      </c>
      <c r="D20" s="191">
        <v>150000</v>
      </c>
      <c r="E20" s="191">
        <v>150000</v>
      </c>
      <c r="F20" s="191">
        <v>149951</v>
      </c>
      <c r="G20" s="203">
        <f t="shared" si="0"/>
        <v>101.16239846722617</v>
      </c>
      <c r="H20" s="204">
        <f t="shared" si="1"/>
        <v>99.96733333333333</v>
      </c>
    </row>
    <row r="21" spans="1:8" s="181" customFormat="1" ht="39.75" customHeight="1">
      <c r="A21" s="193">
        <v>8</v>
      </c>
      <c r="B21" s="67" t="s">
        <v>90</v>
      </c>
      <c r="C21" s="194">
        <v>200000</v>
      </c>
      <c r="D21" s="194">
        <v>200000</v>
      </c>
      <c r="E21" s="194">
        <v>265000</v>
      </c>
      <c r="F21" s="194">
        <v>264880</v>
      </c>
      <c r="G21" s="195">
        <f t="shared" si="0"/>
        <v>132.44</v>
      </c>
      <c r="H21" s="196">
        <f t="shared" si="1"/>
        <v>99.95471698113208</v>
      </c>
    </row>
    <row r="22" spans="1:8" s="192" customFormat="1" ht="40.5" customHeight="1">
      <c r="A22" s="205">
        <v>9</v>
      </c>
      <c r="B22" s="183" t="s">
        <v>91</v>
      </c>
      <c r="C22" s="184">
        <v>369000</v>
      </c>
      <c r="D22" s="184">
        <v>367000</v>
      </c>
      <c r="E22" s="184">
        <v>607530</v>
      </c>
      <c r="F22" s="184">
        <v>607178</v>
      </c>
      <c r="G22" s="195">
        <f t="shared" si="0"/>
        <v>164.5468834688347</v>
      </c>
      <c r="H22" s="186">
        <f>F22/E22*100</f>
        <v>99.94206047437987</v>
      </c>
    </row>
    <row r="23" spans="1:8" s="181" customFormat="1" ht="30" customHeight="1">
      <c r="A23" s="193">
        <v>10</v>
      </c>
      <c r="B23" s="183" t="s">
        <v>92</v>
      </c>
      <c r="C23" s="184">
        <v>48585</v>
      </c>
      <c r="D23" s="184">
        <v>50000</v>
      </c>
      <c r="E23" s="184">
        <v>50000</v>
      </c>
      <c r="F23" s="184">
        <v>49743</v>
      </c>
      <c r="G23" s="206">
        <f t="shared" si="0"/>
        <v>102.38345168261809</v>
      </c>
      <c r="H23" s="186">
        <f>F23/E23*100</f>
        <v>99.48599999999999</v>
      </c>
    </row>
    <row r="24" spans="1:8" s="181" customFormat="1" ht="16.5" customHeight="1" thickBot="1">
      <c r="A24" s="182">
        <v>11</v>
      </c>
      <c r="B24" s="207" t="s">
        <v>93</v>
      </c>
      <c r="C24" s="184">
        <v>1274330</v>
      </c>
      <c r="D24" s="184">
        <v>1341400</v>
      </c>
      <c r="E24" s="184">
        <v>1341400</v>
      </c>
      <c r="F24" s="184">
        <v>1341400</v>
      </c>
      <c r="G24" s="208">
        <f t="shared" si="0"/>
        <v>105.26315789473684</v>
      </c>
      <c r="H24" s="197">
        <f t="shared" si="1"/>
        <v>100</v>
      </c>
    </row>
    <row r="25" spans="1:8" s="181" customFormat="1" ht="18" customHeight="1" thickBot="1">
      <c r="A25" s="209"/>
      <c r="B25" s="199" t="s">
        <v>94</v>
      </c>
      <c r="C25" s="200">
        <f>SUM(C20:C24)</f>
        <v>2040143</v>
      </c>
      <c r="D25" s="200">
        <f>SUM(D20:D24)</f>
        <v>2108400</v>
      </c>
      <c r="E25" s="200">
        <f>SUM(E20:E24)</f>
        <v>2413930</v>
      </c>
      <c r="F25" s="200">
        <f>SUM(F20:F24)</f>
        <v>2413152</v>
      </c>
      <c r="G25" s="201">
        <f t="shared" si="0"/>
        <v>118.28347326633477</v>
      </c>
      <c r="H25" s="210">
        <f t="shared" si="1"/>
        <v>99.96777039930735</v>
      </c>
    </row>
    <row r="26" spans="1:8" s="181" customFormat="1" ht="22.5" customHeight="1" thickBot="1">
      <c r="A26" s="205">
        <v>12</v>
      </c>
      <c r="B26" s="211" t="s">
        <v>95</v>
      </c>
      <c r="C26" s="212">
        <v>73158</v>
      </c>
      <c r="D26" s="212">
        <v>78602</v>
      </c>
      <c r="E26" s="212">
        <v>87296</v>
      </c>
      <c r="F26" s="212">
        <v>87228</v>
      </c>
      <c r="G26" s="201">
        <f t="shared" si="0"/>
        <v>119.23234642827852</v>
      </c>
      <c r="H26" s="213">
        <f t="shared" si="1"/>
        <v>99.92210410557185</v>
      </c>
    </row>
    <row r="27" spans="1:8" s="192" customFormat="1" ht="22.5" customHeight="1" thickBot="1" thickTop="1">
      <c r="A27" s="107" t="s">
        <v>33</v>
      </c>
      <c r="B27" s="214" t="s">
        <v>96</v>
      </c>
      <c r="C27" s="215">
        <f>C9-C12</f>
        <v>0</v>
      </c>
      <c r="D27" s="215">
        <f>D9-D12</f>
        <v>0</v>
      </c>
      <c r="E27" s="215">
        <f>E9-E12</f>
        <v>0</v>
      </c>
      <c r="F27" s="215">
        <f>F9-F12</f>
        <v>0</v>
      </c>
      <c r="G27" s="216" t="s">
        <v>16</v>
      </c>
      <c r="H27" s="180" t="s">
        <v>16</v>
      </c>
    </row>
    <row r="28" spans="1:8" s="192" customFormat="1" ht="13.5" thickTop="1">
      <c r="A28" s="36"/>
      <c r="C28" s="218"/>
      <c r="D28" s="217"/>
      <c r="E28" s="217"/>
      <c r="F28" s="217"/>
      <c r="G28" s="217"/>
      <c r="H28" s="217"/>
    </row>
    <row r="29" spans="1:8" s="192" customFormat="1" ht="15.75">
      <c r="A29" s="338" t="s">
        <v>220</v>
      </c>
      <c r="C29" s="218"/>
      <c r="D29" s="217"/>
      <c r="E29" s="217"/>
      <c r="F29" s="218"/>
      <c r="G29" s="217"/>
      <c r="H29" s="217"/>
    </row>
    <row r="30" spans="1:8" s="192" customFormat="1" ht="15.75">
      <c r="A30" s="338" t="s">
        <v>221</v>
      </c>
      <c r="C30" s="218"/>
      <c r="D30" s="217"/>
      <c r="E30" s="217"/>
      <c r="F30" s="217"/>
      <c r="G30" s="217"/>
      <c r="H30" s="217"/>
    </row>
    <row r="31" spans="1:8" s="192" customFormat="1" ht="15.75">
      <c r="A31" s="338" t="s">
        <v>222</v>
      </c>
      <c r="C31" s="218"/>
      <c r="D31" s="217"/>
      <c r="E31" s="217"/>
      <c r="F31" s="217"/>
      <c r="G31" s="217"/>
      <c r="H31" s="217"/>
    </row>
    <row r="32" spans="1:8" s="192" customFormat="1" ht="12.75">
      <c r="A32" s="217"/>
      <c r="C32" s="218"/>
      <c r="D32" s="217"/>
      <c r="E32" s="217"/>
      <c r="F32" s="217"/>
      <c r="G32" s="217"/>
      <c r="H32" s="217"/>
    </row>
    <row r="33" spans="1:8" s="192" customFormat="1" ht="12.75">
      <c r="A33" s="217"/>
      <c r="C33" s="218"/>
      <c r="D33" s="217"/>
      <c r="E33" s="217"/>
      <c r="F33" s="217"/>
      <c r="G33" s="217"/>
      <c r="H33" s="217"/>
    </row>
    <row r="34" spans="1:8" s="192" customFormat="1" ht="12.75">
      <c r="A34" s="217"/>
      <c r="C34" s="218"/>
      <c r="D34" s="217"/>
      <c r="E34" s="217"/>
      <c r="F34" s="217"/>
      <c r="G34" s="217"/>
      <c r="H34" s="217"/>
    </row>
    <row r="35" spans="1:8" s="192" customFormat="1" ht="12.75">
      <c r="A35" s="217"/>
      <c r="C35" s="218"/>
      <c r="D35" s="217"/>
      <c r="E35" s="217"/>
      <c r="F35" s="217"/>
      <c r="G35" s="217"/>
      <c r="H35" s="217"/>
    </row>
    <row r="36" spans="1:8" s="192" customFormat="1" ht="12.75">
      <c r="A36" s="217"/>
      <c r="C36" s="218"/>
      <c r="D36" s="217"/>
      <c r="E36" s="217"/>
      <c r="F36" s="217"/>
      <c r="G36" s="217"/>
      <c r="H36" s="217"/>
    </row>
    <row r="37" spans="1:8" s="192" customFormat="1" ht="12.75">
      <c r="A37" s="217"/>
      <c r="C37" s="218"/>
      <c r="D37" s="217"/>
      <c r="E37" s="217"/>
      <c r="F37" s="217"/>
      <c r="G37" s="217"/>
      <c r="H37" s="217"/>
    </row>
    <row r="38" spans="1:8" s="192" customFormat="1" ht="12.75">
      <c r="A38" s="217"/>
      <c r="C38" s="218"/>
      <c r="D38" s="217"/>
      <c r="E38" s="217"/>
      <c r="F38" s="217"/>
      <c r="G38" s="217"/>
      <c r="H38" s="217"/>
    </row>
    <row r="39" spans="1:8" s="192" customFormat="1" ht="12.75">
      <c r="A39" s="217"/>
      <c r="C39" s="218"/>
      <c r="D39" s="217"/>
      <c r="E39" s="217"/>
      <c r="F39" s="217"/>
      <c r="G39" s="217"/>
      <c r="H39" s="217"/>
    </row>
    <row r="40" spans="1:8" s="192" customFormat="1" ht="12.75">
      <c r="A40" s="217"/>
      <c r="C40" s="218"/>
      <c r="D40" s="217"/>
      <c r="E40" s="217"/>
      <c r="F40" s="217"/>
      <c r="G40" s="217"/>
      <c r="H40" s="217"/>
    </row>
    <row r="41" spans="1:8" s="192" customFormat="1" ht="12.75">
      <c r="A41" s="217"/>
      <c r="C41" s="218"/>
      <c r="D41" s="217"/>
      <c r="E41" s="217"/>
      <c r="F41" s="217"/>
      <c r="G41" s="217"/>
      <c r="H41" s="217"/>
    </row>
    <row r="42" spans="1:8" s="192" customFormat="1" ht="12.75">
      <c r="A42" s="217"/>
      <c r="C42" s="218"/>
      <c r="D42" s="217"/>
      <c r="E42" s="217"/>
      <c r="F42" s="217"/>
      <c r="G42" s="217"/>
      <c r="H42" s="217"/>
    </row>
    <row r="43" spans="1:8" s="192" customFormat="1" ht="12.75">
      <c r="A43" s="217"/>
      <c r="C43" s="218"/>
      <c r="D43" s="217"/>
      <c r="E43" s="217"/>
      <c r="F43" s="217"/>
      <c r="G43" s="217"/>
      <c r="H43" s="217"/>
    </row>
    <row r="44" spans="1:8" s="192" customFormat="1" ht="12.75">
      <c r="A44" s="217"/>
      <c r="C44" s="218"/>
      <c r="D44" s="217"/>
      <c r="E44" s="217"/>
      <c r="F44" s="217"/>
      <c r="G44" s="217"/>
      <c r="H44" s="217"/>
    </row>
    <row r="45" spans="4:8" ht="12.75">
      <c r="D45" s="154"/>
      <c r="E45" s="154"/>
      <c r="F45" s="154"/>
      <c r="G45" s="154"/>
      <c r="H45" s="154"/>
    </row>
  </sheetData>
  <mergeCells count="1">
    <mergeCell ref="B4:B5"/>
  </mergeCells>
  <printOptions horizontalCentered="1"/>
  <pageMargins left="0.31496062992125984" right="0.31496062992125984" top="0.71" bottom="0.21" header="0.41" footer="0.5118110236220472"/>
  <pageSetup firstPageNumber="311" useFirstPageNumber="1" horizontalDpi="600" verticalDpi="600" orientation="portrait" paperSize="9" r:id="rId1"/>
  <headerFooter alignWithMargins="0">
    <oddHeader>&amp;C&amp;"Times New Roman,Normalny"&amp;P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="90" zoomScaleNormal="90" workbookViewId="0" topLeftCell="A25">
      <selection activeCell="A46" sqref="A46:A48"/>
    </sheetView>
  </sheetViews>
  <sheetFormatPr defaultColWidth="9.00390625" defaultRowHeight="21.75" customHeight="1"/>
  <cols>
    <col min="1" max="1" width="6.625" style="1" customWidth="1"/>
    <col min="2" max="2" width="38.375" style="1" customWidth="1"/>
    <col min="3" max="3" width="11.25390625" style="2" customWidth="1"/>
    <col min="4" max="4" width="11.375" style="2" customWidth="1"/>
    <col min="5" max="5" width="11.125" style="2" customWidth="1"/>
    <col min="6" max="6" width="10.75390625" style="2" customWidth="1"/>
    <col min="7" max="7" width="8.625" style="2" customWidth="1"/>
    <col min="8" max="8" width="6.75390625" style="2" customWidth="1"/>
    <col min="9" max="9" width="6.875" style="1" customWidth="1"/>
    <col min="10" max="16384" width="9.125" style="1" customWidth="1"/>
  </cols>
  <sheetData>
    <row r="1" spans="7:9" ht="15" customHeight="1">
      <c r="G1" s="60" t="s">
        <v>45</v>
      </c>
      <c r="I1" s="60"/>
    </row>
    <row r="2" spans="1:9" ht="55.5" customHeight="1">
      <c r="A2" s="4" t="s">
        <v>218</v>
      </c>
      <c r="B2" s="63"/>
      <c r="C2" s="62"/>
      <c r="D2" s="62"/>
      <c r="E2" s="62"/>
      <c r="F2" s="62"/>
      <c r="G2" s="62"/>
      <c r="H2" s="62"/>
      <c r="I2" s="63"/>
    </row>
    <row r="3" spans="1:9" ht="3.75" customHeight="1">
      <c r="A3" s="4"/>
      <c r="B3" s="63"/>
      <c r="C3" s="62"/>
      <c r="D3" s="62"/>
      <c r="E3" s="62"/>
      <c r="F3" s="62"/>
      <c r="G3" s="62"/>
      <c r="H3" s="62"/>
      <c r="I3" s="63"/>
    </row>
    <row r="4" ht="13.5" customHeight="1" thickBot="1">
      <c r="H4" s="2" t="s">
        <v>40</v>
      </c>
    </row>
    <row r="5" spans="1:10" ht="24.75" customHeight="1" thickTop="1">
      <c r="A5" s="8" t="s">
        <v>1</v>
      </c>
      <c r="B5" s="334" t="s">
        <v>2</v>
      </c>
      <c r="C5" s="9" t="s">
        <v>3</v>
      </c>
      <c r="D5" s="272" t="s">
        <v>215</v>
      </c>
      <c r="E5" s="273"/>
      <c r="F5" s="9" t="s">
        <v>3</v>
      </c>
      <c r="G5" s="9" t="s">
        <v>4</v>
      </c>
      <c r="H5" s="270" t="s">
        <v>46</v>
      </c>
      <c r="I5" s="271"/>
      <c r="J5" s="14"/>
    </row>
    <row r="6" spans="1:9" ht="18" customHeight="1">
      <c r="A6" s="15"/>
      <c r="B6" s="335"/>
      <c r="C6" s="16" t="s">
        <v>108</v>
      </c>
      <c r="D6" s="17" t="s">
        <v>6</v>
      </c>
      <c r="E6" s="17" t="s">
        <v>7</v>
      </c>
      <c r="F6" s="16" t="s">
        <v>141</v>
      </c>
      <c r="G6" s="18" t="s">
        <v>8</v>
      </c>
      <c r="H6" s="19" t="s">
        <v>9</v>
      </c>
      <c r="I6" s="20" t="s">
        <v>10</v>
      </c>
    </row>
    <row r="7" spans="1:9" s="25" customFormat="1" ht="11.25" customHeight="1" thickBot="1">
      <c r="A7" s="21">
        <v>1</v>
      </c>
      <c r="B7" s="22">
        <v>2</v>
      </c>
      <c r="C7" s="23">
        <v>6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4">
        <v>9</v>
      </c>
    </row>
    <row r="8" spans="1:9" s="124" customFormat="1" ht="21" customHeight="1" thickBot="1" thickTop="1">
      <c r="A8" s="267" t="s">
        <v>11</v>
      </c>
      <c r="B8" s="214" t="s">
        <v>43</v>
      </c>
      <c r="C8" s="121">
        <f>C9</f>
        <v>1810867</v>
      </c>
      <c r="D8" s="121">
        <f>D9</f>
        <v>1800000</v>
      </c>
      <c r="E8" s="121">
        <f>E9</f>
        <v>1800000</v>
      </c>
      <c r="F8" s="121">
        <f>F9</f>
        <v>2038137</v>
      </c>
      <c r="G8" s="122">
        <f aca="true" t="shared" si="0" ref="G8:G14">F8/C8*100</f>
        <v>112.55034190804736</v>
      </c>
      <c r="H8" s="122">
        <f aca="true" t="shared" si="1" ref="H8:H14">F8/D8*100</f>
        <v>113.22983333333335</v>
      </c>
      <c r="I8" s="123">
        <f aca="true" t="shared" si="2" ref="I8:I16">F8/E8*100</f>
        <v>113.22983333333335</v>
      </c>
    </row>
    <row r="9" spans="1:9" s="114" customFormat="1" ht="60" customHeight="1" thickBot="1" thickTop="1">
      <c r="A9" s="109">
        <v>756</v>
      </c>
      <c r="B9" s="110" t="s">
        <v>47</v>
      </c>
      <c r="C9" s="111">
        <f>SUM(C11:C11)</f>
        <v>1810867</v>
      </c>
      <c r="D9" s="111">
        <f>SUM(D11:D11)</f>
        <v>1800000</v>
      </c>
      <c r="E9" s="111">
        <f>SUM(E11:E11)</f>
        <v>1800000</v>
      </c>
      <c r="F9" s="111">
        <f>SUM(F11:F11)</f>
        <v>2038137</v>
      </c>
      <c r="G9" s="112">
        <f t="shared" si="0"/>
        <v>112.55034190804736</v>
      </c>
      <c r="H9" s="112">
        <f t="shared" si="1"/>
        <v>113.22983333333335</v>
      </c>
      <c r="I9" s="113">
        <f t="shared" si="2"/>
        <v>113.22983333333335</v>
      </c>
    </row>
    <row r="10" spans="1:9" s="31" customFormat="1" ht="46.5" customHeight="1" thickTop="1">
      <c r="A10" s="115">
        <v>75618</v>
      </c>
      <c r="B10" s="116" t="s">
        <v>48</v>
      </c>
      <c r="C10" s="117">
        <f>C11</f>
        <v>1810867</v>
      </c>
      <c r="D10" s="117">
        <f>D11</f>
        <v>1800000</v>
      </c>
      <c r="E10" s="117">
        <f>E11</f>
        <v>1800000</v>
      </c>
      <c r="F10" s="117">
        <f>F11</f>
        <v>2038137</v>
      </c>
      <c r="G10" s="118">
        <f t="shared" si="0"/>
        <v>112.55034190804736</v>
      </c>
      <c r="H10" s="118">
        <f t="shared" si="1"/>
        <v>113.22983333333335</v>
      </c>
      <c r="I10" s="119">
        <f t="shared" si="2"/>
        <v>113.22983333333335</v>
      </c>
    </row>
    <row r="11" spans="1:9" s="36" customFormat="1" ht="30.75" thickBot="1">
      <c r="A11" s="120" t="s">
        <v>49</v>
      </c>
      <c r="B11" s="305" t="s">
        <v>50</v>
      </c>
      <c r="C11" s="33">
        <v>1810867</v>
      </c>
      <c r="D11" s="33">
        <v>1800000</v>
      </c>
      <c r="E11" s="33">
        <v>1800000</v>
      </c>
      <c r="F11" s="33">
        <v>2038137</v>
      </c>
      <c r="G11" s="51">
        <f t="shared" si="0"/>
        <v>112.55034190804736</v>
      </c>
      <c r="H11" s="51">
        <f t="shared" si="1"/>
        <v>113.22983333333335</v>
      </c>
      <c r="I11" s="52">
        <f t="shared" si="2"/>
        <v>113.22983333333335</v>
      </c>
    </row>
    <row r="12" spans="1:9" s="124" customFormat="1" ht="21.75" customHeight="1" thickBot="1" thickTop="1">
      <c r="A12" s="262" t="s">
        <v>13</v>
      </c>
      <c r="B12" s="263" t="s">
        <v>44</v>
      </c>
      <c r="C12" s="264">
        <f>C13+C16</f>
        <v>1468907</v>
      </c>
      <c r="D12" s="264">
        <f>D13+D16</f>
        <v>1800000</v>
      </c>
      <c r="E12" s="264">
        <f>E13+E16</f>
        <v>2389449</v>
      </c>
      <c r="F12" s="264">
        <f>F13+F16</f>
        <v>1701555</v>
      </c>
      <c r="G12" s="265">
        <f t="shared" si="0"/>
        <v>115.83817083042017</v>
      </c>
      <c r="H12" s="265">
        <f t="shared" si="1"/>
        <v>94.53083333333333</v>
      </c>
      <c r="I12" s="266">
        <f t="shared" si="2"/>
        <v>71.21118718164732</v>
      </c>
    </row>
    <row r="13" spans="1:9" s="31" customFormat="1" ht="20.25" customHeight="1" thickBot="1" thickTop="1">
      <c r="A13" s="26">
        <v>750</v>
      </c>
      <c r="B13" s="27" t="s">
        <v>51</v>
      </c>
      <c r="C13" s="28">
        <f>SUM(C15:C15)</f>
        <v>53640</v>
      </c>
      <c r="D13" s="28">
        <f>SUM(D15:D15)</f>
        <v>60700</v>
      </c>
      <c r="E13" s="28">
        <f>SUM(E15:E15)</f>
        <v>60700</v>
      </c>
      <c r="F13" s="28">
        <f>SUM(F15:F15)</f>
        <v>59852</v>
      </c>
      <c r="G13" s="29">
        <f t="shared" si="0"/>
        <v>111.58090976882924</v>
      </c>
      <c r="H13" s="29">
        <f t="shared" si="1"/>
        <v>98.60296540362438</v>
      </c>
      <c r="I13" s="30">
        <f t="shared" si="2"/>
        <v>98.60296540362438</v>
      </c>
    </row>
    <row r="14" spans="1:9" s="114" customFormat="1" ht="17.25" customHeight="1" thickTop="1">
      <c r="A14" s="237">
        <v>75023</v>
      </c>
      <c r="B14" s="238" t="s">
        <v>52</v>
      </c>
      <c r="C14" s="239">
        <f>C15</f>
        <v>53640</v>
      </c>
      <c r="D14" s="239">
        <f>D15</f>
        <v>60700</v>
      </c>
      <c r="E14" s="239">
        <f>E15</f>
        <v>60700</v>
      </c>
      <c r="F14" s="239">
        <f>F15</f>
        <v>59852</v>
      </c>
      <c r="G14" s="240">
        <f t="shared" si="0"/>
        <v>111.58090976882924</v>
      </c>
      <c r="H14" s="240">
        <f t="shared" si="1"/>
        <v>98.60296540362438</v>
      </c>
      <c r="I14" s="241">
        <f t="shared" si="2"/>
        <v>98.60296540362438</v>
      </c>
    </row>
    <row r="15" spans="1:9" s="247" customFormat="1" ht="29.25" customHeight="1" thickBot="1">
      <c r="A15" s="242"/>
      <c r="B15" s="243" t="s">
        <v>53</v>
      </c>
      <c r="C15" s="244">
        <v>53640</v>
      </c>
      <c r="D15" s="244">
        <v>60700</v>
      </c>
      <c r="E15" s="244">
        <v>60700</v>
      </c>
      <c r="F15" s="244">
        <v>59852</v>
      </c>
      <c r="G15" s="300">
        <f>F15/C15*100</f>
        <v>111.58090976882924</v>
      </c>
      <c r="H15" s="300">
        <f>F15/D15*100</f>
        <v>98.60296540362438</v>
      </c>
      <c r="I15" s="301">
        <f t="shared" si="2"/>
        <v>98.60296540362438</v>
      </c>
    </row>
    <row r="16" spans="1:9" s="31" customFormat="1" ht="20.25" customHeight="1" thickBot="1" thickTop="1">
      <c r="A16" s="26">
        <v>851</v>
      </c>
      <c r="B16" s="27" t="s">
        <v>54</v>
      </c>
      <c r="C16" s="28">
        <f>SUM(C25+C17+C19)</f>
        <v>1415267</v>
      </c>
      <c r="D16" s="28">
        <f>SUM(D25+D17+D19)</f>
        <v>1739300</v>
      </c>
      <c r="E16" s="28">
        <f>SUM(E25+E17+E19)</f>
        <v>2328749</v>
      </c>
      <c r="F16" s="28">
        <f>SUM(F25+F17+F19)</f>
        <v>1641703</v>
      </c>
      <c r="G16" s="29">
        <f>F16/C16*100</f>
        <v>115.99952517793461</v>
      </c>
      <c r="H16" s="29">
        <f>F16/D16*100</f>
        <v>94.388719599839</v>
      </c>
      <c r="I16" s="30">
        <f t="shared" si="2"/>
        <v>70.49720686943934</v>
      </c>
    </row>
    <row r="17" spans="1:9" s="114" customFormat="1" ht="17.25" customHeight="1" hidden="1" thickTop="1">
      <c r="A17" s="248">
        <v>85149</v>
      </c>
      <c r="B17" s="238" t="s">
        <v>106</v>
      </c>
      <c r="C17" s="239">
        <f>SUM(C18)</f>
        <v>0</v>
      </c>
      <c r="D17" s="239">
        <f>D18</f>
        <v>0</v>
      </c>
      <c r="E17" s="239">
        <f>SUM(E18)</f>
        <v>0</v>
      </c>
      <c r="F17" s="239">
        <f>SUM(F18)</f>
        <v>0</v>
      </c>
      <c r="G17" s="302" t="e">
        <f>F17/C17*100</f>
        <v>#DIV/0!</v>
      </c>
      <c r="H17" s="239">
        <v>0</v>
      </c>
      <c r="I17" s="303">
        <v>0</v>
      </c>
    </row>
    <row r="18" spans="1:9" s="247" customFormat="1" ht="15" customHeight="1" hidden="1">
      <c r="A18" s="249">
        <v>4300</v>
      </c>
      <c r="B18" s="250" t="s">
        <v>59</v>
      </c>
      <c r="C18" s="251">
        <v>0</v>
      </c>
      <c r="D18" s="251">
        <v>0</v>
      </c>
      <c r="E18" s="251">
        <v>0</v>
      </c>
      <c r="F18" s="251">
        <v>0</v>
      </c>
      <c r="G18" s="252" t="e">
        <f>F18/C18*100</f>
        <v>#DIV/0!</v>
      </c>
      <c r="H18" s="251">
        <v>0</v>
      </c>
      <c r="I18" s="304">
        <v>0</v>
      </c>
    </row>
    <row r="19" spans="1:9" s="114" customFormat="1" ht="17.25" customHeight="1" thickTop="1">
      <c r="A19" s="248">
        <v>85153</v>
      </c>
      <c r="B19" s="238" t="s">
        <v>105</v>
      </c>
      <c r="C19" s="239">
        <f>SUM(C20:C23)</f>
        <v>90540</v>
      </c>
      <c r="D19" s="239">
        <f>SUM(D20:D24)</f>
        <v>150000</v>
      </c>
      <c r="E19" s="239">
        <f>SUM(E20:E24)</f>
        <v>150000</v>
      </c>
      <c r="F19" s="239">
        <f>SUM(F20:F24)</f>
        <v>116854</v>
      </c>
      <c r="G19" s="298">
        <f aca="true" t="shared" si="3" ref="G19:G27">F19/C19*100</f>
        <v>129.0633973934173</v>
      </c>
      <c r="H19" s="240">
        <f aca="true" t="shared" si="4" ref="H19:H29">F19/D19*100</f>
        <v>77.90266666666666</v>
      </c>
      <c r="I19" s="241">
        <f aca="true" t="shared" si="5" ref="I19:I27">F19/E19*100</f>
        <v>77.90266666666666</v>
      </c>
    </row>
    <row r="20" spans="1:9" s="247" customFormat="1" ht="41.25" customHeight="1">
      <c r="A20" s="255">
        <v>2820</v>
      </c>
      <c r="B20" s="256" t="s">
        <v>56</v>
      </c>
      <c r="C20" s="251">
        <v>60000</v>
      </c>
      <c r="D20" s="251">
        <v>100000</v>
      </c>
      <c r="E20" s="251">
        <v>100000</v>
      </c>
      <c r="F20" s="251">
        <v>85200</v>
      </c>
      <c r="G20" s="253">
        <f t="shared" si="3"/>
        <v>142</v>
      </c>
      <c r="H20" s="253">
        <f t="shared" si="4"/>
        <v>85.2</v>
      </c>
      <c r="I20" s="254">
        <f t="shared" si="5"/>
        <v>85.2</v>
      </c>
    </row>
    <row r="21" spans="1:9" s="247" customFormat="1" ht="15">
      <c r="A21" s="255">
        <v>3000</v>
      </c>
      <c r="B21" s="256" t="s">
        <v>102</v>
      </c>
      <c r="C21" s="251">
        <v>0</v>
      </c>
      <c r="D21" s="251">
        <v>0</v>
      </c>
      <c r="E21" s="251">
        <v>10000</v>
      </c>
      <c r="F21" s="251">
        <v>9965</v>
      </c>
      <c r="G21" s="252">
        <v>0</v>
      </c>
      <c r="H21" s="252">
        <v>0</v>
      </c>
      <c r="I21" s="254">
        <f t="shared" si="5"/>
        <v>99.65</v>
      </c>
    </row>
    <row r="22" spans="1:9" s="114" customFormat="1" ht="16.5" customHeight="1">
      <c r="A22" s="255">
        <v>4210</v>
      </c>
      <c r="B22" s="256" t="s">
        <v>57</v>
      </c>
      <c r="C22" s="252">
        <v>7772</v>
      </c>
      <c r="D22" s="252">
        <v>10000</v>
      </c>
      <c r="E22" s="252">
        <v>7070</v>
      </c>
      <c r="F22" s="252">
        <v>5461</v>
      </c>
      <c r="G22" s="253">
        <f>F22/C22*100</f>
        <v>70.26505404014411</v>
      </c>
      <c r="H22" s="253">
        <f>F22/D22*100</f>
        <v>54.61</v>
      </c>
      <c r="I22" s="254">
        <f t="shared" si="5"/>
        <v>77.24186704384725</v>
      </c>
    </row>
    <row r="23" spans="1:9" s="114" customFormat="1" ht="15.75" customHeight="1">
      <c r="A23" s="249">
        <v>4300</v>
      </c>
      <c r="B23" s="250" t="s">
        <v>59</v>
      </c>
      <c r="C23" s="252">
        <v>22768</v>
      </c>
      <c r="D23" s="252">
        <v>40000</v>
      </c>
      <c r="E23" s="252">
        <v>25000</v>
      </c>
      <c r="F23" s="252">
        <v>8298</v>
      </c>
      <c r="G23" s="253">
        <f>F23/C23*100</f>
        <v>36.44588896697118</v>
      </c>
      <c r="H23" s="253">
        <f>F23/D23*100</f>
        <v>20.745</v>
      </c>
      <c r="I23" s="254">
        <f t="shared" si="5"/>
        <v>33.192</v>
      </c>
    </row>
    <row r="24" spans="1:9" s="114" customFormat="1" ht="30">
      <c r="A24" s="249">
        <v>6060</v>
      </c>
      <c r="B24" s="250" t="s">
        <v>217</v>
      </c>
      <c r="C24" s="251">
        <v>0</v>
      </c>
      <c r="D24" s="251">
        <v>0</v>
      </c>
      <c r="E24" s="251">
        <v>7930</v>
      </c>
      <c r="F24" s="251">
        <v>7930</v>
      </c>
      <c r="G24" s="251">
        <v>0</v>
      </c>
      <c r="H24" s="251">
        <v>0</v>
      </c>
      <c r="I24" s="301">
        <f t="shared" si="5"/>
        <v>100</v>
      </c>
    </row>
    <row r="25" spans="1:9" s="114" customFormat="1" ht="17.25" customHeight="1">
      <c r="A25" s="248">
        <v>85154</v>
      </c>
      <c r="B25" s="238" t="s">
        <v>55</v>
      </c>
      <c r="C25" s="239">
        <f>SUM(C26:C42)</f>
        <v>1324727</v>
      </c>
      <c r="D25" s="239">
        <f>SUM(D26:D42)</f>
        <v>1589300</v>
      </c>
      <c r="E25" s="239">
        <f>SUM(E26:E42)</f>
        <v>2178749</v>
      </c>
      <c r="F25" s="239">
        <f>SUM(F26:F42)</f>
        <v>1524849</v>
      </c>
      <c r="G25" s="240">
        <f t="shared" si="3"/>
        <v>115.10665971177458</v>
      </c>
      <c r="H25" s="240">
        <f t="shared" si="4"/>
        <v>95.94469263197635</v>
      </c>
      <c r="I25" s="241">
        <f t="shared" si="5"/>
        <v>69.98736430860095</v>
      </c>
    </row>
    <row r="26" spans="1:9" s="247" customFormat="1" ht="27" customHeight="1">
      <c r="A26" s="249">
        <v>2480</v>
      </c>
      <c r="B26" s="250" t="s">
        <v>75</v>
      </c>
      <c r="C26" s="251">
        <v>72476</v>
      </c>
      <c r="D26" s="251">
        <v>80000</v>
      </c>
      <c r="E26" s="251">
        <v>80000</v>
      </c>
      <c r="F26" s="251">
        <v>7779</v>
      </c>
      <c r="G26" s="253">
        <f t="shared" si="3"/>
        <v>10.733208234450025</v>
      </c>
      <c r="H26" s="253">
        <f t="shared" si="4"/>
        <v>9.72375</v>
      </c>
      <c r="I26" s="254">
        <f t="shared" si="5"/>
        <v>9.72375</v>
      </c>
    </row>
    <row r="27" spans="1:9" s="114" customFormat="1" ht="42.75" customHeight="1">
      <c r="A27" s="255">
        <v>2820</v>
      </c>
      <c r="B27" s="256" t="s">
        <v>56</v>
      </c>
      <c r="C27" s="252">
        <v>429827</v>
      </c>
      <c r="D27" s="252">
        <v>440000</v>
      </c>
      <c r="E27" s="252">
        <v>440000</v>
      </c>
      <c r="F27" s="252">
        <v>433780</v>
      </c>
      <c r="G27" s="253">
        <f t="shared" si="3"/>
        <v>100.91967233328758</v>
      </c>
      <c r="H27" s="253">
        <f t="shared" si="4"/>
        <v>98.58636363636364</v>
      </c>
      <c r="I27" s="254">
        <f t="shared" si="5"/>
        <v>98.58636363636364</v>
      </c>
    </row>
    <row r="28" spans="1:9" s="114" customFormat="1" ht="16.5" customHeight="1" hidden="1">
      <c r="A28" s="257">
        <v>3000</v>
      </c>
      <c r="B28" s="256" t="s">
        <v>102</v>
      </c>
      <c r="C28" s="252">
        <v>0</v>
      </c>
      <c r="D28" s="252"/>
      <c r="E28" s="252"/>
      <c r="F28" s="252"/>
      <c r="G28" s="252" t="e">
        <f aca="true" t="shared" si="6" ref="G28:G42">F28/C28*100</f>
        <v>#DIV/0!</v>
      </c>
      <c r="H28" s="252">
        <v>0</v>
      </c>
      <c r="I28" s="299">
        <v>0</v>
      </c>
    </row>
    <row r="29" spans="1:9" s="247" customFormat="1" ht="15.75" customHeight="1">
      <c r="A29" s="257">
        <v>4170</v>
      </c>
      <c r="B29" s="243" t="s">
        <v>104</v>
      </c>
      <c r="C29" s="244">
        <v>54949</v>
      </c>
      <c r="D29" s="244">
        <v>65500</v>
      </c>
      <c r="E29" s="244">
        <v>65500</v>
      </c>
      <c r="F29" s="244">
        <v>53754</v>
      </c>
      <c r="G29" s="253">
        <f t="shared" si="6"/>
        <v>97.82525614660868</v>
      </c>
      <c r="H29" s="252">
        <f t="shared" si="4"/>
        <v>82.06717557251908</v>
      </c>
      <c r="I29" s="254">
        <f aca="true" t="shared" si="7" ref="I29:I34">F29/E29*100</f>
        <v>82.06717557251908</v>
      </c>
    </row>
    <row r="30" spans="1:9" s="247" customFormat="1" ht="15.75" customHeight="1">
      <c r="A30" s="255">
        <v>4210</v>
      </c>
      <c r="B30" s="243" t="s">
        <v>57</v>
      </c>
      <c r="C30" s="244">
        <v>43101</v>
      </c>
      <c r="D30" s="244">
        <v>40000</v>
      </c>
      <c r="E30" s="244">
        <v>39500</v>
      </c>
      <c r="F30" s="244">
        <v>38775</v>
      </c>
      <c r="G30" s="253">
        <f t="shared" si="6"/>
        <v>89.96310990464258</v>
      </c>
      <c r="H30" s="253">
        <f aca="true" t="shared" si="8" ref="H30:H37">F30/D30*100</f>
        <v>96.9375</v>
      </c>
      <c r="I30" s="254">
        <f t="shared" si="7"/>
        <v>98.16455696202532</v>
      </c>
    </row>
    <row r="31" spans="1:9" s="114" customFormat="1" ht="26.25" customHeight="1">
      <c r="A31" s="255">
        <v>4240</v>
      </c>
      <c r="B31" s="256" t="s">
        <v>58</v>
      </c>
      <c r="C31" s="252">
        <v>8228</v>
      </c>
      <c r="D31" s="252">
        <v>10000</v>
      </c>
      <c r="E31" s="252">
        <v>10000</v>
      </c>
      <c r="F31" s="252">
        <v>9894</v>
      </c>
      <c r="G31" s="253">
        <f t="shared" si="6"/>
        <v>120.24793388429754</v>
      </c>
      <c r="H31" s="253">
        <f t="shared" si="8"/>
        <v>98.94</v>
      </c>
      <c r="I31" s="254">
        <f t="shared" si="7"/>
        <v>98.94</v>
      </c>
    </row>
    <row r="32" spans="1:9" s="114" customFormat="1" ht="17.25" customHeight="1">
      <c r="A32" s="249">
        <v>4270</v>
      </c>
      <c r="B32" s="250" t="s">
        <v>216</v>
      </c>
      <c r="C32" s="252">
        <v>0</v>
      </c>
      <c r="D32" s="252">
        <v>0</v>
      </c>
      <c r="E32" s="252">
        <v>225000</v>
      </c>
      <c r="F32" s="252">
        <v>224965</v>
      </c>
      <c r="G32" s="252">
        <v>0</v>
      </c>
      <c r="H32" s="244">
        <v>0</v>
      </c>
      <c r="I32" s="246">
        <f t="shared" si="7"/>
        <v>99.98444444444445</v>
      </c>
    </row>
    <row r="33" spans="1:9" s="247" customFormat="1" ht="15.75" customHeight="1">
      <c r="A33" s="249">
        <v>4300</v>
      </c>
      <c r="B33" s="250" t="s">
        <v>59</v>
      </c>
      <c r="C33" s="258">
        <v>711232</v>
      </c>
      <c r="D33" s="258">
        <v>933300</v>
      </c>
      <c r="E33" s="258">
        <v>1147749</v>
      </c>
      <c r="F33" s="258">
        <v>716982</v>
      </c>
      <c r="G33" s="253">
        <f t="shared" si="6"/>
        <v>100.8084563124269</v>
      </c>
      <c r="H33" s="245">
        <f t="shared" si="8"/>
        <v>76.82224365155899</v>
      </c>
      <c r="I33" s="246">
        <f t="shared" si="7"/>
        <v>62.46853623919516</v>
      </c>
    </row>
    <row r="34" spans="1:9" s="247" customFormat="1" ht="30">
      <c r="A34" s="260">
        <v>4390</v>
      </c>
      <c r="B34" s="261" t="s">
        <v>135</v>
      </c>
      <c r="C34" s="252">
        <v>427</v>
      </c>
      <c r="D34" s="252">
        <v>10000</v>
      </c>
      <c r="E34" s="252">
        <v>10000</v>
      </c>
      <c r="F34" s="252">
        <v>0</v>
      </c>
      <c r="G34" s="252">
        <v>0</v>
      </c>
      <c r="H34" s="244">
        <f t="shared" si="8"/>
        <v>0</v>
      </c>
      <c r="I34" s="259">
        <f t="shared" si="7"/>
        <v>0</v>
      </c>
    </row>
    <row r="35" spans="1:9" s="247" customFormat="1" ht="15.75" customHeight="1">
      <c r="A35" s="255">
        <v>4410</v>
      </c>
      <c r="B35" s="256" t="s">
        <v>60</v>
      </c>
      <c r="C35" s="252">
        <v>432</v>
      </c>
      <c r="D35" s="252">
        <v>2600</v>
      </c>
      <c r="E35" s="252">
        <v>2600</v>
      </c>
      <c r="F35" s="252">
        <v>438</v>
      </c>
      <c r="G35" s="253">
        <f t="shared" si="6"/>
        <v>101.38888888888889</v>
      </c>
      <c r="H35" s="245">
        <f t="shared" si="8"/>
        <v>16.846153846153847</v>
      </c>
      <c r="I35" s="246">
        <f>F35/E35*100</f>
        <v>16.846153846153847</v>
      </c>
    </row>
    <row r="36" spans="1:9" s="247" customFormat="1" ht="15.75" customHeight="1" hidden="1">
      <c r="A36" s="255">
        <v>4430</v>
      </c>
      <c r="B36" s="256" t="s">
        <v>76</v>
      </c>
      <c r="C36" s="252">
        <v>0</v>
      </c>
      <c r="D36" s="252"/>
      <c r="E36" s="252"/>
      <c r="F36" s="252"/>
      <c r="G36" s="252">
        <v>0</v>
      </c>
      <c r="H36" s="244">
        <v>0</v>
      </c>
      <c r="I36" s="259">
        <v>0</v>
      </c>
    </row>
    <row r="37" spans="1:9" s="247" customFormat="1" ht="28.5" customHeight="1">
      <c r="A37" s="260">
        <v>4610</v>
      </c>
      <c r="B37" s="261" t="s">
        <v>107</v>
      </c>
      <c r="C37" s="258">
        <v>2200</v>
      </c>
      <c r="D37" s="258">
        <v>3000</v>
      </c>
      <c r="E37" s="258">
        <v>3000</v>
      </c>
      <c r="F37" s="258">
        <v>2682</v>
      </c>
      <c r="G37" s="253">
        <f t="shared" si="6"/>
        <v>121.9090909090909</v>
      </c>
      <c r="H37" s="244">
        <f t="shared" si="8"/>
        <v>89.4</v>
      </c>
      <c r="I37" s="246">
        <f>F37/E37*100</f>
        <v>89.4</v>
      </c>
    </row>
    <row r="38" spans="1:9" s="247" customFormat="1" ht="30">
      <c r="A38" s="255">
        <v>4700</v>
      </c>
      <c r="B38" s="256" t="s">
        <v>136</v>
      </c>
      <c r="C38" s="252">
        <v>1280</v>
      </c>
      <c r="D38" s="252">
        <v>4000</v>
      </c>
      <c r="E38" s="252">
        <v>4000</v>
      </c>
      <c r="F38" s="252">
        <v>990</v>
      </c>
      <c r="G38" s="253">
        <f>F38/C38*100</f>
        <v>77.34375</v>
      </c>
      <c r="H38" s="244">
        <f>F38/D38*100</f>
        <v>24.75</v>
      </c>
      <c r="I38" s="246">
        <f>F38/E38*100</f>
        <v>24.75</v>
      </c>
    </row>
    <row r="39" spans="1:9" s="247" customFormat="1" ht="30">
      <c r="A39" s="255">
        <v>4740</v>
      </c>
      <c r="B39" s="256" t="s">
        <v>134</v>
      </c>
      <c r="C39" s="252">
        <v>335</v>
      </c>
      <c r="D39" s="252">
        <v>900</v>
      </c>
      <c r="E39" s="252">
        <v>900</v>
      </c>
      <c r="F39" s="252">
        <v>150</v>
      </c>
      <c r="G39" s="253">
        <f>F39/C39*100</f>
        <v>44.776119402985074</v>
      </c>
      <c r="H39" s="244">
        <f>F39/D39*100</f>
        <v>16.666666666666664</v>
      </c>
      <c r="I39" s="246">
        <f>F39/E39*100</f>
        <v>16.666666666666664</v>
      </c>
    </row>
    <row r="40" spans="1:9" s="247" customFormat="1" ht="28.5" customHeight="1">
      <c r="A40" s="260">
        <v>4750</v>
      </c>
      <c r="B40" s="297" t="s">
        <v>137</v>
      </c>
      <c r="C40" s="258">
        <v>240</v>
      </c>
      <c r="D40" s="258">
        <v>0</v>
      </c>
      <c r="E40" s="258">
        <v>500</v>
      </c>
      <c r="F40" s="258">
        <v>500</v>
      </c>
      <c r="G40" s="253">
        <f>F40/C40*100</f>
        <v>208.33333333333334</v>
      </c>
      <c r="H40" s="244">
        <v>0</v>
      </c>
      <c r="I40" s="246">
        <f>F40/E40*100</f>
        <v>100</v>
      </c>
    </row>
    <row r="41" spans="1:9" s="247" customFormat="1" ht="21" customHeight="1" thickBot="1">
      <c r="A41" s="255">
        <v>6050</v>
      </c>
      <c r="B41" s="256" t="s">
        <v>77</v>
      </c>
      <c r="C41" s="252">
        <v>0</v>
      </c>
      <c r="D41" s="252">
        <v>0</v>
      </c>
      <c r="E41" s="252">
        <v>150000</v>
      </c>
      <c r="F41" s="252">
        <v>34160</v>
      </c>
      <c r="G41" s="252">
        <v>0</v>
      </c>
      <c r="H41" s="244">
        <v>0</v>
      </c>
      <c r="I41" s="246">
        <f>F41/E41*100</f>
        <v>22.773333333333333</v>
      </c>
    </row>
    <row r="42" spans="1:9" s="247" customFormat="1" ht="43.5" customHeight="1" hidden="1" thickBot="1">
      <c r="A42" s="260">
        <v>6170</v>
      </c>
      <c r="B42" s="261" t="s">
        <v>103</v>
      </c>
      <c r="C42" s="258">
        <v>0</v>
      </c>
      <c r="D42" s="258"/>
      <c r="E42" s="258"/>
      <c r="F42" s="258"/>
      <c r="G42" s="252" t="e">
        <f t="shared" si="6"/>
        <v>#DIV/0!</v>
      </c>
      <c r="H42" s="244">
        <v>0</v>
      </c>
      <c r="I42" s="259">
        <v>0</v>
      </c>
    </row>
    <row r="43" spans="1:9" s="36" customFormat="1" ht="17.25" customHeight="1" hidden="1" thickBot="1">
      <c r="A43" s="66"/>
      <c r="B43" s="153"/>
      <c r="C43" s="33"/>
      <c r="D43" s="33"/>
      <c r="E43" s="33"/>
      <c r="F43" s="33"/>
      <c r="G43" s="33"/>
      <c r="H43" s="34"/>
      <c r="I43" s="35"/>
    </row>
    <row r="44" spans="1:9" s="124" customFormat="1" ht="24.75" customHeight="1" thickBot="1" thickTop="1">
      <c r="A44" s="269"/>
      <c r="B44" s="268" t="s">
        <v>61</v>
      </c>
      <c r="C44" s="121">
        <f>C13+C16</f>
        <v>1468907</v>
      </c>
      <c r="D44" s="121">
        <f>D13+D16</f>
        <v>1800000</v>
      </c>
      <c r="E44" s="121">
        <f>E13+E16</f>
        <v>2389449</v>
      </c>
      <c r="F44" s="121">
        <f>F13+F16</f>
        <v>1701555</v>
      </c>
      <c r="G44" s="29">
        <f>F44/C44*100</f>
        <v>115.83817083042017</v>
      </c>
      <c r="H44" s="29">
        <f>F44/D44*100</f>
        <v>94.53083333333333</v>
      </c>
      <c r="I44" s="30">
        <f>F44/E44*100</f>
        <v>71.21118718164732</v>
      </c>
    </row>
    <row r="45" spans="2:9" s="36" customFormat="1" ht="21.75" customHeight="1" thickTop="1">
      <c r="B45" s="125"/>
      <c r="C45" s="57"/>
      <c r="D45" s="57"/>
      <c r="E45" s="57"/>
      <c r="F45" s="57"/>
      <c r="G45" s="57"/>
      <c r="H45" s="57"/>
      <c r="I45" s="58"/>
    </row>
    <row r="46" spans="1:8" s="36" customFormat="1" ht="21.75" customHeight="1">
      <c r="A46" s="338" t="s">
        <v>220</v>
      </c>
      <c r="B46" s="125"/>
      <c r="C46" s="57"/>
      <c r="D46" s="57"/>
      <c r="E46" s="57"/>
      <c r="F46" s="57"/>
      <c r="G46" s="57"/>
      <c r="H46" s="57"/>
    </row>
    <row r="47" spans="1:8" s="36" customFormat="1" ht="21.75" customHeight="1">
      <c r="A47" s="338" t="s">
        <v>221</v>
      </c>
      <c r="B47" s="125"/>
      <c r="C47" s="57"/>
      <c r="D47" s="57"/>
      <c r="E47" s="57"/>
      <c r="F47" s="57"/>
      <c r="G47" s="57"/>
      <c r="H47" s="57"/>
    </row>
    <row r="48" spans="1:8" s="36" customFormat="1" ht="21.75" customHeight="1">
      <c r="A48" s="338" t="s">
        <v>222</v>
      </c>
      <c r="B48" s="125"/>
      <c r="C48" s="57"/>
      <c r="D48" s="57"/>
      <c r="E48" s="57"/>
      <c r="F48" s="57"/>
      <c r="G48" s="57"/>
      <c r="H48" s="57"/>
    </row>
    <row r="49" spans="2:8" s="36" customFormat="1" ht="21.75" customHeight="1">
      <c r="B49" s="125"/>
      <c r="C49" s="57"/>
      <c r="D49" s="57"/>
      <c r="E49" s="57"/>
      <c r="F49" s="57"/>
      <c r="G49" s="57"/>
      <c r="H49" s="57"/>
    </row>
    <row r="50" spans="2:8" s="36" customFormat="1" ht="21.75" customHeight="1">
      <c r="B50" s="125"/>
      <c r="C50" s="57"/>
      <c r="D50" s="57"/>
      <c r="E50" s="57"/>
      <c r="F50" s="57"/>
      <c r="G50" s="57"/>
      <c r="H50" s="57"/>
    </row>
    <row r="51" spans="2:8" s="36" customFormat="1" ht="21.75" customHeight="1">
      <c r="B51" s="125"/>
      <c r="C51" s="57"/>
      <c r="D51" s="57"/>
      <c r="E51" s="57"/>
      <c r="F51" s="57"/>
      <c r="G51" s="57"/>
      <c r="H51" s="57"/>
    </row>
    <row r="52" spans="3:8" s="36" customFormat="1" ht="21.75" customHeight="1">
      <c r="C52" s="57"/>
      <c r="D52" s="57"/>
      <c r="E52" s="57"/>
      <c r="F52" s="57"/>
      <c r="G52" s="57"/>
      <c r="H52" s="57"/>
    </row>
    <row r="53" spans="3:8" s="36" customFormat="1" ht="21.75" customHeight="1">
      <c r="C53" s="57"/>
      <c r="D53" s="57"/>
      <c r="E53" s="57"/>
      <c r="F53" s="57"/>
      <c r="G53" s="57"/>
      <c r="H53" s="57"/>
    </row>
    <row r="54" spans="3:8" s="36" customFormat="1" ht="21.75" customHeight="1">
      <c r="C54" s="57"/>
      <c r="D54" s="57"/>
      <c r="E54" s="57"/>
      <c r="F54" s="57"/>
      <c r="G54" s="57"/>
      <c r="H54" s="57"/>
    </row>
    <row r="55" spans="3:8" s="36" customFormat="1" ht="21.75" customHeight="1">
      <c r="C55" s="57"/>
      <c r="D55" s="57"/>
      <c r="E55" s="57"/>
      <c r="F55" s="57"/>
      <c r="G55" s="57"/>
      <c r="H55" s="57"/>
    </row>
    <row r="56" spans="3:8" s="36" customFormat="1" ht="21.75" customHeight="1">
      <c r="C56" s="57"/>
      <c r="D56" s="57"/>
      <c r="E56" s="57"/>
      <c r="F56" s="57"/>
      <c r="G56" s="57"/>
      <c r="H56" s="57"/>
    </row>
    <row r="57" spans="3:8" s="36" customFormat="1" ht="21.75" customHeight="1">
      <c r="C57" s="57"/>
      <c r="D57" s="57"/>
      <c r="E57" s="57"/>
      <c r="F57" s="57"/>
      <c r="G57" s="57"/>
      <c r="H57" s="57"/>
    </row>
    <row r="58" spans="3:8" s="36" customFormat="1" ht="21.75" customHeight="1">
      <c r="C58" s="57"/>
      <c r="D58" s="57"/>
      <c r="E58" s="57"/>
      <c r="F58" s="57"/>
      <c r="G58" s="57"/>
      <c r="H58" s="57"/>
    </row>
    <row r="59" spans="3:8" s="36" customFormat="1" ht="21.75" customHeight="1">
      <c r="C59" s="57"/>
      <c r="D59" s="57"/>
      <c r="E59" s="57"/>
      <c r="F59" s="57"/>
      <c r="G59" s="57"/>
      <c r="H59" s="57"/>
    </row>
    <row r="60" spans="3:8" s="36" customFormat="1" ht="21.75" customHeight="1">
      <c r="C60" s="57"/>
      <c r="D60" s="57"/>
      <c r="E60" s="57"/>
      <c r="F60" s="57"/>
      <c r="G60" s="57"/>
      <c r="H60" s="57"/>
    </row>
    <row r="61" spans="3:8" s="36" customFormat="1" ht="21.75" customHeight="1">
      <c r="C61" s="57"/>
      <c r="D61" s="57"/>
      <c r="E61" s="57"/>
      <c r="F61" s="57"/>
      <c r="G61" s="57"/>
      <c r="H61" s="57"/>
    </row>
    <row r="62" spans="3:8" s="36" customFormat="1" ht="21.75" customHeight="1">
      <c r="C62" s="57"/>
      <c r="D62" s="57"/>
      <c r="E62" s="57"/>
      <c r="F62" s="57"/>
      <c r="G62" s="57"/>
      <c r="H62" s="57"/>
    </row>
    <row r="63" spans="3:8" s="36" customFormat="1" ht="21.75" customHeight="1">
      <c r="C63" s="57"/>
      <c r="D63" s="57"/>
      <c r="E63" s="57"/>
      <c r="F63" s="57"/>
      <c r="G63" s="57"/>
      <c r="H63" s="57"/>
    </row>
    <row r="64" spans="3:8" s="36" customFormat="1" ht="21.75" customHeight="1">
      <c r="C64" s="57"/>
      <c r="D64" s="57"/>
      <c r="E64" s="57"/>
      <c r="F64" s="57"/>
      <c r="G64" s="57"/>
      <c r="H64" s="57"/>
    </row>
    <row r="65" spans="3:8" s="36" customFormat="1" ht="21.75" customHeight="1">
      <c r="C65" s="57"/>
      <c r="D65" s="57"/>
      <c r="E65" s="57"/>
      <c r="F65" s="57"/>
      <c r="G65" s="57"/>
      <c r="H65" s="57"/>
    </row>
    <row r="66" spans="3:8" s="36" customFormat="1" ht="21.75" customHeight="1">
      <c r="C66" s="57"/>
      <c r="D66" s="57"/>
      <c r="E66" s="57"/>
      <c r="F66" s="57"/>
      <c r="G66" s="57"/>
      <c r="H66" s="57"/>
    </row>
    <row r="67" spans="3:8" s="36" customFormat="1" ht="21.75" customHeight="1">
      <c r="C67" s="57"/>
      <c r="D67" s="57"/>
      <c r="E67" s="57"/>
      <c r="F67" s="57"/>
      <c r="G67" s="57"/>
      <c r="H67" s="57"/>
    </row>
  </sheetData>
  <mergeCells count="1">
    <mergeCell ref="B5:B6"/>
  </mergeCells>
  <printOptions horizontalCentered="1"/>
  <pageMargins left="0" right="0" top="0.65" bottom="0.2755905511811024" header="0.34" footer="0.15748031496062992"/>
  <pageSetup firstPageNumber="314" useFirstPageNumber="1" horizontalDpi="600" verticalDpi="600" orientation="portrait" paperSize="9" scale="85" r:id="rId1"/>
  <headerFooter alignWithMargins="0">
    <oddHeader>&amp;C&amp;14 &amp;"Times New Roman,Normalny"&amp;13&amp;P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Mioduszewska</dc:creator>
  <cp:keywords/>
  <dc:description/>
  <cp:lastModifiedBy>Sulewska</cp:lastModifiedBy>
  <cp:lastPrinted>2009-03-23T08:34:01Z</cp:lastPrinted>
  <dcterms:created xsi:type="dcterms:W3CDTF">2005-03-03T08:06:02Z</dcterms:created>
  <dcterms:modified xsi:type="dcterms:W3CDTF">2009-04-23T11:52:08Z</dcterms:modified>
  <cp:category/>
  <cp:version/>
  <cp:contentType/>
  <cp:contentStatus/>
</cp:coreProperties>
</file>