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1295" windowHeight="6315" activeTab="1"/>
  </bookViews>
  <sheets>
    <sheet name="Wykres1" sheetId="1" r:id="rId1"/>
    <sheet name="Arkusz1" sheetId="2" r:id="rId2"/>
    <sheet name="Arkusz2" sheetId="3" r:id="rId3"/>
    <sheet name="Arkusz3" sheetId="4" r:id="rId4"/>
    <sheet name="Arkusz4" sheetId="5" r:id="rId5"/>
    <sheet name="Arkusz5" sheetId="6" r:id="rId6"/>
    <sheet name="Arkusz6" sheetId="7" r:id="rId7"/>
    <sheet name="Arkusz7" sheetId="8" r:id="rId8"/>
    <sheet name="Arkusz8" sheetId="9" r:id="rId9"/>
    <sheet name="Arkusz9" sheetId="10" r:id="rId10"/>
    <sheet name="Arkusz10" sheetId="11" r:id="rId11"/>
    <sheet name="Arkusz11" sheetId="12" r:id="rId12"/>
    <sheet name="Arkusz12" sheetId="13" r:id="rId13"/>
    <sheet name="Arkusz13" sheetId="14" r:id="rId14"/>
    <sheet name="Arkusz14" sheetId="15" r:id="rId15"/>
    <sheet name="Arkusz15" sheetId="16" r:id="rId16"/>
    <sheet name="Arkusz16" sheetId="17" r:id="rId17"/>
  </sheets>
  <definedNames>
    <definedName name="_xlnm.Print_Titles" localSheetId="1">'Arkusz1'!$4:$7</definedName>
  </definedNames>
  <calcPr fullCalcOnLoad="1"/>
</workbook>
</file>

<file path=xl/sharedStrings.xml><?xml version="1.0" encoding="utf-8"?>
<sst xmlns="http://schemas.openxmlformats.org/spreadsheetml/2006/main" count="458" uniqueCount="341">
  <si>
    <t>( w tys. zł.)</t>
  </si>
  <si>
    <t>Szacun-</t>
  </si>
  <si>
    <t xml:space="preserve">Nakłady </t>
  </si>
  <si>
    <t xml:space="preserve">Łącznie </t>
  </si>
  <si>
    <t>Lp</t>
  </si>
  <si>
    <t>Punkty</t>
  </si>
  <si>
    <t xml:space="preserve">Kod zadania </t>
  </si>
  <si>
    <t xml:space="preserve">Nazwa zadania i lokalizacja </t>
  </si>
  <si>
    <t>w latach planu</t>
  </si>
  <si>
    <t>Uwagi</t>
  </si>
  <si>
    <t>proponowane</t>
  </si>
  <si>
    <t>SUMA INWESTYCJI</t>
  </si>
  <si>
    <t>Transport i Łączność</t>
  </si>
  <si>
    <t>Remonty dróg i ulic</t>
  </si>
  <si>
    <t>ciągłe</t>
  </si>
  <si>
    <t>nakłady ciągłe</t>
  </si>
  <si>
    <t>Budowa ścieżek rowerowych</t>
  </si>
  <si>
    <t>Gospodarka Mieszkaniowa</t>
  </si>
  <si>
    <t>Działalność Usługowa</t>
  </si>
  <si>
    <t>GK/001/01</t>
  </si>
  <si>
    <t>Budowa katastru</t>
  </si>
  <si>
    <t>Administracja Publiczna</t>
  </si>
  <si>
    <t>INF/001/01</t>
  </si>
  <si>
    <t>Budowa zintegrowanego systemu informatycznego w Urzędzie Miejskim</t>
  </si>
  <si>
    <t>Remont pomieszczeń Urzędu Miejskiego</t>
  </si>
  <si>
    <t>Bezpieczeństwo Publiczne i Ochrona Przeciwpożarowa</t>
  </si>
  <si>
    <t>Oświata i Wychowanie</t>
  </si>
  <si>
    <t>E/001/00</t>
  </si>
  <si>
    <t>E/004/03</t>
  </si>
  <si>
    <t>E/005/03</t>
  </si>
  <si>
    <t>E/006/03</t>
  </si>
  <si>
    <t>Rozbudowa infrastruktury technicznej lokalnej akademii informatycznej CISCO</t>
  </si>
  <si>
    <t>Gospodarka Komunalna i Ochrona Środowiska</t>
  </si>
  <si>
    <t>ciągle</t>
  </si>
  <si>
    <t>Remonty placów zabaw</t>
  </si>
  <si>
    <t>Magistrala wodociągowa do Lubiatowa</t>
  </si>
  <si>
    <t>Kultura i Ochrona Dziedzictwa Narodowego</t>
  </si>
  <si>
    <t>Kultura Fizyczna i Sport</t>
  </si>
  <si>
    <t>kowa wartość zadania</t>
  </si>
  <si>
    <t>Eksperymentarium</t>
  </si>
  <si>
    <t xml:space="preserve">Remonty budynków Żłobka Miejskiego </t>
  </si>
  <si>
    <t>Remont murów staromiejskich</t>
  </si>
  <si>
    <t>A/002/03</t>
  </si>
  <si>
    <t>E/003/00</t>
  </si>
  <si>
    <t>Modernizacja magistrali wodociągowej z Mostowa do Koszalina</t>
  </si>
  <si>
    <t xml:space="preserve">Optymalizacja miejskiego systemu ciepłowniczego </t>
  </si>
  <si>
    <t>Wideorejestracja miejsc szczególnie zagrożonych - monitoring</t>
  </si>
  <si>
    <t>Usługi remontowe - naprawy i konserwacja sprzętu komputerowego</t>
  </si>
  <si>
    <t>Centrum Powiadamiania Ratunkowego</t>
  </si>
  <si>
    <t>Bank mieszkań chronionych i socjalnych</t>
  </si>
  <si>
    <t>2007r.</t>
  </si>
  <si>
    <t>IK/006/01</t>
  </si>
  <si>
    <t>IK/007/01</t>
  </si>
  <si>
    <t>IK/009/01</t>
  </si>
  <si>
    <t>IK/014/01</t>
  </si>
  <si>
    <t>IK/020/01</t>
  </si>
  <si>
    <t>IK/034/01</t>
  </si>
  <si>
    <t>IK/033/01</t>
  </si>
  <si>
    <t>IK/036/01</t>
  </si>
  <si>
    <t>IK/039/01</t>
  </si>
  <si>
    <t>IK/053/01</t>
  </si>
  <si>
    <t>IK/004/01</t>
  </si>
  <si>
    <t>IK/005/01</t>
  </si>
  <si>
    <t>IK/011/01</t>
  </si>
  <si>
    <t>IK/017/01</t>
  </si>
  <si>
    <t>IK/028/01</t>
  </si>
  <si>
    <t>IK/031/01</t>
  </si>
  <si>
    <t>IK/032/01</t>
  </si>
  <si>
    <t>IK/035/01</t>
  </si>
  <si>
    <t>IK/037/01</t>
  </si>
  <si>
    <t>IK/003/03</t>
  </si>
  <si>
    <t>IK/008/03</t>
  </si>
  <si>
    <t>IK/025/03</t>
  </si>
  <si>
    <t>IK/029/03</t>
  </si>
  <si>
    <t>IK/051/03</t>
  </si>
  <si>
    <t>IK/052/03</t>
  </si>
  <si>
    <t>Remonty zasobów komunalnych</t>
  </si>
  <si>
    <t>IK/054/03</t>
  </si>
  <si>
    <t>IK/057/03</t>
  </si>
  <si>
    <t>IK/012/03</t>
  </si>
  <si>
    <t>IK/023/03</t>
  </si>
  <si>
    <t>IK/045/03</t>
  </si>
  <si>
    <t>Turystyka</t>
  </si>
  <si>
    <t>IK/048/03</t>
  </si>
  <si>
    <t>IK/50/03</t>
  </si>
  <si>
    <t>IK/058/03</t>
  </si>
  <si>
    <t>IK/060/03</t>
  </si>
  <si>
    <t>IK/068/03</t>
  </si>
  <si>
    <t>IK/022/03</t>
  </si>
  <si>
    <t>IK/026/03</t>
  </si>
  <si>
    <t>Mieszkania socjalne</t>
  </si>
  <si>
    <t>IK/056/03</t>
  </si>
  <si>
    <t>IK/059/03</t>
  </si>
  <si>
    <t>IK/061/03</t>
  </si>
  <si>
    <t>Wymiana sieci wodociągowych w mieście</t>
  </si>
  <si>
    <t>INF/002/03</t>
  </si>
  <si>
    <t>E/002/03</t>
  </si>
  <si>
    <t>A/003/04</t>
  </si>
  <si>
    <t>A/004/04</t>
  </si>
  <si>
    <t>A/009/04</t>
  </si>
  <si>
    <t>Parkingi buforowe, wielopoziomowe</t>
  </si>
  <si>
    <t>KS/001/02</t>
  </si>
  <si>
    <t>KS/002/02</t>
  </si>
  <si>
    <t>KS/003/02</t>
  </si>
  <si>
    <t>KS/004/02</t>
  </si>
  <si>
    <t>KS/003/00</t>
  </si>
  <si>
    <t>KS/008/00</t>
  </si>
  <si>
    <t>KS/029/03</t>
  </si>
  <si>
    <t>KS/038/04</t>
  </si>
  <si>
    <t>KS/041/04</t>
  </si>
  <si>
    <t>Pomoc Społeczna</t>
  </si>
  <si>
    <t>Zakupy inwestycyjne</t>
  </si>
  <si>
    <t>planowane środki UE</t>
  </si>
  <si>
    <t>finansowane przez PGK, planowane środki z UE</t>
  </si>
  <si>
    <t>planowane środki UE i współfinansowanie z budżetu państwa</t>
  </si>
  <si>
    <t>KS/006/00</t>
  </si>
  <si>
    <t>Filharmonia - sala koncertowa</t>
  </si>
  <si>
    <t>środki własne Policji</t>
  </si>
  <si>
    <t>planowane dofinansowanie zewnętrzne</t>
  </si>
  <si>
    <t>A/005/04</t>
  </si>
  <si>
    <t>finansowane przez MWiK, planowane środki z UE</t>
  </si>
  <si>
    <t>Mieszkania komunalne</t>
  </si>
  <si>
    <t>Uwaga:</t>
  </si>
  <si>
    <t xml:space="preserve"> -  Lp *   zadania nowe </t>
  </si>
  <si>
    <t>Realizacja programu remontów i modernizacji obiektów szkolnych</t>
  </si>
  <si>
    <t xml:space="preserve">Realizacja programu bieżące konserwacje i naprawy </t>
  </si>
  <si>
    <t>E/007/04</t>
  </si>
  <si>
    <t>Budowa zintegrowanego systemu informatycznego - kompleksowa komputeryzacja koszalińskich szkół</t>
  </si>
  <si>
    <t xml:space="preserve">Realizacja programu walki z uzależnieniami  i poprawy bezpieczeństwa zdrowotnego </t>
  </si>
  <si>
    <t>Utworzenie Środkowopomorskiego Centrum Kształcenia Ustawicznego i Praktycznego</t>
  </si>
  <si>
    <t>Realizacja programu wyrównywania szans osób niepełnosprawnych</t>
  </si>
  <si>
    <t>Realizacja międzygminnego programu zagospodarowania odpadów komunalnych</t>
  </si>
  <si>
    <t>wnioskowane</t>
  </si>
  <si>
    <t>2008r.</t>
  </si>
  <si>
    <t>IK040/03</t>
  </si>
  <si>
    <t>IK/069/03</t>
  </si>
  <si>
    <t>Inwestycyjne inicjatywy społeczne</t>
  </si>
  <si>
    <t>IK/044/05</t>
  </si>
  <si>
    <t>IK/010/05</t>
  </si>
  <si>
    <t>IK/041/05</t>
  </si>
  <si>
    <t>Modernizacja kanałów sanitarnych w mieście</t>
  </si>
  <si>
    <t>finansowane przez MWiK</t>
  </si>
  <si>
    <t>IK/047/05</t>
  </si>
  <si>
    <t>Modernizacja budynku MOK - akustyka</t>
  </si>
  <si>
    <t>IK/038/05</t>
  </si>
  <si>
    <t>planowane środki UE - ZPORR.</t>
  </si>
  <si>
    <t>IK/073/05</t>
  </si>
  <si>
    <t>IK/075/05</t>
  </si>
  <si>
    <t>IK/077/05</t>
  </si>
  <si>
    <t>IK/063/05</t>
  </si>
  <si>
    <t>IK/065/03</t>
  </si>
  <si>
    <t>IK/072/05</t>
  </si>
  <si>
    <t>IK/074/05</t>
  </si>
  <si>
    <t>IK/076/05</t>
  </si>
  <si>
    <t>Przebudowa ulic w centrum zabytkowym miasta</t>
  </si>
  <si>
    <t>A/010/04</t>
  </si>
  <si>
    <t>planowane środki z UE</t>
  </si>
  <si>
    <t>A/006/05</t>
  </si>
  <si>
    <t>A/007/05</t>
  </si>
  <si>
    <t>A/008/05</t>
  </si>
  <si>
    <t>Trakt Pielgrzymkowy</t>
  </si>
  <si>
    <t>A/015/05</t>
  </si>
  <si>
    <t>KS/043/05</t>
  </si>
  <si>
    <t>Muzeum - budowa budynku dla Działu Archeologii</t>
  </si>
  <si>
    <t>KS/046/05</t>
  </si>
  <si>
    <t>Utworzenie Galerii Sztuki Współczesnej w Bibliotece Publicznej</t>
  </si>
  <si>
    <t>finansowane przez Bibliotekę Publiczną, planowane środki UE</t>
  </si>
  <si>
    <t>finansowane przez MWiK, planowane środki UE</t>
  </si>
  <si>
    <t>Ochrona Zdrowia</t>
  </si>
  <si>
    <t>KS/047/05</t>
  </si>
  <si>
    <t>Budowa budynku Hospicjum Stacjonarnego przy ulicy Zdobywców Wału Pomorskiego 70</t>
  </si>
  <si>
    <t>RWZ/001/01</t>
  </si>
  <si>
    <t>RWZ/002/02</t>
  </si>
  <si>
    <t>A/012/04</t>
  </si>
  <si>
    <t>A/011/04</t>
  </si>
  <si>
    <t>IK/078/05</t>
  </si>
  <si>
    <t>KTBS - budownictwo mieszkaniowe czynszowe</t>
  </si>
  <si>
    <t xml:space="preserve"> - pogrubiona czcionka - zadania strategiczne</t>
  </si>
  <si>
    <t xml:space="preserve">   </t>
  </si>
  <si>
    <t>ograniczony, niezbedny zakres rzeczowy</t>
  </si>
  <si>
    <t>Magistrala wodociągowa do Dzierżęcina</t>
  </si>
  <si>
    <r>
      <t xml:space="preserve">Realizacja programu budowy obiektów sportowych w szkołach </t>
    </r>
    <r>
      <rPr>
        <b/>
        <sz val="9"/>
        <rFont val="Arial CE"/>
        <family val="2"/>
      </rPr>
      <t xml:space="preserve">                                 </t>
    </r>
    <r>
      <rPr>
        <sz val="9"/>
        <rFont val="Arial CE"/>
        <family val="2"/>
      </rPr>
      <t xml:space="preserve"> (sale gimnastyczne,  boiska)</t>
    </r>
  </si>
  <si>
    <t>poniesione do 31.12.05r.</t>
  </si>
  <si>
    <t>Nakłady 2006r.</t>
  </si>
  <si>
    <t>2009r.</t>
  </si>
  <si>
    <t>dofinansowanie zewnętrzne (UE Phare), planowane środki UE- II etap.</t>
  </si>
  <si>
    <t>pozostałe po 2009r.</t>
  </si>
  <si>
    <t>IK/002/06</t>
  </si>
  <si>
    <t>dofinansowanie zewnętrzne (UE - ZPORR)</t>
  </si>
  <si>
    <t>planowane środki UE, pozostałe po 2009r.</t>
  </si>
  <si>
    <t>dofinansowanie zewnętrzne (środki UE - ZPORR)</t>
  </si>
  <si>
    <r>
      <t xml:space="preserve">Budowa Trasy Turystycznej    </t>
    </r>
    <r>
      <rPr>
        <b/>
        <sz val="9"/>
        <rFont val="Arial CE"/>
        <family val="2"/>
      </rPr>
      <t xml:space="preserve">            </t>
    </r>
    <r>
      <rPr>
        <b/>
        <sz val="8"/>
        <rFont val="Arial CE"/>
        <family val="2"/>
      </rPr>
      <t xml:space="preserve">     (masyw Góry Chełmskiej-dolina Dzierżęcinki Centrum Rekreacyjno-sportowe - jezioro Lubiatowskie)</t>
    </r>
  </si>
  <si>
    <t>w latach 2006-2008 planowane wniesienie wkładu do spółki, pozostałe po 2009r., kredyt preferencyjny BGK</t>
  </si>
  <si>
    <t>planowane dofinansowanie zewnętrzne (budżet państwa)</t>
  </si>
  <si>
    <t xml:space="preserve">finansowanie z Powiatowego Funduszu Gospodarki Zasobem Geodezyjnym i Kartograficznym </t>
  </si>
  <si>
    <t>OA/003/06</t>
  </si>
  <si>
    <t>OA/002/06</t>
  </si>
  <si>
    <t>INF/003/05</t>
  </si>
  <si>
    <t>BZK/001/01</t>
  </si>
  <si>
    <t>BZK/002/03</t>
  </si>
  <si>
    <t>BZK/003/06</t>
  </si>
  <si>
    <t>dofinansowanie z UE (ZPORR), pozostałe po 2009r.</t>
  </si>
  <si>
    <t>E/009/05</t>
  </si>
  <si>
    <t>dofinansowanie z WFOŚiGW, planowane środki UE i z WFOŚiGW, pozostałe po 2009r.</t>
  </si>
  <si>
    <t>planowane środki z UE i WFOŚiGW</t>
  </si>
  <si>
    <t>planowane środki UE i WFOŚiGW, pozostałe po 2009r.</t>
  </si>
  <si>
    <t>IK/018/06</t>
  </si>
  <si>
    <t>IK/030/06</t>
  </si>
  <si>
    <t>IK/067/02</t>
  </si>
  <si>
    <t>dofinansowanie z GFOŚiGW, planowane środki UE</t>
  </si>
  <si>
    <t>planowane środki UE, GFOŚiGW oraz WFOŚiGW,            pozostałe po 2009r.</t>
  </si>
  <si>
    <t>Budowa Parku Miejskiego</t>
  </si>
  <si>
    <t>współfinansowane ze środków GFOŚiGW, pozostałe po 2009r.</t>
  </si>
  <si>
    <t>Targowisko miejskie</t>
  </si>
  <si>
    <t>Schronisko dla zwierząt</t>
  </si>
  <si>
    <t>nakłady ciągłe - remonty</t>
  </si>
  <si>
    <t>IK/081/06</t>
  </si>
  <si>
    <t>nakłady przeniesienia w 2007r., nakłady ciągłe - utrzymanie</t>
  </si>
  <si>
    <t>dofinansowanie zewnętrzne - Ministerstwo Sportu (boisko główne) i ZPORR (Euroboisko)</t>
  </si>
  <si>
    <t>KS/001/06</t>
  </si>
  <si>
    <t>MOK - remonty budynków</t>
  </si>
  <si>
    <t>KS/007/06</t>
  </si>
  <si>
    <t>dofinansowanie zewnętrzne na modernizację (ZPORR), remonty - nakłady ciągłe</t>
  </si>
  <si>
    <t>KS/030/06</t>
  </si>
  <si>
    <t>Koszalińska Biblioteka Publiczna - modernizacje i remonty budynków</t>
  </si>
  <si>
    <t>KS/002/06</t>
  </si>
  <si>
    <t>MOPS - remonty i modernizacje budynków, zakupy</t>
  </si>
  <si>
    <t>kontynuacja pod warunkiem pozyskania środków zewnętrznych.</t>
  </si>
  <si>
    <t>inwestycja wspólna z Politechniką Koszalińską, planowane dofinansowanie zewnętrzne UE, Ministerstwo Edukacji, Ministerstwa Sportu</t>
  </si>
  <si>
    <t>KS/011/06</t>
  </si>
  <si>
    <t>planowane dofinansowanie zewnętrzne na modernizacje obiektów "Gwardii", remonty - nakłady ciągłe</t>
  </si>
  <si>
    <t>KS/049/06</t>
  </si>
  <si>
    <t xml:space="preserve"> - w 2006r. ujęto w kwocie ogółem wszystkie nakłady planowane na inwestycje, remonty i zakupy inwestycyjne według stanu na dzień 30.04.2006r. budżetu miasta oraz środki pozabudżetowe:PGK, MEC, MWiK, Biblioteka Publiczna, GFOŚiGW, Fundusz Geodezyjny.</t>
  </si>
  <si>
    <t>Realiacja projektu "Termoizolacja budynków oświatowych w gminie miasto Koszalin"</t>
  </si>
  <si>
    <t>Przewidywane nakłady finansowe w latach 2007-2009</t>
  </si>
  <si>
    <t>Usprawnienie układu komunikacyjnego miasta:</t>
  </si>
  <si>
    <t>a</t>
  </si>
  <si>
    <t>b</t>
  </si>
  <si>
    <t xml:space="preserve"> - ulica śródmiejska</t>
  </si>
  <si>
    <t>c</t>
  </si>
  <si>
    <t>d</t>
  </si>
  <si>
    <t>e</t>
  </si>
  <si>
    <t xml:space="preserve"> - Pasaż Marszałka Józefa Piłsudskiego</t>
  </si>
  <si>
    <t>f</t>
  </si>
  <si>
    <t>g</t>
  </si>
  <si>
    <t xml:space="preserve"> - przebudowa ulicy Olchowej</t>
  </si>
  <si>
    <t xml:space="preserve"> -przebudowa rejonu ulic Marszałka Józefa Piłsudskiego- Ludwika Waryńskiego-Tadeusza Kościuszki</t>
  </si>
  <si>
    <t xml:space="preserve"> - przebudowa ulicy Eugeniusza Kwiatkowskiego</t>
  </si>
  <si>
    <t xml:space="preserve"> -przebudowa ulicy Batalionów Chłopskich</t>
  </si>
  <si>
    <t>h*</t>
  </si>
  <si>
    <t>i</t>
  </si>
  <si>
    <t>j</t>
  </si>
  <si>
    <t>k</t>
  </si>
  <si>
    <t>l</t>
  </si>
  <si>
    <t>Infrastruktura komunikacyjna miasta:</t>
  </si>
  <si>
    <t xml:space="preserve"> - budowa ulicy Krańcowej</t>
  </si>
  <si>
    <t xml:space="preserve"> - drogi na Osiedlu Unii Europejskiej </t>
  </si>
  <si>
    <t xml:space="preserve"> - drogi na Osiedlu Wenedów </t>
  </si>
  <si>
    <t xml:space="preserve"> - przebudowa ulicy Kamieniarskiej</t>
  </si>
  <si>
    <t xml:space="preserve"> - drogi na Osiedlu Topolowe </t>
  </si>
  <si>
    <t xml:space="preserve"> - budowa ulicy Akacjowej</t>
  </si>
  <si>
    <t xml:space="preserve"> - budowa chodników wzdłuż ulicy Jarzębinowej</t>
  </si>
  <si>
    <t xml:space="preserve"> - budowa ulicy Ułańskiej-Kadetów</t>
  </si>
  <si>
    <t xml:space="preserve"> - budowa ulicy Kosynierów</t>
  </si>
  <si>
    <t>Przeprawa przez jezioro Jamno</t>
  </si>
  <si>
    <r>
      <t xml:space="preserve">Rozbudowa infrastruktury społęczeństwa informatycznego -                             e-Kosz@lin </t>
    </r>
    <r>
      <rPr>
        <sz val="8"/>
        <rFont val="Arial CE"/>
        <family val="0"/>
      </rPr>
      <t>(budowa sieci światłowodowej)</t>
    </r>
  </si>
  <si>
    <t>Realizacja programu poprawy wyposażenia bazy dydaktycznej koszalińskich szkół</t>
  </si>
  <si>
    <t>planowane dofinansowanie zewnętrzne (Fundusz Norweski)</t>
  </si>
  <si>
    <t>Tereny inwestycyjne miasta:</t>
  </si>
  <si>
    <t>Porządkowanie gospodarki wodno ściekowej w mieście:</t>
  </si>
  <si>
    <t xml:space="preserve"> - uzbrojenie terenu Słupskiej Specjalnej Strefy Ekonomicznej - Kompleks Koszalin</t>
  </si>
  <si>
    <t xml:space="preserve"> - uzbrojenie ulic Różana-Lniana                                   </t>
  </si>
  <si>
    <t xml:space="preserve"> -uzbrojenie rejonu ulicy Szczecińskiej</t>
  </si>
  <si>
    <t xml:space="preserve"> - uzbrojenie Osiedla Unii Europejskiej</t>
  </si>
  <si>
    <t xml:space="preserve"> - uzbrojenie Osiedla Wilkowo </t>
  </si>
  <si>
    <t xml:space="preserve"> - uzbrojenie Osiedla Raduszka </t>
  </si>
  <si>
    <t xml:space="preserve"> - uzbrojenie Osiedla Sarzyno</t>
  </si>
  <si>
    <r>
      <t xml:space="preserve"> - uzbrojenie ulicy Zdobywców Wału Pomorskiego </t>
    </r>
    <r>
      <rPr>
        <sz val="8"/>
        <rFont val="Arial CE"/>
        <family val="2"/>
      </rPr>
      <t xml:space="preserve"> (odcinek od ul.Sianowskiej do ul.Słonecznej)</t>
    </r>
  </si>
  <si>
    <t>f*</t>
  </si>
  <si>
    <t>g*</t>
  </si>
  <si>
    <t xml:space="preserve"> - uzbrojenie Osiedla Podgóne-Batalionów Chłopskich</t>
  </si>
  <si>
    <t xml:space="preserve"> - uzbrojenie Osiedla Chełmoniewo </t>
  </si>
  <si>
    <t xml:space="preserve"> - budowa kanalizacji sanitarnej w ulicy Władysława IV-go - Adolfa Warskiego</t>
  </si>
  <si>
    <t xml:space="preserve"> - budowa Kolektora XXVIII</t>
  </si>
  <si>
    <t xml:space="preserve"> - budowa urządzeń do podczyszczania wód deszczowych</t>
  </si>
  <si>
    <t xml:space="preserve"> - modernizacja budynku Bałtyckiego Teatru Dramatycznego</t>
  </si>
  <si>
    <t xml:space="preserve"> - modernizacja i remont Amfiteatru</t>
  </si>
  <si>
    <t xml:space="preserve"> - modernizacja i remonty budynków Muzeum</t>
  </si>
  <si>
    <t>Dostosowanie infrastruktury sportu i rekreacji do potrzeb społecznych:</t>
  </si>
  <si>
    <t xml:space="preserve"> - rozbudowa Ośrodka  Szkolenia                                                                  Taekwon-do (III etap)</t>
  </si>
  <si>
    <t xml:space="preserve"> - modernizacja stadionu "Bałtyk"</t>
  </si>
  <si>
    <t xml:space="preserve"> - budowa hali widowiskowo-sportowej</t>
  </si>
  <si>
    <t xml:space="preserve"> - budowa hali judo przy ulicy Juliana Fałata</t>
  </si>
  <si>
    <t xml:space="preserve"> - modernizacje i remonty obiektów ZOS</t>
  </si>
  <si>
    <t xml:space="preserve"> - budowa zjazdu narciarskiego na Górze Chełmskiej</t>
  </si>
  <si>
    <t xml:space="preserve"> - budowa tzw. "Małpiego Gaju"</t>
  </si>
  <si>
    <t xml:space="preserve"> - przebudowa ulicy Połczyńskiej</t>
  </si>
  <si>
    <t xml:space="preserve"> - przebudowa rejonu ulic Gnieźnieńskiej -                        4-go Marca - Połczyńskiej</t>
  </si>
  <si>
    <t xml:space="preserve"> - drogi na Osiedlu Bukowe </t>
  </si>
  <si>
    <t>BZK/001/06</t>
  </si>
  <si>
    <t xml:space="preserve"> w 2006r. - w tym modernizacja obiektu przy ulicy Stanisława Wyspiańskiego, program współfinansowany ze środków PFRON, planowane środki UE, pozostałe po 2009r.</t>
  </si>
  <si>
    <t>planowane środki z UE i WFOŚiGW, pozostałę po 2009r.</t>
  </si>
  <si>
    <t>dofinanaowanie z WFOŚiGW, planowane środki UE , pozostałę po 2009r.</t>
  </si>
  <si>
    <t>finansowane przez MEC z udziałem środków z UE, pozostałe po 2009r.</t>
  </si>
  <si>
    <t>planowane śrokdi UE, dofinansowanie zewnętrzne Centrum Rekreacyjno-Sportowego - środki ZPORR, pozostałe po 2009r.</t>
  </si>
  <si>
    <t xml:space="preserve"> - budowa ulicy Rzecznej (dojazd do Specjaln.Ośrodka Szkolno-Wychowawcz.)</t>
  </si>
  <si>
    <t>Cmentarz Komunalny - rozbudowa i remonty</t>
  </si>
  <si>
    <t>remonty - nakłady ciągłe finansowane przez PGK, pozostałe po 2009r.</t>
  </si>
  <si>
    <t>c*</t>
  </si>
  <si>
    <t>Komenda Miejska Policji remont budynku przy ulicy Juliusza Słowackiego i zakup samochodów służbowych</t>
  </si>
  <si>
    <t>Komenda Miejska Państwowej Straży Pożarnej - remont budynku i zakup samochodu gaśniczego</t>
  </si>
  <si>
    <t>Lokalny Program rewitalizacji obszarów miejskich dla miasta:</t>
  </si>
  <si>
    <t xml:space="preserve"> - Góra Chełmska</t>
  </si>
  <si>
    <t xml:space="preserve"> - Staromiejska trasa turystyczna</t>
  </si>
  <si>
    <t xml:space="preserve"> - Koszalińskie planty</t>
  </si>
  <si>
    <r>
      <t xml:space="preserve">Utworzenie i modernizacja sieci połączeń komunikacyjnych między miejscowościami nadmorskimi - </t>
    </r>
    <r>
      <rPr>
        <b/>
        <sz val="10"/>
        <rFont val="Arial CE"/>
        <family val="0"/>
      </rPr>
      <t>Riwiera Koszalińska</t>
    </r>
  </si>
  <si>
    <t xml:space="preserve"> -Przystanek Koszalin</t>
  </si>
  <si>
    <t>35*</t>
  </si>
  <si>
    <t>planowane środki UE w oparciu o Plan transportu miasta, pozostałe po 2009r.</t>
  </si>
  <si>
    <t>9*</t>
  </si>
  <si>
    <t>Remonty i inwestycje oświetlenia ulicznego</t>
  </si>
  <si>
    <r>
      <t xml:space="preserve">Budowa obwodnicy drogi krajowej            nr 6 </t>
    </r>
    <r>
      <rPr>
        <b/>
        <sz val="8"/>
        <rFont val="Arial CE"/>
        <family val="2"/>
      </rPr>
      <t>(odcinek od ul. Morskiej do ul. Władysława IV-go)</t>
    </r>
  </si>
  <si>
    <t>h</t>
  </si>
  <si>
    <t>Dostosowanie obiektów kultury do potrzeb społecznych</t>
  </si>
  <si>
    <t xml:space="preserve"> - Pasaż Grunwaldzka - Jowisz</t>
  </si>
  <si>
    <t xml:space="preserve"> - Pasaż Kaszubska - Dworcowa</t>
  </si>
  <si>
    <t>Etnograficzny Park Tematyczny                    w Kłosie</t>
  </si>
  <si>
    <t xml:space="preserve">  - Pasaż Heleny Modrzejewskiej</t>
  </si>
  <si>
    <t xml:space="preserve"> - modernizacja układu komunikacyjnego - skrzyżowania i drogi krajowe, wojewódzkie i powiatowe</t>
  </si>
  <si>
    <t>IK/019/01</t>
  </si>
  <si>
    <t>IK/027/06</t>
  </si>
  <si>
    <t>Oświetlenie iluminacyjne</t>
  </si>
  <si>
    <t>10*</t>
  </si>
  <si>
    <t>RWZ/003/06</t>
  </si>
  <si>
    <t>zadanie realizowane w ramach stowarzyszenia Gmin Pomorza Środkowego, planowane środki UE</t>
  </si>
  <si>
    <t>Reaktywowanie lotniska cywilnego w Zegrzu Pomorskim koło Koszalina</t>
  </si>
  <si>
    <t>Inkubator Technologiczny</t>
  </si>
  <si>
    <t>ł</t>
  </si>
  <si>
    <t xml:space="preserve"> - drogi na Osiedle Lipowe </t>
  </si>
  <si>
    <t>Załącznik do Uchwały XXXVI/553/2006 Rady Miejskiej w Koszalinie z dnia  26 czerwca 2006r.</t>
  </si>
  <si>
    <t xml:space="preserve"> - modernizacja Rynku Staromiejskiego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</si>
</sst>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sz val="6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i/>
      <sz val="7"/>
      <name val="Arial CE"/>
      <family val="0"/>
    </font>
    <font>
      <i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 style="thick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0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Continuous" wrapText="1"/>
    </xf>
    <xf numFmtId="0" fontId="9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top" textRotation="90" wrapText="1"/>
    </xf>
    <xf numFmtId="0" fontId="8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Continuous" vertical="center"/>
    </xf>
    <xf numFmtId="0" fontId="8" fillId="2" borderId="10" xfId="0" applyFont="1" applyFill="1" applyBorder="1" applyAlignment="1">
      <alignment horizontal="centerContinuous" vertical="center" wrapText="1"/>
    </xf>
    <xf numFmtId="0" fontId="8" fillId="2" borderId="10" xfId="0" applyFont="1" applyFill="1" applyBorder="1" applyAlignment="1">
      <alignment horizontal="centerContinuous" vertical="top" wrapText="1"/>
    </xf>
    <xf numFmtId="0" fontId="8" fillId="2" borderId="10" xfId="0" applyFont="1" applyFill="1" applyBorder="1" applyAlignment="1">
      <alignment horizontal="centerContinuous" vertical="top"/>
    </xf>
    <xf numFmtId="0" fontId="0" fillId="2" borderId="10" xfId="0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8" fillId="2" borderId="10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3" fontId="1" fillId="3" borderId="12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3" xfId="0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11" fillId="0" borderId="17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164" fontId="0" fillId="0" borderId="17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" fontId="11" fillId="0" borderId="1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8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64" fontId="11" fillId="0" borderId="5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6" xfId="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22" xfId="0" applyFont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3" fontId="13" fillId="2" borderId="10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3" fontId="6" fillId="2" borderId="24" xfId="0" applyNumberFormat="1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164" fontId="11" fillId="0" borderId="9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164" fontId="11" fillId="0" borderId="22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1" fillId="2" borderId="25" xfId="0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right" vertical="center"/>
    </xf>
    <xf numFmtId="0" fontId="1" fillId="2" borderId="27" xfId="0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right" vertical="center"/>
    </xf>
    <xf numFmtId="3" fontId="1" fillId="2" borderId="24" xfId="0" applyNumberFormat="1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3" fontId="11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1" fillId="0" borderId="32" xfId="0" applyFont="1" applyFill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164" fontId="11" fillId="0" borderId="32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Arkusz1!$C$10</c:f>
              <c:strCache>
                <c:ptCount val="1"/>
                <c:pt idx="0">
                  <c:v>600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Arkusz1!$C$11:$C$144</c:f>
              <c:numCache>
                <c:ptCount val="13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630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700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710</c:v>
                </c:pt>
                <c:pt idx="50">
                  <c:v>0</c:v>
                </c:pt>
                <c:pt idx="51">
                  <c:v>750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754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801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851</c:v>
                </c:pt>
                <c:pt idx="73">
                  <c:v>0</c:v>
                </c:pt>
                <c:pt idx="74">
                  <c:v>852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900</c:v>
                </c:pt>
                <c:pt idx="81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921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926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Arkusz1!$D$10</c:f>
              <c:strCache>
                <c:ptCount val="1"/>
                <c:pt idx="0">
                  <c:v>Transport i Łączność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Arkusz1!$D$11:$D$144</c:f>
              <c:numCach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Arkusz1!$E$10</c:f>
              <c:strCache>
                <c:ptCount val="1"/>
                <c:pt idx="0">
                  <c:v>271132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Arkusz1!$E$11:$E$144</c:f>
              <c:numCache>
                <c:ptCount val="134"/>
                <c:pt idx="0">
                  <c:v>0</c:v>
                </c:pt>
                <c:pt idx="2">
                  <c:v>45388.5</c:v>
                </c:pt>
                <c:pt idx="3">
                  <c:v>5220</c:v>
                </c:pt>
                <c:pt idx="4">
                  <c:v>4520</c:v>
                </c:pt>
                <c:pt idx="5">
                  <c:v>4020</c:v>
                </c:pt>
                <c:pt idx="6">
                  <c:v>2012.5</c:v>
                </c:pt>
                <c:pt idx="7">
                  <c:v>9150</c:v>
                </c:pt>
                <c:pt idx="8">
                  <c:v>7030</c:v>
                </c:pt>
                <c:pt idx="9">
                  <c:v>0</c:v>
                </c:pt>
                <c:pt idx="11">
                  <c:v>5110</c:v>
                </c:pt>
                <c:pt idx="12">
                  <c:v>3110</c:v>
                </c:pt>
                <c:pt idx="13">
                  <c:v>6000</c:v>
                </c:pt>
                <c:pt idx="14">
                  <c:v>12000</c:v>
                </c:pt>
                <c:pt idx="15">
                  <c:v>12000</c:v>
                </c:pt>
                <c:pt idx="16">
                  <c:v>0</c:v>
                </c:pt>
                <c:pt idx="18">
                  <c:v>5003</c:v>
                </c:pt>
                <c:pt idx="19">
                  <c:v>3184</c:v>
                </c:pt>
                <c:pt idx="20">
                  <c:v>1341</c:v>
                </c:pt>
                <c:pt idx="21">
                  <c:v>6727.4</c:v>
                </c:pt>
                <c:pt idx="22">
                  <c:v>3440</c:v>
                </c:pt>
                <c:pt idx="23">
                  <c:v>3681</c:v>
                </c:pt>
                <c:pt idx="24">
                  <c:v>5050.6</c:v>
                </c:pt>
                <c:pt idx="25">
                  <c:v>4300</c:v>
                </c:pt>
                <c:pt idx="26">
                  <c:v>1505.5</c:v>
                </c:pt>
                <c:pt idx="27">
                  <c:v>716.5</c:v>
                </c:pt>
                <c:pt idx="28">
                  <c:v>718</c:v>
                </c:pt>
                <c:pt idx="29">
                  <c:v>260</c:v>
                </c:pt>
                <c:pt idx="30">
                  <c:v>320</c:v>
                </c:pt>
                <c:pt idx="31">
                  <c:v>7000</c:v>
                </c:pt>
                <c:pt idx="32">
                  <c:v>3500</c:v>
                </c:pt>
                <c:pt idx="33">
                  <c:v>15000</c:v>
                </c:pt>
                <c:pt idx="34">
                  <c:v>36200</c:v>
                </c:pt>
                <c:pt idx="35">
                  <c:v>2620</c:v>
                </c:pt>
                <c:pt idx="36">
                  <c:v>50000</c:v>
                </c:pt>
                <c:pt idx="37">
                  <c:v>5004</c:v>
                </c:pt>
                <c:pt idx="38">
                  <c:v>63750</c:v>
                </c:pt>
                <c:pt idx="40">
                  <c:v>52000</c:v>
                </c:pt>
                <c:pt idx="41">
                  <c:v>3250</c:v>
                </c:pt>
                <c:pt idx="42">
                  <c:v>5000</c:v>
                </c:pt>
                <c:pt idx="43">
                  <c:v>3500</c:v>
                </c:pt>
                <c:pt idx="44">
                  <c:v>13771.6</c:v>
                </c:pt>
                <c:pt idx="45">
                  <c:v>0</c:v>
                </c:pt>
                <c:pt idx="46">
                  <c:v>4627.6</c:v>
                </c:pt>
                <c:pt idx="47">
                  <c:v>0</c:v>
                </c:pt>
                <c:pt idx="48">
                  <c:v>9144</c:v>
                </c:pt>
                <c:pt idx="49">
                  <c:v>1831.5</c:v>
                </c:pt>
                <c:pt idx="50">
                  <c:v>1831.5</c:v>
                </c:pt>
                <c:pt idx="51">
                  <c:v>31223.2</c:v>
                </c:pt>
                <c:pt idx="52">
                  <c:v>2997.2</c:v>
                </c:pt>
                <c:pt idx="53">
                  <c:v>5856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22370</c:v>
                </c:pt>
                <c:pt idx="58">
                  <c:v>5120</c:v>
                </c:pt>
                <c:pt idx="59">
                  <c:v>3161</c:v>
                </c:pt>
                <c:pt idx="60">
                  <c:v>807</c:v>
                </c:pt>
                <c:pt idx="61">
                  <c:v>360</c:v>
                </c:pt>
                <c:pt idx="62">
                  <c:v>792</c:v>
                </c:pt>
                <c:pt idx="63">
                  <c:v>68268.4</c:v>
                </c:pt>
                <c:pt idx="64">
                  <c:v>0</c:v>
                </c:pt>
                <c:pt idx="65">
                  <c:v>8360</c:v>
                </c:pt>
                <c:pt idx="66">
                  <c:v>242</c:v>
                </c:pt>
                <c:pt idx="67">
                  <c:v>9000</c:v>
                </c:pt>
                <c:pt idx="68">
                  <c:v>18995.6</c:v>
                </c:pt>
                <c:pt idx="69">
                  <c:v>16670.8</c:v>
                </c:pt>
                <c:pt idx="70">
                  <c:v>15000</c:v>
                </c:pt>
                <c:pt idx="71">
                  <c:v>0</c:v>
                </c:pt>
                <c:pt idx="72">
                  <c:v>1700</c:v>
                </c:pt>
                <c:pt idx="73">
                  <c:v>1700</c:v>
                </c:pt>
                <c:pt idx="74">
                  <c:v>44905.5</c:v>
                </c:pt>
                <c:pt idx="75">
                  <c:v>16785.5</c:v>
                </c:pt>
                <c:pt idx="76">
                  <c:v>19620</c:v>
                </c:pt>
                <c:pt idx="77">
                  <c:v>0</c:v>
                </c:pt>
                <c:pt idx="78">
                  <c:v>0</c:v>
                </c:pt>
                <c:pt idx="79">
                  <c:v>8500</c:v>
                </c:pt>
                <c:pt idx="80">
                  <c:v>168644.2</c:v>
                </c:pt>
                <c:pt idx="81">
                  <c:v>0</c:v>
                </c:pt>
                <c:pt idx="83">
                  <c:v>41921.5</c:v>
                </c:pt>
                <c:pt idx="84">
                  <c:v>7030.1</c:v>
                </c:pt>
                <c:pt idx="85">
                  <c:v>4591.3</c:v>
                </c:pt>
                <c:pt idx="87">
                  <c:v>7612.3</c:v>
                </c:pt>
                <c:pt idx="88">
                  <c:v>2325.5</c:v>
                </c:pt>
                <c:pt idx="89">
                  <c:v>6115</c:v>
                </c:pt>
                <c:pt idx="90">
                  <c:v>7810</c:v>
                </c:pt>
                <c:pt idx="91">
                  <c:v>1435.5</c:v>
                </c:pt>
                <c:pt idx="92">
                  <c:v>2110</c:v>
                </c:pt>
                <c:pt idx="93">
                  <c:v>1830</c:v>
                </c:pt>
                <c:pt idx="94">
                  <c:v>85</c:v>
                </c:pt>
                <c:pt idx="95">
                  <c:v>1216</c:v>
                </c:pt>
                <c:pt idx="96">
                  <c:v>2560</c:v>
                </c:pt>
                <c:pt idx="97">
                  <c:v>7268.6</c:v>
                </c:pt>
                <c:pt idx="98">
                  <c:v>52032</c:v>
                </c:pt>
                <c:pt idx="99">
                  <c:v>0</c:v>
                </c:pt>
                <c:pt idx="100">
                  <c:v>0</c:v>
                </c:pt>
                <c:pt idx="101">
                  <c:v>1713.5</c:v>
                </c:pt>
                <c:pt idx="102">
                  <c:v>7468</c:v>
                </c:pt>
                <c:pt idx="103">
                  <c:v>5830</c:v>
                </c:pt>
                <c:pt idx="104">
                  <c:v>0</c:v>
                </c:pt>
                <c:pt idx="105">
                  <c:v>0</c:v>
                </c:pt>
                <c:pt idx="106">
                  <c:v>1000</c:v>
                </c:pt>
                <c:pt idx="107">
                  <c:v>2104</c:v>
                </c:pt>
                <c:pt idx="108">
                  <c:v>853.9</c:v>
                </c:pt>
                <c:pt idx="109">
                  <c:v>1220</c:v>
                </c:pt>
                <c:pt idx="110">
                  <c:v>2512</c:v>
                </c:pt>
                <c:pt idx="111">
                  <c:v>62681.5</c:v>
                </c:pt>
                <c:pt idx="112">
                  <c:v>6013</c:v>
                </c:pt>
                <c:pt idx="113">
                  <c:v>1194</c:v>
                </c:pt>
                <c:pt idx="114">
                  <c:v>573.5</c:v>
                </c:pt>
                <c:pt idx="116">
                  <c:v>8599.3</c:v>
                </c:pt>
                <c:pt idx="117">
                  <c:v>2352.7</c:v>
                </c:pt>
                <c:pt idx="118">
                  <c:v>5237</c:v>
                </c:pt>
                <c:pt idx="119">
                  <c:v>22630</c:v>
                </c:pt>
                <c:pt idx="120">
                  <c:v>0</c:v>
                </c:pt>
                <c:pt idx="121">
                  <c:v>15000</c:v>
                </c:pt>
                <c:pt idx="122">
                  <c:v>600</c:v>
                </c:pt>
                <c:pt idx="123">
                  <c:v>482</c:v>
                </c:pt>
                <c:pt idx="124">
                  <c:v>54495.2</c:v>
                </c:pt>
                <c:pt idx="126">
                  <c:v>13021.4</c:v>
                </c:pt>
                <c:pt idx="127">
                  <c:v>18000</c:v>
                </c:pt>
                <c:pt idx="128">
                  <c:v>4110</c:v>
                </c:pt>
                <c:pt idx="129">
                  <c:v>2515</c:v>
                </c:pt>
                <c:pt idx="130">
                  <c:v>0</c:v>
                </c:pt>
                <c:pt idx="131">
                  <c:v>150</c:v>
                </c:pt>
                <c:pt idx="132">
                  <c:v>300</c:v>
                </c:pt>
                <c:pt idx="133">
                  <c:v>16398.8</c:v>
                </c:pt>
              </c:numCache>
            </c:numRef>
          </c:val>
        </c:ser>
        <c:ser>
          <c:idx val="3"/>
          <c:order val="3"/>
          <c:tx>
            <c:strRef>
              <c:f>Arkusz1!$F$10</c:f>
              <c:strCache>
                <c:ptCount val="1"/>
                <c:pt idx="0">
                  <c:v>26445,3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Arkusz1!$F$11:$F$144</c:f>
              <c:numCache>
                <c:ptCount val="134"/>
                <c:pt idx="2">
                  <c:v>18488.3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32.3</c:v>
                </c:pt>
                <c:pt idx="7">
                  <c:v>0</c:v>
                </c:pt>
                <c:pt idx="8">
                  <c:v>30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1683</c:v>
                </c:pt>
                <c:pt idx="19">
                  <c:v>2733.6</c:v>
                </c:pt>
                <c:pt idx="20">
                  <c:v>91.4</c:v>
                </c:pt>
                <c:pt idx="21">
                  <c:v>727.4</c:v>
                </c:pt>
                <c:pt idx="22">
                  <c:v>40</c:v>
                </c:pt>
                <c:pt idx="23">
                  <c:v>1181.2</c:v>
                </c:pt>
                <c:pt idx="24">
                  <c:v>730.6</c:v>
                </c:pt>
                <c:pt idx="25">
                  <c:v>0</c:v>
                </c:pt>
                <c:pt idx="26">
                  <c:v>5.5</c:v>
                </c:pt>
                <c:pt idx="27">
                  <c:v>16.5</c:v>
                </c:pt>
                <c:pt idx="28">
                  <c:v>18</c:v>
                </c:pt>
                <c:pt idx="29">
                  <c:v>10</c:v>
                </c:pt>
                <c:pt idx="30">
                  <c:v>0</c:v>
                </c:pt>
                <c:pt idx="31">
                  <c:v>321.5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120</c:v>
                </c:pt>
                <c:pt idx="36">
                  <c:v>0</c:v>
                </c:pt>
                <c:pt idx="37">
                  <c:v>156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59152.6</c:v>
                </c:pt>
                <c:pt idx="45">
                  <c:v>54507</c:v>
                </c:pt>
                <c:pt idx="46">
                  <c:v>1001.6</c:v>
                </c:pt>
                <c:pt idx="48">
                  <c:v>3644</c:v>
                </c:pt>
                <c:pt idx="49">
                  <c:v>19.5</c:v>
                </c:pt>
                <c:pt idx="50">
                  <c:v>19.5</c:v>
                </c:pt>
                <c:pt idx="51">
                  <c:v>532.2</c:v>
                </c:pt>
                <c:pt idx="52">
                  <c:v>412.2</c:v>
                </c:pt>
                <c:pt idx="53">
                  <c:v>120</c:v>
                </c:pt>
                <c:pt idx="57">
                  <c:v>0</c:v>
                </c:pt>
                <c:pt idx="58">
                  <c:v>740</c:v>
                </c:pt>
                <c:pt idx="59">
                  <c:v>131</c:v>
                </c:pt>
                <c:pt idx="60">
                  <c:v>217</c:v>
                </c:pt>
                <c:pt idx="61">
                  <c:v>0</c:v>
                </c:pt>
                <c:pt idx="62">
                  <c:v>392</c:v>
                </c:pt>
                <c:pt idx="63">
                  <c:v>7815.8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7083.6</c:v>
                </c:pt>
                <c:pt idx="69">
                  <c:v>732.2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1145</c:v>
                </c:pt>
                <c:pt idx="75">
                  <c:v>1145</c:v>
                </c:pt>
                <c:pt idx="76">
                  <c:v>0</c:v>
                </c:pt>
                <c:pt idx="79">
                  <c:v>0</c:v>
                </c:pt>
                <c:pt idx="80">
                  <c:v>18382.200000000004</c:v>
                </c:pt>
                <c:pt idx="83">
                  <c:v>3521.5</c:v>
                </c:pt>
                <c:pt idx="84">
                  <c:v>130.1</c:v>
                </c:pt>
                <c:pt idx="85">
                  <c:v>441.3</c:v>
                </c:pt>
                <c:pt idx="87">
                  <c:v>5062.3</c:v>
                </c:pt>
                <c:pt idx="88">
                  <c:v>155.5</c:v>
                </c:pt>
                <c:pt idx="89">
                  <c:v>0</c:v>
                </c:pt>
                <c:pt idx="90">
                  <c:v>0</c:v>
                </c:pt>
                <c:pt idx="91">
                  <c:v>135.5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10</c:v>
                </c:pt>
                <c:pt idx="96">
                  <c:v>0</c:v>
                </c:pt>
                <c:pt idx="97">
                  <c:v>1268.6</c:v>
                </c:pt>
                <c:pt idx="98">
                  <c:v>5644</c:v>
                </c:pt>
                <c:pt idx="101">
                  <c:v>1413.5</c:v>
                </c:pt>
                <c:pt idx="102">
                  <c:v>223</c:v>
                </c:pt>
                <c:pt idx="103">
                  <c:v>0</c:v>
                </c:pt>
                <c:pt idx="106">
                  <c:v>10</c:v>
                </c:pt>
                <c:pt idx="107">
                  <c:v>67</c:v>
                </c:pt>
                <c:pt idx="108">
                  <c:v>287.9</c:v>
                </c:pt>
                <c:pt idx="109">
                  <c:v>0</c:v>
                </c:pt>
                <c:pt idx="110">
                  <c:v>12</c:v>
                </c:pt>
                <c:pt idx="111">
                  <c:v>6906.099999999999</c:v>
                </c:pt>
                <c:pt idx="112">
                  <c:v>3662.7</c:v>
                </c:pt>
                <c:pt idx="113">
                  <c:v>94</c:v>
                </c:pt>
                <c:pt idx="114">
                  <c:v>143.5</c:v>
                </c:pt>
                <c:pt idx="116">
                  <c:v>699.3</c:v>
                </c:pt>
                <c:pt idx="117">
                  <c:v>832.7</c:v>
                </c:pt>
                <c:pt idx="118">
                  <c:v>1443</c:v>
                </c:pt>
                <c:pt idx="119">
                  <c:v>0</c:v>
                </c:pt>
                <c:pt idx="121">
                  <c:v>0</c:v>
                </c:pt>
                <c:pt idx="122">
                  <c:v>6.9</c:v>
                </c:pt>
                <c:pt idx="123">
                  <c:v>24</c:v>
                </c:pt>
                <c:pt idx="124">
                  <c:v>2301.4</c:v>
                </c:pt>
                <c:pt idx="126">
                  <c:v>1426.4</c:v>
                </c:pt>
                <c:pt idx="127">
                  <c:v>0</c:v>
                </c:pt>
                <c:pt idx="128">
                  <c:v>0</c:v>
                </c:pt>
                <c:pt idx="129">
                  <c:v>875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</c:numCache>
            </c:numRef>
          </c:val>
        </c:ser>
        <c:ser>
          <c:idx val="4"/>
          <c:order val="4"/>
          <c:tx>
            <c:strRef>
              <c:f>Arkusz1!$G$10</c:f>
              <c:strCache>
                <c:ptCount val="1"/>
                <c:pt idx="0">
                  <c:v>39869,9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Arkusz1!$G$11:$G$144</c:f>
              <c:numCache>
                <c:ptCount val="134"/>
                <c:pt idx="0">
                  <c:v>6590.7</c:v>
                </c:pt>
                <c:pt idx="2">
                  <c:v>10900</c:v>
                </c:pt>
                <c:pt idx="3">
                  <c:v>5200</c:v>
                </c:pt>
                <c:pt idx="4">
                  <c:v>3000</c:v>
                </c:pt>
                <c:pt idx="5">
                  <c:v>0</c:v>
                </c:pt>
                <c:pt idx="6">
                  <c:v>1980.2</c:v>
                </c:pt>
                <c:pt idx="7">
                  <c:v>150</c:v>
                </c:pt>
                <c:pt idx="8">
                  <c:v>0</c:v>
                </c:pt>
                <c:pt idx="9">
                  <c:v>3200</c:v>
                </c:pt>
                <c:pt idx="11">
                  <c:v>30</c:v>
                </c:pt>
                <c:pt idx="12">
                  <c:v>10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1500</c:v>
                </c:pt>
                <c:pt idx="18">
                  <c:v>200</c:v>
                </c:pt>
                <c:pt idx="19">
                  <c:v>300</c:v>
                </c:pt>
                <c:pt idx="20">
                  <c:v>500</c:v>
                </c:pt>
                <c:pt idx="21">
                  <c:v>0</c:v>
                </c:pt>
                <c:pt idx="22">
                  <c:v>200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250</c:v>
                </c:pt>
                <c:pt idx="30">
                  <c:v>20</c:v>
                </c:pt>
                <c:pt idx="31">
                  <c:v>5</c:v>
                </c:pt>
                <c:pt idx="32">
                  <c:v>200</c:v>
                </c:pt>
                <c:pt idx="33">
                  <c:v>0</c:v>
                </c:pt>
                <c:pt idx="34">
                  <c:v>0</c:v>
                </c:pt>
                <c:pt idx="35">
                  <c:v>600</c:v>
                </c:pt>
                <c:pt idx="36">
                  <c:v>0</c:v>
                </c:pt>
                <c:pt idx="37">
                  <c:v>4844</c:v>
                </c:pt>
                <c:pt idx="38">
                  <c:v>330</c:v>
                </c:pt>
                <c:pt idx="40">
                  <c:v>150</c:v>
                </c:pt>
                <c:pt idx="41">
                  <c:v>150</c:v>
                </c:pt>
                <c:pt idx="42">
                  <c:v>30</c:v>
                </c:pt>
                <c:pt idx="43">
                  <c:v>0</c:v>
                </c:pt>
                <c:pt idx="44">
                  <c:v>16225.5</c:v>
                </c:pt>
                <c:pt idx="45">
                  <c:v>7405.5</c:v>
                </c:pt>
                <c:pt idx="46">
                  <c:v>20</c:v>
                </c:pt>
                <c:pt idx="47">
                  <c:v>6500</c:v>
                </c:pt>
                <c:pt idx="48">
                  <c:v>2300</c:v>
                </c:pt>
                <c:pt idx="49">
                  <c:v>773</c:v>
                </c:pt>
                <c:pt idx="50">
                  <c:v>773</c:v>
                </c:pt>
                <c:pt idx="51">
                  <c:v>2038.4</c:v>
                </c:pt>
                <c:pt idx="52">
                  <c:v>485</c:v>
                </c:pt>
                <c:pt idx="53">
                  <c:v>0</c:v>
                </c:pt>
                <c:pt idx="54">
                  <c:v>520</c:v>
                </c:pt>
                <c:pt idx="55">
                  <c:v>385</c:v>
                </c:pt>
                <c:pt idx="56">
                  <c:v>648.4</c:v>
                </c:pt>
                <c:pt idx="57">
                  <c:v>0</c:v>
                </c:pt>
                <c:pt idx="58">
                  <c:v>980</c:v>
                </c:pt>
                <c:pt idx="59">
                  <c:v>30</c:v>
                </c:pt>
                <c:pt idx="60">
                  <c:v>590</c:v>
                </c:pt>
                <c:pt idx="61">
                  <c:v>360</c:v>
                </c:pt>
                <c:pt idx="62">
                  <c:v>0</c:v>
                </c:pt>
                <c:pt idx="63">
                  <c:v>2511</c:v>
                </c:pt>
                <c:pt idx="64">
                  <c:v>2034.9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250</c:v>
                </c:pt>
                <c:pt idx="70">
                  <c:v>0</c:v>
                </c:pt>
                <c:pt idx="71">
                  <c:v>226.1</c:v>
                </c:pt>
                <c:pt idx="72">
                  <c:v>400</c:v>
                </c:pt>
                <c:pt idx="73">
                  <c:v>400</c:v>
                </c:pt>
                <c:pt idx="74">
                  <c:v>1197</c:v>
                </c:pt>
                <c:pt idx="75">
                  <c:v>1160</c:v>
                </c:pt>
                <c:pt idx="76">
                  <c:v>0</c:v>
                </c:pt>
                <c:pt idx="77">
                  <c:v>0</c:v>
                </c:pt>
                <c:pt idx="78">
                  <c:v>37</c:v>
                </c:pt>
                <c:pt idx="79">
                  <c:v>0</c:v>
                </c:pt>
                <c:pt idx="80">
                  <c:v>16076.5</c:v>
                </c:pt>
                <c:pt idx="81">
                  <c:v>800</c:v>
                </c:pt>
                <c:pt idx="83">
                  <c:v>3400</c:v>
                </c:pt>
                <c:pt idx="84">
                  <c:v>200</c:v>
                </c:pt>
                <c:pt idx="85">
                  <c:v>50</c:v>
                </c:pt>
                <c:pt idx="87">
                  <c:v>1034</c:v>
                </c:pt>
                <c:pt idx="88">
                  <c:v>920</c:v>
                </c:pt>
                <c:pt idx="89">
                  <c:v>15</c:v>
                </c:pt>
                <c:pt idx="90">
                  <c:v>10</c:v>
                </c:pt>
                <c:pt idx="91">
                  <c:v>100</c:v>
                </c:pt>
                <c:pt idx="92">
                  <c:v>10</c:v>
                </c:pt>
                <c:pt idx="93">
                  <c:v>30</c:v>
                </c:pt>
                <c:pt idx="94">
                  <c:v>5</c:v>
                </c:pt>
                <c:pt idx="95">
                  <c:v>46</c:v>
                </c:pt>
                <c:pt idx="96">
                  <c:v>100</c:v>
                </c:pt>
                <c:pt idx="97">
                  <c:v>200</c:v>
                </c:pt>
                <c:pt idx="98">
                  <c:v>4234</c:v>
                </c:pt>
                <c:pt idx="99">
                  <c:v>230</c:v>
                </c:pt>
                <c:pt idx="100">
                  <c:v>1250</c:v>
                </c:pt>
                <c:pt idx="101">
                  <c:v>0</c:v>
                </c:pt>
                <c:pt idx="102">
                  <c:v>50</c:v>
                </c:pt>
                <c:pt idx="103">
                  <c:v>0</c:v>
                </c:pt>
                <c:pt idx="104">
                  <c:v>193.5</c:v>
                </c:pt>
                <c:pt idx="105">
                  <c:v>2660</c:v>
                </c:pt>
                <c:pt idx="106">
                  <c:v>100</c:v>
                </c:pt>
                <c:pt idx="107">
                  <c:v>4</c:v>
                </c:pt>
                <c:pt idx="108">
                  <c:v>5</c:v>
                </c:pt>
                <c:pt idx="109">
                  <c:v>230</c:v>
                </c:pt>
                <c:pt idx="110">
                  <c:v>200</c:v>
                </c:pt>
                <c:pt idx="111">
                  <c:v>3205.9</c:v>
                </c:pt>
                <c:pt idx="112">
                  <c:v>0</c:v>
                </c:pt>
                <c:pt idx="113">
                  <c:v>100</c:v>
                </c:pt>
                <c:pt idx="114">
                  <c:v>200</c:v>
                </c:pt>
                <c:pt idx="116">
                  <c:v>200</c:v>
                </c:pt>
                <c:pt idx="117">
                  <c:v>176</c:v>
                </c:pt>
                <c:pt idx="118">
                  <c:v>2029.9</c:v>
                </c:pt>
                <c:pt idx="119">
                  <c:v>100</c:v>
                </c:pt>
                <c:pt idx="120">
                  <c:v>0</c:v>
                </c:pt>
                <c:pt idx="121">
                  <c:v>0</c:v>
                </c:pt>
                <c:pt idx="122">
                  <c:v>400</c:v>
                </c:pt>
                <c:pt idx="123">
                  <c:v>0</c:v>
                </c:pt>
                <c:pt idx="124">
                  <c:v>11165.8</c:v>
                </c:pt>
                <c:pt idx="126">
                  <c:v>4050</c:v>
                </c:pt>
                <c:pt idx="127">
                  <c:v>3976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3139.8</c:v>
                </c:pt>
              </c:numCache>
            </c:numRef>
          </c:val>
        </c:ser>
        <c:ser>
          <c:idx val="5"/>
          <c:order val="5"/>
          <c:tx>
            <c:strRef>
              <c:f>Arkusz1!$H$10</c:f>
              <c:strCache>
                <c:ptCount val="1"/>
                <c:pt idx="0">
                  <c:v>55020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Arkusz1!$H$11:$H$144</c:f>
              <c:numCache>
                <c:ptCount val="134"/>
                <c:pt idx="0">
                  <c:v>10000</c:v>
                </c:pt>
                <c:pt idx="2">
                  <c:v>10000</c:v>
                </c:pt>
                <c:pt idx="3">
                  <c:v>0</c:v>
                </c:pt>
                <c:pt idx="4">
                  <c:v>1500</c:v>
                </c:pt>
                <c:pt idx="5">
                  <c:v>4000</c:v>
                </c:pt>
                <c:pt idx="6">
                  <c:v>0</c:v>
                </c:pt>
                <c:pt idx="7">
                  <c:v>3000</c:v>
                </c:pt>
                <c:pt idx="8">
                  <c:v>1000</c:v>
                </c:pt>
                <c:pt idx="9">
                  <c:v>6000</c:v>
                </c:pt>
                <c:pt idx="11">
                  <c:v>90</c:v>
                </c:pt>
                <c:pt idx="12">
                  <c:v>100</c:v>
                </c:pt>
                <c:pt idx="13">
                  <c:v>70</c:v>
                </c:pt>
                <c:pt idx="14">
                  <c:v>2970</c:v>
                </c:pt>
                <c:pt idx="15">
                  <c:v>70</c:v>
                </c:pt>
                <c:pt idx="16">
                  <c:v>3000</c:v>
                </c:pt>
                <c:pt idx="18">
                  <c:v>800</c:v>
                </c:pt>
                <c:pt idx="19">
                  <c:v>150</c:v>
                </c:pt>
                <c:pt idx="20">
                  <c:v>750</c:v>
                </c:pt>
                <c:pt idx="21">
                  <c:v>1000</c:v>
                </c:pt>
                <c:pt idx="22">
                  <c:v>3000</c:v>
                </c:pt>
                <c:pt idx="23">
                  <c:v>500</c:v>
                </c:pt>
                <c:pt idx="24">
                  <c:v>20</c:v>
                </c:pt>
                <c:pt idx="25">
                  <c:v>150</c:v>
                </c:pt>
                <c:pt idx="26">
                  <c:v>900</c:v>
                </c:pt>
                <c:pt idx="27">
                  <c:v>300</c:v>
                </c:pt>
                <c:pt idx="28">
                  <c:v>300</c:v>
                </c:pt>
                <c:pt idx="29">
                  <c:v>0</c:v>
                </c:pt>
                <c:pt idx="30">
                  <c:v>300</c:v>
                </c:pt>
                <c:pt idx="31">
                  <c:v>500</c:v>
                </c:pt>
                <c:pt idx="32">
                  <c:v>150</c:v>
                </c:pt>
                <c:pt idx="33">
                  <c:v>3300</c:v>
                </c:pt>
                <c:pt idx="34">
                  <c:v>0</c:v>
                </c:pt>
                <c:pt idx="35">
                  <c:v>500</c:v>
                </c:pt>
                <c:pt idx="36">
                  <c:v>550</c:v>
                </c:pt>
                <c:pt idx="37">
                  <c:v>50</c:v>
                </c:pt>
                <c:pt idx="38">
                  <c:v>2105</c:v>
                </c:pt>
                <c:pt idx="40">
                  <c:v>1160</c:v>
                </c:pt>
                <c:pt idx="41">
                  <c:v>150</c:v>
                </c:pt>
                <c:pt idx="42">
                  <c:v>445</c:v>
                </c:pt>
                <c:pt idx="43">
                  <c:v>350</c:v>
                </c:pt>
                <c:pt idx="44">
                  <c:v>28565</c:v>
                </c:pt>
                <c:pt idx="45">
                  <c:v>23265</c:v>
                </c:pt>
                <c:pt idx="46">
                  <c:v>1300</c:v>
                </c:pt>
                <c:pt idx="47">
                  <c:v>2000</c:v>
                </c:pt>
                <c:pt idx="48">
                  <c:v>2000</c:v>
                </c:pt>
                <c:pt idx="49">
                  <c:v>856</c:v>
                </c:pt>
                <c:pt idx="50">
                  <c:v>856</c:v>
                </c:pt>
                <c:pt idx="51">
                  <c:v>2190</c:v>
                </c:pt>
                <c:pt idx="52">
                  <c:v>600</c:v>
                </c:pt>
                <c:pt idx="53">
                  <c:v>0</c:v>
                </c:pt>
                <c:pt idx="54">
                  <c:v>520</c:v>
                </c:pt>
                <c:pt idx="55">
                  <c:v>70</c:v>
                </c:pt>
                <c:pt idx="56">
                  <c:v>1000</c:v>
                </c:pt>
                <c:pt idx="57">
                  <c:v>0</c:v>
                </c:pt>
                <c:pt idx="58">
                  <c:v>2630</c:v>
                </c:pt>
                <c:pt idx="59">
                  <c:v>2500</c:v>
                </c:pt>
                <c:pt idx="60">
                  <c:v>0</c:v>
                </c:pt>
                <c:pt idx="61">
                  <c:v>0</c:v>
                </c:pt>
                <c:pt idx="62">
                  <c:v>130</c:v>
                </c:pt>
                <c:pt idx="63">
                  <c:v>19991.7</c:v>
                </c:pt>
                <c:pt idx="64">
                  <c:v>3749.7</c:v>
                </c:pt>
                <c:pt idx="65">
                  <c:v>1962</c:v>
                </c:pt>
                <c:pt idx="66">
                  <c:v>110</c:v>
                </c:pt>
                <c:pt idx="67">
                  <c:v>3400</c:v>
                </c:pt>
                <c:pt idx="68">
                  <c:v>2720</c:v>
                </c:pt>
                <c:pt idx="69">
                  <c:v>250</c:v>
                </c:pt>
                <c:pt idx="70">
                  <c:v>7500</c:v>
                </c:pt>
                <c:pt idx="71">
                  <c:v>300</c:v>
                </c:pt>
                <c:pt idx="72">
                  <c:v>650</c:v>
                </c:pt>
                <c:pt idx="73">
                  <c:v>650</c:v>
                </c:pt>
                <c:pt idx="74">
                  <c:v>10554.4</c:v>
                </c:pt>
                <c:pt idx="75">
                  <c:v>2795</c:v>
                </c:pt>
                <c:pt idx="76">
                  <c:v>3520</c:v>
                </c:pt>
                <c:pt idx="77">
                  <c:v>25</c:v>
                </c:pt>
                <c:pt idx="78">
                  <c:v>864.4</c:v>
                </c:pt>
                <c:pt idx="79">
                  <c:v>3350</c:v>
                </c:pt>
                <c:pt idx="80">
                  <c:v>28922</c:v>
                </c:pt>
                <c:pt idx="81">
                  <c:v>1000</c:v>
                </c:pt>
                <c:pt idx="83">
                  <c:v>1000</c:v>
                </c:pt>
                <c:pt idx="84">
                  <c:v>1900</c:v>
                </c:pt>
                <c:pt idx="85">
                  <c:v>200</c:v>
                </c:pt>
                <c:pt idx="87">
                  <c:v>500</c:v>
                </c:pt>
                <c:pt idx="88">
                  <c:v>0</c:v>
                </c:pt>
                <c:pt idx="89">
                  <c:v>400</c:v>
                </c:pt>
                <c:pt idx="90">
                  <c:v>100</c:v>
                </c:pt>
                <c:pt idx="91">
                  <c:v>300</c:v>
                </c:pt>
                <c:pt idx="92">
                  <c:v>100</c:v>
                </c:pt>
                <c:pt idx="93">
                  <c:v>200</c:v>
                </c:pt>
                <c:pt idx="94">
                  <c:v>80</c:v>
                </c:pt>
                <c:pt idx="95">
                  <c:v>1160</c:v>
                </c:pt>
                <c:pt idx="96">
                  <c:v>600</c:v>
                </c:pt>
                <c:pt idx="97">
                  <c:v>500</c:v>
                </c:pt>
                <c:pt idx="98">
                  <c:v>5727</c:v>
                </c:pt>
                <c:pt idx="99">
                  <c:v>200</c:v>
                </c:pt>
                <c:pt idx="100">
                  <c:v>1300</c:v>
                </c:pt>
                <c:pt idx="101">
                  <c:v>300</c:v>
                </c:pt>
                <c:pt idx="102">
                  <c:v>7195</c:v>
                </c:pt>
                <c:pt idx="103">
                  <c:v>2330</c:v>
                </c:pt>
                <c:pt idx="104">
                  <c:v>200</c:v>
                </c:pt>
                <c:pt idx="105">
                  <c:v>1540</c:v>
                </c:pt>
                <c:pt idx="106">
                  <c:v>0</c:v>
                </c:pt>
                <c:pt idx="107">
                  <c:v>100</c:v>
                </c:pt>
                <c:pt idx="108">
                  <c:v>100</c:v>
                </c:pt>
                <c:pt idx="109">
                  <c:v>190</c:v>
                </c:pt>
                <c:pt idx="110">
                  <c:v>1700</c:v>
                </c:pt>
                <c:pt idx="111">
                  <c:v>12233.4</c:v>
                </c:pt>
                <c:pt idx="112">
                  <c:v>2350.3</c:v>
                </c:pt>
                <c:pt idx="113">
                  <c:v>1000</c:v>
                </c:pt>
                <c:pt idx="114">
                  <c:v>170</c:v>
                </c:pt>
                <c:pt idx="116">
                  <c:v>5000</c:v>
                </c:pt>
                <c:pt idx="117">
                  <c:v>1344</c:v>
                </c:pt>
                <c:pt idx="118">
                  <c:v>550</c:v>
                </c:pt>
                <c:pt idx="119">
                  <c:v>630</c:v>
                </c:pt>
                <c:pt idx="120">
                  <c:v>438</c:v>
                </c:pt>
                <c:pt idx="121">
                  <c:v>100</c:v>
                </c:pt>
                <c:pt idx="122">
                  <c:v>193.1</c:v>
                </c:pt>
                <c:pt idx="123">
                  <c:v>458</c:v>
                </c:pt>
                <c:pt idx="124">
                  <c:v>17463</c:v>
                </c:pt>
                <c:pt idx="126">
                  <c:v>6680</c:v>
                </c:pt>
                <c:pt idx="127">
                  <c:v>2024</c:v>
                </c:pt>
                <c:pt idx="128">
                  <c:v>4110</c:v>
                </c:pt>
                <c:pt idx="129">
                  <c:v>290</c:v>
                </c:pt>
                <c:pt idx="130">
                  <c:v>300</c:v>
                </c:pt>
                <c:pt idx="131">
                  <c:v>150</c:v>
                </c:pt>
                <c:pt idx="132">
                  <c:v>150</c:v>
                </c:pt>
                <c:pt idx="133">
                  <c:v>3759</c:v>
                </c:pt>
              </c:numCache>
            </c:numRef>
          </c:val>
        </c:ser>
        <c:ser>
          <c:idx val="6"/>
          <c:order val="6"/>
          <c:tx>
            <c:strRef>
              <c:f>Arkusz1!$I$10</c:f>
              <c:strCache>
                <c:ptCount val="1"/>
                <c:pt idx="0">
                  <c:v>13850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Arkusz1!$I$11:$I$144</c:f>
              <c:numCache>
                <c:ptCount val="134"/>
                <c:pt idx="0">
                  <c:v>3980</c:v>
                </c:pt>
                <c:pt idx="2">
                  <c:v>400</c:v>
                </c:pt>
                <c:pt idx="3">
                  <c:v>0</c:v>
                </c:pt>
                <c:pt idx="4">
                  <c:v>800</c:v>
                </c:pt>
                <c:pt idx="5">
                  <c:v>1000</c:v>
                </c:pt>
                <c:pt idx="6">
                  <c:v>0</c:v>
                </c:pt>
                <c:pt idx="7">
                  <c:v>500</c:v>
                </c:pt>
                <c:pt idx="8">
                  <c:v>0</c:v>
                </c:pt>
                <c:pt idx="9">
                  <c:v>1000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1200</c:v>
                </c:pt>
                <c:pt idx="18">
                  <c:v>300</c:v>
                </c:pt>
                <c:pt idx="19">
                  <c:v>150</c:v>
                </c:pt>
                <c:pt idx="20">
                  <c:v>700</c:v>
                </c:pt>
                <c:pt idx="21">
                  <c:v>500</c:v>
                </c:pt>
                <c:pt idx="22">
                  <c:v>1500</c:v>
                </c:pt>
                <c:pt idx="23">
                  <c:v>200</c:v>
                </c:pt>
                <c:pt idx="24">
                  <c:v>20</c:v>
                </c:pt>
                <c:pt idx="25">
                  <c:v>0</c:v>
                </c:pt>
                <c:pt idx="26">
                  <c:v>900</c:v>
                </c:pt>
                <c:pt idx="27">
                  <c:v>100</c:v>
                </c:pt>
                <c:pt idx="28">
                  <c:v>150</c:v>
                </c:pt>
                <c:pt idx="29">
                  <c:v>0</c:v>
                </c:pt>
                <c:pt idx="30">
                  <c:v>150</c:v>
                </c:pt>
                <c:pt idx="31">
                  <c:v>50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200</c:v>
                </c:pt>
                <c:pt idx="36">
                  <c:v>0</c:v>
                </c:pt>
                <c:pt idx="37">
                  <c:v>50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3500</c:v>
                </c:pt>
                <c:pt idx="45">
                  <c:v>1000</c:v>
                </c:pt>
                <c:pt idx="46">
                  <c:v>500</c:v>
                </c:pt>
                <c:pt idx="47">
                  <c:v>800</c:v>
                </c:pt>
                <c:pt idx="48">
                  <c:v>1200</c:v>
                </c:pt>
                <c:pt idx="49">
                  <c:v>0</c:v>
                </c:pt>
                <c:pt idx="50">
                  <c:v>0</c:v>
                </c:pt>
                <c:pt idx="51">
                  <c:v>685</c:v>
                </c:pt>
                <c:pt idx="52">
                  <c:v>250</c:v>
                </c:pt>
                <c:pt idx="53">
                  <c:v>0</c:v>
                </c:pt>
                <c:pt idx="54">
                  <c:v>200</c:v>
                </c:pt>
                <c:pt idx="55">
                  <c:v>35</c:v>
                </c:pt>
                <c:pt idx="56">
                  <c:v>200</c:v>
                </c:pt>
                <c:pt idx="57">
                  <c:v>0</c:v>
                </c:pt>
                <c:pt idx="58">
                  <c:v>100</c:v>
                </c:pt>
                <c:pt idx="59">
                  <c:v>50</c:v>
                </c:pt>
                <c:pt idx="60">
                  <c:v>0</c:v>
                </c:pt>
                <c:pt idx="61">
                  <c:v>0</c:v>
                </c:pt>
                <c:pt idx="62">
                  <c:v>50</c:v>
                </c:pt>
                <c:pt idx="63">
                  <c:v>1550</c:v>
                </c:pt>
                <c:pt idx="64">
                  <c:v>1200</c:v>
                </c:pt>
                <c:pt idx="65">
                  <c:v>100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100</c:v>
                </c:pt>
                <c:pt idx="70">
                  <c:v>0</c:v>
                </c:pt>
                <c:pt idx="71">
                  <c:v>150</c:v>
                </c:pt>
                <c:pt idx="72">
                  <c:v>200</c:v>
                </c:pt>
                <c:pt idx="73">
                  <c:v>200</c:v>
                </c:pt>
                <c:pt idx="74">
                  <c:v>367</c:v>
                </c:pt>
                <c:pt idx="75">
                  <c:v>0</c:v>
                </c:pt>
                <c:pt idx="76">
                  <c:v>0</c:v>
                </c:pt>
                <c:pt idx="77">
                  <c:v>17</c:v>
                </c:pt>
                <c:pt idx="78">
                  <c:v>350</c:v>
                </c:pt>
                <c:pt idx="79">
                  <c:v>0</c:v>
                </c:pt>
                <c:pt idx="80">
                  <c:v>5455</c:v>
                </c:pt>
                <c:pt idx="81">
                  <c:v>0</c:v>
                </c:pt>
                <c:pt idx="83">
                  <c:v>750</c:v>
                </c:pt>
                <c:pt idx="84">
                  <c:v>800</c:v>
                </c:pt>
                <c:pt idx="85">
                  <c:v>75</c:v>
                </c:pt>
                <c:pt idx="87">
                  <c:v>250</c:v>
                </c:pt>
                <c:pt idx="88">
                  <c:v>0</c:v>
                </c:pt>
                <c:pt idx="89">
                  <c:v>50</c:v>
                </c:pt>
                <c:pt idx="90">
                  <c:v>50</c:v>
                </c:pt>
                <c:pt idx="91">
                  <c:v>100</c:v>
                </c:pt>
                <c:pt idx="92">
                  <c:v>50</c:v>
                </c:pt>
                <c:pt idx="93">
                  <c:v>50</c:v>
                </c:pt>
                <c:pt idx="94">
                  <c:v>80</c:v>
                </c:pt>
                <c:pt idx="95">
                  <c:v>50</c:v>
                </c:pt>
                <c:pt idx="96">
                  <c:v>200</c:v>
                </c:pt>
                <c:pt idx="97">
                  <c:v>300</c:v>
                </c:pt>
                <c:pt idx="98">
                  <c:v>0</c:v>
                </c:pt>
                <c:pt idx="99">
                  <c:v>200</c:v>
                </c:pt>
                <c:pt idx="100">
                  <c:v>950</c:v>
                </c:pt>
                <c:pt idx="101">
                  <c:v>50</c:v>
                </c:pt>
                <c:pt idx="102">
                  <c:v>0</c:v>
                </c:pt>
                <c:pt idx="103">
                  <c:v>0</c:v>
                </c:pt>
                <c:pt idx="104">
                  <c:v>100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50</c:v>
                </c:pt>
                <c:pt idx="109">
                  <c:v>100</c:v>
                </c:pt>
                <c:pt idx="110">
                  <c:v>1200</c:v>
                </c:pt>
                <c:pt idx="111">
                  <c:v>4243.1</c:v>
                </c:pt>
                <c:pt idx="112">
                  <c:v>0</c:v>
                </c:pt>
                <c:pt idx="113">
                  <c:v>50</c:v>
                </c:pt>
                <c:pt idx="114">
                  <c:v>100</c:v>
                </c:pt>
                <c:pt idx="116">
                  <c:v>3000</c:v>
                </c:pt>
                <c:pt idx="117">
                  <c:v>500</c:v>
                </c:pt>
                <c:pt idx="118">
                  <c:v>200</c:v>
                </c:pt>
                <c:pt idx="119">
                  <c:v>0</c:v>
                </c:pt>
                <c:pt idx="120">
                  <c:v>200</c:v>
                </c:pt>
                <c:pt idx="121">
                  <c:v>0</c:v>
                </c:pt>
                <c:pt idx="122">
                  <c:v>193.1</c:v>
                </c:pt>
                <c:pt idx="123">
                  <c:v>0</c:v>
                </c:pt>
                <c:pt idx="124">
                  <c:v>8050</c:v>
                </c:pt>
                <c:pt idx="126">
                  <c:v>4000</c:v>
                </c:pt>
                <c:pt idx="127">
                  <c:v>750</c:v>
                </c:pt>
                <c:pt idx="128">
                  <c:v>1500</c:v>
                </c:pt>
                <c:pt idx="129">
                  <c:v>0</c:v>
                </c:pt>
                <c:pt idx="130">
                  <c:v>100</c:v>
                </c:pt>
                <c:pt idx="131">
                  <c:v>150</c:v>
                </c:pt>
                <c:pt idx="132">
                  <c:v>50</c:v>
                </c:pt>
                <c:pt idx="133">
                  <c:v>1500</c:v>
                </c:pt>
              </c:numCache>
            </c:numRef>
          </c:val>
        </c:ser>
        <c:ser>
          <c:idx val="7"/>
          <c:order val="7"/>
          <c:tx>
            <c:strRef>
              <c:f>Arkusz1!$J$10</c:f>
              <c:strCache>
                <c:ptCount val="1"/>
                <c:pt idx="0">
                  <c:v>61770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Arkusz1!$J$11:$J$144</c:f>
              <c:numCache>
                <c:ptCount val="134"/>
                <c:pt idx="0">
                  <c:v>18000</c:v>
                </c:pt>
                <c:pt idx="2">
                  <c:v>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3000</c:v>
                </c:pt>
                <c:pt idx="8">
                  <c:v>3000</c:v>
                </c:pt>
                <c:pt idx="9">
                  <c:v>7000</c:v>
                </c:pt>
                <c:pt idx="11">
                  <c:v>2370</c:v>
                </c:pt>
                <c:pt idx="12">
                  <c:v>100</c:v>
                </c:pt>
                <c:pt idx="13">
                  <c:v>100</c:v>
                </c:pt>
                <c:pt idx="14">
                  <c:v>800</c:v>
                </c:pt>
                <c:pt idx="15">
                  <c:v>1900</c:v>
                </c:pt>
                <c:pt idx="16">
                  <c:v>2000</c:v>
                </c:pt>
                <c:pt idx="18">
                  <c:v>300</c:v>
                </c:pt>
                <c:pt idx="19">
                  <c:v>0</c:v>
                </c:pt>
                <c:pt idx="20">
                  <c:v>0</c:v>
                </c:pt>
                <c:pt idx="21">
                  <c:v>2200</c:v>
                </c:pt>
                <c:pt idx="22">
                  <c:v>200</c:v>
                </c:pt>
                <c:pt idx="23">
                  <c:v>500</c:v>
                </c:pt>
                <c:pt idx="24">
                  <c:v>300</c:v>
                </c:pt>
                <c:pt idx="25">
                  <c:v>350</c:v>
                </c:pt>
                <c:pt idx="26">
                  <c:v>500</c:v>
                </c:pt>
                <c:pt idx="27">
                  <c:v>400</c:v>
                </c:pt>
                <c:pt idx="28">
                  <c:v>200</c:v>
                </c:pt>
                <c:pt idx="29">
                  <c:v>0</c:v>
                </c:pt>
                <c:pt idx="30">
                  <c:v>0</c:v>
                </c:pt>
                <c:pt idx="31">
                  <c:v>1000</c:v>
                </c:pt>
                <c:pt idx="32">
                  <c:v>250</c:v>
                </c:pt>
                <c:pt idx="33">
                  <c:v>4900</c:v>
                </c:pt>
                <c:pt idx="34">
                  <c:v>800</c:v>
                </c:pt>
                <c:pt idx="35">
                  <c:v>500</c:v>
                </c:pt>
                <c:pt idx="36">
                  <c:v>5000</c:v>
                </c:pt>
                <c:pt idx="37">
                  <c:v>100</c:v>
                </c:pt>
                <c:pt idx="38">
                  <c:v>4760</c:v>
                </c:pt>
                <c:pt idx="40">
                  <c:v>3560</c:v>
                </c:pt>
                <c:pt idx="41">
                  <c:v>300</c:v>
                </c:pt>
                <c:pt idx="42">
                  <c:v>500</c:v>
                </c:pt>
                <c:pt idx="43">
                  <c:v>400</c:v>
                </c:pt>
                <c:pt idx="44">
                  <c:v>10973</c:v>
                </c:pt>
                <c:pt idx="45">
                  <c:v>5673</c:v>
                </c:pt>
                <c:pt idx="46">
                  <c:v>1300</c:v>
                </c:pt>
                <c:pt idx="47">
                  <c:v>2000</c:v>
                </c:pt>
                <c:pt idx="48">
                  <c:v>2000</c:v>
                </c:pt>
                <c:pt idx="49">
                  <c:v>183</c:v>
                </c:pt>
                <c:pt idx="50">
                  <c:v>183</c:v>
                </c:pt>
                <c:pt idx="51">
                  <c:v>5660</c:v>
                </c:pt>
                <c:pt idx="52">
                  <c:v>500</c:v>
                </c:pt>
                <c:pt idx="53">
                  <c:v>2320</c:v>
                </c:pt>
                <c:pt idx="54">
                  <c:v>550</c:v>
                </c:pt>
                <c:pt idx="55">
                  <c:v>70</c:v>
                </c:pt>
                <c:pt idx="56">
                  <c:v>1000</c:v>
                </c:pt>
                <c:pt idx="57">
                  <c:v>1220</c:v>
                </c:pt>
                <c:pt idx="58">
                  <c:v>635</c:v>
                </c:pt>
                <c:pt idx="59">
                  <c:v>500</c:v>
                </c:pt>
                <c:pt idx="60">
                  <c:v>0</c:v>
                </c:pt>
                <c:pt idx="61">
                  <c:v>0</c:v>
                </c:pt>
                <c:pt idx="62">
                  <c:v>135</c:v>
                </c:pt>
                <c:pt idx="63">
                  <c:v>22208.8</c:v>
                </c:pt>
                <c:pt idx="64">
                  <c:v>3749.8</c:v>
                </c:pt>
                <c:pt idx="65">
                  <c:v>1994</c:v>
                </c:pt>
                <c:pt idx="66">
                  <c:v>132</c:v>
                </c:pt>
                <c:pt idx="67">
                  <c:v>3000</c:v>
                </c:pt>
                <c:pt idx="68">
                  <c:v>5283</c:v>
                </c:pt>
                <c:pt idx="69">
                  <c:v>250</c:v>
                </c:pt>
                <c:pt idx="70">
                  <c:v>7500</c:v>
                </c:pt>
                <c:pt idx="71">
                  <c:v>300</c:v>
                </c:pt>
                <c:pt idx="72">
                  <c:v>650</c:v>
                </c:pt>
                <c:pt idx="73">
                  <c:v>650</c:v>
                </c:pt>
                <c:pt idx="74">
                  <c:v>9072</c:v>
                </c:pt>
                <c:pt idx="75">
                  <c:v>2192</c:v>
                </c:pt>
                <c:pt idx="76">
                  <c:v>3600</c:v>
                </c:pt>
                <c:pt idx="77">
                  <c:v>90</c:v>
                </c:pt>
                <c:pt idx="78">
                  <c:v>240</c:v>
                </c:pt>
                <c:pt idx="79">
                  <c:v>2950</c:v>
                </c:pt>
                <c:pt idx="80">
                  <c:v>23907</c:v>
                </c:pt>
                <c:pt idx="81">
                  <c:v>1000</c:v>
                </c:pt>
                <c:pt idx="83">
                  <c:v>2000</c:v>
                </c:pt>
                <c:pt idx="84">
                  <c:v>2400</c:v>
                </c:pt>
                <c:pt idx="85">
                  <c:v>300</c:v>
                </c:pt>
                <c:pt idx="87">
                  <c:v>350</c:v>
                </c:pt>
                <c:pt idx="88">
                  <c:v>50</c:v>
                </c:pt>
                <c:pt idx="89">
                  <c:v>600</c:v>
                </c:pt>
                <c:pt idx="90">
                  <c:v>200</c:v>
                </c:pt>
                <c:pt idx="91">
                  <c:v>200</c:v>
                </c:pt>
                <c:pt idx="92">
                  <c:v>600</c:v>
                </c:pt>
                <c:pt idx="93">
                  <c:v>200</c:v>
                </c:pt>
                <c:pt idx="94">
                  <c:v>0</c:v>
                </c:pt>
                <c:pt idx="95">
                  <c:v>0</c:v>
                </c:pt>
                <c:pt idx="96">
                  <c:v>580</c:v>
                </c:pt>
                <c:pt idx="97">
                  <c:v>800</c:v>
                </c:pt>
                <c:pt idx="98">
                  <c:v>7797</c:v>
                </c:pt>
                <c:pt idx="99">
                  <c:v>200</c:v>
                </c:pt>
                <c:pt idx="100">
                  <c:v>1500</c:v>
                </c:pt>
                <c:pt idx="101">
                  <c:v>0</c:v>
                </c:pt>
                <c:pt idx="102">
                  <c:v>0</c:v>
                </c:pt>
                <c:pt idx="103">
                  <c:v>2000</c:v>
                </c:pt>
                <c:pt idx="104">
                  <c:v>200</c:v>
                </c:pt>
                <c:pt idx="105">
                  <c:v>2000</c:v>
                </c:pt>
                <c:pt idx="106">
                  <c:v>30</c:v>
                </c:pt>
                <c:pt idx="107">
                  <c:v>100</c:v>
                </c:pt>
                <c:pt idx="108">
                  <c:v>100</c:v>
                </c:pt>
                <c:pt idx="109">
                  <c:v>400</c:v>
                </c:pt>
                <c:pt idx="110">
                  <c:v>300</c:v>
                </c:pt>
                <c:pt idx="111">
                  <c:v>7460</c:v>
                </c:pt>
                <c:pt idx="112">
                  <c:v>0</c:v>
                </c:pt>
                <c:pt idx="113">
                  <c:v>0</c:v>
                </c:pt>
                <c:pt idx="114">
                  <c:v>60</c:v>
                </c:pt>
                <c:pt idx="116">
                  <c:v>2700</c:v>
                </c:pt>
                <c:pt idx="117">
                  <c:v>0</c:v>
                </c:pt>
                <c:pt idx="118">
                  <c:v>700</c:v>
                </c:pt>
                <c:pt idx="119">
                  <c:v>3000</c:v>
                </c:pt>
                <c:pt idx="120">
                  <c:v>0</c:v>
                </c:pt>
                <c:pt idx="121">
                  <c:v>1000</c:v>
                </c:pt>
                <c:pt idx="122">
                  <c:v>0</c:v>
                </c:pt>
                <c:pt idx="123">
                  <c:v>0</c:v>
                </c:pt>
                <c:pt idx="124">
                  <c:v>15865</c:v>
                </c:pt>
                <c:pt idx="126">
                  <c:v>865</c:v>
                </c:pt>
                <c:pt idx="127">
                  <c:v>6000</c:v>
                </c:pt>
                <c:pt idx="128">
                  <c:v>0</c:v>
                </c:pt>
                <c:pt idx="129">
                  <c:v>650</c:v>
                </c:pt>
                <c:pt idx="130">
                  <c:v>4200</c:v>
                </c:pt>
                <c:pt idx="131">
                  <c:v>0</c:v>
                </c:pt>
                <c:pt idx="132">
                  <c:v>150</c:v>
                </c:pt>
                <c:pt idx="133">
                  <c:v>4000</c:v>
                </c:pt>
              </c:numCache>
            </c:numRef>
          </c:val>
        </c:ser>
        <c:ser>
          <c:idx val="8"/>
          <c:order val="8"/>
          <c:tx>
            <c:strRef>
              <c:f>Arkusz1!$K$10</c:f>
              <c:strCache>
                <c:ptCount val="1"/>
                <c:pt idx="0">
                  <c:v>13610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Arkusz1!$K$11:$K$144</c:f>
              <c:numCache>
                <c:ptCount val="134"/>
                <c:pt idx="0">
                  <c:v>4300</c:v>
                </c:pt>
                <c:pt idx="2">
                  <c:v>1000</c:v>
                </c:pt>
                <c:pt idx="3">
                  <c:v>0</c:v>
                </c:pt>
                <c:pt idx="4">
                  <c:v>0</c:v>
                </c:pt>
                <c:pt idx="5">
                  <c:v>1000</c:v>
                </c:pt>
                <c:pt idx="6">
                  <c:v>0</c:v>
                </c:pt>
                <c:pt idx="7">
                  <c:v>500</c:v>
                </c:pt>
                <c:pt idx="8">
                  <c:v>50</c:v>
                </c:pt>
                <c:pt idx="9">
                  <c:v>1000</c:v>
                </c:pt>
                <c:pt idx="11">
                  <c:v>50</c:v>
                </c:pt>
                <c:pt idx="12">
                  <c:v>50</c:v>
                </c:pt>
                <c:pt idx="13">
                  <c:v>0</c:v>
                </c:pt>
                <c:pt idx="14">
                  <c:v>50</c:v>
                </c:pt>
                <c:pt idx="15">
                  <c:v>0</c:v>
                </c:pt>
                <c:pt idx="16">
                  <c:v>1200</c:v>
                </c:pt>
                <c:pt idx="18">
                  <c:v>300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1500</c:v>
                </c:pt>
                <c:pt idx="23">
                  <c:v>200</c:v>
                </c:pt>
                <c:pt idx="24">
                  <c:v>200</c:v>
                </c:pt>
                <c:pt idx="25">
                  <c:v>0</c:v>
                </c:pt>
                <c:pt idx="26">
                  <c:v>500</c:v>
                </c:pt>
                <c:pt idx="27">
                  <c:v>350</c:v>
                </c:pt>
                <c:pt idx="28">
                  <c:v>160</c:v>
                </c:pt>
                <c:pt idx="29">
                  <c:v>0</c:v>
                </c:pt>
                <c:pt idx="30">
                  <c:v>150</c:v>
                </c:pt>
                <c:pt idx="31">
                  <c:v>250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200</c:v>
                </c:pt>
                <c:pt idx="36">
                  <c:v>0</c:v>
                </c:pt>
                <c:pt idx="37">
                  <c:v>100</c:v>
                </c:pt>
                <c:pt idx="38">
                  <c:v>100</c:v>
                </c:pt>
                <c:pt idx="40">
                  <c:v>0</c:v>
                </c:pt>
                <c:pt idx="41">
                  <c:v>0</c:v>
                </c:pt>
                <c:pt idx="42">
                  <c:v>100</c:v>
                </c:pt>
                <c:pt idx="43">
                  <c:v>0</c:v>
                </c:pt>
                <c:pt idx="44">
                  <c:v>3700</c:v>
                </c:pt>
                <c:pt idx="45">
                  <c:v>1000</c:v>
                </c:pt>
                <c:pt idx="46">
                  <c:v>500</c:v>
                </c:pt>
                <c:pt idx="47">
                  <c:v>1000</c:v>
                </c:pt>
                <c:pt idx="48">
                  <c:v>1200</c:v>
                </c:pt>
                <c:pt idx="49">
                  <c:v>0</c:v>
                </c:pt>
                <c:pt idx="50">
                  <c:v>0</c:v>
                </c:pt>
                <c:pt idx="51">
                  <c:v>650</c:v>
                </c:pt>
                <c:pt idx="52">
                  <c:v>200</c:v>
                </c:pt>
                <c:pt idx="53">
                  <c:v>0</c:v>
                </c:pt>
                <c:pt idx="54">
                  <c:v>200</c:v>
                </c:pt>
                <c:pt idx="55">
                  <c:v>50</c:v>
                </c:pt>
                <c:pt idx="56">
                  <c:v>200</c:v>
                </c:pt>
                <c:pt idx="57">
                  <c:v>0</c:v>
                </c:pt>
                <c:pt idx="58">
                  <c:v>100</c:v>
                </c:pt>
                <c:pt idx="59">
                  <c:v>50</c:v>
                </c:pt>
                <c:pt idx="60">
                  <c:v>0</c:v>
                </c:pt>
                <c:pt idx="61">
                  <c:v>0</c:v>
                </c:pt>
                <c:pt idx="62">
                  <c:v>50</c:v>
                </c:pt>
                <c:pt idx="63">
                  <c:v>2550</c:v>
                </c:pt>
                <c:pt idx="64">
                  <c:v>1200</c:v>
                </c:pt>
                <c:pt idx="65">
                  <c:v>100</c:v>
                </c:pt>
                <c:pt idx="66">
                  <c:v>0</c:v>
                </c:pt>
                <c:pt idx="67">
                  <c:v>200</c:v>
                </c:pt>
                <c:pt idx="68">
                  <c:v>800</c:v>
                </c:pt>
                <c:pt idx="69">
                  <c:v>100</c:v>
                </c:pt>
                <c:pt idx="70">
                  <c:v>0</c:v>
                </c:pt>
                <c:pt idx="71">
                  <c:v>150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0</c:v>
                </c:pt>
                <c:pt idx="76">
                  <c:v>0</c:v>
                </c:pt>
                <c:pt idx="77">
                  <c:v>50</c:v>
                </c:pt>
                <c:pt idx="78">
                  <c:v>150</c:v>
                </c:pt>
                <c:pt idx="79">
                  <c:v>0</c:v>
                </c:pt>
                <c:pt idx="80">
                  <c:v>6330</c:v>
                </c:pt>
                <c:pt idx="81">
                  <c:v>0</c:v>
                </c:pt>
                <c:pt idx="83">
                  <c:v>600</c:v>
                </c:pt>
                <c:pt idx="84">
                  <c:v>800</c:v>
                </c:pt>
                <c:pt idx="85">
                  <c:v>200</c:v>
                </c:pt>
                <c:pt idx="87">
                  <c:v>250</c:v>
                </c:pt>
                <c:pt idx="88">
                  <c:v>50</c:v>
                </c:pt>
                <c:pt idx="89">
                  <c:v>600</c:v>
                </c:pt>
                <c:pt idx="90">
                  <c:v>200</c:v>
                </c:pt>
                <c:pt idx="91">
                  <c:v>200</c:v>
                </c:pt>
                <c:pt idx="92">
                  <c:v>250</c:v>
                </c:pt>
                <c:pt idx="93">
                  <c:v>100</c:v>
                </c:pt>
                <c:pt idx="94">
                  <c:v>0</c:v>
                </c:pt>
                <c:pt idx="95">
                  <c:v>500</c:v>
                </c:pt>
                <c:pt idx="96">
                  <c:v>250</c:v>
                </c:pt>
                <c:pt idx="97">
                  <c:v>300</c:v>
                </c:pt>
                <c:pt idx="98">
                  <c:v>0</c:v>
                </c:pt>
                <c:pt idx="99">
                  <c:v>200</c:v>
                </c:pt>
                <c:pt idx="100">
                  <c:v>950</c:v>
                </c:pt>
                <c:pt idx="101">
                  <c:v>200</c:v>
                </c:pt>
                <c:pt idx="102">
                  <c:v>0</c:v>
                </c:pt>
                <c:pt idx="103">
                  <c:v>0</c:v>
                </c:pt>
                <c:pt idx="104">
                  <c:v>100</c:v>
                </c:pt>
                <c:pt idx="105">
                  <c:v>0</c:v>
                </c:pt>
                <c:pt idx="106">
                  <c:v>30</c:v>
                </c:pt>
                <c:pt idx="107">
                  <c:v>0</c:v>
                </c:pt>
                <c:pt idx="108">
                  <c:v>50</c:v>
                </c:pt>
                <c:pt idx="109">
                  <c:v>200</c:v>
                </c:pt>
                <c:pt idx="110">
                  <c:v>300</c:v>
                </c:pt>
                <c:pt idx="111">
                  <c:v>3760</c:v>
                </c:pt>
                <c:pt idx="112">
                  <c:v>0</c:v>
                </c:pt>
                <c:pt idx="113">
                  <c:v>100</c:v>
                </c:pt>
                <c:pt idx="114">
                  <c:v>60</c:v>
                </c:pt>
                <c:pt idx="116">
                  <c:v>2500</c:v>
                </c:pt>
                <c:pt idx="117">
                  <c:v>500</c:v>
                </c:pt>
                <c:pt idx="118">
                  <c:v>600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6800</c:v>
                </c:pt>
                <c:pt idx="126">
                  <c:v>2500</c:v>
                </c:pt>
                <c:pt idx="127">
                  <c:v>750</c:v>
                </c:pt>
                <c:pt idx="128">
                  <c:v>1500</c:v>
                </c:pt>
                <c:pt idx="129">
                  <c:v>0</c:v>
                </c:pt>
                <c:pt idx="130">
                  <c:v>500</c:v>
                </c:pt>
                <c:pt idx="131">
                  <c:v>0</c:v>
                </c:pt>
                <c:pt idx="132">
                  <c:v>50</c:v>
                </c:pt>
                <c:pt idx="133">
                  <c:v>1500</c:v>
                </c:pt>
              </c:numCache>
            </c:numRef>
          </c:val>
        </c:ser>
        <c:ser>
          <c:idx val="9"/>
          <c:order val="9"/>
          <c:tx>
            <c:strRef>
              <c:f>Arkusz1!$L$10</c:f>
              <c:strCache>
                <c:ptCount val="1"/>
                <c:pt idx="0">
                  <c:v>65285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Arkusz1!$L$11:$L$144</c:f>
              <c:numCache>
                <c:ptCount val="134"/>
                <c:pt idx="0">
                  <c:v>20000</c:v>
                </c:pt>
                <c:pt idx="2">
                  <c:v>0</c:v>
                </c:pt>
                <c:pt idx="3">
                  <c:v>0</c:v>
                </c:pt>
                <c:pt idx="4">
                  <c:v>250</c:v>
                </c:pt>
                <c:pt idx="5">
                  <c:v>0</c:v>
                </c:pt>
                <c:pt idx="6">
                  <c:v>0</c:v>
                </c:pt>
                <c:pt idx="7">
                  <c:v>3000</c:v>
                </c:pt>
                <c:pt idx="8">
                  <c:v>3000</c:v>
                </c:pt>
                <c:pt idx="9">
                  <c:v>8000</c:v>
                </c:pt>
                <c:pt idx="11">
                  <c:v>1820</c:v>
                </c:pt>
                <c:pt idx="12">
                  <c:v>2300</c:v>
                </c:pt>
                <c:pt idx="13">
                  <c:v>1800</c:v>
                </c:pt>
                <c:pt idx="14">
                  <c:v>2200</c:v>
                </c:pt>
                <c:pt idx="15">
                  <c:v>3000</c:v>
                </c:pt>
                <c:pt idx="16">
                  <c:v>1000</c:v>
                </c:pt>
                <c:pt idx="18">
                  <c:v>20</c:v>
                </c:pt>
                <c:pt idx="19">
                  <c:v>0</c:v>
                </c:pt>
                <c:pt idx="20">
                  <c:v>0</c:v>
                </c:pt>
                <c:pt idx="21">
                  <c:v>1300</c:v>
                </c:pt>
                <c:pt idx="22">
                  <c:v>0</c:v>
                </c:pt>
                <c:pt idx="23">
                  <c:v>500</c:v>
                </c:pt>
                <c:pt idx="24">
                  <c:v>320</c:v>
                </c:pt>
                <c:pt idx="25">
                  <c:v>3000</c:v>
                </c:pt>
                <c:pt idx="26">
                  <c:v>0</c:v>
                </c:pt>
                <c:pt idx="27">
                  <c:v>0</c:v>
                </c:pt>
                <c:pt idx="28">
                  <c:v>200</c:v>
                </c:pt>
                <c:pt idx="29">
                  <c:v>0</c:v>
                </c:pt>
                <c:pt idx="30">
                  <c:v>0</c:v>
                </c:pt>
                <c:pt idx="31">
                  <c:v>1000</c:v>
                </c:pt>
                <c:pt idx="32">
                  <c:v>375</c:v>
                </c:pt>
                <c:pt idx="33">
                  <c:v>800</c:v>
                </c:pt>
                <c:pt idx="34">
                  <c:v>5400</c:v>
                </c:pt>
                <c:pt idx="35">
                  <c:v>500</c:v>
                </c:pt>
                <c:pt idx="36">
                  <c:v>5000</c:v>
                </c:pt>
                <c:pt idx="37">
                  <c:v>500</c:v>
                </c:pt>
                <c:pt idx="38">
                  <c:v>4080</c:v>
                </c:pt>
                <c:pt idx="40">
                  <c:v>3130</c:v>
                </c:pt>
                <c:pt idx="41">
                  <c:v>300</c:v>
                </c:pt>
                <c:pt idx="42">
                  <c:v>275</c:v>
                </c:pt>
                <c:pt idx="43">
                  <c:v>375</c:v>
                </c:pt>
                <c:pt idx="44">
                  <c:v>23270</c:v>
                </c:pt>
                <c:pt idx="45">
                  <c:v>20270</c:v>
                </c:pt>
                <c:pt idx="46">
                  <c:v>1000</c:v>
                </c:pt>
                <c:pt idx="47">
                  <c:v>2000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9916</c:v>
                </c:pt>
                <c:pt idx="52">
                  <c:v>500</c:v>
                </c:pt>
                <c:pt idx="53">
                  <c:v>3536</c:v>
                </c:pt>
                <c:pt idx="54">
                  <c:v>550</c:v>
                </c:pt>
                <c:pt idx="55">
                  <c:v>80</c:v>
                </c:pt>
                <c:pt idx="56">
                  <c:v>1000</c:v>
                </c:pt>
                <c:pt idx="57">
                  <c:v>4250</c:v>
                </c:pt>
                <c:pt idx="58">
                  <c:v>135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135</c:v>
                </c:pt>
                <c:pt idx="63">
                  <c:v>11883.8</c:v>
                </c:pt>
                <c:pt idx="64">
                  <c:v>3749.8</c:v>
                </c:pt>
                <c:pt idx="65">
                  <c:v>1994</c:v>
                </c:pt>
                <c:pt idx="66">
                  <c:v>0</c:v>
                </c:pt>
                <c:pt idx="67">
                  <c:v>2600</c:v>
                </c:pt>
                <c:pt idx="68">
                  <c:v>2990</c:v>
                </c:pt>
                <c:pt idx="69">
                  <c:v>250</c:v>
                </c:pt>
                <c:pt idx="70">
                  <c:v>0</c:v>
                </c:pt>
                <c:pt idx="71">
                  <c:v>300</c:v>
                </c:pt>
                <c:pt idx="72">
                  <c:v>0</c:v>
                </c:pt>
                <c:pt idx="73">
                  <c:v>0</c:v>
                </c:pt>
                <c:pt idx="74">
                  <c:v>10591</c:v>
                </c:pt>
                <c:pt idx="75">
                  <c:v>3611</c:v>
                </c:pt>
                <c:pt idx="76">
                  <c:v>4740</c:v>
                </c:pt>
                <c:pt idx="77">
                  <c:v>40</c:v>
                </c:pt>
                <c:pt idx="78">
                  <c:v>0</c:v>
                </c:pt>
                <c:pt idx="79">
                  <c:v>2200</c:v>
                </c:pt>
                <c:pt idx="80">
                  <c:v>23600</c:v>
                </c:pt>
                <c:pt idx="81">
                  <c:v>900</c:v>
                </c:pt>
                <c:pt idx="83">
                  <c:v>2000</c:v>
                </c:pt>
                <c:pt idx="84">
                  <c:v>2400</c:v>
                </c:pt>
                <c:pt idx="85">
                  <c:v>600</c:v>
                </c:pt>
                <c:pt idx="87">
                  <c:v>700</c:v>
                </c:pt>
                <c:pt idx="88">
                  <c:v>200</c:v>
                </c:pt>
                <c:pt idx="89">
                  <c:v>100</c:v>
                </c:pt>
                <c:pt idx="90">
                  <c:v>500</c:v>
                </c:pt>
                <c:pt idx="91">
                  <c:v>500</c:v>
                </c:pt>
                <c:pt idx="92">
                  <c:v>700</c:v>
                </c:pt>
                <c:pt idx="93">
                  <c:v>200</c:v>
                </c:pt>
                <c:pt idx="94">
                  <c:v>0</c:v>
                </c:pt>
                <c:pt idx="95">
                  <c:v>0</c:v>
                </c:pt>
                <c:pt idx="96">
                  <c:v>580</c:v>
                </c:pt>
                <c:pt idx="97">
                  <c:v>500</c:v>
                </c:pt>
                <c:pt idx="98">
                  <c:v>7620</c:v>
                </c:pt>
                <c:pt idx="99">
                  <c:v>200</c:v>
                </c:pt>
                <c:pt idx="100">
                  <c:v>1700</c:v>
                </c:pt>
                <c:pt idx="101">
                  <c:v>0</c:v>
                </c:pt>
                <c:pt idx="102">
                  <c:v>0</c:v>
                </c:pt>
                <c:pt idx="103">
                  <c:v>1500</c:v>
                </c:pt>
                <c:pt idx="104">
                  <c:v>200</c:v>
                </c:pt>
                <c:pt idx="105">
                  <c:v>1500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400</c:v>
                </c:pt>
                <c:pt idx="110">
                  <c:v>300</c:v>
                </c:pt>
                <c:pt idx="111">
                  <c:v>5650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650</c:v>
                </c:pt>
                <c:pt idx="119">
                  <c:v>4000</c:v>
                </c:pt>
                <c:pt idx="120">
                  <c:v>0</c:v>
                </c:pt>
                <c:pt idx="121">
                  <c:v>1000</c:v>
                </c:pt>
                <c:pt idx="122">
                  <c:v>0</c:v>
                </c:pt>
                <c:pt idx="123">
                  <c:v>0</c:v>
                </c:pt>
                <c:pt idx="124">
                  <c:v>13700</c:v>
                </c:pt>
                <c:pt idx="126">
                  <c:v>0</c:v>
                </c:pt>
                <c:pt idx="127">
                  <c:v>6000</c:v>
                </c:pt>
                <c:pt idx="128">
                  <c:v>0</c:v>
                </c:pt>
                <c:pt idx="129">
                  <c:v>700</c:v>
                </c:pt>
                <c:pt idx="130">
                  <c:v>4000</c:v>
                </c:pt>
                <c:pt idx="131">
                  <c:v>0</c:v>
                </c:pt>
                <c:pt idx="132">
                  <c:v>0</c:v>
                </c:pt>
                <c:pt idx="133">
                  <c:v>3000</c:v>
                </c:pt>
              </c:numCache>
            </c:numRef>
          </c:val>
        </c:ser>
        <c:ser>
          <c:idx val="10"/>
          <c:order val="10"/>
          <c:tx>
            <c:strRef>
              <c:f>Arkusz1!$M$10</c:f>
              <c:strCache>
                <c:ptCount val="1"/>
                <c:pt idx="0">
                  <c:v>15370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Arkusz1!$M$11:$M$144</c:f>
              <c:numCache>
                <c:ptCount val="134"/>
                <c:pt idx="0">
                  <c:v>4800</c:v>
                </c:pt>
                <c:pt idx="2">
                  <c:v>1000</c:v>
                </c:pt>
                <c:pt idx="3">
                  <c:v>0</c:v>
                </c:pt>
                <c:pt idx="4">
                  <c:v>700</c:v>
                </c:pt>
                <c:pt idx="5">
                  <c:v>1500</c:v>
                </c:pt>
                <c:pt idx="6">
                  <c:v>0</c:v>
                </c:pt>
                <c:pt idx="7">
                  <c:v>500</c:v>
                </c:pt>
                <c:pt idx="8">
                  <c:v>500</c:v>
                </c:pt>
                <c:pt idx="9">
                  <c:v>1000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100</c:v>
                </c:pt>
                <c:pt idx="16">
                  <c:v>700</c:v>
                </c:pt>
                <c:pt idx="18">
                  <c:v>20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200</c:v>
                </c:pt>
                <c:pt idx="24">
                  <c:v>200</c:v>
                </c:pt>
                <c:pt idx="25">
                  <c:v>50</c:v>
                </c:pt>
                <c:pt idx="26">
                  <c:v>0</c:v>
                </c:pt>
                <c:pt idx="27">
                  <c:v>200</c:v>
                </c:pt>
                <c:pt idx="28">
                  <c:v>350</c:v>
                </c:pt>
                <c:pt idx="29">
                  <c:v>0</c:v>
                </c:pt>
                <c:pt idx="30">
                  <c:v>0</c:v>
                </c:pt>
                <c:pt idx="31">
                  <c:v>250</c:v>
                </c:pt>
                <c:pt idx="32">
                  <c:v>0</c:v>
                </c:pt>
                <c:pt idx="33">
                  <c:v>100</c:v>
                </c:pt>
                <c:pt idx="34">
                  <c:v>0</c:v>
                </c:pt>
                <c:pt idx="35">
                  <c:v>200</c:v>
                </c:pt>
                <c:pt idx="36">
                  <c:v>0</c:v>
                </c:pt>
                <c:pt idx="37">
                  <c:v>500</c:v>
                </c:pt>
                <c:pt idx="38">
                  <c:v>300</c:v>
                </c:pt>
                <c:pt idx="40">
                  <c:v>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3700</c:v>
                </c:pt>
                <c:pt idx="45">
                  <c:v>1000</c:v>
                </c:pt>
                <c:pt idx="46">
                  <c:v>500</c:v>
                </c:pt>
                <c:pt idx="47">
                  <c:v>1000</c:v>
                </c:pt>
                <c:pt idx="48">
                  <c:v>1200</c:v>
                </c:pt>
                <c:pt idx="49">
                  <c:v>0</c:v>
                </c:pt>
                <c:pt idx="50">
                  <c:v>0</c:v>
                </c:pt>
                <c:pt idx="51">
                  <c:v>650</c:v>
                </c:pt>
                <c:pt idx="52">
                  <c:v>200</c:v>
                </c:pt>
                <c:pt idx="53">
                  <c:v>0</c:v>
                </c:pt>
                <c:pt idx="54">
                  <c:v>200</c:v>
                </c:pt>
                <c:pt idx="55">
                  <c:v>50</c:v>
                </c:pt>
                <c:pt idx="56">
                  <c:v>200</c:v>
                </c:pt>
                <c:pt idx="57">
                  <c:v>0</c:v>
                </c:pt>
                <c:pt idx="58">
                  <c:v>100</c:v>
                </c:pt>
                <c:pt idx="59">
                  <c:v>50</c:v>
                </c:pt>
                <c:pt idx="60">
                  <c:v>0</c:v>
                </c:pt>
                <c:pt idx="61">
                  <c:v>0</c:v>
                </c:pt>
                <c:pt idx="62">
                  <c:v>50</c:v>
                </c:pt>
                <c:pt idx="63">
                  <c:v>3850</c:v>
                </c:pt>
                <c:pt idx="64">
                  <c:v>1500</c:v>
                </c:pt>
                <c:pt idx="65">
                  <c:v>100</c:v>
                </c:pt>
                <c:pt idx="66">
                  <c:v>0</c:v>
                </c:pt>
                <c:pt idx="67">
                  <c:v>500</c:v>
                </c:pt>
                <c:pt idx="68">
                  <c:v>1500</c:v>
                </c:pt>
                <c:pt idx="69">
                  <c:v>100</c:v>
                </c:pt>
                <c:pt idx="70">
                  <c:v>0</c:v>
                </c:pt>
                <c:pt idx="71">
                  <c:v>150</c:v>
                </c:pt>
                <c:pt idx="72">
                  <c:v>0</c:v>
                </c:pt>
                <c:pt idx="73">
                  <c:v>0</c:v>
                </c:pt>
                <c:pt idx="74">
                  <c:v>170</c:v>
                </c:pt>
                <c:pt idx="75">
                  <c:v>0</c:v>
                </c:pt>
                <c:pt idx="76">
                  <c:v>0</c:v>
                </c:pt>
                <c:pt idx="77">
                  <c:v>20</c:v>
                </c:pt>
                <c:pt idx="78">
                  <c:v>150</c:v>
                </c:pt>
                <c:pt idx="79">
                  <c:v>0</c:v>
                </c:pt>
                <c:pt idx="80">
                  <c:v>6750</c:v>
                </c:pt>
                <c:pt idx="81">
                  <c:v>0</c:v>
                </c:pt>
                <c:pt idx="83">
                  <c:v>500</c:v>
                </c:pt>
                <c:pt idx="84">
                  <c:v>1300</c:v>
                </c:pt>
                <c:pt idx="85">
                  <c:v>400</c:v>
                </c:pt>
                <c:pt idx="87">
                  <c:v>250</c:v>
                </c:pt>
                <c:pt idx="88">
                  <c:v>200</c:v>
                </c:pt>
                <c:pt idx="89">
                  <c:v>300</c:v>
                </c:pt>
                <c:pt idx="90">
                  <c:v>250</c:v>
                </c:pt>
                <c:pt idx="91">
                  <c:v>100</c:v>
                </c:pt>
                <c:pt idx="92">
                  <c:v>250</c:v>
                </c:pt>
                <c:pt idx="93">
                  <c:v>150</c:v>
                </c:pt>
                <c:pt idx="94">
                  <c:v>0</c:v>
                </c:pt>
                <c:pt idx="95">
                  <c:v>500</c:v>
                </c:pt>
                <c:pt idx="96">
                  <c:v>300</c:v>
                </c:pt>
                <c:pt idx="97">
                  <c:v>300</c:v>
                </c:pt>
                <c:pt idx="98">
                  <c:v>0</c:v>
                </c:pt>
                <c:pt idx="99">
                  <c:v>200</c:v>
                </c:pt>
                <c:pt idx="100">
                  <c:v>950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150</c:v>
                </c:pt>
                <c:pt idx="105">
                  <c:v>0</c:v>
                </c:pt>
                <c:pt idx="106">
                  <c:v>100</c:v>
                </c:pt>
                <c:pt idx="107">
                  <c:v>0</c:v>
                </c:pt>
                <c:pt idx="108">
                  <c:v>50</c:v>
                </c:pt>
                <c:pt idx="109">
                  <c:v>200</c:v>
                </c:pt>
                <c:pt idx="110">
                  <c:v>300</c:v>
                </c:pt>
                <c:pt idx="111">
                  <c:v>3310</c:v>
                </c:pt>
                <c:pt idx="112">
                  <c:v>100</c:v>
                </c:pt>
                <c:pt idx="113">
                  <c:v>250</c:v>
                </c:pt>
                <c:pt idx="114">
                  <c:v>60</c:v>
                </c:pt>
                <c:pt idx="116">
                  <c:v>2000</c:v>
                </c:pt>
                <c:pt idx="117">
                  <c:v>300</c:v>
                </c:pt>
                <c:pt idx="118">
                  <c:v>500</c:v>
                </c:pt>
                <c:pt idx="119">
                  <c:v>0</c:v>
                </c:pt>
                <c:pt idx="120">
                  <c:v>0</c:v>
                </c:pt>
                <c:pt idx="121">
                  <c:v>100</c:v>
                </c:pt>
                <c:pt idx="122">
                  <c:v>0</c:v>
                </c:pt>
                <c:pt idx="123">
                  <c:v>0</c:v>
                </c:pt>
                <c:pt idx="124">
                  <c:v>3800</c:v>
                </c:pt>
                <c:pt idx="126">
                  <c:v>0</c:v>
                </c:pt>
                <c:pt idx="127">
                  <c:v>750</c:v>
                </c:pt>
                <c:pt idx="128">
                  <c:v>1000</c:v>
                </c:pt>
                <c:pt idx="129">
                  <c:v>0</c:v>
                </c:pt>
                <c:pt idx="130">
                  <c:v>500</c:v>
                </c:pt>
                <c:pt idx="131">
                  <c:v>0</c:v>
                </c:pt>
                <c:pt idx="132">
                  <c:v>50</c:v>
                </c:pt>
                <c:pt idx="133">
                  <c:v>1500</c:v>
                </c:pt>
              </c:numCache>
            </c:numRef>
          </c:val>
        </c:ser>
        <c:ser>
          <c:idx val="11"/>
          <c:order val="11"/>
          <c:tx>
            <c:strRef>
              <c:f>Arkusz1!$N$10</c:f>
              <c:strCache>
                <c:ptCount val="1"/>
                <c:pt idx="0">
                  <c:v>221944,9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Arkusz1!$N$11:$N$144</c:f>
              <c:numCache>
                <c:ptCount val="134"/>
                <c:pt idx="0">
                  <c:v>54590.7</c:v>
                </c:pt>
                <c:pt idx="2">
                  <c:v>26900</c:v>
                </c:pt>
                <c:pt idx="3">
                  <c:v>5200</c:v>
                </c:pt>
                <c:pt idx="4">
                  <c:v>4750</c:v>
                </c:pt>
                <c:pt idx="5">
                  <c:v>4000</c:v>
                </c:pt>
                <c:pt idx="6">
                  <c:v>1980.2</c:v>
                </c:pt>
                <c:pt idx="7">
                  <c:v>9150</c:v>
                </c:pt>
                <c:pt idx="8">
                  <c:v>7000</c:v>
                </c:pt>
                <c:pt idx="9">
                  <c:v>24200</c:v>
                </c:pt>
                <c:pt idx="11">
                  <c:v>4310</c:v>
                </c:pt>
                <c:pt idx="12">
                  <c:v>2510</c:v>
                </c:pt>
                <c:pt idx="13">
                  <c:v>2000</c:v>
                </c:pt>
                <c:pt idx="14">
                  <c:v>6000</c:v>
                </c:pt>
                <c:pt idx="15">
                  <c:v>5000</c:v>
                </c:pt>
                <c:pt idx="16">
                  <c:v>7500</c:v>
                </c:pt>
                <c:pt idx="18">
                  <c:v>1320</c:v>
                </c:pt>
                <c:pt idx="19">
                  <c:v>450</c:v>
                </c:pt>
                <c:pt idx="20">
                  <c:v>1250</c:v>
                </c:pt>
                <c:pt idx="21">
                  <c:v>4500</c:v>
                </c:pt>
                <c:pt idx="22">
                  <c:v>3400</c:v>
                </c:pt>
                <c:pt idx="23">
                  <c:v>1500</c:v>
                </c:pt>
                <c:pt idx="24">
                  <c:v>640</c:v>
                </c:pt>
                <c:pt idx="25">
                  <c:v>3500</c:v>
                </c:pt>
                <c:pt idx="26">
                  <c:v>1500</c:v>
                </c:pt>
                <c:pt idx="27">
                  <c:v>700</c:v>
                </c:pt>
                <c:pt idx="28">
                  <c:v>700</c:v>
                </c:pt>
                <c:pt idx="29">
                  <c:v>250</c:v>
                </c:pt>
                <c:pt idx="30">
                  <c:v>320</c:v>
                </c:pt>
                <c:pt idx="31">
                  <c:v>2505</c:v>
                </c:pt>
                <c:pt idx="32">
                  <c:v>975</c:v>
                </c:pt>
                <c:pt idx="33">
                  <c:v>9000</c:v>
                </c:pt>
                <c:pt idx="34">
                  <c:v>6200</c:v>
                </c:pt>
                <c:pt idx="35">
                  <c:v>2100</c:v>
                </c:pt>
                <c:pt idx="36">
                  <c:v>10550</c:v>
                </c:pt>
                <c:pt idx="37">
                  <c:v>5494</c:v>
                </c:pt>
                <c:pt idx="38">
                  <c:v>11275</c:v>
                </c:pt>
                <c:pt idx="40">
                  <c:v>8000</c:v>
                </c:pt>
                <c:pt idx="41">
                  <c:v>900</c:v>
                </c:pt>
                <c:pt idx="42">
                  <c:v>1250</c:v>
                </c:pt>
                <c:pt idx="43">
                  <c:v>1125</c:v>
                </c:pt>
                <c:pt idx="44">
                  <c:v>79033.5</c:v>
                </c:pt>
                <c:pt idx="45">
                  <c:v>56613.5</c:v>
                </c:pt>
                <c:pt idx="46">
                  <c:v>3620</c:v>
                </c:pt>
                <c:pt idx="47">
                  <c:v>12500</c:v>
                </c:pt>
                <c:pt idx="48">
                  <c:v>6300</c:v>
                </c:pt>
                <c:pt idx="49">
                  <c:v>1812</c:v>
                </c:pt>
                <c:pt idx="50">
                  <c:v>1812</c:v>
                </c:pt>
                <c:pt idx="51">
                  <c:v>19804.4</c:v>
                </c:pt>
                <c:pt idx="52">
                  <c:v>2085</c:v>
                </c:pt>
                <c:pt idx="53">
                  <c:v>5856</c:v>
                </c:pt>
                <c:pt idx="54">
                  <c:v>2140</c:v>
                </c:pt>
                <c:pt idx="55">
                  <c:v>605</c:v>
                </c:pt>
                <c:pt idx="56">
                  <c:v>3648.4</c:v>
                </c:pt>
                <c:pt idx="57">
                  <c:v>5470</c:v>
                </c:pt>
                <c:pt idx="58">
                  <c:v>4380</c:v>
                </c:pt>
                <c:pt idx="59">
                  <c:v>3030</c:v>
                </c:pt>
                <c:pt idx="60">
                  <c:v>590</c:v>
                </c:pt>
                <c:pt idx="61">
                  <c:v>360</c:v>
                </c:pt>
                <c:pt idx="62">
                  <c:v>400</c:v>
                </c:pt>
                <c:pt idx="63">
                  <c:v>56595.299999999996</c:v>
                </c:pt>
                <c:pt idx="64">
                  <c:v>13284.2</c:v>
                </c:pt>
                <c:pt idx="65">
                  <c:v>5950</c:v>
                </c:pt>
                <c:pt idx="66">
                  <c:v>242</c:v>
                </c:pt>
                <c:pt idx="67">
                  <c:v>9000</c:v>
                </c:pt>
                <c:pt idx="68">
                  <c:v>10993</c:v>
                </c:pt>
                <c:pt idx="69">
                  <c:v>1000</c:v>
                </c:pt>
                <c:pt idx="70">
                  <c:v>15000</c:v>
                </c:pt>
                <c:pt idx="71">
                  <c:v>1126.1</c:v>
                </c:pt>
                <c:pt idx="72">
                  <c:v>1700</c:v>
                </c:pt>
                <c:pt idx="73">
                  <c:v>1700</c:v>
                </c:pt>
                <c:pt idx="74">
                  <c:v>31414.4</c:v>
                </c:pt>
                <c:pt idx="75">
                  <c:v>9758</c:v>
                </c:pt>
                <c:pt idx="76">
                  <c:v>11860</c:v>
                </c:pt>
                <c:pt idx="77">
                  <c:v>155</c:v>
                </c:pt>
                <c:pt idx="78">
                  <c:v>1141.4</c:v>
                </c:pt>
                <c:pt idx="79">
                  <c:v>8500</c:v>
                </c:pt>
                <c:pt idx="80">
                  <c:v>92505.5</c:v>
                </c:pt>
                <c:pt idx="81">
                  <c:v>3700</c:v>
                </c:pt>
                <c:pt idx="83">
                  <c:v>8400</c:v>
                </c:pt>
                <c:pt idx="84">
                  <c:v>6900</c:v>
                </c:pt>
                <c:pt idx="85">
                  <c:v>1150</c:v>
                </c:pt>
                <c:pt idx="87">
                  <c:v>2584</c:v>
                </c:pt>
                <c:pt idx="88">
                  <c:v>1170</c:v>
                </c:pt>
                <c:pt idx="89">
                  <c:v>1115</c:v>
                </c:pt>
                <c:pt idx="90">
                  <c:v>810</c:v>
                </c:pt>
                <c:pt idx="91">
                  <c:v>1100</c:v>
                </c:pt>
                <c:pt idx="92">
                  <c:v>1410</c:v>
                </c:pt>
                <c:pt idx="93">
                  <c:v>630</c:v>
                </c:pt>
                <c:pt idx="94">
                  <c:v>85</c:v>
                </c:pt>
                <c:pt idx="95">
                  <c:v>1206</c:v>
                </c:pt>
                <c:pt idx="96">
                  <c:v>1860</c:v>
                </c:pt>
                <c:pt idx="97">
                  <c:v>2000</c:v>
                </c:pt>
                <c:pt idx="98">
                  <c:v>25378</c:v>
                </c:pt>
                <c:pt idx="99">
                  <c:v>830</c:v>
                </c:pt>
                <c:pt idx="100">
                  <c:v>5750</c:v>
                </c:pt>
                <c:pt idx="101">
                  <c:v>300</c:v>
                </c:pt>
                <c:pt idx="102">
                  <c:v>7245</c:v>
                </c:pt>
                <c:pt idx="103">
                  <c:v>5830</c:v>
                </c:pt>
                <c:pt idx="104">
                  <c:v>793.5</c:v>
                </c:pt>
                <c:pt idx="105">
                  <c:v>7700</c:v>
                </c:pt>
                <c:pt idx="106">
                  <c:v>230</c:v>
                </c:pt>
                <c:pt idx="107">
                  <c:v>304</c:v>
                </c:pt>
                <c:pt idx="108">
                  <c:v>305</c:v>
                </c:pt>
                <c:pt idx="109">
                  <c:v>1220</c:v>
                </c:pt>
                <c:pt idx="110">
                  <c:v>2500</c:v>
                </c:pt>
                <c:pt idx="111">
                  <c:v>28549.3</c:v>
                </c:pt>
                <c:pt idx="112">
                  <c:v>2350.3</c:v>
                </c:pt>
                <c:pt idx="113">
                  <c:v>1100</c:v>
                </c:pt>
                <c:pt idx="114">
                  <c:v>430</c:v>
                </c:pt>
                <c:pt idx="116">
                  <c:v>7900</c:v>
                </c:pt>
                <c:pt idx="117">
                  <c:v>1520</c:v>
                </c:pt>
                <c:pt idx="118">
                  <c:v>3929.9</c:v>
                </c:pt>
                <c:pt idx="119">
                  <c:v>7730</c:v>
                </c:pt>
                <c:pt idx="120">
                  <c:v>438</c:v>
                </c:pt>
                <c:pt idx="121">
                  <c:v>2100</c:v>
                </c:pt>
                <c:pt idx="122">
                  <c:v>593.1</c:v>
                </c:pt>
                <c:pt idx="123">
                  <c:v>458</c:v>
                </c:pt>
                <c:pt idx="124">
                  <c:v>58193.8</c:v>
                </c:pt>
                <c:pt idx="126">
                  <c:v>11595</c:v>
                </c:pt>
                <c:pt idx="127">
                  <c:v>18000</c:v>
                </c:pt>
                <c:pt idx="128">
                  <c:v>4110</c:v>
                </c:pt>
                <c:pt idx="129">
                  <c:v>1640</c:v>
                </c:pt>
                <c:pt idx="130">
                  <c:v>8500</c:v>
                </c:pt>
                <c:pt idx="131">
                  <c:v>150</c:v>
                </c:pt>
                <c:pt idx="132">
                  <c:v>300</c:v>
                </c:pt>
                <c:pt idx="133">
                  <c:v>13898.8</c:v>
                </c:pt>
              </c:numCache>
            </c:numRef>
          </c:val>
        </c:ser>
        <c:ser>
          <c:idx val="12"/>
          <c:order val="12"/>
          <c:tx>
            <c:strRef>
              <c:f>Arkusz1!$O$10</c:f>
              <c:strCache>
                <c:ptCount val="1"/>
                <c:pt idx="0">
                  <c:v>82699,9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Arkusz1!$O$11:$O$144</c:f>
              <c:numCache>
                <c:ptCount val="134"/>
                <c:pt idx="0">
                  <c:v>19670.7</c:v>
                </c:pt>
                <c:pt idx="2">
                  <c:v>13300</c:v>
                </c:pt>
                <c:pt idx="3">
                  <c:v>5200</c:v>
                </c:pt>
                <c:pt idx="4">
                  <c:v>4500</c:v>
                </c:pt>
                <c:pt idx="5">
                  <c:v>3500</c:v>
                </c:pt>
                <c:pt idx="6">
                  <c:v>1980.2</c:v>
                </c:pt>
                <c:pt idx="7">
                  <c:v>1650</c:v>
                </c:pt>
                <c:pt idx="8">
                  <c:v>550</c:v>
                </c:pt>
                <c:pt idx="9">
                  <c:v>6200</c:v>
                </c:pt>
                <c:pt idx="11">
                  <c:v>580</c:v>
                </c:pt>
                <c:pt idx="12">
                  <c:v>560</c:v>
                </c:pt>
                <c:pt idx="13">
                  <c:v>530</c:v>
                </c:pt>
                <c:pt idx="14">
                  <c:v>580</c:v>
                </c:pt>
                <c:pt idx="15">
                  <c:v>130</c:v>
                </c:pt>
                <c:pt idx="16">
                  <c:v>4600</c:v>
                </c:pt>
                <c:pt idx="18">
                  <c:v>820</c:v>
                </c:pt>
                <c:pt idx="19">
                  <c:v>450</c:v>
                </c:pt>
                <c:pt idx="20">
                  <c:v>1200</c:v>
                </c:pt>
                <c:pt idx="21">
                  <c:v>1500</c:v>
                </c:pt>
                <c:pt idx="22">
                  <c:v>3200</c:v>
                </c:pt>
                <c:pt idx="23">
                  <c:v>600</c:v>
                </c:pt>
                <c:pt idx="24">
                  <c:v>420</c:v>
                </c:pt>
                <c:pt idx="25">
                  <c:v>50</c:v>
                </c:pt>
                <c:pt idx="26">
                  <c:v>1500</c:v>
                </c:pt>
                <c:pt idx="27">
                  <c:v>650</c:v>
                </c:pt>
                <c:pt idx="28">
                  <c:v>660</c:v>
                </c:pt>
                <c:pt idx="29">
                  <c:v>250</c:v>
                </c:pt>
                <c:pt idx="30">
                  <c:v>320</c:v>
                </c:pt>
                <c:pt idx="31">
                  <c:v>555</c:v>
                </c:pt>
                <c:pt idx="32">
                  <c:v>200</c:v>
                </c:pt>
                <c:pt idx="33">
                  <c:v>100</c:v>
                </c:pt>
                <c:pt idx="34">
                  <c:v>0</c:v>
                </c:pt>
                <c:pt idx="35">
                  <c:v>1200</c:v>
                </c:pt>
                <c:pt idx="36">
                  <c:v>0</c:v>
                </c:pt>
                <c:pt idx="37">
                  <c:v>5494</c:v>
                </c:pt>
                <c:pt idx="38">
                  <c:v>730</c:v>
                </c:pt>
                <c:pt idx="40">
                  <c:v>150</c:v>
                </c:pt>
                <c:pt idx="41">
                  <c:v>250</c:v>
                </c:pt>
                <c:pt idx="42">
                  <c:v>230</c:v>
                </c:pt>
                <c:pt idx="43">
                  <c:v>100</c:v>
                </c:pt>
                <c:pt idx="44">
                  <c:v>27125.5</c:v>
                </c:pt>
                <c:pt idx="45">
                  <c:v>10405.5</c:v>
                </c:pt>
                <c:pt idx="46">
                  <c:v>1520</c:v>
                </c:pt>
                <c:pt idx="47">
                  <c:v>9300</c:v>
                </c:pt>
                <c:pt idx="48">
                  <c:v>5900</c:v>
                </c:pt>
                <c:pt idx="49">
                  <c:v>773</c:v>
                </c:pt>
                <c:pt idx="50">
                  <c:v>773</c:v>
                </c:pt>
                <c:pt idx="51">
                  <c:v>4023.4</c:v>
                </c:pt>
                <c:pt idx="52">
                  <c:v>1135</c:v>
                </c:pt>
                <c:pt idx="53">
                  <c:v>0</c:v>
                </c:pt>
                <c:pt idx="54">
                  <c:v>1120</c:v>
                </c:pt>
                <c:pt idx="55">
                  <c:v>520</c:v>
                </c:pt>
                <c:pt idx="56">
                  <c:v>1248.4</c:v>
                </c:pt>
                <c:pt idx="57">
                  <c:v>0</c:v>
                </c:pt>
                <c:pt idx="58">
                  <c:v>1280</c:v>
                </c:pt>
                <c:pt idx="59">
                  <c:v>180</c:v>
                </c:pt>
                <c:pt idx="60">
                  <c:v>590</c:v>
                </c:pt>
                <c:pt idx="61">
                  <c:v>360</c:v>
                </c:pt>
                <c:pt idx="62">
                  <c:v>150</c:v>
                </c:pt>
                <c:pt idx="63">
                  <c:v>10461</c:v>
                </c:pt>
                <c:pt idx="64">
                  <c:v>5934.9</c:v>
                </c:pt>
                <c:pt idx="65">
                  <c:v>300</c:v>
                </c:pt>
                <c:pt idx="66">
                  <c:v>0</c:v>
                </c:pt>
                <c:pt idx="67">
                  <c:v>700</c:v>
                </c:pt>
                <c:pt idx="68">
                  <c:v>2300</c:v>
                </c:pt>
                <c:pt idx="69">
                  <c:v>550</c:v>
                </c:pt>
                <c:pt idx="70">
                  <c:v>0</c:v>
                </c:pt>
                <c:pt idx="71">
                  <c:v>676.1</c:v>
                </c:pt>
                <c:pt idx="72">
                  <c:v>800</c:v>
                </c:pt>
                <c:pt idx="73">
                  <c:v>800</c:v>
                </c:pt>
                <c:pt idx="74">
                  <c:v>1934</c:v>
                </c:pt>
                <c:pt idx="75">
                  <c:v>1160</c:v>
                </c:pt>
                <c:pt idx="76">
                  <c:v>0</c:v>
                </c:pt>
                <c:pt idx="77">
                  <c:v>87</c:v>
                </c:pt>
                <c:pt idx="78">
                  <c:v>687</c:v>
                </c:pt>
                <c:pt idx="79">
                  <c:v>0</c:v>
                </c:pt>
                <c:pt idx="80">
                  <c:v>34611.5</c:v>
                </c:pt>
                <c:pt idx="81">
                  <c:v>800</c:v>
                </c:pt>
                <c:pt idx="83">
                  <c:v>5250</c:v>
                </c:pt>
                <c:pt idx="84">
                  <c:v>3100</c:v>
                </c:pt>
                <c:pt idx="85">
                  <c:v>725</c:v>
                </c:pt>
                <c:pt idx="87">
                  <c:v>1784</c:v>
                </c:pt>
                <c:pt idx="88">
                  <c:v>1170</c:v>
                </c:pt>
                <c:pt idx="89">
                  <c:v>965</c:v>
                </c:pt>
                <c:pt idx="90">
                  <c:v>510</c:v>
                </c:pt>
                <c:pt idx="91">
                  <c:v>500</c:v>
                </c:pt>
                <c:pt idx="92">
                  <c:v>560</c:v>
                </c:pt>
                <c:pt idx="93">
                  <c:v>330</c:v>
                </c:pt>
                <c:pt idx="94">
                  <c:v>85</c:v>
                </c:pt>
                <c:pt idx="95">
                  <c:v>1096</c:v>
                </c:pt>
                <c:pt idx="96">
                  <c:v>850</c:v>
                </c:pt>
                <c:pt idx="97">
                  <c:v>1100</c:v>
                </c:pt>
                <c:pt idx="98">
                  <c:v>4234</c:v>
                </c:pt>
                <c:pt idx="99">
                  <c:v>830</c:v>
                </c:pt>
                <c:pt idx="100">
                  <c:v>4100</c:v>
                </c:pt>
                <c:pt idx="101">
                  <c:v>250</c:v>
                </c:pt>
                <c:pt idx="102">
                  <c:v>50</c:v>
                </c:pt>
                <c:pt idx="103">
                  <c:v>0</c:v>
                </c:pt>
                <c:pt idx="104">
                  <c:v>543.5</c:v>
                </c:pt>
                <c:pt idx="105">
                  <c:v>2660</c:v>
                </c:pt>
                <c:pt idx="106">
                  <c:v>230</c:v>
                </c:pt>
                <c:pt idx="107">
                  <c:v>4</c:v>
                </c:pt>
                <c:pt idx="108">
                  <c:v>155</c:v>
                </c:pt>
                <c:pt idx="109">
                  <c:v>730</c:v>
                </c:pt>
                <c:pt idx="110">
                  <c:v>2000</c:v>
                </c:pt>
                <c:pt idx="111">
                  <c:v>14519</c:v>
                </c:pt>
                <c:pt idx="112">
                  <c:v>100</c:v>
                </c:pt>
                <c:pt idx="113">
                  <c:v>500</c:v>
                </c:pt>
                <c:pt idx="114">
                  <c:v>420</c:v>
                </c:pt>
                <c:pt idx="116">
                  <c:v>7700</c:v>
                </c:pt>
                <c:pt idx="117">
                  <c:v>1476</c:v>
                </c:pt>
                <c:pt idx="118">
                  <c:v>3329.9</c:v>
                </c:pt>
                <c:pt idx="119">
                  <c:v>100</c:v>
                </c:pt>
                <c:pt idx="120">
                  <c:v>200</c:v>
                </c:pt>
                <c:pt idx="121">
                  <c:v>100</c:v>
                </c:pt>
                <c:pt idx="122">
                  <c:v>593.1</c:v>
                </c:pt>
                <c:pt idx="123">
                  <c:v>0</c:v>
                </c:pt>
                <c:pt idx="124">
                  <c:v>29815.8</c:v>
                </c:pt>
                <c:pt idx="126">
                  <c:v>10550</c:v>
                </c:pt>
                <c:pt idx="127">
                  <c:v>6226</c:v>
                </c:pt>
                <c:pt idx="128">
                  <c:v>4000</c:v>
                </c:pt>
                <c:pt idx="129">
                  <c:v>0</c:v>
                </c:pt>
                <c:pt idx="130">
                  <c:v>1100</c:v>
                </c:pt>
                <c:pt idx="131">
                  <c:v>150</c:v>
                </c:pt>
                <c:pt idx="132">
                  <c:v>150</c:v>
                </c:pt>
                <c:pt idx="133">
                  <c:v>7639.8</c:v>
                </c:pt>
              </c:numCache>
            </c:numRef>
          </c:val>
        </c:ser>
        <c:ser>
          <c:idx val="13"/>
          <c:order val="13"/>
          <c:tx>
            <c:strRef>
              <c:f>Arkusz1!$P$10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Arkusz1!$P$11:$P$144</c:f>
              <c:numCache>
                <c:ptCount val="13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9">
                  <c:v>0</c:v>
                </c:pt>
                <c:pt idx="62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1">
                  <c:v>0</c:v>
                </c:pt>
                <c:pt idx="123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</c:numCache>
            </c:numRef>
          </c:val>
        </c:ser>
        <c:axId val="7756241"/>
        <c:axId val="2697306"/>
      </c:barChart>
      <c:catAx>
        <c:axId val="7756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7306"/>
        <c:crosses val="autoZero"/>
        <c:auto val="1"/>
        <c:lblOffset val="100"/>
        <c:noMultiLvlLbl val="0"/>
      </c:catAx>
      <c:valAx>
        <c:axId val="2697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6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4"/>
  <sheetViews>
    <sheetView tabSelected="1" workbookViewId="0" topLeftCell="A21">
      <selection activeCell="A36" sqref="A36"/>
    </sheetView>
  </sheetViews>
  <sheetFormatPr defaultColWidth="9.00390625" defaultRowHeight="12.75"/>
  <cols>
    <col min="1" max="1" width="3.125" style="4" customWidth="1"/>
    <col min="2" max="2" width="3.25390625" style="21" customWidth="1"/>
    <col min="3" max="3" width="7.125" style="4" customWidth="1"/>
    <col min="4" max="4" width="36.125" style="0" customWidth="1"/>
    <col min="5" max="5" width="7.875" style="8" customWidth="1"/>
    <col min="6" max="6" width="8.375" style="8" customWidth="1"/>
    <col min="7" max="7" width="8.125" style="8" customWidth="1"/>
    <col min="8" max="8" width="7.375" style="8" customWidth="1"/>
    <col min="9" max="9" width="7.25390625" style="8" customWidth="1"/>
    <col min="10" max="11" width="7.625" style="8" customWidth="1"/>
    <col min="12" max="12" width="8.25390625" style="8" customWidth="1"/>
    <col min="13" max="13" width="8.00390625" style="8" customWidth="1"/>
    <col min="14" max="14" width="7.75390625" style="8" customWidth="1"/>
    <col min="15" max="15" width="8.375" style="8" customWidth="1"/>
    <col min="16" max="16" width="16.875" style="33" customWidth="1"/>
  </cols>
  <sheetData>
    <row r="1" ht="12.75">
      <c r="H1" s="111" t="s">
        <v>339</v>
      </c>
    </row>
    <row r="2" ht="12.75">
      <c r="H2" s="112"/>
    </row>
    <row r="3" ht="18.75" customHeight="1">
      <c r="O3" s="17" t="s">
        <v>0</v>
      </c>
    </row>
    <row r="4" spans="1:16" s="1" customFormat="1" ht="12.75">
      <c r="A4" s="63"/>
      <c r="B4" s="64"/>
      <c r="C4" s="63"/>
      <c r="D4" s="63"/>
      <c r="E4" s="65" t="s">
        <v>1</v>
      </c>
      <c r="F4" s="65" t="s">
        <v>2</v>
      </c>
      <c r="G4" s="109"/>
      <c r="H4" s="66" t="s">
        <v>234</v>
      </c>
      <c r="I4" s="67"/>
      <c r="J4" s="67"/>
      <c r="K4" s="67"/>
      <c r="L4" s="67"/>
      <c r="M4" s="67"/>
      <c r="N4" s="68" t="s">
        <v>3</v>
      </c>
      <c r="O4" s="68"/>
      <c r="P4" s="65"/>
    </row>
    <row r="5" spans="1:16" ht="33.75">
      <c r="A5" s="69" t="s">
        <v>4</v>
      </c>
      <c r="B5" s="70" t="s">
        <v>5</v>
      </c>
      <c r="C5" s="71" t="s">
        <v>6</v>
      </c>
      <c r="D5" s="72" t="s">
        <v>7</v>
      </c>
      <c r="E5" s="73" t="s">
        <v>38</v>
      </c>
      <c r="F5" s="71" t="s">
        <v>182</v>
      </c>
      <c r="G5" s="110" t="s">
        <v>183</v>
      </c>
      <c r="H5" s="75" t="s">
        <v>50</v>
      </c>
      <c r="I5" s="75"/>
      <c r="J5" s="75" t="s">
        <v>133</v>
      </c>
      <c r="K5" s="75"/>
      <c r="L5" s="75" t="s">
        <v>184</v>
      </c>
      <c r="M5" s="76"/>
      <c r="N5" s="77" t="s">
        <v>8</v>
      </c>
      <c r="O5" s="78"/>
      <c r="P5" s="73" t="s">
        <v>9</v>
      </c>
    </row>
    <row r="6" spans="1:16" ht="12.75">
      <c r="A6" s="79"/>
      <c r="B6" s="80"/>
      <c r="C6" s="79"/>
      <c r="D6" s="81"/>
      <c r="E6" s="82"/>
      <c r="F6" s="74"/>
      <c r="G6" s="108"/>
      <c r="H6" s="83" t="s">
        <v>132</v>
      </c>
      <c r="I6" s="83" t="s">
        <v>10</v>
      </c>
      <c r="J6" s="83" t="s">
        <v>132</v>
      </c>
      <c r="K6" s="83" t="s">
        <v>10</v>
      </c>
      <c r="L6" s="83" t="s">
        <v>132</v>
      </c>
      <c r="M6" s="83" t="s">
        <v>10</v>
      </c>
      <c r="N6" s="83" t="s">
        <v>132</v>
      </c>
      <c r="O6" s="83" t="s">
        <v>10</v>
      </c>
      <c r="P6" s="84"/>
    </row>
    <row r="7" spans="1:16" s="9" customFormat="1" ht="9" thickBot="1">
      <c r="A7" s="25">
        <v>1</v>
      </c>
      <c r="B7" s="25">
        <v>2</v>
      </c>
      <c r="C7" s="25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34">
        <v>16</v>
      </c>
    </row>
    <row r="8" spans="1:16" s="3" customFormat="1" ht="19.5" customHeight="1" thickBot="1" thickTop="1">
      <c r="A8" s="10"/>
      <c r="B8" s="22"/>
      <c r="C8" s="11"/>
      <c r="D8" s="87" t="s">
        <v>11</v>
      </c>
      <c r="E8" s="93">
        <f>E10+E49+E55+E60+E62+E69+E74+E85+E91+E122+E135</f>
        <v>785823.0999999999</v>
      </c>
      <c r="F8" s="93">
        <f>F10+F49+F55+F60+F62+F69+F74+F85+F91+F122+F135</f>
        <v>123440.1</v>
      </c>
      <c r="G8" s="93">
        <f aca="true" t="shared" si="0" ref="G8:O8">G10+G49+G55+G60+G62+G69+G74+G83+G85+G91+G122+G135</f>
        <v>94773</v>
      </c>
      <c r="H8" s="93">
        <f t="shared" si="0"/>
        <v>181180.49999999997</v>
      </c>
      <c r="I8" s="93">
        <f t="shared" si="0"/>
        <v>38000.1</v>
      </c>
      <c r="J8" s="93">
        <f t="shared" si="0"/>
        <v>163143.8</v>
      </c>
      <c r="K8" s="93">
        <f t="shared" si="0"/>
        <v>38000</v>
      </c>
      <c r="L8" s="93">
        <f t="shared" si="0"/>
        <v>168110.8</v>
      </c>
      <c r="M8" s="93">
        <f t="shared" si="0"/>
        <v>38000</v>
      </c>
      <c r="N8" s="93">
        <f t="shared" si="0"/>
        <v>607208.1000000001</v>
      </c>
      <c r="O8" s="120">
        <f t="shared" si="0"/>
        <v>208773.09999999998</v>
      </c>
      <c r="P8" s="35"/>
    </row>
    <row r="9" spans="1:16" s="102" customFormat="1" ht="14.25" thickBot="1" thickTop="1">
      <c r="A9" s="99"/>
      <c r="B9" s="100"/>
      <c r="C9" s="101"/>
      <c r="E9" s="101"/>
      <c r="F9" s="103"/>
      <c r="G9" s="104"/>
      <c r="H9" s="103"/>
      <c r="I9" s="103"/>
      <c r="J9" s="103"/>
      <c r="K9" s="103"/>
      <c r="L9" s="103"/>
      <c r="M9" s="103"/>
      <c r="N9" s="103"/>
      <c r="O9" s="103"/>
      <c r="P9" s="105"/>
    </row>
    <row r="10" spans="1:16" s="60" customFormat="1" ht="19.5" customHeight="1" thickBot="1" thickTop="1">
      <c r="A10" s="58"/>
      <c r="B10" s="59"/>
      <c r="C10" s="14">
        <v>600</v>
      </c>
      <c r="D10" s="85" t="s">
        <v>12</v>
      </c>
      <c r="E10" s="13">
        <f aca="true" t="shared" si="1" ref="E10:O10">SUM(E11:E48)</f>
        <v>271132</v>
      </c>
      <c r="F10" s="13">
        <f t="shared" si="1"/>
        <v>26445.3</v>
      </c>
      <c r="G10" s="13">
        <f t="shared" si="1"/>
        <v>39869.9</v>
      </c>
      <c r="H10" s="13">
        <f t="shared" si="1"/>
        <v>55020</v>
      </c>
      <c r="I10" s="13">
        <f t="shared" si="1"/>
        <v>13850</v>
      </c>
      <c r="J10" s="13">
        <f t="shared" si="1"/>
        <v>61770</v>
      </c>
      <c r="K10" s="13">
        <f t="shared" si="1"/>
        <v>13610</v>
      </c>
      <c r="L10" s="13">
        <f t="shared" si="1"/>
        <v>65285</v>
      </c>
      <c r="M10" s="13">
        <f t="shared" si="1"/>
        <v>15370</v>
      </c>
      <c r="N10" s="13">
        <f t="shared" si="1"/>
        <v>221944.9</v>
      </c>
      <c r="O10" s="47">
        <f t="shared" si="1"/>
        <v>82699.9</v>
      </c>
      <c r="P10" s="49"/>
    </row>
    <row r="11" spans="1:16" s="26" customFormat="1" ht="24.75" customHeight="1" thickTop="1">
      <c r="A11" s="135">
        <v>1</v>
      </c>
      <c r="B11" s="6">
        <v>78</v>
      </c>
      <c r="C11" s="36" t="s">
        <v>70</v>
      </c>
      <c r="D11" s="18" t="s">
        <v>13</v>
      </c>
      <c r="E11" s="23" t="s">
        <v>14</v>
      </c>
      <c r="F11" s="23"/>
      <c r="G11" s="19">
        <f>6567.7+23</f>
        <v>6590.7</v>
      </c>
      <c r="H11" s="19">
        <v>10000</v>
      </c>
      <c r="I11" s="19">
        <v>3980</v>
      </c>
      <c r="J11" s="19">
        <v>18000</v>
      </c>
      <c r="K11" s="19">
        <v>4300</v>
      </c>
      <c r="L11" s="19">
        <v>20000</v>
      </c>
      <c r="M11" s="19">
        <v>4800</v>
      </c>
      <c r="N11" s="19">
        <f>G11+H11+J11+L11</f>
        <v>54590.7</v>
      </c>
      <c r="O11" s="19">
        <f>G11+I11+K11+M11</f>
        <v>19670.7</v>
      </c>
      <c r="P11" s="41" t="s">
        <v>15</v>
      </c>
    </row>
    <row r="12" spans="1:16" s="26" customFormat="1" ht="30" customHeight="1">
      <c r="A12" s="136">
        <v>2</v>
      </c>
      <c r="B12" s="133"/>
      <c r="C12" s="134"/>
      <c r="D12" s="279" t="s">
        <v>235</v>
      </c>
      <c r="E12" s="280"/>
      <c r="F12" s="149"/>
      <c r="G12" s="146"/>
      <c r="H12" s="146"/>
      <c r="I12" s="146"/>
      <c r="J12" s="146"/>
      <c r="K12" s="146"/>
      <c r="L12" s="146"/>
      <c r="M12" s="146"/>
      <c r="N12" s="146"/>
      <c r="O12" s="140"/>
      <c r="P12" s="41"/>
    </row>
    <row r="13" spans="1:16" s="2" customFormat="1" ht="39">
      <c r="A13" s="154" t="s">
        <v>236</v>
      </c>
      <c r="B13" s="6">
        <v>80</v>
      </c>
      <c r="C13" s="36" t="s">
        <v>134</v>
      </c>
      <c r="D13" s="129" t="s">
        <v>238</v>
      </c>
      <c r="E13" s="114">
        <v>45388.5</v>
      </c>
      <c r="F13" s="114">
        <v>18488.3</v>
      </c>
      <c r="G13" s="20">
        <v>10900</v>
      </c>
      <c r="H13" s="20">
        <v>10000</v>
      </c>
      <c r="I13" s="20">
        <v>400</v>
      </c>
      <c r="J13" s="20">
        <v>6000</v>
      </c>
      <c r="K13" s="20">
        <v>1000</v>
      </c>
      <c r="L13" s="20">
        <v>0</v>
      </c>
      <c r="M13" s="20">
        <v>1000</v>
      </c>
      <c r="N13" s="20">
        <f aca="true" t="shared" si="2" ref="N13:N27">G13+H13+J13+L13</f>
        <v>26900</v>
      </c>
      <c r="O13" s="20">
        <f aca="true" t="shared" si="3" ref="O13:O27">G13+I13+K13+M13</f>
        <v>13300</v>
      </c>
      <c r="P13" s="41" t="s">
        <v>185</v>
      </c>
    </row>
    <row r="14" spans="1:16" s="26" customFormat="1" ht="19.5" customHeight="1">
      <c r="A14" s="154" t="s">
        <v>237</v>
      </c>
      <c r="B14" s="6">
        <v>84</v>
      </c>
      <c r="C14" s="36" t="s">
        <v>146</v>
      </c>
      <c r="D14" s="129" t="s">
        <v>296</v>
      </c>
      <c r="E14" s="115">
        <v>5220</v>
      </c>
      <c r="F14" s="115">
        <v>20</v>
      </c>
      <c r="G14" s="19">
        <v>5200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f t="shared" si="2"/>
        <v>5200</v>
      </c>
      <c r="O14" s="19">
        <f t="shared" si="3"/>
        <v>5200</v>
      </c>
      <c r="P14" s="41" t="s">
        <v>188</v>
      </c>
    </row>
    <row r="15" spans="1:16" s="26" customFormat="1" ht="25.5">
      <c r="A15" s="154" t="s">
        <v>239</v>
      </c>
      <c r="B15" s="6">
        <v>68</v>
      </c>
      <c r="C15" s="36" t="s">
        <v>147</v>
      </c>
      <c r="D15" s="129" t="s">
        <v>248</v>
      </c>
      <c r="E15" s="115">
        <v>4520</v>
      </c>
      <c r="F15" s="115">
        <v>20</v>
      </c>
      <c r="G15" s="19">
        <v>3000</v>
      </c>
      <c r="H15" s="19">
        <v>1500</v>
      </c>
      <c r="I15" s="19">
        <v>800</v>
      </c>
      <c r="J15" s="19">
        <v>0</v>
      </c>
      <c r="K15" s="19">
        <v>0</v>
      </c>
      <c r="L15" s="19">
        <v>250</v>
      </c>
      <c r="M15" s="19">
        <v>700</v>
      </c>
      <c r="N15" s="19">
        <f t="shared" si="2"/>
        <v>4750</v>
      </c>
      <c r="O15" s="19">
        <f t="shared" si="3"/>
        <v>4500</v>
      </c>
      <c r="P15" s="41" t="s">
        <v>112</v>
      </c>
    </row>
    <row r="16" spans="1:16" s="26" customFormat="1" ht="26.25" customHeight="1">
      <c r="A16" s="154" t="s">
        <v>240</v>
      </c>
      <c r="B16" s="6">
        <v>58</v>
      </c>
      <c r="C16" s="36" t="s">
        <v>148</v>
      </c>
      <c r="D16" s="129" t="s">
        <v>247</v>
      </c>
      <c r="E16" s="115">
        <v>4020</v>
      </c>
      <c r="F16" s="115">
        <v>20</v>
      </c>
      <c r="G16" s="19">
        <v>0</v>
      </c>
      <c r="H16" s="19">
        <v>4000</v>
      </c>
      <c r="I16" s="19">
        <v>1000</v>
      </c>
      <c r="J16" s="19">
        <v>0</v>
      </c>
      <c r="K16" s="19">
        <v>1000</v>
      </c>
      <c r="L16" s="19">
        <v>0</v>
      </c>
      <c r="M16" s="19">
        <v>1500</v>
      </c>
      <c r="N16" s="19">
        <f t="shared" si="2"/>
        <v>4000</v>
      </c>
      <c r="O16" s="19">
        <f t="shared" si="3"/>
        <v>3500</v>
      </c>
      <c r="P16" s="41" t="s">
        <v>112</v>
      </c>
    </row>
    <row r="17" spans="1:16" s="26" customFormat="1" ht="19.5" customHeight="1">
      <c r="A17" s="154" t="s">
        <v>241</v>
      </c>
      <c r="B17" s="6">
        <v>86</v>
      </c>
      <c r="C17" s="36" t="s">
        <v>55</v>
      </c>
      <c r="D17" s="130" t="s">
        <v>245</v>
      </c>
      <c r="E17" s="115">
        <v>2012.5</v>
      </c>
      <c r="F17" s="115">
        <v>32.3</v>
      </c>
      <c r="G17" s="19">
        <v>1980.2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f t="shared" si="2"/>
        <v>1980.2</v>
      </c>
      <c r="O17" s="19">
        <f t="shared" si="3"/>
        <v>1980.2</v>
      </c>
      <c r="P17" s="41" t="s">
        <v>190</v>
      </c>
    </row>
    <row r="18" spans="1:16" s="26" customFormat="1" ht="25.5">
      <c r="A18" s="154" t="s">
        <v>278</v>
      </c>
      <c r="B18" s="6">
        <v>62</v>
      </c>
      <c r="C18" s="36" t="s">
        <v>187</v>
      </c>
      <c r="D18" s="129" t="s">
        <v>297</v>
      </c>
      <c r="E18" s="115">
        <v>9150</v>
      </c>
      <c r="F18" s="115">
        <v>0</v>
      </c>
      <c r="G18" s="19">
        <v>150</v>
      </c>
      <c r="H18" s="19">
        <v>3000</v>
      </c>
      <c r="I18" s="19">
        <v>500</v>
      </c>
      <c r="J18" s="19">
        <v>3000</v>
      </c>
      <c r="K18" s="19">
        <v>500</v>
      </c>
      <c r="L18" s="19">
        <v>3000</v>
      </c>
      <c r="M18" s="19">
        <v>500</v>
      </c>
      <c r="N18" s="19">
        <f t="shared" si="2"/>
        <v>9150</v>
      </c>
      <c r="O18" s="19">
        <f t="shared" si="3"/>
        <v>1650</v>
      </c>
      <c r="P18" s="41" t="s">
        <v>112</v>
      </c>
    </row>
    <row r="19" spans="1:16" s="26" customFormat="1" ht="36">
      <c r="A19" s="154" t="s">
        <v>244</v>
      </c>
      <c r="B19" s="6">
        <v>60</v>
      </c>
      <c r="C19" s="36" t="s">
        <v>152</v>
      </c>
      <c r="D19" s="18" t="s">
        <v>246</v>
      </c>
      <c r="E19" s="115">
        <v>7030</v>
      </c>
      <c r="F19" s="115">
        <v>30</v>
      </c>
      <c r="G19" s="19">
        <v>0</v>
      </c>
      <c r="H19" s="19">
        <v>1000</v>
      </c>
      <c r="I19" s="19">
        <v>0</v>
      </c>
      <c r="J19" s="19">
        <v>3000</v>
      </c>
      <c r="K19" s="19">
        <v>50</v>
      </c>
      <c r="L19" s="19">
        <v>3000</v>
      </c>
      <c r="M19" s="19">
        <v>500</v>
      </c>
      <c r="N19" s="19">
        <f>G19+H19+J19+L19</f>
        <v>7000</v>
      </c>
      <c r="O19" s="19">
        <f>G19+I19+K19+M19</f>
        <v>550</v>
      </c>
      <c r="P19" s="41" t="s">
        <v>112</v>
      </c>
    </row>
    <row r="20" spans="1:16" s="26" customFormat="1" ht="38.25">
      <c r="A20" s="154" t="s">
        <v>322</v>
      </c>
      <c r="B20" s="6">
        <v>70</v>
      </c>
      <c r="C20" s="36" t="s">
        <v>80</v>
      </c>
      <c r="D20" s="129" t="s">
        <v>328</v>
      </c>
      <c r="E20" s="295" t="s">
        <v>14</v>
      </c>
      <c r="F20" s="295"/>
      <c r="G20" s="19">
        <v>3200</v>
      </c>
      <c r="H20" s="19">
        <v>6000</v>
      </c>
      <c r="I20" s="19">
        <v>1000</v>
      </c>
      <c r="J20" s="19">
        <v>7000</v>
      </c>
      <c r="K20" s="19">
        <v>1000</v>
      </c>
      <c r="L20" s="19">
        <v>8000</v>
      </c>
      <c r="M20" s="19">
        <v>1000</v>
      </c>
      <c r="N20" s="19">
        <f t="shared" si="2"/>
        <v>24200</v>
      </c>
      <c r="O20" s="19">
        <f t="shared" si="3"/>
        <v>6200</v>
      </c>
      <c r="P20" s="41" t="s">
        <v>189</v>
      </c>
    </row>
    <row r="21" spans="1:16" s="189" customFormat="1" ht="23.25" customHeight="1">
      <c r="A21" s="263">
        <v>3</v>
      </c>
      <c r="B21" s="194"/>
      <c r="C21" s="254"/>
      <c r="D21" s="287" t="s">
        <v>311</v>
      </c>
      <c r="E21" s="288"/>
      <c r="F21" s="288"/>
      <c r="G21" s="288"/>
      <c r="H21" s="288"/>
      <c r="I21" s="288"/>
      <c r="J21" s="195"/>
      <c r="K21" s="195"/>
      <c r="L21" s="195"/>
      <c r="M21" s="195"/>
      <c r="N21" s="195"/>
      <c r="O21" s="196"/>
      <c r="P21" s="197"/>
    </row>
    <row r="22" spans="1:16" s="189" customFormat="1" ht="19.5">
      <c r="A22" s="188" t="s">
        <v>236</v>
      </c>
      <c r="B22" s="168">
        <v>60</v>
      </c>
      <c r="C22" s="169" t="s">
        <v>97</v>
      </c>
      <c r="D22" s="130" t="s">
        <v>327</v>
      </c>
      <c r="E22" s="170">
        <v>5110</v>
      </c>
      <c r="F22" s="170">
        <v>0</v>
      </c>
      <c r="G22" s="171">
        <v>30</v>
      </c>
      <c r="H22" s="171">
        <v>90</v>
      </c>
      <c r="I22" s="171">
        <v>0</v>
      </c>
      <c r="J22" s="171">
        <v>2370</v>
      </c>
      <c r="K22" s="171">
        <v>50</v>
      </c>
      <c r="L22" s="171">
        <v>1820</v>
      </c>
      <c r="M22" s="171">
        <v>500</v>
      </c>
      <c r="N22" s="171">
        <f>G22+H22+J22+L22</f>
        <v>4310</v>
      </c>
      <c r="O22" s="171">
        <f>G22+I22+K22+M22</f>
        <v>580</v>
      </c>
      <c r="P22" s="172" t="s">
        <v>189</v>
      </c>
    </row>
    <row r="23" spans="1:16" s="189" customFormat="1" ht="23.25" customHeight="1">
      <c r="A23" s="188" t="s">
        <v>237</v>
      </c>
      <c r="B23" s="168">
        <v>56</v>
      </c>
      <c r="C23" s="169" t="s">
        <v>155</v>
      </c>
      <c r="D23" s="184" t="s">
        <v>324</v>
      </c>
      <c r="E23" s="170">
        <v>3110</v>
      </c>
      <c r="F23" s="170">
        <v>0</v>
      </c>
      <c r="G23" s="171">
        <v>10</v>
      </c>
      <c r="H23" s="171">
        <v>100</v>
      </c>
      <c r="I23" s="171">
        <v>0</v>
      </c>
      <c r="J23" s="171">
        <v>100</v>
      </c>
      <c r="K23" s="171">
        <v>50</v>
      </c>
      <c r="L23" s="171">
        <v>2300</v>
      </c>
      <c r="M23" s="171">
        <v>500</v>
      </c>
      <c r="N23" s="171">
        <f>G23+H23+J23+L23</f>
        <v>2510</v>
      </c>
      <c r="O23" s="171">
        <f>G23+I23+K23+M23</f>
        <v>560</v>
      </c>
      <c r="P23" s="172" t="s">
        <v>189</v>
      </c>
    </row>
    <row r="24" spans="1:16" s="189" customFormat="1" ht="23.25" customHeight="1">
      <c r="A24" s="188" t="s">
        <v>239</v>
      </c>
      <c r="B24" s="168">
        <v>52</v>
      </c>
      <c r="C24" s="169" t="s">
        <v>174</v>
      </c>
      <c r="D24" s="184" t="s">
        <v>325</v>
      </c>
      <c r="E24" s="170">
        <v>6000</v>
      </c>
      <c r="F24" s="170">
        <v>0</v>
      </c>
      <c r="G24" s="171">
        <v>30</v>
      </c>
      <c r="H24" s="171">
        <v>70</v>
      </c>
      <c r="I24" s="171">
        <v>0</v>
      </c>
      <c r="J24" s="171">
        <v>100</v>
      </c>
      <c r="K24" s="171">
        <v>0</v>
      </c>
      <c r="L24" s="171">
        <v>1800</v>
      </c>
      <c r="M24" s="171">
        <v>500</v>
      </c>
      <c r="N24" s="171">
        <f>G24+H24+J24+L24</f>
        <v>2000</v>
      </c>
      <c r="O24" s="171">
        <f>G24+I24+K24+M24</f>
        <v>530</v>
      </c>
      <c r="P24" s="172" t="s">
        <v>189</v>
      </c>
    </row>
    <row r="25" spans="1:16" s="189" customFormat="1" ht="19.5" customHeight="1">
      <c r="A25" s="188" t="s">
        <v>240</v>
      </c>
      <c r="B25" s="168">
        <v>52</v>
      </c>
      <c r="C25" s="169" t="s">
        <v>98</v>
      </c>
      <c r="D25" s="184" t="s">
        <v>242</v>
      </c>
      <c r="E25" s="170">
        <v>12000</v>
      </c>
      <c r="F25" s="170">
        <v>0</v>
      </c>
      <c r="G25" s="171">
        <v>30</v>
      </c>
      <c r="H25" s="171">
        <v>2970</v>
      </c>
      <c r="I25" s="171">
        <v>0</v>
      </c>
      <c r="J25" s="171">
        <v>800</v>
      </c>
      <c r="K25" s="171">
        <v>50</v>
      </c>
      <c r="L25" s="171">
        <v>2200</v>
      </c>
      <c r="M25" s="171">
        <v>500</v>
      </c>
      <c r="N25" s="171">
        <f>G25+H25+J25+L25</f>
        <v>6000</v>
      </c>
      <c r="O25" s="171">
        <f>G25+I25+K25+M25</f>
        <v>580</v>
      </c>
      <c r="P25" s="172" t="s">
        <v>189</v>
      </c>
    </row>
    <row r="26" spans="1:16" s="189" customFormat="1" ht="23.25" customHeight="1">
      <c r="A26" s="188" t="s">
        <v>241</v>
      </c>
      <c r="B26" s="168">
        <v>48</v>
      </c>
      <c r="C26" s="169" t="s">
        <v>99</v>
      </c>
      <c r="D26" s="130" t="s">
        <v>316</v>
      </c>
      <c r="E26" s="170">
        <v>12000</v>
      </c>
      <c r="F26" s="170">
        <v>0</v>
      </c>
      <c r="G26" s="171">
        <v>30</v>
      </c>
      <c r="H26" s="171">
        <v>70</v>
      </c>
      <c r="I26" s="171">
        <v>0</v>
      </c>
      <c r="J26" s="171">
        <v>1900</v>
      </c>
      <c r="K26" s="171">
        <v>0</v>
      </c>
      <c r="L26" s="171">
        <v>3000</v>
      </c>
      <c r="M26" s="171">
        <v>100</v>
      </c>
      <c r="N26" s="171">
        <f>G26+H26+J26+L26</f>
        <v>5000</v>
      </c>
      <c r="O26" s="171">
        <f>G26+I26+K26+M26</f>
        <v>130</v>
      </c>
      <c r="P26" s="172" t="s">
        <v>189</v>
      </c>
    </row>
    <row r="27" spans="1:16" s="26" customFormat="1" ht="25.5">
      <c r="A27" s="135">
        <v>3</v>
      </c>
      <c r="B27" s="6">
        <v>68</v>
      </c>
      <c r="C27" s="36" t="s">
        <v>153</v>
      </c>
      <c r="D27" s="126" t="s">
        <v>154</v>
      </c>
      <c r="E27" s="295" t="s">
        <v>14</v>
      </c>
      <c r="F27" s="297"/>
      <c r="G27" s="19">
        <v>1500</v>
      </c>
      <c r="H27" s="19">
        <v>3000</v>
      </c>
      <c r="I27" s="19">
        <v>1200</v>
      </c>
      <c r="J27" s="19">
        <v>2000</v>
      </c>
      <c r="K27" s="19">
        <v>1200</v>
      </c>
      <c r="L27" s="19">
        <v>1000</v>
      </c>
      <c r="M27" s="19">
        <v>700</v>
      </c>
      <c r="N27" s="19">
        <f t="shared" si="2"/>
        <v>7500</v>
      </c>
      <c r="O27" s="19">
        <f t="shared" si="3"/>
        <v>4600</v>
      </c>
      <c r="P27" s="41" t="s">
        <v>189</v>
      </c>
    </row>
    <row r="28" spans="1:16" s="131" customFormat="1" ht="30" customHeight="1">
      <c r="A28" s="198">
        <v>4</v>
      </c>
      <c r="B28" s="199"/>
      <c r="C28" s="200"/>
      <c r="D28" s="201" t="s">
        <v>254</v>
      </c>
      <c r="E28" s="202"/>
      <c r="F28" s="203"/>
      <c r="G28" s="204"/>
      <c r="H28" s="204"/>
      <c r="I28" s="204"/>
      <c r="J28" s="204"/>
      <c r="K28" s="204"/>
      <c r="L28" s="204"/>
      <c r="M28" s="204"/>
      <c r="N28" s="204"/>
      <c r="O28" s="205"/>
      <c r="P28" s="206"/>
    </row>
    <row r="29" spans="1:16" s="26" customFormat="1" ht="19.5" customHeight="1">
      <c r="A29" s="154" t="s">
        <v>236</v>
      </c>
      <c r="B29" s="6">
        <v>72</v>
      </c>
      <c r="C29" s="36" t="s">
        <v>53</v>
      </c>
      <c r="D29" s="130" t="s">
        <v>298</v>
      </c>
      <c r="E29" s="115">
        <v>5003</v>
      </c>
      <c r="F29" s="115">
        <v>1683</v>
      </c>
      <c r="G29" s="19">
        <v>200</v>
      </c>
      <c r="H29" s="19">
        <v>800</v>
      </c>
      <c r="I29" s="19">
        <v>300</v>
      </c>
      <c r="J29" s="19">
        <v>300</v>
      </c>
      <c r="K29" s="19">
        <v>300</v>
      </c>
      <c r="L29" s="19">
        <v>20</v>
      </c>
      <c r="M29" s="19">
        <v>20</v>
      </c>
      <c r="N29" s="19">
        <f aca="true" t="shared" si="4" ref="N29:N48">G29+H29+J29+L29</f>
        <v>1320</v>
      </c>
      <c r="O29" s="19">
        <f aca="true" t="shared" si="5" ref="O29:O48">G29+I29+K29+M29</f>
        <v>820</v>
      </c>
      <c r="P29" s="41" t="s">
        <v>186</v>
      </c>
    </row>
    <row r="30" spans="1:16" s="26" customFormat="1" ht="19.5" customHeight="1">
      <c r="A30" s="154" t="s">
        <v>237</v>
      </c>
      <c r="B30" s="6">
        <v>74</v>
      </c>
      <c r="C30" s="36" t="s">
        <v>51</v>
      </c>
      <c r="D30" s="130" t="s">
        <v>257</v>
      </c>
      <c r="E30" s="115">
        <v>3184</v>
      </c>
      <c r="F30" s="115">
        <v>2733.6</v>
      </c>
      <c r="G30" s="19">
        <v>300</v>
      </c>
      <c r="H30" s="19">
        <v>150</v>
      </c>
      <c r="I30" s="19">
        <v>150</v>
      </c>
      <c r="J30" s="19">
        <v>0</v>
      </c>
      <c r="K30" s="19">
        <v>0</v>
      </c>
      <c r="L30" s="19">
        <v>0</v>
      </c>
      <c r="M30" s="19">
        <v>0</v>
      </c>
      <c r="N30" s="19">
        <f t="shared" si="4"/>
        <v>450</v>
      </c>
      <c r="O30" s="19">
        <f t="shared" si="5"/>
        <v>450</v>
      </c>
      <c r="P30" s="41"/>
    </row>
    <row r="31" spans="1:16" s="26" customFormat="1" ht="19.5" customHeight="1">
      <c r="A31" s="154" t="s">
        <v>239</v>
      </c>
      <c r="B31" s="6">
        <v>54</v>
      </c>
      <c r="C31" s="36" t="s">
        <v>52</v>
      </c>
      <c r="D31" s="130" t="s">
        <v>255</v>
      </c>
      <c r="E31" s="115">
        <v>1341</v>
      </c>
      <c r="F31" s="115">
        <v>91.4</v>
      </c>
      <c r="G31" s="19">
        <v>500</v>
      </c>
      <c r="H31" s="19">
        <v>750</v>
      </c>
      <c r="I31" s="19">
        <v>700</v>
      </c>
      <c r="J31" s="19">
        <v>0</v>
      </c>
      <c r="K31" s="19">
        <v>0</v>
      </c>
      <c r="L31" s="19">
        <v>0</v>
      </c>
      <c r="M31" s="19">
        <v>0</v>
      </c>
      <c r="N31" s="19">
        <f t="shared" si="4"/>
        <v>1250</v>
      </c>
      <c r="O31" s="19">
        <f t="shared" si="5"/>
        <v>1200</v>
      </c>
      <c r="P31" s="41" t="s">
        <v>112</v>
      </c>
    </row>
    <row r="32" spans="1:16" s="26" customFormat="1" ht="19.5" customHeight="1">
      <c r="A32" s="154" t="s">
        <v>240</v>
      </c>
      <c r="B32" s="6">
        <v>78</v>
      </c>
      <c r="C32" s="36" t="s">
        <v>135</v>
      </c>
      <c r="D32" s="130" t="s">
        <v>256</v>
      </c>
      <c r="E32" s="115">
        <v>6727.4</v>
      </c>
      <c r="F32" s="115">
        <v>727.4</v>
      </c>
      <c r="G32" s="19">
        <v>0</v>
      </c>
      <c r="H32" s="19">
        <v>1000</v>
      </c>
      <c r="I32" s="19">
        <v>500</v>
      </c>
      <c r="J32" s="19">
        <v>2200</v>
      </c>
      <c r="K32" s="19">
        <v>500</v>
      </c>
      <c r="L32" s="19">
        <v>1300</v>
      </c>
      <c r="M32" s="19">
        <v>500</v>
      </c>
      <c r="N32" s="19">
        <f t="shared" si="4"/>
        <v>4500</v>
      </c>
      <c r="O32" s="19">
        <f t="shared" si="5"/>
        <v>1500</v>
      </c>
      <c r="P32" s="41" t="s">
        <v>186</v>
      </c>
    </row>
    <row r="33" spans="1:16" s="26" customFormat="1" ht="19.5" customHeight="1">
      <c r="A33" s="154" t="s">
        <v>241</v>
      </c>
      <c r="B33" s="6">
        <v>56</v>
      </c>
      <c r="C33" s="36" t="s">
        <v>56</v>
      </c>
      <c r="D33" s="130" t="s">
        <v>258</v>
      </c>
      <c r="E33" s="115">
        <v>3440</v>
      </c>
      <c r="F33" s="115">
        <v>40</v>
      </c>
      <c r="G33" s="19">
        <v>200</v>
      </c>
      <c r="H33" s="19">
        <v>3000</v>
      </c>
      <c r="I33" s="19">
        <v>1500</v>
      </c>
      <c r="J33" s="19">
        <v>200</v>
      </c>
      <c r="K33" s="19">
        <v>1500</v>
      </c>
      <c r="L33" s="19">
        <v>0</v>
      </c>
      <c r="M33" s="19">
        <v>0</v>
      </c>
      <c r="N33" s="19">
        <f t="shared" si="4"/>
        <v>3400</v>
      </c>
      <c r="O33" s="19">
        <f t="shared" si="5"/>
        <v>3200</v>
      </c>
      <c r="P33" s="41" t="s">
        <v>112</v>
      </c>
    </row>
    <row r="34" spans="1:16" s="26" customFormat="1" ht="19.5" customHeight="1">
      <c r="A34" s="188" t="s">
        <v>243</v>
      </c>
      <c r="B34" s="6">
        <v>54</v>
      </c>
      <c r="C34" s="36" t="s">
        <v>58</v>
      </c>
      <c r="D34" s="130" t="s">
        <v>259</v>
      </c>
      <c r="E34" s="115">
        <v>3681</v>
      </c>
      <c r="F34" s="115">
        <v>1181.2</v>
      </c>
      <c r="G34" s="19">
        <v>0</v>
      </c>
      <c r="H34" s="19">
        <v>500</v>
      </c>
      <c r="I34" s="19">
        <v>200</v>
      </c>
      <c r="J34" s="19">
        <v>500</v>
      </c>
      <c r="K34" s="19">
        <v>200</v>
      </c>
      <c r="L34" s="19">
        <v>500</v>
      </c>
      <c r="M34" s="19">
        <v>200</v>
      </c>
      <c r="N34" s="19">
        <f t="shared" si="4"/>
        <v>1500</v>
      </c>
      <c r="O34" s="19">
        <f t="shared" si="5"/>
        <v>600</v>
      </c>
      <c r="P34" s="41" t="s">
        <v>186</v>
      </c>
    </row>
    <row r="35" spans="1:16" s="48" customFormat="1" ht="19.5" customHeight="1">
      <c r="A35" s="276" t="s">
        <v>244</v>
      </c>
      <c r="B35" s="113">
        <v>68</v>
      </c>
      <c r="C35" s="36" t="s">
        <v>329</v>
      </c>
      <c r="D35" s="32" t="s">
        <v>338</v>
      </c>
      <c r="E35" s="115">
        <v>5050.6</v>
      </c>
      <c r="F35" s="115">
        <v>730.6</v>
      </c>
      <c r="G35" s="19">
        <v>0</v>
      </c>
      <c r="H35" s="19">
        <v>20</v>
      </c>
      <c r="I35" s="19">
        <v>20</v>
      </c>
      <c r="J35" s="31">
        <v>300</v>
      </c>
      <c r="K35" s="19">
        <v>200</v>
      </c>
      <c r="L35" s="115">
        <v>320</v>
      </c>
      <c r="M35" s="48">
        <v>200</v>
      </c>
      <c r="N35" s="19">
        <f>G35+H35+J35+L35</f>
        <v>640</v>
      </c>
      <c r="O35" s="19">
        <f>G35+I35+K35+M35</f>
        <v>420</v>
      </c>
      <c r="P35" s="268" t="s">
        <v>186</v>
      </c>
    </row>
    <row r="36" spans="1:16" s="189" customFormat="1" ht="39">
      <c r="A36" s="188" t="s">
        <v>322</v>
      </c>
      <c r="B36" s="168">
        <v>51</v>
      </c>
      <c r="C36" s="169" t="s">
        <v>119</v>
      </c>
      <c r="D36" s="130" t="s">
        <v>340</v>
      </c>
      <c r="E36" s="170">
        <v>4300</v>
      </c>
      <c r="F36" s="170">
        <v>0</v>
      </c>
      <c r="G36" s="171">
        <v>0</v>
      </c>
      <c r="H36" s="171">
        <v>150</v>
      </c>
      <c r="I36" s="171">
        <v>0</v>
      </c>
      <c r="J36" s="171">
        <v>350</v>
      </c>
      <c r="K36" s="171">
        <v>0</v>
      </c>
      <c r="L36" s="171">
        <v>3000</v>
      </c>
      <c r="M36" s="171">
        <v>50</v>
      </c>
      <c r="N36" s="171">
        <f t="shared" si="4"/>
        <v>3500</v>
      </c>
      <c r="O36" s="171">
        <f t="shared" si="5"/>
        <v>50</v>
      </c>
      <c r="P36" s="172" t="s">
        <v>318</v>
      </c>
    </row>
    <row r="37" spans="1:16" s="26" customFormat="1" ht="19.5" customHeight="1">
      <c r="A37" s="154" t="s">
        <v>250</v>
      </c>
      <c r="B37" s="6">
        <v>54</v>
      </c>
      <c r="C37" s="36" t="s">
        <v>59</v>
      </c>
      <c r="D37" s="130" t="s">
        <v>260</v>
      </c>
      <c r="E37" s="115">
        <v>1505.5</v>
      </c>
      <c r="F37" s="115">
        <v>5.5</v>
      </c>
      <c r="G37" s="19">
        <v>100</v>
      </c>
      <c r="H37" s="19">
        <v>900</v>
      </c>
      <c r="I37" s="19">
        <v>900</v>
      </c>
      <c r="J37" s="19">
        <v>500</v>
      </c>
      <c r="K37" s="19">
        <v>500</v>
      </c>
      <c r="L37" s="19">
        <v>0</v>
      </c>
      <c r="M37" s="19">
        <v>0</v>
      </c>
      <c r="N37" s="19">
        <f t="shared" si="4"/>
        <v>1500</v>
      </c>
      <c r="O37" s="19">
        <f t="shared" si="5"/>
        <v>1500</v>
      </c>
      <c r="P37" s="41"/>
    </row>
    <row r="38" spans="1:16" s="26" customFormat="1" ht="24.75" customHeight="1">
      <c r="A38" s="154" t="s">
        <v>251</v>
      </c>
      <c r="B38" s="6">
        <v>50</v>
      </c>
      <c r="C38" s="36" t="s">
        <v>57</v>
      </c>
      <c r="D38" s="130" t="s">
        <v>261</v>
      </c>
      <c r="E38" s="115">
        <v>716.5</v>
      </c>
      <c r="F38" s="115">
        <v>16.5</v>
      </c>
      <c r="G38" s="19">
        <v>0</v>
      </c>
      <c r="H38" s="19">
        <v>300</v>
      </c>
      <c r="I38" s="19">
        <v>100</v>
      </c>
      <c r="J38" s="19">
        <v>400</v>
      </c>
      <c r="K38" s="19">
        <v>350</v>
      </c>
      <c r="L38" s="19">
        <v>0</v>
      </c>
      <c r="M38" s="19">
        <v>200</v>
      </c>
      <c r="N38" s="19">
        <f t="shared" si="4"/>
        <v>700</v>
      </c>
      <c r="O38" s="19">
        <f t="shared" si="5"/>
        <v>650</v>
      </c>
      <c r="P38" s="41"/>
    </row>
    <row r="39" spans="1:16" s="52" customFormat="1" ht="19.5" customHeight="1">
      <c r="A39" s="154" t="s">
        <v>252</v>
      </c>
      <c r="B39" s="6">
        <v>48</v>
      </c>
      <c r="C39" s="36" t="s">
        <v>60</v>
      </c>
      <c r="D39" s="132" t="s">
        <v>262</v>
      </c>
      <c r="E39" s="115">
        <v>718</v>
      </c>
      <c r="F39" s="115">
        <v>18</v>
      </c>
      <c r="G39" s="19">
        <v>0</v>
      </c>
      <c r="H39" s="19">
        <v>300</v>
      </c>
      <c r="I39" s="19">
        <v>150</v>
      </c>
      <c r="J39" s="19">
        <v>200</v>
      </c>
      <c r="K39" s="19">
        <v>160</v>
      </c>
      <c r="L39" s="19">
        <v>200</v>
      </c>
      <c r="M39" s="19">
        <v>350</v>
      </c>
      <c r="N39" s="19">
        <f t="shared" si="4"/>
        <v>700</v>
      </c>
      <c r="O39" s="19">
        <f t="shared" si="5"/>
        <v>660</v>
      </c>
      <c r="P39" s="42"/>
    </row>
    <row r="40" spans="1:16" s="26" customFormat="1" ht="24">
      <c r="A40" s="154" t="s">
        <v>253</v>
      </c>
      <c r="B40" s="6">
        <v>54</v>
      </c>
      <c r="C40" s="36" t="s">
        <v>149</v>
      </c>
      <c r="D40" s="130" t="s">
        <v>305</v>
      </c>
      <c r="E40" s="115">
        <v>260</v>
      </c>
      <c r="F40" s="115">
        <v>10</v>
      </c>
      <c r="G40" s="19">
        <v>250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f t="shared" si="4"/>
        <v>250</v>
      </c>
      <c r="O40" s="19">
        <f t="shared" si="5"/>
        <v>250</v>
      </c>
      <c r="P40" s="41"/>
    </row>
    <row r="41" spans="1:16" s="26" customFormat="1" ht="19.5" customHeight="1">
      <c r="A41" s="154" t="s">
        <v>337</v>
      </c>
      <c r="B41" s="6">
        <v>36</v>
      </c>
      <c r="C41" s="36" t="s">
        <v>175</v>
      </c>
      <c r="D41" s="130" t="s">
        <v>263</v>
      </c>
      <c r="E41" s="115">
        <v>320</v>
      </c>
      <c r="F41" s="115">
        <v>0</v>
      </c>
      <c r="G41" s="19">
        <v>20</v>
      </c>
      <c r="H41" s="19">
        <v>300</v>
      </c>
      <c r="I41" s="19">
        <v>150</v>
      </c>
      <c r="J41" s="19">
        <v>0</v>
      </c>
      <c r="K41" s="19">
        <v>150</v>
      </c>
      <c r="L41" s="19">
        <v>0</v>
      </c>
      <c r="M41" s="19">
        <v>0</v>
      </c>
      <c r="N41" s="19">
        <f t="shared" si="4"/>
        <v>320</v>
      </c>
      <c r="O41" s="19">
        <f t="shared" si="5"/>
        <v>320</v>
      </c>
      <c r="P41" s="41"/>
    </row>
    <row r="42" spans="1:16" s="26" customFormat="1" ht="19.5" customHeight="1">
      <c r="A42" s="135">
        <v>5</v>
      </c>
      <c r="B42" s="6">
        <v>58</v>
      </c>
      <c r="C42" s="36" t="s">
        <v>54</v>
      </c>
      <c r="D42" s="126" t="s">
        <v>16</v>
      </c>
      <c r="E42" s="115">
        <v>7000</v>
      </c>
      <c r="F42" s="115">
        <v>321.5</v>
      </c>
      <c r="G42" s="19">
        <v>5</v>
      </c>
      <c r="H42" s="31">
        <v>500</v>
      </c>
      <c r="I42" s="19">
        <v>50</v>
      </c>
      <c r="J42" s="31">
        <v>1000</v>
      </c>
      <c r="K42" s="19">
        <v>250</v>
      </c>
      <c r="L42" s="31">
        <v>1000</v>
      </c>
      <c r="M42" s="19">
        <v>250</v>
      </c>
      <c r="N42" s="19">
        <f t="shared" si="4"/>
        <v>2505</v>
      </c>
      <c r="O42" s="19">
        <f t="shared" si="5"/>
        <v>555</v>
      </c>
      <c r="P42" s="41" t="s">
        <v>189</v>
      </c>
    </row>
    <row r="43" spans="1:16" s="173" customFormat="1" ht="49.5">
      <c r="A43" s="167">
        <v>6</v>
      </c>
      <c r="B43" s="168">
        <v>45</v>
      </c>
      <c r="C43" s="169" t="s">
        <v>161</v>
      </c>
      <c r="D43" s="186" t="s">
        <v>315</v>
      </c>
      <c r="E43" s="170">
        <v>3500</v>
      </c>
      <c r="F43" s="170">
        <v>0</v>
      </c>
      <c r="G43" s="171">
        <v>200</v>
      </c>
      <c r="H43" s="171">
        <v>150</v>
      </c>
      <c r="I43" s="171">
        <v>0</v>
      </c>
      <c r="J43" s="171">
        <v>250</v>
      </c>
      <c r="K43" s="171">
        <v>0</v>
      </c>
      <c r="L43" s="171">
        <v>375</v>
      </c>
      <c r="M43" s="171">
        <v>0</v>
      </c>
      <c r="N43" s="171">
        <f t="shared" si="4"/>
        <v>975</v>
      </c>
      <c r="O43" s="171">
        <f t="shared" si="5"/>
        <v>200</v>
      </c>
      <c r="P43" s="172" t="s">
        <v>318</v>
      </c>
    </row>
    <row r="44" spans="1:16" s="213" customFormat="1" ht="39">
      <c r="A44" s="211">
        <v>7</v>
      </c>
      <c r="B44" s="212">
        <v>61</v>
      </c>
      <c r="C44" s="190" t="s">
        <v>173</v>
      </c>
      <c r="D44" s="191" t="s">
        <v>100</v>
      </c>
      <c r="E44" s="192">
        <v>15000</v>
      </c>
      <c r="F44" s="192">
        <v>0</v>
      </c>
      <c r="G44" s="187">
        <v>0</v>
      </c>
      <c r="H44" s="187">
        <v>3300</v>
      </c>
      <c r="I44" s="187">
        <v>0</v>
      </c>
      <c r="J44" s="187">
        <v>4900</v>
      </c>
      <c r="K44" s="187">
        <v>0</v>
      </c>
      <c r="L44" s="187">
        <v>800</v>
      </c>
      <c r="M44" s="187">
        <v>100</v>
      </c>
      <c r="N44" s="187">
        <f t="shared" si="4"/>
        <v>9000</v>
      </c>
      <c r="O44" s="187">
        <f t="shared" si="5"/>
        <v>100</v>
      </c>
      <c r="P44" s="197" t="s">
        <v>318</v>
      </c>
    </row>
    <row r="45" spans="1:16" s="214" customFormat="1" ht="36.75">
      <c r="A45" s="135">
        <v>8</v>
      </c>
      <c r="B45" s="6">
        <v>42</v>
      </c>
      <c r="C45" s="36" t="s">
        <v>86</v>
      </c>
      <c r="D45" s="126" t="s">
        <v>321</v>
      </c>
      <c r="E45" s="115">
        <v>36200</v>
      </c>
      <c r="F45" s="115">
        <v>0</v>
      </c>
      <c r="G45" s="19">
        <v>0</v>
      </c>
      <c r="H45" s="19">
        <v>0</v>
      </c>
      <c r="I45" s="19">
        <v>0</v>
      </c>
      <c r="J45" s="19">
        <v>800</v>
      </c>
      <c r="K45" s="19">
        <v>0</v>
      </c>
      <c r="L45" s="19">
        <v>5400</v>
      </c>
      <c r="M45" s="19">
        <v>0</v>
      </c>
      <c r="N45" s="19">
        <f t="shared" si="4"/>
        <v>6200</v>
      </c>
      <c r="O45" s="19">
        <f t="shared" si="5"/>
        <v>0</v>
      </c>
      <c r="P45" s="41" t="s">
        <v>189</v>
      </c>
    </row>
    <row r="46" spans="1:16" s="2" customFormat="1" ht="38.25">
      <c r="A46" s="135" t="s">
        <v>319</v>
      </c>
      <c r="B46" s="6">
        <v>72</v>
      </c>
      <c r="C46" s="36" t="s">
        <v>197</v>
      </c>
      <c r="D46" s="126" t="s">
        <v>265</v>
      </c>
      <c r="E46" s="115">
        <v>2620</v>
      </c>
      <c r="F46" s="115">
        <v>120</v>
      </c>
      <c r="G46" s="19">
        <v>600</v>
      </c>
      <c r="H46" s="19">
        <v>500</v>
      </c>
      <c r="I46" s="31">
        <v>200</v>
      </c>
      <c r="J46" s="31">
        <v>500</v>
      </c>
      <c r="K46" s="19">
        <v>200</v>
      </c>
      <c r="L46" s="19">
        <v>500</v>
      </c>
      <c r="M46" s="19">
        <v>200</v>
      </c>
      <c r="N46" s="19">
        <f>G46+H46+J46+L46</f>
        <v>2100</v>
      </c>
      <c r="O46" s="19">
        <f>G46+I46+K46+M46</f>
        <v>1200</v>
      </c>
      <c r="P46" s="41" t="s">
        <v>189</v>
      </c>
    </row>
    <row r="47" spans="1:16" s="2" customFormat="1" ht="48.75">
      <c r="A47" s="207" t="s">
        <v>332</v>
      </c>
      <c r="B47" s="208">
        <v>53</v>
      </c>
      <c r="C47" s="271" t="s">
        <v>333</v>
      </c>
      <c r="D47" s="269" t="s">
        <v>335</v>
      </c>
      <c r="E47" s="117">
        <v>50000</v>
      </c>
      <c r="F47" s="117">
        <v>0</v>
      </c>
      <c r="G47" s="96">
        <v>0</v>
      </c>
      <c r="H47" s="96">
        <v>550</v>
      </c>
      <c r="I47" s="270">
        <v>0</v>
      </c>
      <c r="J47" s="270">
        <v>5000</v>
      </c>
      <c r="K47" s="96">
        <v>0</v>
      </c>
      <c r="L47" s="96">
        <v>5000</v>
      </c>
      <c r="M47" s="96">
        <v>0</v>
      </c>
      <c r="N47" s="19">
        <f>G47+H47+J47+L47</f>
        <v>10550</v>
      </c>
      <c r="O47" s="96">
        <f>G47+I47+K47+M47</f>
        <v>0</v>
      </c>
      <c r="P47" s="210" t="s">
        <v>334</v>
      </c>
    </row>
    <row r="48" spans="1:16" s="26" customFormat="1" ht="23.25" customHeight="1" thickBot="1">
      <c r="A48" s="207">
        <v>11</v>
      </c>
      <c r="B48" s="208">
        <v>50</v>
      </c>
      <c r="C48" s="94" t="s">
        <v>85</v>
      </c>
      <c r="D48" s="209" t="s">
        <v>264</v>
      </c>
      <c r="E48" s="117">
        <v>5004</v>
      </c>
      <c r="F48" s="117">
        <v>156</v>
      </c>
      <c r="G48" s="96">
        <v>4844</v>
      </c>
      <c r="H48" s="96">
        <v>50</v>
      </c>
      <c r="I48" s="96">
        <v>50</v>
      </c>
      <c r="J48" s="96">
        <v>100</v>
      </c>
      <c r="K48" s="96">
        <v>100</v>
      </c>
      <c r="L48" s="96">
        <v>500</v>
      </c>
      <c r="M48" s="96">
        <v>500</v>
      </c>
      <c r="N48" s="96">
        <f t="shared" si="4"/>
        <v>5494</v>
      </c>
      <c r="O48" s="96">
        <f t="shared" si="5"/>
        <v>5494</v>
      </c>
      <c r="P48" s="210" t="s">
        <v>112</v>
      </c>
    </row>
    <row r="49" spans="1:16" s="91" customFormat="1" ht="19.5" customHeight="1" thickBot="1" thickTop="1">
      <c r="A49" s="98"/>
      <c r="B49" s="98"/>
      <c r="C49" s="258">
        <v>630</v>
      </c>
      <c r="D49" s="259" t="s">
        <v>82</v>
      </c>
      <c r="E49" s="260">
        <f aca="true" t="shared" si="6" ref="E49:O49">SUM(E51:E54)</f>
        <v>63750</v>
      </c>
      <c r="F49" s="260">
        <f t="shared" si="6"/>
        <v>0</v>
      </c>
      <c r="G49" s="260">
        <f t="shared" si="6"/>
        <v>330</v>
      </c>
      <c r="H49" s="260">
        <f t="shared" si="6"/>
        <v>2105</v>
      </c>
      <c r="I49" s="260">
        <f t="shared" si="6"/>
        <v>0</v>
      </c>
      <c r="J49" s="260">
        <f t="shared" si="6"/>
        <v>4760</v>
      </c>
      <c r="K49" s="260">
        <f t="shared" si="6"/>
        <v>100</v>
      </c>
      <c r="L49" s="260">
        <f t="shared" si="6"/>
        <v>4080</v>
      </c>
      <c r="M49" s="260">
        <f t="shared" si="6"/>
        <v>300</v>
      </c>
      <c r="N49" s="260">
        <f t="shared" si="6"/>
        <v>11275</v>
      </c>
      <c r="O49" s="261">
        <f t="shared" si="6"/>
        <v>730</v>
      </c>
      <c r="P49" s="90"/>
    </row>
    <row r="50" spans="1:16" ht="24" customHeight="1" thickTop="1">
      <c r="A50" s="152">
        <v>12</v>
      </c>
      <c r="B50" s="150"/>
      <c r="C50" s="255"/>
      <c r="D50" s="256" t="s">
        <v>311</v>
      </c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147"/>
    </row>
    <row r="51" spans="1:27" s="173" customFormat="1" ht="19.5" customHeight="1">
      <c r="A51" s="171" t="s">
        <v>236</v>
      </c>
      <c r="B51" s="168">
        <v>50</v>
      </c>
      <c r="C51" s="169" t="s">
        <v>42</v>
      </c>
      <c r="D51" s="184" t="s">
        <v>313</v>
      </c>
      <c r="E51" s="170">
        <v>52000</v>
      </c>
      <c r="F51" s="170">
        <v>0</v>
      </c>
      <c r="G51" s="171">
        <v>150</v>
      </c>
      <c r="H51" s="171">
        <v>1160</v>
      </c>
      <c r="I51" s="171">
        <v>0</v>
      </c>
      <c r="J51" s="171">
        <v>3560</v>
      </c>
      <c r="K51" s="171">
        <v>0</v>
      </c>
      <c r="L51" s="171">
        <v>3130</v>
      </c>
      <c r="M51" s="171">
        <v>0</v>
      </c>
      <c r="N51" s="171">
        <f>G51+H51+J51+L51</f>
        <v>8000</v>
      </c>
      <c r="O51" s="171">
        <f>G51+I51+K51+M51</f>
        <v>150</v>
      </c>
      <c r="P51" s="172" t="s">
        <v>189</v>
      </c>
      <c r="Z51" s="174"/>
      <c r="AA51" s="174"/>
    </row>
    <row r="52" spans="1:16" s="179" customFormat="1" ht="19.5" customHeight="1">
      <c r="A52" s="178" t="s">
        <v>237</v>
      </c>
      <c r="B52" s="176">
        <v>51</v>
      </c>
      <c r="C52" s="177" t="s">
        <v>157</v>
      </c>
      <c r="D52" s="183" t="s">
        <v>312</v>
      </c>
      <c r="E52" s="178">
        <v>3250</v>
      </c>
      <c r="F52" s="178">
        <v>0</v>
      </c>
      <c r="G52" s="178">
        <v>150</v>
      </c>
      <c r="H52" s="178">
        <v>150</v>
      </c>
      <c r="I52" s="178">
        <v>0</v>
      </c>
      <c r="J52" s="178">
        <v>300</v>
      </c>
      <c r="K52" s="178">
        <v>0</v>
      </c>
      <c r="L52" s="178">
        <v>300</v>
      </c>
      <c r="M52" s="178">
        <v>100</v>
      </c>
      <c r="N52" s="178">
        <f>G52+H52+J52+L52</f>
        <v>900</v>
      </c>
      <c r="O52" s="19">
        <f>G52+I52+K52+M52</f>
        <v>250</v>
      </c>
      <c r="P52" s="41" t="s">
        <v>189</v>
      </c>
    </row>
    <row r="53" spans="1:16" s="182" customFormat="1" ht="19.5" customHeight="1">
      <c r="A53" s="56" t="s">
        <v>239</v>
      </c>
      <c r="B53" s="180">
        <v>60</v>
      </c>
      <c r="C53" s="55" t="s">
        <v>159</v>
      </c>
      <c r="D53" s="185" t="s">
        <v>314</v>
      </c>
      <c r="E53" s="181">
        <v>5000</v>
      </c>
      <c r="F53" s="181">
        <v>0</v>
      </c>
      <c r="G53" s="56">
        <v>30</v>
      </c>
      <c r="H53" s="56">
        <v>445</v>
      </c>
      <c r="I53" s="56">
        <v>0</v>
      </c>
      <c r="J53" s="56">
        <v>500</v>
      </c>
      <c r="K53" s="56">
        <v>100</v>
      </c>
      <c r="L53" s="56">
        <v>275</v>
      </c>
      <c r="M53" s="56">
        <v>100</v>
      </c>
      <c r="N53" s="178">
        <f>G53+H53+J53+L53</f>
        <v>1250</v>
      </c>
      <c r="O53" s="19">
        <f>G53+I53+K53+M53</f>
        <v>230</v>
      </c>
      <c r="P53" s="41" t="s">
        <v>189</v>
      </c>
    </row>
    <row r="54" spans="1:16" s="179" customFormat="1" ht="19.5" customHeight="1">
      <c r="A54" s="175">
        <v>13</v>
      </c>
      <c r="B54" s="176">
        <v>49</v>
      </c>
      <c r="C54" s="177" t="s">
        <v>158</v>
      </c>
      <c r="D54" s="183" t="s">
        <v>160</v>
      </c>
      <c r="E54" s="178">
        <v>3500</v>
      </c>
      <c r="F54" s="178">
        <v>0</v>
      </c>
      <c r="G54" s="178">
        <v>0</v>
      </c>
      <c r="H54" s="178">
        <v>350</v>
      </c>
      <c r="I54" s="178">
        <v>0</v>
      </c>
      <c r="J54" s="178">
        <v>400</v>
      </c>
      <c r="K54" s="178">
        <v>0</v>
      </c>
      <c r="L54" s="178">
        <v>375</v>
      </c>
      <c r="M54" s="178">
        <v>100</v>
      </c>
      <c r="N54" s="178">
        <f>G54+H54+J54+L54</f>
        <v>1125</v>
      </c>
      <c r="O54" s="19">
        <f>G54+I54+K54+M54</f>
        <v>100</v>
      </c>
      <c r="P54" s="41" t="s">
        <v>189</v>
      </c>
    </row>
    <row r="55" spans="1:16" s="3" customFormat="1" ht="19.5" customHeight="1" thickBot="1">
      <c r="A55" s="40"/>
      <c r="B55" s="40"/>
      <c r="C55" s="216">
        <v>700</v>
      </c>
      <c r="D55" s="217" t="s">
        <v>17</v>
      </c>
      <c r="E55" s="218">
        <f aca="true" t="shared" si="7" ref="E55:O55">SUM(E56:E59)</f>
        <v>13771.6</v>
      </c>
      <c r="F55" s="219">
        <f t="shared" si="7"/>
        <v>59152.6</v>
      </c>
      <c r="G55" s="219">
        <f t="shared" si="7"/>
        <v>16225.5</v>
      </c>
      <c r="H55" s="218">
        <f t="shared" si="7"/>
        <v>28565</v>
      </c>
      <c r="I55" s="219">
        <f t="shared" si="7"/>
        <v>3500</v>
      </c>
      <c r="J55" s="218">
        <f t="shared" si="7"/>
        <v>10973</v>
      </c>
      <c r="K55" s="219">
        <f t="shared" si="7"/>
        <v>3700</v>
      </c>
      <c r="L55" s="219">
        <f t="shared" si="7"/>
        <v>23270</v>
      </c>
      <c r="M55" s="219">
        <f t="shared" si="7"/>
        <v>3700</v>
      </c>
      <c r="N55" s="218">
        <f t="shared" si="7"/>
        <v>79033.5</v>
      </c>
      <c r="O55" s="220">
        <f t="shared" si="7"/>
        <v>27125.5</v>
      </c>
      <c r="P55" s="92"/>
    </row>
    <row r="56" spans="1:16" s="2" customFormat="1" ht="59.25" thickTop="1">
      <c r="A56" s="135">
        <v>14</v>
      </c>
      <c r="B56" s="6">
        <v>101</v>
      </c>
      <c r="C56" s="224" t="s">
        <v>78</v>
      </c>
      <c r="D56" s="225" t="s">
        <v>176</v>
      </c>
      <c r="E56" s="62" t="s">
        <v>14</v>
      </c>
      <c r="F56" s="226">
        <v>54507</v>
      </c>
      <c r="G56" s="62">
        <v>7405.5</v>
      </c>
      <c r="H56" s="62">
        <v>23265</v>
      </c>
      <c r="I56" s="62">
        <v>1000</v>
      </c>
      <c r="J56" s="62">
        <v>5673</v>
      </c>
      <c r="K56" s="62">
        <v>1000</v>
      </c>
      <c r="L56" s="62">
        <v>20270</v>
      </c>
      <c r="M56" s="62">
        <v>1000</v>
      </c>
      <c r="N56" s="62">
        <f>G56+H56+J56+L56</f>
        <v>56613.5</v>
      </c>
      <c r="O56" s="62">
        <f>G56+I56+K56+M56</f>
        <v>10405.5</v>
      </c>
      <c r="P56" s="41" t="s">
        <v>192</v>
      </c>
    </row>
    <row r="57" spans="1:16" s="2" customFormat="1" ht="18" customHeight="1">
      <c r="A57" s="135">
        <v>15</v>
      </c>
      <c r="B57" s="6">
        <v>51</v>
      </c>
      <c r="C57" s="36" t="s">
        <v>72</v>
      </c>
      <c r="D57" s="129" t="s">
        <v>121</v>
      </c>
      <c r="E57" s="115">
        <v>4627.6</v>
      </c>
      <c r="F57" s="115">
        <v>1001.6</v>
      </c>
      <c r="G57" s="160">
        <v>20</v>
      </c>
      <c r="H57" s="19">
        <v>1300</v>
      </c>
      <c r="I57" s="19">
        <v>500</v>
      </c>
      <c r="J57" s="19">
        <v>1300</v>
      </c>
      <c r="K57" s="19">
        <v>500</v>
      </c>
      <c r="L57" s="19">
        <v>1000</v>
      </c>
      <c r="M57" s="19">
        <v>500</v>
      </c>
      <c r="N57" s="19">
        <f>G57+H57+J57+L57</f>
        <v>3620</v>
      </c>
      <c r="O57" s="19">
        <f>G57+I57+K57+M57</f>
        <v>1520</v>
      </c>
      <c r="P57" s="41" t="s">
        <v>186</v>
      </c>
    </row>
    <row r="58" spans="1:16" s="30" customFormat="1" ht="24" customHeight="1">
      <c r="A58" s="137">
        <v>16</v>
      </c>
      <c r="B58" s="7">
        <v>72</v>
      </c>
      <c r="C58" s="37" t="s">
        <v>75</v>
      </c>
      <c r="D58" s="129" t="s">
        <v>76</v>
      </c>
      <c r="E58" s="302" t="s">
        <v>14</v>
      </c>
      <c r="F58" s="302"/>
      <c r="G58" s="161">
        <v>6500</v>
      </c>
      <c r="H58" s="29">
        <v>2000</v>
      </c>
      <c r="I58" s="29">
        <v>800</v>
      </c>
      <c r="J58" s="29">
        <v>2000</v>
      </c>
      <c r="K58" s="29">
        <v>1000</v>
      </c>
      <c r="L58" s="29">
        <v>2000</v>
      </c>
      <c r="M58" s="29">
        <v>1000</v>
      </c>
      <c r="N58" s="19">
        <f>G58+H58+J58+L58</f>
        <v>12500</v>
      </c>
      <c r="O58" s="19">
        <f>G58+I58+K58+M58</f>
        <v>9300</v>
      </c>
      <c r="P58" s="42" t="s">
        <v>15</v>
      </c>
    </row>
    <row r="59" spans="1:16" s="2" customFormat="1" ht="30" thickBot="1">
      <c r="A59" s="135">
        <v>17</v>
      </c>
      <c r="B59" s="6">
        <v>80</v>
      </c>
      <c r="C59" s="38" t="s">
        <v>89</v>
      </c>
      <c r="D59" s="265" t="s">
        <v>90</v>
      </c>
      <c r="E59" s="116">
        <v>9144</v>
      </c>
      <c r="F59" s="116">
        <v>3644</v>
      </c>
      <c r="G59" s="262">
        <v>2300</v>
      </c>
      <c r="H59" s="24">
        <v>2000</v>
      </c>
      <c r="I59" s="24">
        <v>1200</v>
      </c>
      <c r="J59" s="24">
        <v>2000</v>
      </c>
      <c r="K59" s="24">
        <v>1200</v>
      </c>
      <c r="L59" s="24">
        <v>0</v>
      </c>
      <c r="M59" s="24">
        <v>1200</v>
      </c>
      <c r="N59" s="24">
        <f>G59+H59+J59+L59</f>
        <v>6300</v>
      </c>
      <c r="O59" s="24">
        <f>G59+I59+K59+M59</f>
        <v>5900</v>
      </c>
      <c r="P59" s="41" t="s">
        <v>193</v>
      </c>
    </row>
    <row r="60" spans="1:16" s="5" customFormat="1" ht="22.5" customHeight="1" thickBot="1" thickTop="1">
      <c r="A60" s="138"/>
      <c r="B60" s="39"/>
      <c r="C60" s="14">
        <v>710</v>
      </c>
      <c r="D60" s="46" t="s">
        <v>18</v>
      </c>
      <c r="E60" s="13">
        <f>SUM(E61)</f>
        <v>1831.5</v>
      </c>
      <c r="F60" s="13">
        <f aca="true" t="shared" si="8" ref="F60:O60">SUM(F61)</f>
        <v>19.5</v>
      </c>
      <c r="G60" s="13">
        <f t="shared" si="8"/>
        <v>773</v>
      </c>
      <c r="H60" s="13">
        <f t="shared" si="8"/>
        <v>856</v>
      </c>
      <c r="I60" s="13">
        <f t="shared" si="8"/>
        <v>0</v>
      </c>
      <c r="J60" s="13">
        <f t="shared" si="8"/>
        <v>183</v>
      </c>
      <c r="K60" s="13">
        <f t="shared" si="8"/>
        <v>0</v>
      </c>
      <c r="L60" s="13">
        <f t="shared" si="8"/>
        <v>0</v>
      </c>
      <c r="M60" s="13">
        <f t="shared" si="8"/>
        <v>0</v>
      </c>
      <c r="N60" s="13">
        <f t="shared" si="8"/>
        <v>1812</v>
      </c>
      <c r="O60" s="47">
        <f t="shared" si="8"/>
        <v>773</v>
      </c>
      <c r="P60" s="127"/>
    </row>
    <row r="61" spans="1:16" s="26" customFormat="1" ht="50.25" thickBot="1" thickTop="1">
      <c r="A61" s="135">
        <v>18</v>
      </c>
      <c r="B61" s="6">
        <v>88</v>
      </c>
      <c r="C61" s="230" t="s">
        <v>19</v>
      </c>
      <c r="D61" s="266" t="s">
        <v>20</v>
      </c>
      <c r="E61" s="119">
        <v>1831.5</v>
      </c>
      <c r="F61" s="119">
        <v>19.5</v>
      </c>
      <c r="G61" s="119">
        <v>773</v>
      </c>
      <c r="H61" s="119">
        <v>856</v>
      </c>
      <c r="I61" s="119">
        <v>0</v>
      </c>
      <c r="J61" s="119">
        <v>183</v>
      </c>
      <c r="K61" s="119">
        <v>0</v>
      </c>
      <c r="L61" s="119">
        <v>0</v>
      </c>
      <c r="M61" s="119">
        <v>0</v>
      </c>
      <c r="N61" s="119">
        <f>G61+H61+J61+L61</f>
        <v>1812</v>
      </c>
      <c r="O61" s="119">
        <f>G61+I61+K61+M61</f>
        <v>773</v>
      </c>
      <c r="P61" s="41" t="s">
        <v>194</v>
      </c>
    </row>
    <row r="62" spans="1:16" ht="22.5" customHeight="1" thickBot="1" thickTop="1">
      <c r="A62" s="139"/>
      <c r="B62" s="40"/>
      <c r="C62" s="166">
        <v>750</v>
      </c>
      <c r="D62" s="231" t="s">
        <v>21</v>
      </c>
      <c r="E62" s="232">
        <f>SUM(E63:E68)</f>
        <v>31223.2</v>
      </c>
      <c r="F62" s="232">
        <f aca="true" t="shared" si="9" ref="F62:O62">SUM(F63:F68)</f>
        <v>532.2</v>
      </c>
      <c r="G62" s="232">
        <f t="shared" si="9"/>
        <v>2038.4</v>
      </c>
      <c r="H62" s="232">
        <f t="shared" si="9"/>
        <v>2190</v>
      </c>
      <c r="I62" s="232">
        <f t="shared" si="9"/>
        <v>685</v>
      </c>
      <c r="J62" s="232">
        <f t="shared" si="9"/>
        <v>5660</v>
      </c>
      <c r="K62" s="232">
        <f t="shared" si="9"/>
        <v>650</v>
      </c>
      <c r="L62" s="232">
        <f t="shared" si="9"/>
        <v>9916</v>
      </c>
      <c r="M62" s="232">
        <f t="shared" si="9"/>
        <v>650</v>
      </c>
      <c r="N62" s="232">
        <f t="shared" si="9"/>
        <v>19804.4</v>
      </c>
      <c r="O62" s="233">
        <f t="shared" si="9"/>
        <v>4023.4</v>
      </c>
      <c r="P62" s="50"/>
    </row>
    <row r="63" spans="1:16" s="2" customFormat="1" ht="26.25" thickTop="1">
      <c r="A63" s="135">
        <v>19</v>
      </c>
      <c r="B63" s="6">
        <v>60</v>
      </c>
      <c r="C63" s="224" t="s">
        <v>22</v>
      </c>
      <c r="D63" s="267" t="s">
        <v>23</v>
      </c>
      <c r="E63" s="226">
        <v>2997.2</v>
      </c>
      <c r="F63" s="226">
        <v>412.2</v>
      </c>
      <c r="G63" s="62">
        <v>485</v>
      </c>
      <c r="H63" s="62">
        <v>600</v>
      </c>
      <c r="I63" s="62">
        <v>250</v>
      </c>
      <c r="J63" s="62">
        <v>500</v>
      </c>
      <c r="K63" s="62">
        <v>200</v>
      </c>
      <c r="L63" s="62">
        <v>500</v>
      </c>
      <c r="M63" s="62">
        <v>200</v>
      </c>
      <c r="N63" s="62">
        <f aca="true" t="shared" si="10" ref="N63:N68">G63+H63+J63+L63</f>
        <v>2085</v>
      </c>
      <c r="O63" s="62">
        <f aca="true" t="shared" si="11" ref="O63:O68">G63+I63+K63+M63</f>
        <v>1135</v>
      </c>
      <c r="P63" s="41" t="s">
        <v>189</v>
      </c>
    </row>
    <row r="64" spans="1:16" s="2" customFormat="1" ht="19.5">
      <c r="A64" s="135">
        <v>20</v>
      </c>
      <c r="B64" s="6">
        <v>70</v>
      </c>
      <c r="C64" s="88" t="s">
        <v>171</v>
      </c>
      <c r="D64" s="126" t="s">
        <v>336</v>
      </c>
      <c r="E64" s="115">
        <v>5856</v>
      </c>
      <c r="F64" s="115">
        <v>120</v>
      </c>
      <c r="G64" s="19">
        <v>0</v>
      </c>
      <c r="H64" s="19">
        <v>0</v>
      </c>
      <c r="I64" s="19">
        <v>0</v>
      </c>
      <c r="J64" s="19">
        <v>2320</v>
      </c>
      <c r="K64" s="19">
        <v>0</v>
      </c>
      <c r="L64" s="19">
        <v>3536</v>
      </c>
      <c r="M64" s="19">
        <v>0</v>
      </c>
      <c r="N64" s="19">
        <f t="shared" si="10"/>
        <v>5856</v>
      </c>
      <c r="O64" s="19">
        <f t="shared" si="11"/>
        <v>0</v>
      </c>
      <c r="P64" s="41" t="s">
        <v>189</v>
      </c>
    </row>
    <row r="65" spans="1:16" s="2" customFormat="1" ht="19.5" customHeight="1">
      <c r="A65" s="135">
        <v>21</v>
      </c>
      <c r="B65" s="6">
        <v>54</v>
      </c>
      <c r="C65" s="36" t="s">
        <v>195</v>
      </c>
      <c r="D65" s="272" t="s">
        <v>24</v>
      </c>
      <c r="E65" s="23" t="s">
        <v>14</v>
      </c>
      <c r="F65" s="23"/>
      <c r="G65" s="19">
        <v>520</v>
      </c>
      <c r="H65" s="19">
        <v>520</v>
      </c>
      <c r="I65" s="19">
        <v>200</v>
      </c>
      <c r="J65" s="19">
        <v>550</v>
      </c>
      <c r="K65" s="19">
        <v>200</v>
      </c>
      <c r="L65" s="19">
        <v>550</v>
      </c>
      <c r="M65" s="19">
        <v>200</v>
      </c>
      <c r="N65" s="19">
        <f t="shared" si="10"/>
        <v>2140</v>
      </c>
      <c r="O65" s="19">
        <f t="shared" si="11"/>
        <v>1120</v>
      </c>
      <c r="P65" s="42" t="s">
        <v>15</v>
      </c>
    </row>
    <row r="66" spans="1:16" s="2" customFormat="1" ht="25.5">
      <c r="A66" s="135">
        <v>22</v>
      </c>
      <c r="B66" s="6">
        <v>46</v>
      </c>
      <c r="C66" s="36" t="s">
        <v>95</v>
      </c>
      <c r="D66" s="272" t="s">
        <v>47</v>
      </c>
      <c r="E66" s="296" t="s">
        <v>14</v>
      </c>
      <c r="F66" s="297"/>
      <c r="G66" s="19">
        <f>350+35</f>
        <v>385</v>
      </c>
      <c r="H66" s="19">
        <v>70</v>
      </c>
      <c r="I66" s="19">
        <v>35</v>
      </c>
      <c r="J66" s="19">
        <v>70</v>
      </c>
      <c r="K66" s="19">
        <v>50</v>
      </c>
      <c r="L66" s="19">
        <v>80</v>
      </c>
      <c r="M66" s="19">
        <v>50</v>
      </c>
      <c r="N66" s="19">
        <f t="shared" si="10"/>
        <v>605</v>
      </c>
      <c r="O66" s="19">
        <f t="shared" si="11"/>
        <v>520</v>
      </c>
      <c r="P66" s="42" t="s">
        <v>15</v>
      </c>
    </row>
    <row r="67" spans="1:16" ht="19.5" customHeight="1">
      <c r="A67" s="135">
        <v>23</v>
      </c>
      <c r="B67" s="6">
        <v>56</v>
      </c>
      <c r="C67" s="36" t="s">
        <v>196</v>
      </c>
      <c r="D67" s="273" t="s">
        <v>111</v>
      </c>
      <c r="E67" s="296" t="s">
        <v>14</v>
      </c>
      <c r="F67" s="296"/>
      <c r="G67" s="19">
        <f>148.4+500</f>
        <v>648.4</v>
      </c>
      <c r="H67" s="19">
        <v>1000</v>
      </c>
      <c r="I67" s="19">
        <v>200</v>
      </c>
      <c r="J67" s="19">
        <v>1000</v>
      </c>
      <c r="K67" s="19">
        <v>200</v>
      </c>
      <c r="L67" s="19">
        <v>1000</v>
      </c>
      <c r="M67" s="19">
        <v>200</v>
      </c>
      <c r="N67" s="19">
        <f t="shared" si="10"/>
        <v>3648.4</v>
      </c>
      <c r="O67" s="19">
        <f t="shared" si="11"/>
        <v>1248.4</v>
      </c>
      <c r="P67" s="42" t="s">
        <v>15</v>
      </c>
    </row>
    <row r="68" spans="1:16" s="2" customFormat="1" ht="19.5" customHeight="1" thickBot="1">
      <c r="A68" s="135">
        <v>24</v>
      </c>
      <c r="B68" s="6">
        <v>37</v>
      </c>
      <c r="C68" s="236" t="s">
        <v>172</v>
      </c>
      <c r="D68" s="274" t="s">
        <v>39</v>
      </c>
      <c r="E68" s="237">
        <v>22370</v>
      </c>
      <c r="F68" s="215">
        <v>0</v>
      </c>
      <c r="G68" s="215">
        <v>0</v>
      </c>
      <c r="H68" s="215">
        <v>0</v>
      </c>
      <c r="I68" s="215">
        <v>0</v>
      </c>
      <c r="J68" s="215">
        <v>1220</v>
      </c>
      <c r="K68" s="215">
        <v>0</v>
      </c>
      <c r="L68" s="215">
        <v>4250</v>
      </c>
      <c r="M68" s="215">
        <v>0</v>
      </c>
      <c r="N68" s="215">
        <f t="shared" si="10"/>
        <v>5470</v>
      </c>
      <c r="O68" s="215">
        <f t="shared" si="11"/>
        <v>0</v>
      </c>
      <c r="P68" s="41" t="s">
        <v>189</v>
      </c>
    </row>
    <row r="69" spans="1:16" s="5" customFormat="1" ht="33" thickBot="1" thickTop="1">
      <c r="A69" s="124"/>
      <c r="B69" s="39"/>
      <c r="C69" s="221">
        <v>754</v>
      </c>
      <c r="D69" s="238" t="s">
        <v>25</v>
      </c>
      <c r="E69" s="222">
        <f aca="true" t="shared" si="12" ref="E69:O69">SUM(E70:E73)</f>
        <v>5120</v>
      </c>
      <c r="F69" s="222">
        <f t="shared" si="12"/>
        <v>740</v>
      </c>
      <c r="G69" s="222">
        <f t="shared" si="12"/>
        <v>980</v>
      </c>
      <c r="H69" s="222">
        <f t="shared" si="12"/>
        <v>2630</v>
      </c>
      <c r="I69" s="222">
        <f t="shared" si="12"/>
        <v>100</v>
      </c>
      <c r="J69" s="222">
        <f t="shared" si="12"/>
        <v>635</v>
      </c>
      <c r="K69" s="222">
        <f t="shared" si="12"/>
        <v>100</v>
      </c>
      <c r="L69" s="222">
        <f t="shared" si="12"/>
        <v>135</v>
      </c>
      <c r="M69" s="222">
        <f t="shared" si="12"/>
        <v>100</v>
      </c>
      <c r="N69" s="222">
        <f t="shared" si="12"/>
        <v>4380</v>
      </c>
      <c r="O69" s="223">
        <f t="shared" si="12"/>
        <v>1280</v>
      </c>
      <c r="P69" s="51"/>
    </row>
    <row r="70" spans="1:16" s="26" customFormat="1" ht="30" thickTop="1">
      <c r="A70" s="135">
        <v>25</v>
      </c>
      <c r="B70" s="6">
        <v>87</v>
      </c>
      <c r="C70" s="239" t="s">
        <v>198</v>
      </c>
      <c r="D70" s="240" t="s">
        <v>48</v>
      </c>
      <c r="E70" s="226">
        <v>3161</v>
      </c>
      <c r="F70" s="226">
        <v>131</v>
      </c>
      <c r="G70" s="62">
        <v>30</v>
      </c>
      <c r="H70" s="62">
        <v>2500</v>
      </c>
      <c r="I70" s="62">
        <v>50</v>
      </c>
      <c r="J70" s="62">
        <v>500</v>
      </c>
      <c r="K70" s="62">
        <v>50</v>
      </c>
      <c r="L70" s="62">
        <v>0</v>
      </c>
      <c r="M70" s="62">
        <v>50</v>
      </c>
      <c r="N70" s="62">
        <f>G70+H70+J70+L70</f>
        <v>3030</v>
      </c>
      <c r="O70" s="62">
        <f>G70+I70+K70+M70</f>
        <v>180</v>
      </c>
      <c r="P70" s="41" t="s">
        <v>114</v>
      </c>
    </row>
    <row r="71" spans="1:16" s="26" customFormat="1" ht="38.25">
      <c r="A71" s="135">
        <v>26</v>
      </c>
      <c r="B71" s="6">
        <v>52</v>
      </c>
      <c r="C71" s="88" t="s">
        <v>299</v>
      </c>
      <c r="D71" s="143" t="s">
        <v>309</v>
      </c>
      <c r="E71" s="193">
        <v>807</v>
      </c>
      <c r="F71" s="170">
        <v>217</v>
      </c>
      <c r="G71" s="19">
        <v>590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f>G71+H71+J71+L71</f>
        <v>590</v>
      </c>
      <c r="O71" s="19">
        <f>G71+I71+K71+M71</f>
        <v>590</v>
      </c>
      <c r="P71" s="41"/>
    </row>
    <row r="72" spans="1:16" s="26" customFormat="1" ht="36">
      <c r="A72" s="135">
        <v>27</v>
      </c>
      <c r="B72" s="6">
        <v>52</v>
      </c>
      <c r="C72" s="88" t="s">
        <v>200</v>
      </c>
      <c r="D72" s="32" t="s">
        <v>310</v>
      </c>
      <c r="E72" s="193">
        <v>360</v>
      </c>
      <c r="F72" s="115">
        <v>0</v>
      </c>
      <c r="G72" s="19">
        <v>360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f>G72+H72+J72+L72</f>
        <v>360</v>
      </c>
      <c r="O72" s="19">
        <f>G72+I72+K72+M72</f>
        <v>360</v>
      </c>
      <c r="P72" s="42"/>
    </row>
    <row r="73" spans="1:16" s="48" customFormat="1" ht="26.25" thickBot="1">
      <c r="A73" s="135">
        <v>28</v>
      </c>
      <c r="B73" s="6">
        <v>73</v>
      </c>
      <c r="C73" s="236" t="s">
        <v>199</v>
      </c>
      <c r="D73" s="275" t="s">
        <v>46</v>
      </c>
      <c r="E73" s="229">
        <v>792</v>
      </c>
      <c r="F73" s="229">
        <v>392</v>
      </c>
      <c r="G73" s="215">
        <v>0</v>
      </c>
      <c r="H73" s="215">
        <v>130</v>
      </c>
      <c r="I73" s="215">
        <v>50</v>
      </c>
      <c r="J73" s="215">
        <v>135</v>
      </c>
      <c r="K73" s="215">
        <v>50</v>
      </c>
      <c r="L73" s="215">
        <v>135</v>
      </c>
      <c r="M73" s="215">
        <v>50</v>
      </c>
      <c r="N73" s="215">
        <f>G73+H73+J73+L73</f>
        <v>400</v>
      </c>
      <c r="O73" s="215">
        <f>G73+I73+K73+M73</f>
        <v>150</v>
      </c>
      <c r="P73" s="42" t="s">
        <v>117</v>
      </c>
    </row>
    <row r="74" spans="1:16" ht="24" customHeight="1" thickBot="1" thickTop="1">
      <c r="A74" s="125"/>
      <c r="B74" s="40"/>
      <c r="C74" s="216">
        <v>801</v>
      </c>
      <c r="D74" s="241" t="s">
        <v>26</v>
      </c>
      <c r="E74" s="242">
        <f aca="true" t="shared" si="13" ref="E74:O74">SUM(E75:E82)</f>
        <v>68268.4</v>
      </c>
      <c r="F74" s="242">
        <f t="shared" si="13"/>
        <v>7815.8</v>
      </c>
      <c r="G74" s="242">
        <f t="shared" si="13"/>
        <v>2511</v>
      </c>
      <c r="H74" s="242">
        <f t="shared" si="13"/>
        <v>19991.7</v>
      </c>
      <c r="I74" s="242">
        <f t="shared" si="13"/>
        <v>1550</v>
      </c>
      <c r="J74" s="242">
        <f t="shared" si="13"/>
        <v>22208.8</v>
      </c>
      <c r="K74" s="242">
        <f t="shared" si="13"/>
        <v>2550</v>
      </c>
      <c r="L74" s="242">
        <f t="shared" si="13"/>
        <v>11883.8</v>
      </c>
      <c r="M74" s="242">
        <f t="shared" si="13"/>
        <v>3850</v>
      </c>
      <c r="N74" s="242">
        <f t="shared" si="13"/>
        <v>56595.299999999996</v>
      </c>
      <c r="O74" s="243">
        <f t="shared" si="13"/>
        <v>10461</v>
      </c>
      <c r="P74" s="50"/>
    </row>
    <row r="75" spans="1:16" s="2" customFormat="1" ht="26.25" thickTop="1">
      <c r="A75" s="135">
        <v>29</v>
      </c>
      <c r="B75" s="6">
        <v>87</v>
      </c>
      <c r="C75" s="224" t="s">
        <v>27</v>
      </c>
      <c r="D75" s="267" t="s">
        <v>124</v>
      </c>
      <c r="E75" s="298" t="s">
        <v>14</v>
      </c>
      <c r="F75" s="299"/>
      <c r="G75" s="62">
        <v>2034.9</v>
      </c>
      <c r="H75" s="62">
        <v>3749.7</v>
      </c>
      <c r="I75" s="62">
        <v>1200</v>
      </c>
      <c r="J75" s="62">
        <v>3749.8</v>
      </c>
      <c r="K75" s="62">
        <v>1200</v>
      </c>
      <c r="L75" s="62">
        <v>3749.8</v>
      </c>
      <c r="M75" s="62">
        <v>1500</v>
      </c>
      <c r="N75" s="62">
        <f aca="true" t="shared" si="14" ref="N75:N84">G75+H75+J75+L75</f>
        <v>13284.2</v>
      </c>
      <c r="O75" s="62">
        <f aca="true" t="shared" si="15" ref="O75:O84">G75+I75+K75+M75</f>
        <v>5934.9</v>
      </c>
      <c r="P75" s="42" t="s">
        <v>15</v>
      </c>
    </row>
    <row r="76" spans="1:16" s="2" customFormat="1" ht="38.25">
      <c r="A76" s="135">
        <v>30</v>
      </c>
      <c r="B76" s="6">
        <v>69</v>
      </c>
      <c r="C76" s="36" t="s">
        <v>29</v>
      </c>
      <c r="D76" s="126" t="s">
        <v>127</v>
      </c>
      <c r="E76" s="115">
        <v>8360</v>
      </c>
      <c r="F76" s="19">
        <v>0</v>
      </c>
      <c r="G76" s="19">
        <v>0</v>
      </c>
      <c r="H76" s="19">
        <v>1962</v>
      </c>
      <c r="I76" s="19">
        <v>100</v>
      </c>
      <c r="J76" s="19">
        <v>1994</v>
      </c>
      <c r="K76" s="19">
        <v>100</v>
      </c>
      <c r="L76" s="19">
        <v>1994</v>
      </c>
      <c r="M76" s="19">
        <v>100</v>
      </c>
      <c r="N76" s="19">
        <f t="shared" si="14"/>
        <v>5950</v>
      </c>
      <c r="O76" s="19">
        <f t="shared" si="15"/>
        <v>300</v>
      </c>
      <c r="P76" s="41" t="s">
        <v>189</v>
      </c>
    </row>
    <row r="77" spans="1:16" s="2" customFormat="1" ht="38.25">
      <c r="A77" s="135">
        <v>31</v>
      </c>
      <c r="B77" s="6">
        <v>69</v>
      </c>
      <c r="C77" s="36" t="s">
        <v>30</v>
      </c>
      <c r="D77" s="126" t="s">
        <v>31</v>
      </c>
      <c r="E77" s="115">
        <v>242</v>
      </c>
      <c r="F77" s="19">
        <v>0</v>
      </c>
      <c r="G77" s="19">
        <v>0</v>
      </c>
      <c r="H77" s="19">
        <v>110</v>
      </c>
      <c r="I77" s="19">
        <v>0</v>
      </c>
      <c r="J77" s="19">
        <v>132</v>
      </c>
      <c r="K77" s="19">
        <v>0</v>
      </c>
      <c r="L77" s="19">
        <v>0</v>
      </c>
      <c r="M77" s="19">
        <v>0</v>
      </c>
      <c r="N77" s="19">
        <f t="shared" si="14"/>
        <v>242</v>
      </c>
      <c r="O77" s="19">
        <f t="shared" si="15"/>
        <v>0</v>
      </c>
      <c r="P77" s="41" t="s">
        <v>112</v>
      </c>
    </row>
    <row r="78" spans="1:16" s="2" customFormat="1" ht="38.25">
      <c r="A78" s="135">
        <v>32</v>
      </c>
      <c r="B78" s="6">
        <v>67</v>
      </c>
      <c r="C78" s="36" t="s">
        <v>28</v>
      </c>
      <c r="D78" s="126" t="s">
        <v>129</v>
      </c>
      <c r="E78" s="115">
        <v>9000</v>
      </c>
      <c r="F78" s="19">
        <v>0</v>
      </c>
      <c r="G78" s="19">
        <v>0</v>
      </c>
      <c r="H78" s="19">
        <v>3400</v>
      </c>
      <c r="I78" s="19">
        <v>0</v>
      </c>
      <c r="J78" s="19">
        <v>3000</v>
      </c>
      <c r="K78" s="19">
        <v>200</v>
      </c>
      <c r="L78" s="19">
        <v>2600</v>
      </c>
      <c r="M78" s="19">
        <v>500</v>
      </c>
      <c r="N78" s="19">
        <f t="shared" si="14"/>
        <v>9000</v>
      </c>
      <c r="O78" s="19">
        <f t="shared" si="15"/>
        <v>700</v>
      </c>
      <c r="P78" s="41" t="s">
        <v>189</v>
      </c>
    </row>
    <row r="79" spans="1:16" s="2" customFormat="1" ht="37.5">
      <c r="A79" s="135">
        <v>33</v>
      </c>
      <c r="B79" s="6">
        <v>63</v>
      </c>
      <c r="C79" s="36" t="s">
        <v>96</v>
      </c>
      <c r="D79" s="126" t="s">
        <v>181</v>
      </c>
      <c r="E79" s="115">
        <f>11912+7083.6</f>
        <v>18995.6</v>
      </c>
      <c r="F79" s="19">
        <v>7083.6</v>
      </c>
      <c r="G79" s="19">
        <v>0</v>
      </c>
      <c r="H79" s="19">
        <v>2720</v>
      </c>
      <c r="I79" s="19">
        <v>0</v>
      </c>
      <c r="J79" s="19">
        <v>5283</v>
      </c>
      <c r="K79" s="19">
        <v>800</v>
      </c>
      <c r="L79" s="19">
        <v>2990</v>
      </c>
      <c r="M79" s="19">
        <v>1500</v>
      </c>
      <c r="N79" s="19">
        <f t="shared" si="14"/>
        <v>10993</v>
      </c>
      <c r="O79" s="19">
        <f t="shared" si="15"/>
        <v>2300</v>
      </c>
      <c r="P79" s="41" t="s">
        <v>118</v>
      </c>
    </row>
    <row r="80" spans="1:16" s="2" customFormat="1" ht="38.25">
      <c r="A80" s="135">
        <v>34</v>
      </c>
      <c r="B80" s="6">
        <v>97</v>
      </c>
      <c r="C80" s="36" t="s">
        <v>126</v>
      </c>
      <c r="D80" s="126" t="s">
        <v>266</v>
      </c>
      <c r="E80" s="115">
        <v>16670.8</v>
      </c>
      <c r="F80" s="19">
        <v>732.2</v>
      </c>
      <c r="G80" s="19">
        <v>250</v>
      </c>
      <c r="H80" s="19">
        <v>250</v>
      </c>
      <c r="I80" s="19">
        <v>100</v>
      </c>
      <c r="J80" s="19">
        <v>250</v>
      </c>
      <c r="K80" s="19">
        <v>100</v>
      </c>
      <c r="L80" s="19">
        <v>250</v>
      </c>
      <c r="M80" s="19">
        <v>100</v>
      </c>
      <c r="N80" s="19">
        <f t="shared" si="14"/>
        <v>1000</v>
      </c>
      <c r="O80" s="19">
        <f t="shared" si="15"/>
        <v>550</v>
      </c>
      <c r="P80" s="41" t="s">
        <v>201</v>
      </c>
    </row>
    <row r="81" spans="1:16" s="28" customFormat="1" ht="38.25">
      <c r="A81" s="135" t="s">
        <v>317</v>
      </c>
      <c r="B81" s="6">
        <v>100</v>
      </c>
      <c r="C81" s="36" t="s">
        <v>202</v>
      </c>
      <c r="D81" s="126" t="s">
        <v>233</v>
      </c>
      <c r="E81" s="115">
        <v>15000</v>
      </c>
      <c r="F81" s="19">
        <v>0</v>
      </c>
      <c r="G81" s="19">
        <v>0</v>
      </c>
      <c r="H81" s="19">
        <v>7500</v>
      </c>
      <c r="I81" s="19">
        <v>0</v>
      </c>
      <c r="J81" s="19">
        <v>7500</v>
      </c>
      <c r="K81" s="19">
        <v>0</v>
      </c>
      <c r="L81" s="19">
        <v>0</v>
      </c>
      <c r="M81" s="19">
        <v>0</v>
      </c>
      <c r="N81" s="19">
        <f t="shared" si="14"/>
        <v>15000</v>
      </c>
      <c r="O81" s="19">
        <f t="shared" si="15"/>
        <v>0</v>
      </c>
      <c r="P81" s="41" t="s">
        <v>267</v>
      </c>
    </row>
    <row r="82" spans="1:16" s="2" customFormat="1" ht="26.25" thickBot="1">
      <c r="A82" s="135">
        <v>36</v>
      </c>
      <c r="B82" s="6">
        <v>42</v>
      </c>
      <c r="C82" s="227" t="s">
        <v>43</v>
      </c>
      <c r="D82" s="274" t="s">
        <v>125</v>
      </c>
      <c r="E82" s="300" t="s">
        <v>14</v>
      </c>
      <c r="F82" s="301"/>
      <c r="G82" s="215">
        <v>226.1</v>
      </c>
      <c r="H82" s="215">
        <v>300</v>
      </c>
      <c r="I82" s="215">
        <v>150</v>
      </c>
      <c r="J82" s="215">
        <v>300</v>
      </c>
      <c r="K82" s="215">
        <v>150</v>
      </c>
      <c r="L82" s="215">
        <v>300</v>
      </c>
      <c r="M82" s="215">
        <v>150</v>
      </c>
      <c r="N82" s="215">
        <f t="shared" si="14"/>
        <v>1126.1</v>
      </c>
      <c r="O82" s="215">
        <f t="shared" si="15"/>
        <v>676.1</v>
      </c>
      <c r="P82" s="42" t="s">
        <v>15</v>
      </c>
    </row>
    <row r="83" spans="1:16" s="123" customFormat="1" ht="19.5" customHeight="1" thickBot="1" thickTop="1">
      <c r="A83" s="59"/>
      <c r="B83" s="121"/>
      <c r="C83" s="128">
        <v>851</v>
      </c>
      <c r="D83" s="244" t="s">
        <v>168</v>
      </c>
      <c r="E83" s="245">
        <f>SUM(E84)</f>
        <v>1700</v>
      </c>
      <c r="F83" s="245">
        <f aca="true" t="shared" si="16" ref="F83:O83">SUM(F84)</f>
        <v>0</v>
      </c>
      <c r="G83" s="245">
        <f t="shared" si="16"/>
        <v>400</v>
      </c>
      <c r="H83" s="245">
        <f t="shared" si="16"/>
        <v>650</v>
      </c>
      <c r="I83" s="245">
        <f t="shared" si="16"/>
        <v>200</v>
      </c>
      <c r="J83" s="245">
        <f t="shared" si="16"/>
        <v>650</v>
      </c>
      <c r="K83" s="245">
        <f t="shared" si="16"/>
        <v>200</v>
      </c>
      <c r="L83" s="245">
        <f t="shared" si="16"/>
        <v>0</v>
      </c>
      <c r="M83" s="245">
        <f t="shared" si="16"/>
        <v>0</v>
      </c>
      <c r="N83" s="245">
        <f t="shared" si="16"/>
        <v>1700</v>
      </c>
      <c r="O83" s="246">
        <f t="shared" si="16"/>
        <v>800</v>
      </c>
      <c r="P83" s="122"/>
    </row>
    <row r="84" spans="1:16" s="2" customFormat="1" ht="37.5" customHeight="1" thickBot="1" thickTop="1">
      <c r="A84" s="135">
        <v>37</v>
      </c>
      <c r="B84" s="6">
        <v>69</v>
      </c>
      <c r="C84" s="94" t="s">
        <v>169</v>
      </c>
      <c r="D84" s="95" t="s">
        <v>170</v>
      </c>
      <c r="E84" s="158">
        <v>1700</v>
      </c>
      <c r="F84" s="159">
        <v>0</v>
      </c>
      <c r="G84" s="96">
        <v>400</v>
      </c>
      <c r="H84" s="96">
        <v>650</v>
      </c>
      <c r="I84" s="96">
        <v>200</v>
      </c>
      <c r="J84" s="96">
        <v>650</v>
      </c>
      <c r="K84" s="96">
        <v>200</v>
      </c>
      <c r="L84" s="96">
        <v>0</v>
      </c>
      <c r="M84" s="96">
        <v>0</v>
      </c>
      <c r="N84" s="96">
        <f t="shared" si="14"/>
        <v>1700</v>
      </c>
      <c r="O84" s="96">
        <f t="shared" si="15"/>
        <v>800</v>
      </c>
      <c r="P84" s="41" t="s">
        <v>112</v>
      </c>
    </row>
    <row r="85" spans="1:16" ht="19.5" customHeight="1" thickBot="1" thickTop="1">
      <c r="A85" s="125"/>
      <c r="B85" s="40"/>
      <c r="C85" s="14">
        <v>852</v>
      </c>
      <c r="D85" s="46" t="s">
        <v>110</v>
      </c>
      <c r="E85" s="12">
        <f aca="true" t="shared" si="17" ref="E85:O85">SUM(E86:E90)</f>
        <v>44905.5</v>
      </c>
      <c r="F85" s="12">
        <f t="shared" si="17"/>
        <v>1145</v>
      </c>
      <c r="G85" s="12">
        <f t="shared" si="17"/>
        <v>1197</v>
      </c>
      <c r="H85" s="12">
        <f t="shared" si="17"/>
        <v>10554.4</v>
      </c>
      <c r="I85" s="12">
        <f t="shared" si="17"/>
        <v>367</v>
      </c>
      <c r="J85" s="12">
        <f t="shared" si="17"/>
        <v>9072</v>
      </c>
      <c r="K85" s="12">
        <f t="shared" si="17"/>
        <v>200</v>
      </c>
      <c r="L85" s="12">
        <f t="shared" si="17"/>
        <v>10591</v>
      </c>
      <c r="M85" s="12">
        <f t="shared" si="17"/>
        <v>170</v>
      </c>
      <c r="N85" s="12">
        <f t="shared" si="17"/>
        <v>31414.4</v>
      </c>
      <c r="O85" s="61">
        <f t="shared" si="17"/>
        <v>1934</v>
      </c>
      <c r="P85" s="50"/>
    </row>
    <row r="86" spans="1:16" s="2" customFormat="1" ht="78.75" thickTop="1">
      <c r="A86" s="135">
        <v>38</v>
      </c>
      <c r="B86" s="6">
        <v>78</v>
      </c>
      <c r="C86" s="94" t="s">
        <v>102</v>
      </c>
      <c r="D86" s="141" t="s">
        <v>130</v>
      </c>
      <c r="E86" s="62">
        <f>14565.5+1075+1145</f>
        <v>16785.5</v>
      </c>
      <c r="F86" s="142">
        <f>1141+4</f>
        <v>1145</v>
      </c>
      <c r="G86" s="62">
        <f>85+1075</f>
        <v>1160</v>
      </c>
      <c r="H86" s="62">
        <v>2795</v>
      </c>
      <c r="I86" s="62">
        <v>0</v>
      </c>
      <c r="J86" s="62">
        <v>2192</v>
      </c>
      <c r="K86" s="62">
        <v>0</v>
      </c>
      <c r="L86" s="62">
        <v>3611</v>
      </c>
      <c r="M86" s="96">
        <v>0</v>
      </c>
      <c r="N86" s="96">
        <f>G86+H86+J86+L86</f>
        <v>9758</v>
      </c>
      <c r="O86" s="96">
        <f>G86+I86+K86+M86</f>
        <v>1160</v>
      </c>
      <c r="P86" s="41" t="s">
        <v>300</v>
      </c>
    </row>
    <row r="87" spans="1:16" s="2" customFormat="1" ht="25.5" customHeight="1">
      <c r="A87" s="135">
        <v>39</v>
      </c>
      <c r="B87" s="6">
        <v>44</v>
      </c>
      <c r="C87" s="36" t="s">
        <v>103</v>
      </c>
      <c r="D87" s="18" t="s">
        <v>49</v>
      </c>
      <c r="E87" s="115">
        <v>19620</v>
      </c>
      <c r="F87" s="20">
        <v>0</v>
      </c>
      <c r="G87" s="19">
        <v>0</v>
      </c>
      <c r="H87" s="19">
        <v>3520</v>
      </c>
      <c r="I87" s="19">
        <v>0</v>
      </c>
      <c r="J87" s="19">
        <v>3600</v>
      </c>
      <c r="K87" s="19">
        <v>0</v>
      </c>
      <c r="L87" s="19">
        <v>4740</v>
      </c>
      <c r="M87" s="19">
        <v>0</v>
      </c>
      <c r="N87" s="19">
        <f>G87+H87+J87+L87</f>
        <v>11860</v>
      </c>
      <c r="O87" s="19">
        <f>G87+I87+K87+M87</f>
        <v>0</v>
      </c>
      <c r="P87" s="41" t="s">
        <v>189</v>
      </c>
    </row>
    <row r="88" spans="1:16" s="2" customFormat="1" ht="19.5" customHeight="1">
      <c r="A88" s="135">
        <v>40</v>
      </c>
      <c r="B88" s="6">
        <v>44</v>
      </c>
      <c r="C88" s="36" t="s">
        <v>101</v>
      </c>
      <c r="D88" s="18" t="s">
        <v>40</v>
      </c>
      <c r="E88" s="291" t="s">
        <v>14</v>
      </c>
      <c r="F88" s="292"/>
      <c r="G88" s="19">
        <v>0</v>
      </c>
      <c r="H88" s="19">
        <v>25</v>
      </c>
      <c r="I88" s="19">
        <v>17</v>
      </c>
      <c r="J88" s="19">
        <v>90</v>
      </c>
      <c r="K88" s="19">
        <v>50</v>
      </c>
      <c r="L88" s="19">
        <v>40</v>
      </c>
      <c r="M88" s="19">
        <v>20</v>
      </c>
      <c r="N88" s="19">
        <f>G88+H88+J88+L88</f>
        <v>155</v>
      </c>
      <c r="O88" s="19">
        <f>G88+I88+K88+M88</f>
        <v>87</v>
      </c>
      <c r="P88" s="42" t="s">
        <v>15</v>
      </c>
    </row>
    <row r="89" spans="1:16" s="2" customFormat="1" ht="23.25" customHeight="1">
      <c r="A89" s="135">
        <v>41</v>
      </c>
      <c r="B89" s="6">
        <v>42</v>
      </c>
      <c r="C89" s="36" t="s">
        <v>225</v>
      </c>
      <c r="D89" s="18" t="s">
        <v>226</v>
      </c>
      <c r="E89" s="285" t="s">
        <v>14</v>
      </c>
      <c r="F89" s="286"/>
      <c r="G89" s="19">
        <v>37</v>
      </c>
      <c r="H89" s="19">
        <v>864.4</v>
      </c>
      <c r="I89" s="19">
        <v>350</v>
      </c>
      <c r="J89" s="19">
        <v>240</v>
      </c>
      <c r="K89" s="19">
        <v>150</v>
      </c>
      <c r="L89" s="19">
        <v>0</v>
      </c>
      <c r="M89" s="19">
        <v>150</v>
      </c>
      <c r="N89" s="19">
        <f>G89+H89+J89+L89</f>
        <v>1141.4</v>
      </c>
      <c r="O89" s="19">
        <f>G89+I89+K89+M89</f>
        <v>687</v>
      </c>
      <c r="P89" s="42" t="s">
        <v>15</v>
      </c>
    </row>
    <row r="90" spans="1:16" s="2" customFormat="1" ht="24" customHeight="1" thickBot="1">
      <c r="A90" s="135">
        <v>42</v>
      </c>
      <c r="B90" s="6">
        <v>36</v>
      </c>
      <c r="C90" s="36" t="s">
        <v>104</v>
      </c>
      <c r="D90" s="18" t="s">
        <v>128</v>
      </c>
      <c r="E90" s="115">
        <v>8500</v>
      </c>
      <c r="F90" s="19">
        <v>0</v>
      </c>
      <c r="G90" s="19">
        <v>0</v>
      </c>
      <c r="H90" s="19">
        <v>3350</v>
      </c>
      <c r="I90" s="19">
        <v>0</v>
      </c>
      <c r="J90" s="19">
        <v>2950</v>
      </c>
      <c r="K90" s="19">
        <v>0</v>
      </c>
      <c r="L90" s="19">
        <v>2200</v>
      </c>
      <c r="M90" s="19">
        <v>0</v>
      </c>
      <c r="N90" s="19">
        <f>G90+H90+J90+L90</f>
        <v>8500</v>
      </c>
      <c r="O90" s="19">
        <f>G90+I90+K90+M90</f>
        <v>0</v>
      </c>
      <c r="P90" s="41" t="s">
        <v>112</v>
      </c>
    </row>
    <row r="91" spans="1:16" ht="33" thickBot="1" thickTop="1">
      <c r="A91" s="125"/>
      <c r="B91" s="22"/>
      <c r="C91" s="14">
        <v>900</v>
      </c>
      <c r="D91" s="15" t="s">
        <v>32</v>
      </c>
      <c r="E91" s="45">
        <f aca="true" t="shared" si="18" ref="E91:O91">SUM(E92:E121)</f>
        <v>168644.2</v>
      </c>
      <c r="F91" s="45">
        <f t="shared" si="18"/>
        <v>18382.200000000004</v>
      </c>
      <c r="G91" s="45">
        <f t="shared" si="18"/>
        <v>16076.5</v>
      </c>
      <c r="H91" s="45">
        <f t="shared" si="18"/>
        <v>28922</v>
      </c>
      <c r="I91" s="45">
        <f t="shared" si="18"/>
        <v>5455</v>
      </c>
      <c r="J91" s="45">
        <f t="shared" si="18"/>
        <v>23907</v>
      </c>
      <c r="K91" s="45">
        <f t="shared" si="18"/>
        <v>6330</v>
      </c>
      <c r="L91" s="45">
        <f t="shared" si="18"/>
        <v>23600</v>
      </c>
      <c r="M91" s="45">
        <f t="shared" si="18"/>
        <v>6750</v>
      </c>
      <c r="N91" s="45">
        <f t="shared" si="18"/>
        <v>92505.5</v>
      </c>
      <c r="O91" s="57">
        <f t="shared" si="18"/>
        <v>34611.5</v>
      </c>
      <c r="P91" s="50"/>
    </row>
    <row r="92" spans="1:16" s="2" customFormat="1" ht="30" customHeight="1" thickTop="1">
      <c r="A92" s="135">
        <v>43</v>
      </c>
      <c r="B92" s="6">
        <v>77</v>
      </c>
      <c r="C92" s="36" t="s">
        <v>139</v>
      </c>
      <c r="D92" s="18" t="s">
        <v>140</v>
      </c>
      <c r="E92" s="289" t="s">
        <v>14</v>
      </c>
      <c r="F92" s="290"/>
      <c r="G92" s="19">
        <v>800</v>
      </c>
      <c r="H92" s="19">
        <v>1000</v>
      </c>
      <c r="I92" s="19">
        <v>0</v>
      </c>
      <c r="J92" s="19">
        <v>1000</v>
      </c>
      <c r="K92" s="19">
        <v>0</v>
      </c>
      <c r="L92" s="19">
        <v>900</v>
      </c>
      <c r="M92" s="19">
        <v>0</v>
      </c>
      <c r="N92" s="19">
        <f>G92+H92+J92+L92</f>
        <v>3700</v>
      </c>
      <c r="O92" s="44">
        <f>G92+I92+K92+M92</f>
        <v>800</v>
      </c>
      <c r="P92" s="41" t="s">
        <v>141</v>
      </c>
    </row>
    <row r="93" spans="1:16" s="2" customFormat="1" ht="30" customHeight="1">
      <c r="A93" s="136">
        <v>44</v>
      </c>
      <c r="B93" s="133"/>
      <c r="C93" s="134"/>
      <c r="D93" s="155" t="s">
        <v>268</v>
      </c>
      <c r="E93" s="156"/>
      <c r="F93" s="148"/>
      <c r="G93" s="146"/>
      <c r="H93" s="146"/>
      <c r="I93" s="146"/>
      <c r="J93" s="146"/>
      <c r="K93" s="146"/>
      <c r="L93" s="146"/>
      <c r="M93" s="146"/>
      <c r="N93" s="146"/>
      <c r="O93" s="140"/>
      <c r="P93" s="41"/>
    </row>
    <row r="94" spans="1:16" s="26" customFormat="1" ht="38.25">
      <c r="A94" s="154" t="s">
        <v>236</v>
      </c>
      <c r="B94" s="6">
        <v>94</v>
      </c>
      <c r="C94" s="36" t="s">
        <v>73</v>
      </c>
      <c r="D94" s="129" t="s">
        <v>270</v>
      </c>
      <c r="E94" s="115">
        <v>41921.5</v>
      </c>
      <c r="F94" s="115">
        <v>3521.5</v>
      </c>
      <c r="G94" s="19">
        <v>3400</v>
      </c>
      <c r="H94" s="19">
        <v>1000</v>
      </c>
      <c r="I94" s="19">
        <v>750</v>
      </c>
      <c r="J94" s="19">
        <v>2000</v>
      </c>
      <c r="K94" s="19">
        <v>600</v>
      </c>
      <c r="L94" s="19">
        <v>2000</v>
      </c>
      <c r="M94" s="19">
        <v>500</v>
      </c>
      <c r="N94" s="19">
        <f>G94+H94+J94+L94</f>
        <v>8400</v>
      </c>
      <c r="O94" s="44">
        <f>G94+I94+K94+M94</f>
        <v>5250</v>
      </c>
      <c r="P94" s="41" t="s">
        <v>189</v>
      </c>
    </row>
    <row r="95" spans="1:16" s="2" customFormat="1" ht="21.75" customHeight="1">
      <c r="A95" s="154" t="s">
        <v>237</v>
      </c>
      <c r="B95" s="6">
        <v>77</v>
      </c>
      <c r="C95" s="36" t="s">
        <v>88</v>
      </c>
      <c r="D95" s="129" t="s">
        <v>271</v>
      </c>
      <c r="E95" s="115">
        <v>7030.1</v>
      </c>
      <c r="F95" s="115">
        <v>130.1</v>
      </c>
      <c r="G95" s="19">
        <v>200</v>
      </c>
      <c r="H95" s="19">
        <v>1900</v>
      </c>
      <c r="I95" s="19">
        <v>800</v>
      </c>
      <c r="J95" s="19">
        <v>2400</v>
      </c>
      <c r="K95" s="19">
        <v>800</v>
      </c>
      <c r="L95" s="19">
        <v>2400</v>
      </c>
      <c r="M95" s="19">
        <v>1300</v>
      </c>
      <c r="N95" s="19">
        <f>G95+H95+J95+L95</f>
        <v>6900</v>
      </c>
      <c r="O95" s="19">
        <f>G95+I95+K95+M95</f>
        <v>3100</v>
      </c>
      <c r="P95" s="41" t="s">
        <v>204</v>
      </c>
    </row>
    <row r="96" spans="1:16" s="2" customFormat="1" ht="27.75" customHeight="1">
      <c r="A96" s="154" t="s">
        <v>239</v>
      </c>
      <c r="B96" s="6">
        <v>71</v>
      </c>
      <c r="C96" s="36" t="s">
        <v>67</v>
      </c>
      <c r="D96" s="129" t="s">
        <v>272</v>
      </c>
      <c r="E96" s="115">
        <v>4591.3</v>
      </c>
      <c r="F96" s="115">
        <v>441.3</v>
      </c>
      <c r="G96" s="19">
        <v>50</v>
      </c>
      <c r="H96" s="19">
        <v>200</v>
      </c>
      <c r="I96" s="19">
        <v>75</v>
      </c>
      <c r="J96" s="19">
        <v>300</v>
      </c>
      <c r="K96" s="19">
        <v>200</v>
      </c>
      <c r="L96" s="19">
        <v>600</v>
      </c>
      <c r="M96" s="19">
        <v>400</v>
      </c>
      <c r="N96" s="19">
        <f>G96+H96+J96+L96</f>
        <v>1150</v>
      </c>
      <c r="O96" s="19">
        <f>G96+I96+K96+M96</f>
        <v>725</v>
      </c>
      <c r="P96" s="41" t="s">
        <v>301</v>
      </c>
    </row>
    <row r="97" spans="1:16" ht="30" customHeight="1">
      <c r="A97" s="152">
        <v>45</v>
      </c>
      <c r="B97" s="150"/>
      <c r="C97" s="151"/>
      <c r="D97" s="281" t="s">
        <v>269</v>
      </c>
      <c r="E97" s="282"/>
      <c r="F97" s="282"/>
      <c r="G97" s="282"/>
      <c r="H97" s="282"/>
      <c r="I97" s="162"/>
      <c r="J97" s="162"/>
      <c r="K97" s="162"/>
      <c r="L97" s="162"/>
      <c r="M97" s="162"/>
      <c r="N97" s="162"/>
      <c r="O97" s="162"/>
      <c r="P97" s="147"/>
    </row>
    <row r="98" spans="1:16" s="26" customFormat="1" ht="39">
      <c r="A98" s="154" t="s">
        <v>236</v>
      </c>
      <c r="B98" s="6">
        <v>100</v>
      </c>
      <c r="C98" s="36" t="s">
        <v>62</v>
      </c>
      <c r="D98" s="143" t="s">
        <v>273</v>
      </c>
      <c r="E98" s="115">
        <v>7612.3</v>
      </c>
      <c r="F98" s="115">
        <v>5062.3</v>
      </c>
      <c r="G98" s="19">
        <v>1034</v>
      </c>
      <c r="H98" s="19">
        <v>500</v>
      </c>
      <c r="I98" s="19">
        <v>250</v>
      </c>
      <c r="J98" s="19">
        <v>350</v>
      </c>
      <c r="K98" s="19">
        <v>250</v>
      </c>
      <c r="L98" s="19">
        <v>700</v>
      </c>
      <c r="M98" s="19">
        <v>250</v>
      </c>
      <c r="N98" s="19">
        <f aca="true" t="shared" si="19" ref="N98:N107">G98+H98+J98+L98</f>
        <v>2584</v>
      </c>
      <c r="O98" s="19">
        <f aca="true" t="shared" si="20" ref="O98:O107">G98+I98+K98+M98</f>
        <v>1784</v>
      </c>
      <c r="P98" s="41" t="s">
        <v>203</v>
      </c>
    </row>
    <row r="99" spans="1:16" s="2" customFormat="1" ht="39">
      <c r="A99" s="154" t="s">
        <v>237</v>
      </c>
      <c r="B99" s="6">
        <v>99</v>
      </c>
      <c r="C99" s="36" t="s">
        <v>137</v>
      </c>
      <c r="D99" s="129" t="s">
        <v>274</v>
      </c>
      <c r="E99" s="115">
        <v>2325.5</v>
      </c>
      <c r="F99" s="115">
        <v>155.5</v>
      </c>
      <c r="G99" s="19">
        <v>920</v>
      </c>
      <c r="H99" s="19">
        <v>0</v>
      </c>
      <c r="I99" s="19">
        <v>0</v>
      </c>
      <c r="J99" s="19">
        <v>50</v>
      </c>
      <c r="K99" s="19">
        <v>50</v>
      </c>
      <c r="L99" s="19">
        <v>200</v>
      </c>
      <c r="M99" s="19">
        <v>200</v>
      </c>
      <c r="N99" s="19">
        <f t="shared" si="19"/>
        <v>1170</v>
      </c>
      <c r="O99" s="19">
        <f t="shared" si="20"/>
        <v>1170</v>
      </c>
      <c r="P99" s="41" t="s">
        <v>302</v>
      </c>
    </row>
    <row r="100" spans="1:16" s="26" customFormat="1" ht="29.25">
      <c r="A100" s="154" t="s">
        <v>239</v>
      </c>
      <c r="B100" s="6">
        <v>53</v>
      </c>
      <c r="C100" s="36" t="s">
        <v>68</v>
      </c>
      <c r="D100" s="144" t="s">
        <v>275</v>
      </c>
      <c r="E100" s="113">
        <v>6115</v>
      </c>
      <c r="F100" s="23">
        <v>0</v>
      </c>
      <c r="G100" s="19">
        <v>15</v>
      </c>
      <c r="H100" s="19">
        <v>400</v>
      </c>
      <c r="I100" s="19">
        <v>50</v>
      </c>
      <c r="J100" s="19">
        <v>600</v>
      </c>
      <c r="K100" s="19">
        <v>600</v>
      </c>
      <c r="L100" s="19">
        <v>100</v>
      </c>
      <c r="M100" s="19">
        <v>300</v>
      </c>
      <c r="N100" s="19">
        <f t="shared" si="19"/>
        <v>1115</v>
      </c>
      <c r="O100" s="19">
        <f t="shared" si="20"/>
        <v>965</v>
      </c>
      <c r="P100" s="41" t="s">
        <v>205</v>
      </c>
    </row>
    <row r="101" spans="1:16" s="26" customFormat="1" ht="29.25">
      <c r="A101" s="154" t="s">
        <v>240</v>
      </c>
      <c r="B101" s="6">
        <v>53</v>
      </c>
      <c r="C101" s="36" t="s">
        <v>150</v>
      </c>
      <c r="D101" s="144" t="s">
        <v>276</v>
      </c>
      <c r="E101" s="113">
        <v>7810</v>
      </c>
      <c r="F101" s="23">
        <v>0</v>
      </c>
      <c r="G101" s="19">
        <v>10</v>
      </c>
      <c r="H101" s="19">
        <v>100</v>
      </c>
      <c r="I101" s="19">
        <v>50</v>
      </c>
      <c r="J101" s="19">
        <v>200</v>
      </c>
      <c r="K101" s="19">
        <v>200</v>
      </c>
      <c r="L101" s="19">
        <v>500</v>
      </c>
      <c r="M101" s="19">
        <v>250</v>
      </c>
      <c r="N101" s="19">
        <f t="shared" si="19"/>
        <v>810</v>
      </c>
      <c r="O101" s="19">
        <f t="shared" si="20"/>
        <v>510</v>
      </c>
      <c r="P101" s="41" t="s">
        <v>205</v>
      </c>
    </row>
    <row r="102" spans="1:16" s="2" customFormat="1" ht="35.25">
      <c r="A102" s="154" t="s">
        <v>241</v>
      </c>
      <c r="B102" s="6">
        <v>58</v>
      </c>
      <c r="C102" s="36" t="s">
        <v>65</v>
      </c>
      <c r="D102" s="18" t="s">
        <v>277</v>
      </c>
      <c r="E102" s="115">
        <v>1435.5</v>
      </c>
      <c r="F102" s="115">
        <v>135.5</v>
      </c>
      <c r="G102" s="19">
        <v>100</v>
      </c>
      <c r="H102" s="19">
        <v>300</v>
      </c>
      <c r="I102" s="19">
        <v>100</v>
      </c>
      <c r="J102" s="19">
        <v>200</v>
      </c>
      <c r="K102" s="19">
        <v>200</v>
      </c>
      <c r="L102" s="19">
        <v>500</v>
      </c>
      <c r="M102" s="19">
        <v>100</v>
      </c>
      <c r="N102" s="19">
        <f t="shared" si="19"/>
        <v>1100</v>
      </c>
      <c r="O102" s="19">
        <f t="shared" si="20"/>
        <v>500</v>
      </c>
      <c r="P102" s="42" t="s">
        <v>186</v>
      </c>
    </row>
    <row r="103" spans="1:16" s="2" customFormat="1" ht="24.75" customHeight="1">
      <c r="A103" s="154" t="s">
        <v>278</v>
      </c>
      <c r="B103" s="6">
        <v>40</v>
      </c>
      <c r="C103" s="36" t="s">
        <v>206</v>
      </c>
      <c r="D103" s="18" t="s">
        <v>280</v>
      </c>
      <c r="E103" s="115">
        <v>2110</v>
      </c>
      <c r="F103" s="115">
        <v>0</v>
      </c>
      <c r="G103" s="19">
        <v>10</v>
      </c>
      <c r="H103" s="19">
        <v>100</v>
      </c>
      <c r="I103" s="19">
        <v>50</v>
      </c>
      <c r="J103" s="19">
        <v>600</v>
      </c>
      <c r="K103" s="19">
        <v>250</v>
      </c>
      <c r="L103" s="19">
        <v>700</v>
      </c>
      <c r="M103" s="19">
        <v>250</v>
      </c>
      <c r="N103" s="19">
        <f t="shared" si="19"/>
        <v>1410</v>
      </c>
      <c r="O103" s="19">
        <f t="shared" si="20"/>
        <v>560</v>
      </c>
      <c r="P103" s="42" t="s">
        <v>186</v>
      </c>
    </row>
    <row r="104" spans="1:16" s="2" customFormat="1" ht="19.5" customHeight="1">
      <c r="A104" s="154" t="s">
        <v>279</v>
      </c>
      <c r="B104" s="6">
        <v>53</v>
      </c>
      <c r="C104" s="36" t="s">
        <v>208</v>
      </c>
      <c r="D104" s="18" t="s">
        <v>281</v>
      </c>
      <c r="E104" s="115">
        <v>1830</v>
      </c>
      <c r="F104" s="115">
        <v>0</v>
      </c>
      <c r="G104" s="19">
        <v>30</v>
      </c>
      <c r="H104" s="19">
        <v>200</v>
      </c>
      <c r="I104" s="19">
        <v>50</v>
      </c>
      <c r="J104" s="19">
        <v>200</v>
      </c>
      <c r="K104" s="19">
        <v>100</v>
      </c>
      <c r="L104" s="19">
        <v>200</v>
      </c>
      <c r="M104" s="19">
        <v>150</v>
      </c>
      <c r="N104" s="19">
        <f t="shared" si="19"/>
        <v>630</v>
      </c>
      <c r="O104" s="19">
        <f t="shared" si="20"/>
        <v>330</v>
      </c>
      <c r="P104" s="42" t="s">
        <v>186</v>
      </c>
    </row>
    <row r="105" spans="1:16" s="2" customFormat="1" ht="24">
      <c r="A105" s="154" t="s">
        <v>249</v>
      </c>
      <c r="B105" s="6">
        <v>55</v>
      </c>
      <c r="C105" s="36" t="s">
        <v>207</v>
      </c>
      <c r="D105" s="18" t="s">
        <v>282</v>
      </c>
      <c r="E105" s="115">
        <v>85</v>
      </c>
      <c r="F105" s="115">
        <v>0</v>
      </c>
      <c r="G105" s="19">
        <v>5</v>
      </c>
      <c r="H105" s="19">
        <v>80</v>
      </c>
      <c r="I105" s="19">
        <v>80</v>
      </c>
      <c r="J105" s="19">
        <v>0</v>
      </c>
      <c r="K105" s="19">
        <v>0</v>
      </c>
      <c r="L105" s="19">
        <v>0</v>
      </c>
      <c r="M105" s="19">
        <v>0</v>
      </c>
      <c r="N105" s="19">
        <f t="shared" si="19"/>
        <v>85</v>
      </c>
      <c r="O105" s="19">
        <f t="shared" si="20"/>
        <v>85</v>
      </c>
      <c r="P105" s="42"/>
    </row>
    <row r="106" spans="1:16" s="2" customFormat="1" ht="29.25">
      <c r="A106" s="154" t="s">
        <v>250</v>
      </c>
      <c r="B106" s="6">
        <v>53</v>
      </c>
      <c r="C106" s="36" t="s">
        <v>66</v>
      </c>
      <c r="D106" s="18" t="s">
        <v>283</v>
      </c>
      <c r="E106" s="115">
        <v>1216</v>
      </c>
      <c r="F106" s="115">
        <v>10</v>
      </c>
      <c r="G106" s="19">
        <v>46</v>
      </c>
      <c r="H106" s="19">
        <v>1160</v>
      </c>
      <c r="I106" s="19">
        <v>50</v>
      </c>
      <c r="J106" s="19">
        <v>0</v>
      </c>
      <c r="K106" s="19">
        <v>500</v>
      </c>
      <c r="L106" s="19">
        <v>0</v>
      </c>
      <c r="M106" s="19">
        <v>500</v>
      </c>
      <c r="N106" s="19">
        <f t="shared" si="19"/>
        <v>1206</v>
      </c>
      <c r="O106" s="19">
        <f t="shared" si="20"/>
        <v>1096</v>
      </c>
      <c r="P106" s="41" t="s">
        <v>209</v>
      </c>
    </row>
    <row r="107" spans="1:16" s="2" customFormat="1" ht="39">
      <c r="A107" s="154" t="s">
        <v>251</v>
      </c>
      <c r="B107" s="6">
        <v>62</v>
      </c>
      <c r="C107" s="36" t="s">
        <v>151</v>
      </c>
      <c r="D107" s="130" t="s">
        <v>284</v>
      </c>
      <c r="E107" s="115">
        <v>2560</v>
      </c>
      <c r="F107" s="115">
        <v>0</v>
      </c>
      <c r="G107" s="19">
        <v>100</v>
      </c>
      <c r="H107" s="19">
        <v>600</v>
      </c>
      <c r="I107" s="19">
        <v>200</v>
      </c>
      <c r="J107" s="19">
        <v>580</v>
      </c>
      <c r="K107" s="19">
        <v>250</v>
      </c>
      <c r="L107" s="19">
        <v>580</v>
      </c>
      <c r="M107" s="19">
        <v>300</v>
      </c>
      <c r="N107" s="19">
        <f t="shared" si="19"/>
        <v>1860</v>
      </c>
      <c r="O107" s="19">
        <f t="shared" si="20"/>
        <v>850</v>
      </c>
      <c r="P107" s="41" t="s">
        <v>210</v>
      </c>
    </row>
    <row r="108" spans="1:16" s="26" customFormat="1" ht="27" customHeight="1">
      <c r="A108" s="145">
        <v>46</v>
      </c>
      <c r="B108" s="6">
        <v>73</v>
      </c>
      <c r="C108" s="36" t="s">
        <v>61</v>
      </c>
      <c r="D108" s="32" t="s">
        <v>306</v>
      </c>
      <c r="E108" s="115">
        <v>7268.6</v>
      </c>
      <c r="F108" s="115">
        <v>1268.6</v>
      </c>
      <c r="G108" s="19">
        <v>200</v>
      </c>
      <c r="H108" s="19">
        <v>500</v>
      </c>
      <c r="I108" s="19">
        <v>300</v>
      </c>
      <c r="J108" s="19">
        <v>800</v>
      </c>
      <c r="K108" s="19">
        <v>300</v>
      </c>
      <c r="L108" s="19">
        <v>500</v>
      </c>
      <c r="M108" s="19">
        <v>300</v>
      </c>
      <c r="N108" s="19">
        <f aca="true" t="shared" si="21" ref="N108:N121">G108+H108+J108+L108</f>
        <v>2000</v>
      </c>
      <c r="O108" s="19">
        <f aca="true" t="shared" si="22" ref="O108:O120">G108+I108+K108+M108</f>
        <v>1100</v>
      </c>
      <c r="P108" s="42" t="s">
        <v>307</v>
      </c>
    </row>
    <row r="109" spans="1:16" s="2" customFormat="1" ht="29.25">
      <c r="A109" s="135">
        <v>47</v>
      </c>
      <c r="B109" s="6">
        <v>101</v>
      </c>
      <c r="C109" s="36" t="s">
        <v>71</v>
      </c>
      <c r="D109" s="126" t="s">
        <v>45</v>
      </c>
      <c r="E109" s="115">
        <v>52032</v>
      </c>
      <c r="F109" s="115">
        <v>5644</v>
      </c>
      <c r="G109" s="19">
        <v>4234</v>
      </c>
      <c r="H109" s="19">
        <v>5727</v>
      </c>
      <c r="I109" s="19">
        <v>0</v>
      </c>
      <c r="J109" s="19">
        <v>7797</v>
      </c>
      <c r="K109" s="19">
        <v>0</v>
      </c>
      <c r="L109" s="19">
        <v>7620</v>
      </c>
      <c r="M109" s="19">
        <v>0</v>
      </c>
      <c r="N109" s="19">
        <f t="shared" si="21"/>
        <v>25378</v>
      </c>
      <c r="O109" s="44">
        <f t="shared" si="22"/>
        <v>4234</v>
      </c>
      <c r="P109" s="41" t="s">
        <v>303</v>
      </c>
    </row>
    <row r="110" spans="1:16" s="2" customFormat="1" ht="19.5" customHeight="1">
      <c r="A110" s="135">
        <v>48</v>
      </c>
      <c r="B110" s="6">
        <v>68</v>
      </c>
      <c r="C110" s="36" t="s">
        <v>64</v>
      </c>
      <c r="D110" s="20" t="s">
        <v>136</v>
      </c>
      <c r="E110" s="23" t="s">
        <v>33</v>
      </c>
      <c r="F110" s="23"/>
      <c r="G110" s="19">
        <v>230</v>
      </c>
      <c r="H110" s="19">
        <v>200</v>
      </c>
      <c r="I110" s="19">
        <v>200</v>
      </c>
      <c r="J110" s="19">
        <v>200</v>
      </c>
      <c r="K110" s="19">
        <v>200</v>
      </c>
      <c r="L110" s="19">
        <v>200</v>
      </c>
      <c r="M110" s="19">
        <v>200</v>
      </c>
      <c r="N110" s="19">
        <f t="shared" si="21"/>
        <v>830</v>
      </c>
      <c r="O110" s="19">
        <f t="shared" si="22"/>
        <v>830</v>
      </c>
      <c r="P110" s="42" t="s">
        <v>186</v>
      </c>
    </row>
    <row r="111" spans="1:16" s="26" customFormat="1" ht="21.75" customHeight="1">
      <c r="A111" s="135">
        <v>49</v>
      </c>
      <c r="B111" s="6">
        <v>64</v>
      </c>
      <c r="C111" s="36" t="s">
        <v>74</v>
      </c>
      <c r="D111" s="20" t="s">
        <v>320</v>
      </c>
      <c r="E111" s="23" t="s">
        <v>33</v>
      </c>
      <c r="F111" s="23"/>
      <c r="G111" s="19">
        <v>1250</v>
      </c>
      <c r="H111" s="19">
        <v>1300</v>
      </c>
      <c r="I111" s="19">
        <v>950</v>
      </c>
      <c r="J111" s="19">
        <v>1500</v>
      </c>
      <c r="K111" s="19">
        <v>950</v>
      </c>
      <c r="L111" s="19">
        <v>1700</v>
      </c>
      <c r="M111" s="19">
        <v>950</v>
      </c>
      <c r="N111" s="19">
        <f t="shared" si="21"/>
        <v>5750</v>
      </c>
      <c r="O111" s="19">
        <f t="shared" si="22"/>
        <v>4100</v>
      </c>
      <c r="P111" s="41" t="s">
        <v>15</v>
      </c>
    </row>
    <row r="112" spans="1:16" s="26" customFormat="1" ht="22.5" customHeight="1">
      <c r="A112" s="135">
        <v>50</v>
      </c>
      <c r="B112" s="6">
        <v>57</v>
      </c>
      <c r="C112" s="36" t="s">
        <v>63</v>
      </c>
      <c r="D112" s="32" t="s">
        <v>180</v>
      </c>
      <c r="E112" s="115">
        <v>1713.5</v>
      </c>
      <c r="F112" s="115">
        <v>1413.5</v>
      </c>
      <c r="G112" s="19">
        <v>0</v>
      </c>
      <c r="H112" s="19">
        <v>300</v>
      </c>
      <c r="I112" s="19">
        <v>50</v>
      </c>
      <c r="J112" s="19">
        <v>0</v>
      </c>
      <c r="K112" s="19">
        <v>200</v>
      </c>
      <c r="L112" s="19">
        <v>0</v>
      </c>
      <c r="M112" s="19">
        <v>0</v>
      </c>
      <c r="N112" s="19">
        <f t="shared" si="21"/>
        <v>300</v>
      </c>
      <c r="O112" s="19">
        <f t="shared" si="22"/>
        <v>250</v>
      </c>
      <c r="P112" s="41"/>
    </row>
    <row r="113" spans="1:16" s="2" customFormat="1" ht="38.25">
      <c r="A113" s="135">
        <v>51</v>
      </c>
      <c r="B113" s="6">
        <v>73</v>
      </c>
      <c r="C113" s="36" t="s">
        <v>79</v>
      </c>
      <c r="D113" s="126" t="s">
        <v>131</v>
      </c>
      <c r="E113" s="115">
        <v>7468</v>
      </c>
      <c r="F113" s="115">
        <v>223</v>
      </c>
      <c r="G113" s="19">
        <v>50</v>
      </c>
      <c r="H113" s="19">
        <v>7195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f t="shared" si="21"/>
        <v>7245</v>
      </c>
      <c r="O113" s="19">
        <f t="shared" si="22"/>
        <v>50</v>
      </c>
      <c r="P113" s="41" t="s">
        <v>113</v>
      </c>
    </row>
    <row r="114" spans="1:16" s="2" customFormat="1" ht="38.25">
      <c r="A114" s="135">
        <v>52</v>
      </c>
      <c r="B114" s="6">
        <v>75</v>
      </c>
      <c r="C114" s="36" t="s">
        <v>87</v>
      </c>
      <c r="D114" s="126" t="s">
        <v>44</v>
      </c>
      <c r="E114" s="115">
        <v>5830</v>
      </c>
      <c r="F114" s="115">
        <v>0</v>
      </c>
      <c r="G114" s="19">
        <v>0</v>
      </c>
      <c r="H114" s="19">
        <v>2330</v>
      </c>
      <c r="I114" s="19">
        <v>0</v>
      </c>
      <c r="J114" s="19">
        <v>2000</v>
      </c>
      <c r="K114" s="19">
        <v>0</v>
      </c>
      <c r="L114" s="19">
        <v>1500</v>
      </c>
      <c r="M114" s="19">
        <v>0</v>
      </c>
      <c r="N114" s="19">
        <f t="shared" si="21"/>
        <v>5830</v>
      </c>
      <c r="O114" s="19">
        <f t="shared" si="22"/>
        <v>0</v>
      </c>
      <c r="P114" s="41" t="s">
        <v>120</v>
      </c>
    </row>
    <row r="115" spans="1:16" s="26" customFormat="1" ht="21" customHeight="1">
      <c r="A115" s="135">
        <v>53</v>
      </c>
      <c r="B115" s="6">
        <v>52</v>
      </c>
      <c r="C115" s="36" t="s">
        <v>77</v>
      </c>
      <c r="D115" s="20" t="s">
        <v>34</v>
      </c>
      <c r="E115" s="23" t="s">
        <v>33</v>
      </c>
      <c r="F115" s="23"/>
      <c r="G115" s="19">
        <v>193.5</v>
      </c>
      <c r="H115" s="19">
        <v>200</v>
      </c>
      <c r="I115" s="19">
        <v>100</v>
      </c>
      <c r="J115" s="19">
        <v>200</v>
      </c>
      <c r="K115" s="19">
        <v>100</v>
      </c>
      <c r="L115" s="19">
        <v>200</v>
      </c>
      <c r="M115" s="19">
        <v>150</v>
      </c>
      <c r="N115" s="19">
        <f t="shared" si="21"/>
        <v>793.5</v>
      </c>
      <c r="O115" s="19">
        <f t="shared" si="22"/>
        <v>543.5</v>
      </c>
      <c r="P115" s="41" t="s">
        <v>15</v>
      </c>
    </row>
    <row r="116" spans="1:16" s="2" customFormat="1" ht="21" customHeight="1">
      <c r="A116" s="135">
        <v>54</v>
      </c>
      <c r="B116" s="6">
        <v>69</v>
      </c>
      <c r="C116" s="36" t="s">
        <v>93</v>
      </c>
      <c r="D116" s="18" t="s">
        <v>94</v>
      </c>
      <c r="E116" s="23" t="s">
        <v>14</v>
      </c>
      <c r="F116" s="23"/>
      <c r="G116" s="19">
        <v>2660</v>
      </c>
      <c r="H116" s="19">
        <v>1540</v>
      </c>
      <c r="I116" s="19">
        <v>0</v>
      </c>
      <c r="J116" s="19">
        <v>2000</v>
      </c>
      <c r="K116" s="19">
        <v>0</v>
      </c>
      <c r="L116" s="19">
        <v>1500</v>
      </c>
      <c r="M116" s="19">
        <v>0</v>
      </c>
      <c r="N116" s="19">
        <f t="shared" si="21"/>
        <v>7700</v>
      </c>
      <c r="O116" s="19">
        <f t="shared" si="22"/>
        <v>2660</v>
      </c>
      <c r="P116" s="41" t="s">
        <v>167</v>
      </c>
    </row>
    <row r="117" spans="1:16" s="2" customFormat="1" ht="21" customHeight="1">
      <c r="A117" s="163">
        <v>55</v>
      </c>
      <c r="B117" s="164">
        <v>57</v>
      </c>
      <c r="C117" s="38" t="s">
        <v>69</v>
      </c>
      <c r="D117" s="43" t="s">
        <v>35</v>
      </c>
      <c r="E117" s="116">
        <v>1000</v>
      </c>
      <c r="F117" s="116">
        <v>10</v>
      </c>
      <c r="G117" s="24">
        <v>100</v>
      </c>
      <c r="H117" s="24">
        <v>0</v>
      </c>
      <c r="I117" s="24">
        <v>0</v>
      </c>
      <c r="J117" s="24">
        <v>30</v>
      </c>
      <c r="K117" s="24">
        <v>30</v>
      </c>
      <c r="L117" s="24">
        <v>100</v>
      </c>
      <c r="M117" s="24">
        <v>100</v>
      </c>
      <c r="N117" s="24">
        <f t="shared" si="21"/>
        <v>230</v>
      </c>
      <c r="O117" s="24">
        <f t="shared" si="22"/>
        <v>230</v>
      </c>
      <c r="P117" s="165" t="s">
        <v>189</v>
      </c>
    </row>
    <row r="118" spans="1:16" s="2" customFormat="1" ht="29.25">
      <c r="A118" s="135">
        <v>56</v>
      </c>
      <c r="B118" s="6">
        <v>70</v>
      </c>
      <c r="C118" s="36" t="s">
        <v>91</v>
      </c>
      <c r="D118" s="18" t="s">
        <v>211</v>
      </c>
      <c r="E118" s="115">
        <v>2104</v>
      </c>
      <c r="F118" s="115">
        <v>67</v>
      </c>
      <c r="G118" s="19">
        <v>4</v>
      </c>
      <c r="H118" s="19">
        <v>100</v>
      </c>
      <c r="I118" s="19">
        <v>0</v>
      </c>
      <c r="J118" s="19">
        <v>100</v>
      </c>
      <c r="K118" s="19">
        <v>0</v>
      </c>
      <c r="L118" s="19">
        <v>100</v>
      </c>
      <c r="M118" s="19">
        <v>0</v>
      </c>
      <c r="N118" s="19">
        <f t="shared" si="21"/>
        <v>304</v>
      </c>
      <c r="O118" s="19">
        <f t="shared" si="22"/>
        <v>4</v>
      </c>
      <c r="P118" s="41" t="s">
        <v>212</v>
      </c>
    </row>
    <row r="119" spans="1:16" s="26" customFormat="1" ht="19.5" customHeight="1">
      <c r="A119" s="135">
        <v>57</v>
      </c>
      <c r="B119" s="6">
        <v>44</v>
      </c>
      <c r="C119" s="38" t="s">
        <v>330</v>
      </c>
      <c r="D119" s="264" t="s">
        <v>331</v>
      </c>
      <c r="E119" s="116">
        <v>853.9</v>
      </c>
      <c r="F119" s="116">
        <v>287.9</v>
      </c>
      <c r="G119" s="24">
        <v>5</v>
      </c>
      <c r="H119" s="24">
        <v>100</v>
      </c>
      <c r="I119" s="24">
        <v>50</v>
      </c>
      <c r="J119" s="24">
        <v>100</v>
      </c>
      <c r="K119" s="24">
        <v>50</v>
      </c>
      <c r="L119" s="24">
        <v>100</v>
      </c>
      <c r="M119" s="24">
        <v>50</v>
      </c>
      <c r="N119" s="24">
        <f>G119+H119+J119+L119</f>
        <v>305</v>
      </c>
      <c r="O119" s="19">
        <f>G119+I119+K119+M119</f>
        <v>155</v>
      </c>
      <c r="P119" s="42" t="s">
        <v>186</v>
      </c>
    </row>
    <row r="120" spans="1:16" s="26" customFormat="1" ht="19.5" customHeight="1">
      <c r="A120" s="135">
        <v>58</v>
      </c>
      <c r="B120" s="6">
        <v>29</v>
      </c>
      <c r="C120" s="36" t="s">
        <v>84</v>
      </c>
      <c r="D120" s="20" t="s">
        <v>213</v>
      </c>
      <c r="E120" s="115">
        <v>1220</v>
      </c>
      <c r="F120" s="115">
        <v>0</v>
      </c>
      <c r="G120" s="19">
        <v>230</v>
      </c>
      <c r="H120" s="19">
        <v>190</v>
      </c>
      <c r="I120" s="19">
        <v>100</v>
      </c>
      <c r="J120" s="19">
        <v>400</v>
      </c>
      <c r="K120" s="19">
        <v>200</v>
      </c>
      <c r="L120" s="19">
        <v>400</v>
      </c>
      <c r="M120" s="19">
        <v>200</v>
      </c>
      <c r="N120" s="19">
        <f t="shared" si="21"/>
        <v>1220</v>
      </c>
      <c r="O120" s="19">
        <f t="shared" si="22"/>
        <v>730</v>
      </c>
      <c r="P120" s="42" t="s">
        <v>215</v>
      </c>
    </row>
    <row r="121" spans="1:16" s="53" customFormat="1" ht="30" thickBot="1">
      <c r="A121" s="135">
        <v>59</v>
      </c>
      <c r="B121" s="6">
        <v>38</v>
      </c>
      <c r="C121" s="227" t="s">
        <v>92</v>
      </c>
      <c r="D121" s="247" t="s">
        <v>214</v>
      </c>
      <c r="E121" s="229">
        <v>2512</v>
      </c>
      <c r="F121" s="229">
        <v>12</v>
      </c>
      <c r="G121" s="215">
        <v>200</v>
      </c>
      <c r="H121" s="215">
        <v>1700</v>
      </c>
      <c r="I121" s="215">
        <v>1200</v>
      </c>
      <c r="J121" s="215">
        <v>300</v>
      </c>
      <c r="K121" s="215">
        <v>300</v>
      </c>
      <c r="L121" s="215">
        <v>300</v>
      </c>
      <c r="M121" s="215">
        <v>300</v>
      </c>
      <c r="N121" s="215">
        <f t="shared" si="21"/>
        <v>2500</v>
      </c>
      <c r="O121" s="215">
        <f>G121+I121+K121+M121</f>
        <v>2000</v>
      </c>
      <c r="P121" s="42" t="s">
        <v>217</v>
      </c>
    </row>
    <row r="122" spans="1:16" ht="33" thickBot="1" thickTop="1">
      <c r="A122" s="125"/>
      <c r="B122" s="40"/>
      <c r="C122" s="248">
        <v>921</v>
      </c>
      <c r="D122" s="249" t="s">
        <v>36</v>
      </c>
      <c r="E122" s="250">
        <f aca="true" t="shared" si="23" ref="E122:O122">SUM(E123:E134)</f>
        <v>62681.5</v>
      </c>
      <c r="F122" s="250">
        <f t="shared" si="23"/>
        <v>6906.099999999999</v>
      </c>
      <c r="G122" s="250">
        <f t="shared" si="23"/>
        <v>3205.9</v>
      </c>
      <c r="H122" s="250">
        <f t="shared" si="23"/>
        <v>12233.4</v>
      </c>
      <c r="I122" s="250">
        <f t="shared" si="23"/>
        <v>4243.1</v>
      </c>
      <c r="J122" s="250">
        <f t="shared" si="23"/>
        <v>7460</v>
      </c>
      <c r="K122" s="250">
        <f t="shared" si="23"/>
        <v>3760</v>
      </c>
      <c r="L122" s="250">
        <f t="shared" si="23"/>
        <v>5650</v>
      </c>
      <c r="M122" s="250">
        <f t="shared" si="23"/>
        <v>3310</v>
      </c>
      <c r="N122" s="250">
        <f t="shared" si="23"/>
        <v>28549.3</v>
      </c>
      <c r="O122" s="251">
        <f t="shared" si="23"/>
        <v>14519</v>
      </c>
      <c r="P122" s="50"/>
    </row>
    <row r="123" spans="1:16" s="2" customFormat="1" ht="21" customHeight="1" thickTop="1">
      <c r="A123" s="135">
        <v>60</v>
      </c>
      <c r="B123" s="6">
        <v>54</v>
      </c>
      <c r="C123" s="224" t="s">
        <v>219</v>
      </c>
      <c r="D123" s="141" t="s">
        <v>220</v>
      </c>
      <c r="E123" s="226">
        <v>6013</v>
      </c>
      <c r="F123" s="226">
        <v>3662.7</v>
      </c>
      <c r="G123" s="62">
        <v>0</v>
      </c>
      <c r="H123" s="62">
        <v>2350.3</v>
      </c>
      <c r="I123" s="62">
        <v>0</v>
      </c>
      <c r="J123" s="62">
        <v>0</v>
      </c>
      <c r="K123" s="62">
        <v>0</v>
      </c>
      <c r="L123" s="62">
        <v>0</v>
      </c>
      <c r="M123" s="62">
        <v>100</v>
      </c>
      <c r="N123" s="62">
        <f aca="true" t="shared" si="24" ref="N123:N132">G123+H123+J123+L123</f>
        <v>2350.3</v>
      </c>
      <c r="O123" s="62">
        <f aca="true" t="shared" si="25" ref="O123:O134">G123+I123+K123+M123</f>
        <v>100</v>
      </c>
      <c r="P123" s="42"/>
    </row>
    <row r="124" spans="1:16" s="2" customFormat="1" ht="22.5" customHeight="1">
      <c r="A124" s="135">
        <v>61</v>
      </c>
      <c r="B124" s="6">
        <v>41</v>
      </c>
      <c r="C124" s="36" t="s">
        <v>142</v>
      </c>
      <c r="D124" s="18" t="s">
        <v>143</v>
      </c>
      <c r="E124" s="115">
        <v>1194</v>
      </c>
      <c r="F124" s="115">
        <v>94</v>
      </c>
      <c r="G124" s="19">
        <v>100</v>
      </c>
      <c r="H124" s="19">
        <v>1000</v>
      </c>
      <c r="I124" s="19">
        <v>50</v>
      </c>
      <c r="J124" s="19">
        <v>0</v>
      </c>
      <c r="K124" s="19">
        <v>100</v>
      </c>
      <c r="L124" s="19">
        <v>0</v>
      </c>
      <c r="M124" s="19">
        <v>250</v>
      </c>
      <c r="N124" s="19">
        <f t="shared" si="24"/>
        <v>1100</v>
      </c>
      <c r="O124" s="19">
        <f t="shared" si="25"/>
        <v>500</v>
      </c>
      <c r="P124" s="42" t="s">
        <v>179</v>
      </c>
    </row>
    <row r="125" spans="1:16" s="2" customFormat="1" ht="22.5" customHeight="1">
      <c r="A125" s="135">
        <v>62</v>
      </c>
      <c r="B125" s="6">
        <v>68</v>
      </c>
      <c r="C125" s="36" t="s">
        <v>216</v>
      </c>
      <c r="D125" s="18" t="s">
        <v>41</v>
      </c>
      <c r="E125" s="115">
        <v>573.5</v>
      </c>
      <c r="F125" s="115">
        <v>143.5</v>
      </c>
      <c r="G125" s="19">
        <v>200</v>
      </c>
      <c r="H125" s="19">
        <v>170</v>
      </c>
      <c r="I125" s="19">
        <v>100</v>
      </c>
      <c r="J125" s="19">
        <v>60</v>
      </c>
      <c r="K125" s="19">
        <v>60</v>
      </c>
      <c r="L125" s="19">
        <v>0</v>
      </c>
      <c r="M125" s="19">
        <v>60</v>
      </c>
      <c r="N125" s="19">
        <f t="shared" si="24"/>
        <v>430</v>
      </c>
      <c r="O125" s="19">
        <f t="shared" si="25"/>
        <v>420</v>
      </c>
      <c r="P125" s="42" t="s">
        <v>156</v>
      </c>
    </row>
    <row r="126" spans="1:16" s="2" customFormat="1" ht="30" customHeight="1">
      <c r="A126" s="136">
        <v>63</v>
      </c>
      <c r="B126" s="133"/>
      <c r="C126" s="253"/>
      <c r="D126" s="283" t="s">
        <v>323</v>
      </c>
      <c r="E126" s="284"/>
      <c r="F126" s="284"/>
      <c r="G126" s="284"/>
      <c r="H126" s="19"/>
      <c r="I126" s="19"/>
      <c r="J126" s="19"/>
      <c r="K126" s="19"/>
      <c r="L126" s="19"/>
      <c r="M126" s="19"/>
      <c r="N126" s="19"/>
      <c r="O126" s="19"/>
      <c r="P126" s="42"/>
    </row>
    <row r="127" spans="1:16" s="2" customFormat="1" ht="27.75" customHeight="1">
      <c r="A127" s="154" t="s">
        <v>236</v>
      </c>
      <c r="B127" s="6">
        <v>67</v>
      </c>
      <c r="C127" s="36" t="s">
        <v>144</v>
      </c>
      <c r="D127" s="129" t="s">
        <v>285</v>
      </c>
      <c r="E127" s="115">
        <v>8599.3</v>
      </c>
      <c r="F127" s="115">
        <v>699.3</v>
      </c>
      <c r="G127" s="19">
        <v>200</v>
      </c>
      <c r="H127" s="19">
        <v>5000</v>
      </c>
      <c r="I127" s="19">
        <v>3000</v>
      </c>
      <c r="J127" s="19">
        <v>2700</v>
      </c>
      <c r="K127" s="19">
        <v>2500</v>
      </c>
      <c r="L127" s="19">
        <v>0</v>
      </c>
      <c r="M127" s="19">
        <v>2000</v>
      </c>
      <c r="N127" s="19">
        <f>G127+H127+J127+L127</f>
        <v>7900</v>
      </c>
      <c r="O127" s="19">
        <f>G127+I127+K127+M127</f>
        <v>7700</v>
      </c>
      <c r="P127" s="41" t="s">
        <v>145</v>
      </c>
    </row>
    <row r="128" spans="1:16" s="2" customFormat="1" ht="19.5" customHeight="1">
      <c r="A128" s="154" t="s">
        <v>237</v>
      </c>
      <c r="B128" s="6">
        <v>82</v>
      </c>
      <c r="C128" s="36" t="s">
        <v>105</v>
      </c>
      <c r="D128" s="129" t="s">
        <v>286</v>
      </c>
      <c r="E128" s="115">
        <v>2352.7</v>
      </c>
      <c r="F128" s="115">
        <v>832.7</v>
      </c>
      <c r="G128" s="19">
        <v>176</v>
      </c>
      <c r="H128" s="19">
        <v>1344</v>
      </c>
      <c r="I128" s="19">
        <v>500</v>
      </c>
      <c r="J128" s="19">
        <v>0</v>
      </c>
      <c r="K128" s="19">
        <v>500</v>
      </c>
      <c r="L128" s="19">
        <v>0</v>
      </c>
      <c r="M128" s="19">
        <v>300</v>
      </c>
      <c r="N128" s="19">
        <f>G128+H128+J128+L128</f>
        <v>1520</v>
      </c>
      <c r="O128" s="19">
        <f>G128+I128+K128+M128</f>
        <v>1476</v>
      </c>
      <c r="P128" s="42" t="s">
        <v>112</v>
      </c>
    </row>
    <row r="129" spans="1:16" s="2" customFormat="1" ht="39">
      <c r="A129" s="154" t="s">
        <v>239</v>
      </c>
      <c r="B129" s="6">
        <v>85</v>
      </c>
      <c r="C129" s="36" t="s">
        <v>221</v>
      </c>
      <c r="D129" s="129" t="s">
        <v>287</v>
      </c>
      <c r="E129" s="115">
        <f>3268+1969</f>
        <v>5237</v>
      </c>
      <c r="F129" s="115">
        <f>75+1368</f>
        <v>1443</v>
      </c>
      <c r="G129" s="19">
        <v>2029.9</v>
      </c>
      <c r="H129" s="19">
        <v>550</v>
      </c>
      <c r="I129" s="19">
        <v>200</v>
      </c>
      <c r="J129" s="19">
        <v>700</v>
      </c>
      <c r="K129" s="19">
        <v>600</v>
      </c>
      <c r="L129" s="19">
        <v>650</v>
      </c>
      <c r="M129" s="19">
        <v>500</v>
      </c>
      <c r="N129" s="19">
        <f t="shared" si="24"/>
        <v>3929.9</v>
      </c>
      <c r="O129" s="19">
        <f t="shared" si="25"/>
        <v>3329.9</v>
      </c>
      <c r="P129" s="41" t="s">
        <v>222</v>
      </c>
    </row>
    <row r="130" spans="1:16" s="2" customFormat="1" ht="24.75" customHeight="1">
      <c r="A130" s="135">
        <v>64</v>
      </c>
      <c r="B130" s="6">
        <v>55</v>
      </c>
      <c r="C130" s="36" t="s">
        <v>81</v>
      </c>
      <c r="D130" s="126" t="s">
        <v>326</v>
      </c>
      <c r="E130" s="115">
        <v>22630</v>
      </c>
      <c r="F130" s="115">
        <v>0</v>
      </c>
      <c r="G130" s="31">
        <v>100</v>
      </c>
      <c r="H130" s="19">
        <v>630</v>
      </c>
      <c r="I130" s="19">
        <v>0</v>
      </c>
      <c r="J130" s="19">
        <v>3000</v>
      </c>
      <c r="K130" s="19">
        <v>0</v>
      </c>
      <c r="L130" s="19">
        <v>4000</v>
      </c>
      <c r="M130" s="19">
        <v>0</v>
      </c>
      <c r="N130" s="19">
        <f t="shared" si="24"/>
        <v>7730</v>
      </c>
      <c r="O130" s="19">
        <f t="shared" si="25"/>
        <v>100</v>
      </c>
      <c r="P130" s="41" t="s">
        <v>189</v>
      </c>
    </row>
    <row r="131" spans="1:16" s="2" customFormat="1" ht="24">
      <c r="A131" s="135">
        <v>65</v>
      </c>
      <c r="B131" s="6">
        <v>36</v>
      </c>
      <c r="C131" s="36" t="s">
        <v>223</v>
      </c>
      <c r="D131" s="18" t="s">
        <v>224</v>
      </c>
      <c r="E131" s="295" t="s">
        <v>14</v>
      </c>
      <c r="F131" s="295"/>
      <c r="G131" s="19">
        <v>0</v>
      </c>
      <c r="H131" s="19">
        <v>438</v>
      </c>
      <c r="I131" s="19">
        <v>200</v>
      </c>
      <c r="J131" s="19">
        <v>0</v>
      </c>
      <c r="K131" s="19">
        <v>0</v>
      </c>
      <c r="L131" s="19">
        <v>0</v>
      </c>
      <c r="M131" s="19">
        <v>0</v>
      </c>
      <c r="N131" s="19">
        <f t="shared" si="24"/>
        <v>438</v>
      </c>
      <c r="O131" s="19">
        <f t="shared" si="25"/>
        <v>200</v>
      </c>
      <c r="P131" s="42"/>
    </row>
    <row r="132" spans="1:16" s="2" customFormat="1" ht="19.5" customHeight="1">
      <c r="A132" s="135">
        <v>66</v>
      </c>
      <c r="B132" s="6">
        <v>36</v>
      </c>
      <c r="C132" s="36" t="s">
        <v>115</v>
      </c>
      <c r="D132" s="18" t="s">
        <v>116</v>
      </c>
      <c r="E132" s="115">
        <v>15000</v>
      </c>
      <c r="F132" s="115">
        <v>0</v>
      </c>
      <c r="G132" s="19">
        <v>0</v>
      </c>
      <c r="H132" s="19">
        <v>100</v>
      </c>
      <c r="I132" s="19">
        <v>0</v>
      </c>
      <c r="J132" s="19">
        <v>1000</v>
      </c>
      <c r="K132" s="19">
        <v>0</v>
      </c>
      <c r="L132" s="19">
        <v>1000</v>
      </c>
      <c r="M132" s="19">
        <v>100</v>
      </c>
      <c r="N132" s="19">
        <f t="shared" si="24"/>
        <v>2100</v>
      </c>
      <c r="O132" s="19">
        <f t="shared" si="25"/>
        <v>100</v>
      </c>
      <c r="P132" s="42" t="s">
        <v>186</v>
      </c>
    </row>
    <row r="133" spans="1:27" s="2" customFormat="1" ht="24">
      <c r="A133" s="135">
        <v>67</v>
      </c>
      <c r="B133" s="6">
        <v>58</v>
      </c>
      <c r="C133" s="36" t="s">
        <v>162</v>
      </c>
      <c r="D133" s="18" t="s">
        <v>163</v>
      </c>
      <c r="E133" s="115">
        <v>600</v>
      </c>
      <c r="F133" s="115">
        <v>6.9</v>
      </c>
      <c r="G133" s="19">
        <v>400</v>
      </c>
      <c r="H133" s="19">
        <v>193.1</v>
      </c>
      <c r="I133" s="19">
        <v>193.1</v>
      </c>
      <c r="J133" s="19">
        <v>0</v>
      </c>
      <c r="K133" s="19">
        <v>0</v>
      </c>
      <c r="L133" s="19">
        <v>0</v>
      </c>
      <c r="M133" s="19">
        <v>0</v>
      </c>
      <c r="N133" s="19">
        <f>G133+H133+J133+L133</f>
        <v>593.1</v>
      </c>
      <c r="O133" s="19">
        <f>G133+I133+K133+M133</f>
        <v>593.1</v>
      </c>
      <c r="P133" s="42"/>
      <c r="Z133" s="28"/>
      <c r="AA133" s="28"/>
    </row>
    <row r="134" spans="1:27" s="2" customFormat="1" ht="30" thickBot="1">
      <c r="A134" s="135">
        <v>68</v>
      </c>
      <c r="B134" s="6">
        <v>58</v>
      </c>
      <c r="C134" s="227" t="s">
        <v>164</v>
      </c>
      <c r="D134" s="228" t="s">
        <v>165</v>
      </c>
      <c r="E134" s="229">
        <v>482</v>
      </c>
      <c r="F134" s="229">
        <v>24</v>
      </c>
      <c r="G134" s="215">
        <v>0</v>
      </c>
      <c r="H134" s="215">
        <v>458</v>
      </c>
      <c r="I134" s="215">
        <v>0</v>
      </c>
      <c r="J134" s="215">
        <v>0</v>
      </c>
      <c r="K134" s="215">
        <v>0</v>
      </c>
      <c r="L134" s="215">
        <v>0</v>
      </c>
      <c r="M134" s="215">
        <v>0</v>
      </c>
      <c r="N134" s="215">
        <f>G134+H134+J134+L134</f>
        <v>458</v>
      </c>
      <c r="O134" s="215">
        <f t="shared" si="25"/>
        <v>0</v>
      </c>
      <c r="P134" s="42" t="s">
        <v>166</v>
      </c>
      <c r="Z134" s="28"/>
      <c r="AA134" s="28"/>
    </row>
    <row r="135" spans="1:35" s="5" customFormat="1" ht="19.5" customHeight="1" thickBot="1" thickTop="1">
      <c r="A135" s="27"/>
      <c r="B135" s="39"/>
      <c r="C135" s="14">
        <v>926</v>
      </c>
      <c r="D135" s="252" t="s">
        <v>37</v>
      </c>
      <c r="E135" s="234">
        <f aca="true" t="shared" si="26" ref="E135:O135">SUM(E137:E144)</f>
        <v>54495.2</v>
      </c>
      <c r="F135" s="234">
        <f t="shared" si="26"/>
        <v>2301.4</v>
      </c>
      <c r="G135" s="234">
        <f t="shared" si="26"/>
        <v>11165.8</v>
      </c>
      <c r="H135" s="234">
        <f t="shared" si="26"/>
        <v>17463</v>
      </c>
      <c r="I135" s="234">
        <f t="shared" si="26"/>
        <v>8050</v>
      </c>
      <c r="J135" s="234">
        <f t="shared" si="26"/>
        <v>15865</v>
      </c>
      <c r="K135" s="234">
        <f t="shared" si="26"/>
        <v>6800</v>
      </c>
      <c r="L135" s="234">
        <f t="shared" si="26"/>
        <v>13700</v>
      </c>
      <c r="M135" s="234">
        <f t="shared" si="26"/>
        <v>3800</v>
      </c>
      <c r="N135" s="234">
        <f t="shared" si="26"/>
        <v>58193.8</v>
      </c>
      <c r="O135" s="235">
        <f t="shared" si="26"/>
        <v>29815.8</v>
      </c>
      <c r="P135" s="51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</row>
    <row r="136" spans="1:16" ht="30" customHeight="1" thickTop="1">
      <c r="A136" s="152">
        <v>69</v>
      </c>
      <c r="B136" s="150"/>
      <c r="C136" s="255"/>
      <c r="D136" s="277" t="s">
        <v>288</v>
      </c>
      <c r="E136" s="278"/>
      <c r="F136" s="278"/>
      <c r="G136" s="278"/>
      <c r="H136" s="278"/>
      <c r="P136" s="147"/>
    </row>
    <row r="137" spans="1:16" s="2" customFormat="1" ht="39">
      <c r="A137" s="154" t="s">
        <v>236</v>
      </c>
      <c r="B137" s="6">
        <v>87</v>
      </c>
      <c r="C137" s="36" t="s">
        <v>138</v>
      </c>
      <c r="D137" s="129" t="s">
        <v>290</v>
      </c>
      <c r="E137" s="115">
        <v>13021.4</v>
      </c>
      <c r="F137" s="115">
        <v>1426.4</v>
      </c>
      <c r="G137" s="19">
        <v>4050</v>
      </c>
      <c r="H137" s="19">
        <v>6680</v>
      </c>
      <c r="I137" s="19">
        <v>4000</v>
      </c>
      <c r="J137" s="19">
        <v>865</v>
      </c>
      <c r="K137" s="19">
        <v>2500</v>
      </c>
      <c r="L137" s="19">
        <v>0</v>
      </c>
      <c r="M137" s="19">
        <v>0</v>
      </c>
      <c r="N137" s="19">
        <f aca="true" t="shared" si="27" ref="N137:N144">G137+H137+J137+L137</f>
        <v>11595</v>
      </c>
      <c r="O137" s="19">
        <f aca="true" t="shared" si="28" ref="O137:O144">G137+I137+K137+M137</f>
        <v>10550</v>
      </c>
      <c r="P137" s="42" t="s">
        <v>218</v>
      </c>
    </row>
    <row r="138" spans="1:16" s="54" customFormat="1" ht="58.5">
      <c r="A138" s="157" t="s">
        <v>237</v>
      </c>
      <c r="B138" s="97">
        <v>72</v>
      </c>
      <c r="C138" s="55" t="s">
        <v>107</v>
      </c>
      <c r="D138" s="153" t="s">
        <v>291</v>
      </c>
      <c r="E138" s="118">
        <v>18000</v>
      </c>
      <c r="F138" s="118">
        <v>0</v>
      </c>
      <c r="G138" s="56">
        <v>3976</v>
      </c>
      <c r="H138" s="56">
        <v>2024</v>
      </c>
      <c r="I138" s="56">
        <v>750</v>
      </c>
      <c r="J138" s="56">
        <v>6000</v>
      </c>
      <c r="K138" s="56">
        <v>750</v>
      </c>
      <c r="L138" s="56">
        <v>6000</v>
      </c>
      <c r="M138" s="56">
        <v>750</v>
      </c>
      <c r="N138" s="56">
        <f t="shared" si="27"/>
        <v>18000</v>
      </c>
      <c r="O138" s="56">
        <f t="shared" si="28"/>
        <v>6226</v>
      </c>
      <c r="P138" s="89" t="s">
        <v>228</v>
      </c>
    </row>
    <row r="139" spans="1:16" s="2" customFormat="1" ht="25.5" customHeight="1">
      <c r="A139" s="154" t="s">
        <v>308</v>
      </c>
      <c r="B139" s="6">
        <v>60</v>
      </c>
      <c r="C139" s="36" t="s">
        <v>231</v>
      </c>
      <c r="D139" s="18" t="s">
        <v>292</v>
      </c>
      <c r="E139" s="114">
        <v>4110</v>
      </c>
      <c r="F139" s="114">
        <v>0</v>
      </c>
      <c r="G139" s="19">
        <v>0</v>
      </c>
      <c r="H139" s="19">
        <v>4110</v>
      </c>
      <c r="I139" s="19">
        <v>1500</v>
      </c>
      <c r="J139" s="19">
        <v>0</v>
      </c>
      <c r="K139" s="19">
        <v>1500</v>
      </c>
      <c r="L139" s="19">
        <v>0</v>
      </c>
      <c r="M139" s="19">
        <v>1000</v>
      </c>
      <c r="N139" s="56">
        <f t="shared" si="27"/>
        <v>4110</v>
      </c>
      <c r="O139" s="56">
        <f t="shared" si="28"/>
        <v>4000</v>
      </c>
      <c r="P139" s="41" t="s">
        <v>112</v>
      </c>
    </row>
    <row r="140" spans="1:16" s="2" customFormat="1" ht="29.25">
      <c r="A140" s="154" t="s">
        <v>240</v>
      </c>
      <c r="B140" s="6">
        <v>44</v>
      </c>
      <c r="C140" s="36" t="s">
        <v>106</v>
      </c>
      <c r="D140" s="18" t="s">
        <v>289</v>
      </c>
      <c r="E140" s="115">
        <v>2515</v>
      </c>
      <c r="F140" s="115">
        <v>875</v>
      </c>
      <c r="G140" s="19">
        <v>0</v>
      </c>
      <c r="H140" s="19">
        <v>290</v>
      </c>
      <c r="I140" s="19">
        <v>0</v>
      </c>
      <c r="J140" s="19">
        <v>650</v>
      </c>
      <c r="K140" s="19">
        <v>0</v>
      </c>
      <c r="L140" s="19">
        <v>700</v>
      </c>
      <c r="M140" s="19">
        <v>0</v>
      </c>
      <c r="N140" s="19">
        <f>G140+H140+J140+L140</f>
        <v>1640</v>
      </c>
      <c r="O140" s="19">
        <f>G140+I140+K140+M140</f>
        <v>0</v>
      </c>
      <c r="P140" s="42" t="s">
        <v>227</v>
      </c>
    </row>
    <row r="141" spans="1:16" s="2" customFormat="1" ht="48" customHeight="1">
      <c r="A141" s="154" t="s">
        <v>241</v>
      </c>
      <c r="B141" s="6">
        <v>40</v>
      </c>
      <c r="C141" s="36" t="s">
        <v>229</v>
      </c>
      <c r="D141" s="18" t="s">
        <v>293</v>
      </c>
      <c r="E141" s="285" t="s">
        <v>14</v>
      </c>
      <c r="F141" s="286"/>
      <c r="G141" s="19">
        <v>0</v>
      </c>
      <c r="H141" s="19">
        <v>300</v>
      </c>
      <c r="I141" s="19">
        <v>100</v>
      </c>
      <c r="J141" s="19">
        <v>4200</v>
      </c>
      <c r="K141" s="19">
        <v>500</v>
      </c>
      <c r="L141" s="19">
        <v>4000</v>
      </c>
      <c r="M141" s="19">
        <v>500</v>
      </c>
      <c r="N141" s="19">
        <f>G141+H141+J141+L141</f>
        <v>8500</v>
      </c>
      <c r="O141" s="19">
        <f>G141+I141+K141+M141</f>
        <v>1100</v>
      </c>
      <c r="P141" s="42" t="s">
        <v>230</v>
      </c>
    </row>
    <row r="142" spans="1:16" s="52" customFormat="1" ht="24">
      <c r="A142" s="154" t="s">
        <v>243</v>
      </c>
      <c r="B142" s="6">
        <v>34</v>
      </c>
      <c r="C142" s="36" t="s">
        <v>108</v>
      </c>
      <c r="D142" s="32" t="s">
        <v>294</v>
      </c>
      <c r="E142" s="114">
        <v>150</v>
      </c>
      <c r="F142" s="114">
        <v>0</v>
      </c>
      <c r="G142" s="19">
        <v>0</v>
      </c>
      <c r="H142" s="19">
        <v>150</v>
      </c>
      <c r="I142" s="19">
        <v>150</v>
      </c>
      <c r="J142" s="19">
        <v>0</v>
      </c>
      <c r="K142" s="19">
        <v>0</v>
      </c>
      <c r="L142" s="19">
        <v>0</v>
      </c>
      <c r="M142" s="19">
        <v>0</v>
      </c>
      <c r="N142" s="19">
        <f t="shared" si="27"/>
        <v>150</v>
      </c>
      <c r="O142" s="19">
        <f t="shared" si="28"/>
        <v>150</v>
      </c>
      <c r="P142" s="41" t="s">
        <v>112</v>
      </c>
    </row>
    <row r="143" spans="1:16" s="48" customFormat="1" ht="21" customHeight="1">
      <c r="A143" s="154" t="s">
        <v>244</v>
      </c>
      <c r="B143" s="6">
        <v>32</v>
      </c>
      <c r="C143" s="36" t="s">
        <v>109</v>
      </c>
      <c r="D143" s="20" t="s">
        <v>295</v>
      </c>
      <c r="E143" s="114">
        <v>300</v>
      </c>
      <c r="F143" s="114">
        <v>0</v>
      </c>
      <c r="G143" s="19">
        <v>0</v>
      </c>
      <c r="H143" s="19">
        <v>150</v>
      </c>
      <c r="I143" s="19">
        <v>50</v>
      </c>
      <c r="J143" s="19">
        <v>150</v>
      </c>
      <c r="K143" s="19">
        <v>50</v>
      </c>
      <c r="L143" s="19">
        <v>0</v>
      </c>
      <c r="M143" s="19">
        <v>50</v>
      </c>
      <c r="N143" s="19">
        <f t="shared" si="27"/>
        <v>300</v>
      </c>
      <c r="O143" s="19">
        <f t="shared" si="28"/>
        <v>150</v>
      </c>
      <c r="P143" s="41" t="s">
        <v>112</v>
      </c>
    </row>
    <row r="144" spans="1:16" s="26" customFormat="1" ht="58.5">
      <c r="A144" s="135">
        <v>70</v>
      </c>
      <c r="B144" s="6">
        <v>83</v>
      </c>
      <c r="C144" s="36" t="s">
        <v>83</v>
      </c>
      <c r="D144" s="126" t="s">
        <v>191</v>
      </c>
      <c r="E144" s="115">
        <v>16398.8</v>
      </c>
      <c r="F144" s="115">
        <v>0</v>
      </c>
      <c r="G144" s="19">
        <v>3139.8</v>
      </c>
      <c r="H144" s="19">
        <v>3759</v>
      </c>
      <c r="I144" s="19">
        <v>1500</v>
      </c>
      <c r="J144" s="19">
        <v>4000</v>
      </c>
      <c r="K144" s="19">
        <v>1500</v>
      </c>
      <c r="L144" s="19">
        <v>3000</v>
      </c>
      <c r="M144" s="19">
        <v>1500</v>
      </c>
      <c r="N144" s="19">
        <f t="shared" si="27"/>
        <v>13898.8</v>
      </c>
      <c r="O144" s="19">
        <f t="shared" si="28"/>
        <v>7639.8</v>
      </c>
      <c r="P144" s="41" t="s">
        <v>304</v>
      </c>
    </row>
    <row r="146" spans="2:4" ht="12.75">
      <c r="B146" s="107" t="s">
        <v>122</v>
      </c>
      <c r="D146" t="s">
        <v>123</v>
      </c>
    </row>
    <row r="147" spans="4:17" ht="54" customHeight="1">
      <c r="D147" s="293" t="s">
        <v>232</v>
      </c>
      <c r="E147" s="294"/>
      <c r="F147" s="294"/>
      <c r="G147" s="294"/>
      <c r="H147" s="294"/>
      <c r="I147" s="294"/>
      <c r="J147" s="294"/>
      <c r="K147" s="294"/>
      <c r="L147" s="294"/>
      <c r="M147" s="294"/>
      <c r="N147" s="294"/>
      <c r="O147" s="294"/>
      <c r="P147" s="106"/>
      <c r="Q147" s="106"/>
    </row>
    <row r="148" ht="12.75">
      <c r="D148" t="s">
        <v>177</v>
      </c>
    </row>
    <row r="154" ht="12.75">
      <c r="E154" s="8" t="s">
        <v>178</v>
      </c>
    </row>
  </sheetData>
  <mergeCells count="18">
    <mergeCell ref="D147:O147"/>
    <mergeCell ref="E131:F131"/>
    <mergeCell ref="E20:F20"/>
    <mergeCell ref="E66:F66"/>
    <mergeCell ref="E75:F75"/>
    <mergeCell ref="E82:F82"/>
    <mergeCell ref="E58:F58"/>
    <mergeCell ref="E67:F67"/>
    <mergeCell ref="E27:F27"/>
    <mergeCell ref="E141:F141"/>
    <mergeCell ref="D136:H136"/>
    <mergeCell ref="D12:E12"/>
    <mergeCell ref="D97:H97"/>
    <mergeCell ref="D126:G126"/>
    <mergeCell ref="E89:F89"/>
    <mergeCell ref="D21:I21"/>
    <mergeCell ref="E92:F92"/>
    <mergeCell ref="E88:F88"/>
  </mergeCells>
  <printOptions/>
  <pageMargins left="0" right="0" top="0.984251968503937" bottom="0.5118110236220472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Gajewska</dc:creator>
  <cp:keywords/>
  <dc:description/>
  <cp:lastModifiedBy>Malgorzata Krol</cp:lastModifiedBy>
  <cp:lastPrinted>2006-06-26T12:55:09Z</cp:lastPrinted>
  <dcterms:created xsi:type="dcterms:W3CDTF">2002-01-11T10:23:48Z</dcterms:created>
  <dcterms:modified xsi:type="dcterms:W3CDTF">2006-07-03T12:12:28Z</dcterms:modified>
  <cp:category/>
  <cp:version/>
  <cp:contentType/>
  <cp:contentStatus/>
</cp:coreProperties>
</file>