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5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  <sheet name="Zał nr 6" sheetId="6" r:id="rId6"/>
  </sheets>
  <definedNames>
    <definedName name="_xlnm.Print_Titles" localSheetId="0">'Zał 1'!$8:$10</definedName>
    <definedName name="_xlnm.Print_Titles" localSheetId="1">'Zał 2'!$7:$9</definedName>
    <definedName name="_xlnm.Print_Titles" localSheetId="4">'Zał 5'!$10:$11</definedName>
  </definedNames>
  <calcPr fullCalcOnLoad="1"/>
</workbook>
</file>

<file path=xl/sharedStrings.xml><?xml version="1.0" encoding="utf-8"?>
<sst xmlns="http://schemas.openxmlformats.org/spreadsheetml/2006/main" count="492" uniqueCount="302">
  <si>
    <t>Załącznik nr 1 do Uchwały</t>
  </si>
  <si>
    <t>Rady Miejskiej w Koszalinie</t>
  </si>
  <si>
    <t>w 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</si>
  <si>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</si>
  <si>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</si>
  <si>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</si>
  <si>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</si>
  <si>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</si>
  <si>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</si>
  <si>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</si>
  <si>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</si>
  <si>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>Zwiększenia</t>
  </si>
  <si>
    <t>DZIAŁALNOŚĆ USŁUGOWA</t>
  </si>
  <si>
    <t>RWZ</t>
  </si>
  <si>
    <t>Pozostała działalność</t>
  </si>
  <si>
    <t>ADMINISTRACJA PUBLICZNA</t>
  </si>
  <si>
    <t>4010</t>
  </si>
  <si>
    <t>Wynagrodzenia osobowe pracowników</t>
  </si>
  <si>
    <t>4110</t>
  </si>
  <si>
    <t>Składki na ubezpieczenia społeczne</t>
  </si>
  <si>
    <t>4120</t>
  </si>
  <si>
    <t>4300</t>
  </si>
  <si>
    <t>Zakup usług pozostałych</t>
  </si>
  <si>
    <t>OŚWIATA I WYCHOWANIE</t>
  </si>
  <si>
    <t>E</t>
  </si>
  <si>
    <t>0750</t>
  </si>
  <si>
    <t>Zakup materiałów i wyposażenia</t>
  </si>
  <si>
    <t>Gimnazja</t>
  </si>
  <si>
    <t>OCHRONA ZDROWIA</t>
  </si>
  <si>
    <t>OP</t>
  </si>
  <si>
    <t xml:space="preserve">Dotacja celowa z budżetu na finansowanie lub dofinansowanie zadań zleconych do realizacji stowarzyszeniom </t>
  </si>
  <si>
    <t>POMOC SPOŁECZNA</t>
  </si>
  <si>
    <t>KULTURA I OCHRONA DZIEDZICTWA NARODOWEGO</t>
  </si>
  <si>
    <t>Pozostałe zadania w zakresie kultury</t>
  </si>
  <si>
    <t>KULTURA FIZYCZNA I SPORT</t>
  </si>
  <si>
    <t>IK</t>
  </si>
  <si>
    <t>Obiekty sportowe</t>
  </si>
  <si>
    <t>Wydatki inwestycyjne jednostek budżetowych</t>
  </si>
  <si>
    <t>OGÓŁEM</t>
  </si>
  <si>
    <t>per saldo</t>
  </si>
  <si>
    <t>ZMIANY   PLANU  DOCHODÓW  I  WYDATKÓW   NA  ZADANIA  WŁASNE                                               GMINY  W  2005  ROKU</t>
  </si>
  <si>
    <t>w złotych</t>
  </si>
  <si>
    <t>TRANSPORT I ŁĄCZNOŚĆ</t>
  </si>
  <si>
    <t>Licea ogólnokształcące</t>
  </si>
  <si>
    <t>POZOSTAŁE ZADANIA W ZAKRESIE POLITYKI SPOŁECZNEJ</t>
  </si>
  <si>
    <t>KS</t>
  </si>
  <si>
    <t>EDUKACYJNA OPIEKA WYCHOWAWCZA</t>
  </si>
  <si>
    <t>Dochody z najmu i dzierżawy składników majątkowych skarbu państwa lub jednostek samorządu terytorialnego oraz innych umów o podobnym charakterze</t>
  </si>
  <si>
    <t>754</t>
  </si>
  <si>
    <t>BEZPIECZEŃSTWO PUBLICZNE I OCHRONA PRZECIWPOŻAROWA</t>
  </si>
  <si>
    <t>6060</t>
  </si>
  <si>
    <t>Wydatki na zakupy inwestycyjne jednostek budżetowych</t>
  </si>
  <si>
    <t>Komendy powiatowe Policji</t>
  </si>
  <si>
    <t xml:space="preserve"> - system monitorowania</t>
  </si>
  <si>
    <t>2540</t>
  </si>
  <si>
    <t>Dotacja podmiotowa z budżetu dla niepublicznej jednostki systemu oświaty</t>
  </si>
  <si>
    <t>Szkoły zawodowe</t>
  </si>
  <si>
    <t>4210</t>
  </si>
  <si>
    <t xml:space="preserve">75411 </t>
  </si>
  <si>
    <t>Składki na Fundusz Pracy</t>
  </si>
  <si>
    <t>710</t>
  </si>
  <si>
    <t>71015</t>
  </si>
  <si>
    <t>Nadzór budowlany</t>
  </si>
  <si>
    <t>Przeciwdziałanie alkoholizmowi</t>
  </si>
  <si>
    <t>Świadczenia społeczne</t>
  </si>
  <si>
    <t>Zasiłki i pomoc w naturze oraz składki na ubezpieczenia społeczne</t>
  </si>
  <si>
    <t>Różne opłaty i składki</t>
  </si>
  <si>
    <t>75095</t>
  </si>
  <si>
    <t xml:space="preserve">GOSPODARKA KOMUNALNA I OCHRONA ŚRODOWISKA </t>
  </si>
  <si>
    <t>Oczyszczanie miast i wsi</t>
  </si>
  <si>
    <t>Żłobki</t>
  </si>
  <si>
    <t>Dotacja podmiotowa z budżetu dla zakładu budżetowego</t>
  </si>
  <si>
    <t>Placówki opiekuńczo - wychowawcze</t>
  </si>
  <si>
    <t>Gospodarka ściekowa i ochrona wód</t>
  </si>
  <si>
    <t>Drogi publiczne gminne</t>
  </si>
  <si>
    <t xml:space="preserve">Wydatki inwestycyjne jednostek budżetowych </t>
  </si>
  <si>
    <t xml:space="preserve"> Os. Bukowe - drogi</t>
  </si>
  <si>
    <t xml:space="preserve"> Os. Topolowe - drogi</t>
  </si>
  <si>
    <t xml:space="preserve"> Os. Unii Europejskiej - drogi</t>
  </si>
  <si>
    <t xml:space="preserve"> ul. Krańcowa - drogi</t>
  </si>
  <si>
    <t xml:space="preserve"> - zimowe utrzymanie dróg</t>
  </si>
  <si>
    <t>HANDEL</t>
  </si>
  <si>
    <t>85219</t>
  </si>
  <si>
    <t>Ośrodki pomocy społecznej</t>
  </si>
  <si>
    <t>4440</t>
  </si>
  <si>
    <t>4270</t>
  </si>
  <si>
    <t>Zakup usług remontowych</t>
  </si>
  <si>
    <t>Odpisy na ZFŚS</t>
  </si>
  <si>
    <t xml:space="preserve"> - uzbrojenie Os. Unii Europejskiej</t>
  </si>
  <si>
    <t xml:space="preserve"> - ul. Lniana - Różana</t>
  </si>
  <si>
    <t>ZK</t>
  </si>
  <si>
    <t>75647</t>
  </si>
  <si>
    <t>Gospodarka mieszkaniowa</t>
  </si>
  <si>
    <t>Zakłady gospodarki mieszkaniowej</t>
  </si>
  <si>
    <t>Drogi wewnętrzne</t>
  </si>
  <si>
    <t xml:space="preserve"> - "Lubiatowo"</t>
  </si>
  <si>
    <t xml:space="preserve"> Zakup usług remontowych - Rady Osiedli</t>
  </si>
  <si>
    <t xml:space="preserve"> - "Bukowe"</t>
  </si>
  <si>
    <t>BRM</t>
  </si>
  <si>
    <t xml:space="preserve"> - "Lechitów"</t>
  </si>
  <si>
    <t>Utrzymanie zieleni w miastach i gminach</t>
  </si>
  <si>
    <t xml:space="preserve"> - "Jedliny" </t>
  </si>
  <si>
    <t>Internaty i bursy szkolne</t>
  </si>
  <si>
    <t>Szkoły podstawowe</t>
  </si>
  <si>
    <t>0830</t>
  </si>
  <si>
    <t>Wpływy z usług</t>
  </si>
  <si>
    <t>75618</t>
  </si>
  <si>
    <t>Wpływy z innych opłat stanowiących dochody jst na podstawie ustaw</t>
  </si>
  <si>
    <t>0450</t>
  </si>
  <si>
    <t xml:space="preserve">Wpływy z opłaty administracyjnej za czynności urzędowe </t>
  </si>
  <si>
    <t>PU</t>
  </si>
  <si>
    <t>75615</t>
  </si>
  <si>
    <t>75616</t>
  </si>
  <si>
    <t>0430</t>
  </si>
  <si>
    <t>Wpływy z opłaty targowej</t>
  </si>
  <si>
    <t>0410</t>
  </si>
  <si>
    <t>Wpływy z opłaty skarbowej</t>
  </si>
  <si>
    <t>0480</t>
  </si>
  <si>
    <t>Wpływy  z  opłat za  zezwolenia na sprzedaż  alkoholu</t>
  </si>
  <si>
    <t>Zakup usług przez jednostki samorządu terytorialnego od innych j.s.t.</t>
  </si>
  <si>
    <t>SO</t>
  </si>
  <si>
    <t xml:space="preserve"> - utrzymanie zatok autobusowych</t>
  </si>
  <si>
    <t>0970</t>
  </si>
  <si>
    <t>Załącznik nr 2 do Uchwały</t>
  </si>
  <si>
    <r>
      <t xml:space="preserve">Zakup usług pozostałych - </t>
    </r>
    <r>
      <rPr>
        <i/>
        <sz val="10"/>
        <rFont val="Arial Narrow"/>
        <family val="2"/>
      </rPr>
      <t>zimowe utrzymanie dróg</t>
    </r>
  </si>
  <si>
    <t>Fk</t>
  </si>
  <si>
    <t>Środki na dofinansowanie własnych inwestycji gmin, powiatów, samorządów województw, pozyskane z innych źródeł</t>
  </si>
  <si>
    <t>2701</t>
  </si>
  <si>
    <t>75020</t>
  </si>
  <si>
    <t>Starostwa powiatowe</t>
  </si>
  <si>
    <t>Km</t>
  </si>
  <si>
    <t>4170</t>
  </si>
  <si>
    <t>Wynagrodzenia bezosobowe</t>
  </si>
  <si>
    <t>DOCHODY OD OSÓB PRAWNYCH , OD OSÓB FIZYCZNYCH I OD INNYCH JEDNOSTEK NIE POSIADAJĄCYCH OSOBOWOŚCI PRAWNEJ ORAZ WYDATKI ZWIĄZANE Z ICH POBOREM</t>
  </si>
  <si>
    <t>NB</t>
  </si>
  <si>
    <t>Wpływy z różnych dochodów</t>
  </si>
  <si>
    <t>Wpływy z podatku rolnego, leśnego, podatku od czynności cywilnoprawnych, podatków i opłat lokalnych od osób prawnych i innych jednostek organizacyjnych</t>
  </si>
  <si>
    <t>Wpływy z podatku rolnego, leśnego, podatku od spadków i darowizn, podatku od  czynności cywilnoprawnych oraz  podatków i opłat lokalnych od osób fizycznych</t>
  </si>
  <si>
    <t>Pobór podatków, opłat i niepodatkowych należności budżetowych</t>
  </si>
  <si>
    <t>Programy polityki zdrowotnej</t>
  </si>
  <si>
    <t>Świadczenia rodzinne oraz składki na ubezpieczenia emerytalne i rentowe z ubezpieczenia społecznego</t>
  </si>
  <si>
    <t>Domy i ośrodki kultury, świetlice i kluby</t>
  </si>
  <si>
    <r>
      <t xml:space="preserve">Wydatki inwestycyjne jednostek budżetowych </t>
    </r>
    <r>
      <rPr>
        <i/>
        <sz val="10"/>
        <rFont val="Arial Narrow"/>
        <family val="2"/>
      </rPr>
      <t>(modernizacja dużego basenu)</t>
    </r>
  </si>
  <si>
    <r>
      <t>Dotacje celowe z budżetu na finansowanie lub dofinansowanie kosztów realizacji inwestycji i zakupów inwestycyjnych innych jednostek sektora finansów publicznych</t>
    </r>
    <r>
      <rPr>
        <sz val="9"/>
        <rFont val="Arial Narrow"/>
        <family val="2"/>
      </rPr>
      <t xml:space="preserve"> </t>
    </r>
    <r>
      <rPr>
        <i/>
        <sz val="10"/>
        <rFont val="Arial Narrow"/>
        <family val="2"/>
      </rPr>
      <t>(remont amfiteatru)</t>
    </r>
  </si>
  <si>
    <r>
      <t xml:space="preserve">Zakup usług pozostałych - </t>
    </r>
    <r>
      <rPr>
        <i/>
        <sz val="10"/>
        <rFont val="Arial Narrow"/>
        <family val="2"/>
      </rPr>
      <t>likwidacja nielegalnych wysypisk</t>
    </r>
  </si>
  <si>
    <r>
      <t xml:space="preserve">Wpływy z różnych dochodów </t>
    </r>
    <r>
      <rPr>
        <i/>
        <sz val="9"/>
        <rFont val="Arial Narrow"/>
        <family val="2"/>
      </rPr>
      <t xml:space="preserve"> </t>
    </r>
    <r>
      <rPr>
        <i/>
        <sz val="10"/>
        <rFont val="Arial Narrow"/>
        <family val="2"/>
      </rPr>
      <t>(wpływy z U.S. - tytuły wykonawcze za pobyt w  Izbie Wytrzeźwień)</t>
    </r>
  </si>
  <si>
    <r>
      <t>Zakup usług pozostałych -</t>
    </r>
    <r>
      <rPr>
        <i/>
        <sz val="10"/>
        <rFont val="Arial Narrow"/>
        <family val="2"/>
      </rPr>
      <t xml:space="preserve"> nauka pływania</t>
    </r>
  </si>
  <si>
    <r>
      <t>Zakup usług pozostałych -</t>
    </r>
    <r>
      <rPr>
        <i/>
        <sz val="9"/>
        <rFont val="Arial Narrow"/>
        <family val="2"/>
      </rPr>
      <t xml:space="preserve"> utrzymanie targowisk</t>
    </r>
  </si>
  <si>
    <r>
      <t>Zakup materiałów i wyposażenia -</t>
    </r>
    <r>
      <rPr>
        <i/>
        <sz val="10"/>
        <rFont val="Arial Narrow"/>
        <family val="2"/>
      </rPr>
      <t xml:space="preserve"> RO "Tysiąclecie</t>
    </r>
    <r>
      <rPr>
        <sz val="10"/>
        <rFont val="Arial Narrow"/>
        <family val="2"/>
      </rPr>
      <t>"</t>
    </r>
  </si>
  <si>
    <r>
      <t>Zakup materiałów i wyposażenia -</t>
    </r>
    <r>
      <rPr>
        <i/>
        <sz val="11"/>
        <rFont val="Arial Narrow"/>
        <family val="2"/>
      </rPr>
      <t xml:space="preserve"> </t>
    </r>
    <r>
      <rPr>
        <i/>
        <sz val="10"/>
        <rFont val="Arial Narrow"/>
        <family val="2"/>
      </rPr>
      <t>RO "Tysiąclecie"</t>
    </r>
  </si>
  <si>
    <r>
      <t>Zakup materiałów i wyposażenia -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RO "Tysiąclecie"</t>
    </r>
  </si>
  <si>
    <r>
      <t xml:space="preserve">Zakup usług pozostałych - </t>
    </r>
    <r>
      <rPr>
        <i/>
        <sz val="10"/>
        <rFont val="Arial Narrow"/>
        <family val="2"/>
      </rPr>
      <t>RO "Lechitów"</t>
    </r>
  </si>
  <si>
    <t>Dotacja podmiotowa z budżetu do zakładu budżetowego</t>
  </si>
  <si>
    <t xml:space="preserve">Gospodarka gruntami i nieruchomościami </t>
  </si>
  <si>
    <t>Ochrona i konserwacja zabytków</t>
  </si>
  <si>
    <t>Teatry dramatyczne i lalkowe</t>
  </si>
  <si>
    <t>Dotacja podmiotowa z budżetu dla samorządowej instytucji kultury</t>
  </si>
  <si>
    <t>Biblioteki</t>
  </si>
  <si>
    <t>Muzea</t>
  </si>
  <si>
    <t>N</t>
  </si>
  <si>
    <t xml:space="preserve">Zakup usług remontowych </t>
  </si>
  <si>
    <t>OA</t>
  </si>
  <si>
    <t xml:space="preserve">ŹRÓDŁA  POKRYCIA </t>
  </si>
  <si>
    <t>DEFICYTU   BUDŻETOWEGO</t>
  </si>
  <si>
    <t>MIASTA KOSZALINA                                                                                                                       NA 2005 ROK</t>
  </si>
  <si>
    <t>§</t>
  </si>
  <si>
    <t>WYSZCZEGÓLNIENIE</t>
  </si>
  <si>
    <t>PRZYCHODY</t>
  </si>
  <si>
    <t>ROZCHODY</t>
  </si>
  <si>
    <t>Przychody z zaciągnietych pożyczek i kredytów na rynku krajowym</t>
  </si>
  <si>
    <t>z tego:</t>
  </si>
  <si>
    <t xml:space="preserve">Kredyt komercyjny </t>
  </si>
  <si>
    <t>Pożyczka z WFOŚ i GW</t>
  </si>
  <si>
    <t xml:space="preserve"> -kolektor sanitarny A - II etap </t>
  </si>
  <si>
    <t>Przychody z tytułu innych rozliczeń krajowych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</si>
  <si>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</si>
  <si>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</si>
  <si>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</si>
  <si>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</si>
  <si>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</si>
  <si>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</si>
  <si>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</si>
  <si>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z dnia 28 kwietnia  2005 roku</t>
  </si>
  <si>
    <t>Załącznik nr 3 do Uchwały</t>
  </si>
  <si>
    <t>Drogi publiczne w miastach na prawach powiatu</t>
  </si>
  <si>
    <t xml:space="preserve"> - drogi gminne</t>
  </si>
  <si>
    <t xml:space="preserve"> - drogi wewnętrzne</t>
  </si>
  <si>
    <t>75023</t>
  </si>
  <si>
    <t>Urzędy gmin</t>
  </si>
  <si>
    <r>
      <t xml:space="preserve">Środki na dofinansowanie własnych zadań bieżących gmin, powiatów, samorządów województw, pozyskane z innych źródeł - </t>
    </r>
    <r>
      <rPr>
        <i/>
        <sz val="10"/>
        <rFont val="Arial Narrow"/>
        <family val="2"/>
      </rPr>
      <t>Dni Europejskie</t>
    </r>
  </si>
  <si>
    <r>
      <t xml:space="preserve">Zakup usług pozostałych                                               </t>
    </r>
    <r>
      <rPr>
        <i/>
        <sz val="10"/>
        <rFont val="Arial Narrow"/>
        <family val="2"/>
      </rPr>
      <t>(Fk-40,0 tys.zł,  IK-20,0 tys.zł)</t>
    </r>
  </si>
  <si>
    <t xml:space="preserve"> - "Wspólny Dom"</t>
  </si>
  <si>
    <t xml:space="preserve"> - parking przy Szpitalu Wojewódzkim</t>
  </si>
  <si>
    <t xml:space="preserve"> - dokumentacje przyszłościowe</t>
  </si>
  <si>
    <t xml:space="preserve">Zakup usług pozostałych </t>
  </si>
  <si>
    <t>Fk,IK</t>
  </si>
  <si>
    <t xml:space="preserve"> - konferencja naukowa "Goci na Pomorzu" - 29.000
 - przeniesienie wystawy archeologicznej z ul.   Piłsudskiego - 100.000 zł
 - Koszalińskie Zeszyty Muzealne - 15.000
 - zakup obrazów 7.000</t>
  </si>
  <si>
    <r>
      <t xml:space="preserve">Dotacja podmiotowa z budżetu dla samorządowej instytucji kultury
- </t>
    </r>
    <r>
      <rPr>
        <i/>
        <sz val="10"/>
        <rFont val="Arial Narrow"/>
        <family val="2"/>
      </rPr>
      <t>zakup zestawu komputerowego 19.650
- zakup miksera i minidisca - 18.600</t>
    </r>
  </si>
  <si>
    <r>
      <t xml:space="preserve">Zakup usług remontowych - </t>
    </r>
    <r>
      <rPr>
        <i/>
        <sz val="10"/>
        <rFont val="Arial Narrow"/>
        <family val="2"/>
      </rPr>
      <t>mury miejskie</t>
    </r>
  </si>
  <si>
    <r>
      <t xml:space="preserve">Dotacja podmiotowa na z budżetu dla samorządowej instytucji kultury
</t>
    </r>
    <r>
      <rPr>
        <i/>
        <sz val="10"/>
        <rFont val="Arial Narrow"/>
        <family val="2"/>
      </rPr>
      <t xml:space="preserve"> - remont projektorów w sali kinowej KBP - 52.000
 - dożynki powiatowe - 20.000 </t>
    </r>
  </si>
  <si>
    <t>Załącznik nr 6 do Uchwały</t>
  </si>
  <si>
    <t>PLAN</t>
  </si>
  <si>
    <t>I.</t>
  </si>
  <si>
    <t>PRZYCHODY OGÓŁEM</t>
  </si>
  <si>
    <t>Ośrodki adopcyjno - opiekuńcze</t>
  </si>
  <si>
    <t>0960</t>
  </si>
  <si>
    <t>Otrzymane spadki, zapisy i darowizny w postaci pieniężnej</t>
  </si>
  <si>
    <t>II.</t>
  </si>
  <si>
    <t>WYDATKI  OGÓŁEM</t>
  </si>
  <si>
    <t>4410</t>
  </si>
  <si>
    <t>Podróże służbowe krajowe</t>
  </si>
  <si>
    <t xml:space="preserve"> -wydawnictwa - 1.000 zł
 - Roczniki Koszalińskie - 15.000 zł
 - festiwal "Integracja Ja i Ty" - 10.000 zł
 - zakup aparatury nagłasniającej 29.890 zł</t>
  </si>
  <si>
    <t>Szpitale ogólne</t>
  </si>
  <si>
    <t>Inf.</t>
  </si>
  <si>
    <r>
      <t>Zakup materiałów i wyposażenia -</t>
    </r>
    <r>
      <rPr>
        <i/>
        <sz val="10"/>
        <rFont val="Arial Narrow"/>
        <family val="2"/>
      </rPr>
      <t xml:space="preserve"> RO "Tysiąclecie"</t>
    </r>
  </si>
  <si>
    <t>Dotacje celowe przekazane do samorządu województwa na zadania bieżące realizowane na podstawie porozumień między jednostkami samorządu terytorialnego</t>
  </si>
  <si>
    <r>
      <t>Zakup usług remontowych -</t>
    </r>
    <r>
      <rPr>
        <i/>
        <sz val="10"/>
        <rFont val="Arial Narrow"/>
        <family val="2"/>
      </rPr>
      <t xml:space="preserve"> likwidacja barier architektonicznych</t>
    </r>
  </si>
  <si>
    <t xml:space="preserve"> - zakup samochodów służbowych</t>
  </si>
  <si>
    <r>
      <t xml:space="preserve">Środki na dofinansowanie własnych inwestycji powiatów pozyskane z innych źródeł  - </t>
    </r>
    <r>
      <rPr>
        <i/>
        <sz val="10"/>
        <rFont val="Arial Narrow"/>
        <family val="2"/>
      </rPr>
      <t>''Poprawa bazy dydaktycznej koszalińskich ponadgimnazjalnych szkół zawodowych''</t>
    </r>
  </si>
  <si>
    <t>ZMIANY   PLANU  DOCHODÓW  I   WYDATKÓW   NA  ZADANIA  WŁASNE  POWIATU  
W  2005  ROKU</t>
  </si>
  <si>
    <t>z dnia     kwietnia  2005 roku</t>
  </si>
  <si>
    <t>PLAN  PRZYCHODÓW  I  WYDATKÓW  DOCHODÓW WŁASNYCH OŚRODKA  ADOPCYJNO - OPIEKUŃCZEGO W KOSZALINIE                                                                                                                            NA 2005 ROK</t>
  </si>
  <si>
    <t xml:space="preserve"> - uzbrojenie terenu pod Słupską Specjalną Strefę Ekonomiczną  Kompleks Koszalin</t>
  </si>
  <si>
    <t>Oświetlenie ulic, placów i dróg</t>
  </si>
  <si>
    <t>Dotacja podmiotowa z budżetu dla pozostałych jednostek sektora finansów publicznych</t>
  </si>
  <si>
    <r>
      <t xml:space="preserve">Wydatki inwestycyjne jednostek budżetowych - </t>
    </r>
    <r>
      <rPr>
        <i/>
        <sz val="10"/>
        <rFont val="Arial Narrow"/>
        <family val="2"/>
      </rPr>
      <t>oświetlenie  iluminacyjne ul. Mickiewicza</t>
    </r>
  </si>
  <si>
    <t xml:space="preserve">Nr  XXV / 376 / 2005  </t>
  </si>
  <si>
    <t>Komendy powiatowe Państwowej Straży Pożarnej</t>
  </si>
  <si>
    <t>Zakup usług remontowych - Rady Osiedli</t>
  </si>
  <si>
    <t>Załącznik nr 5  do Uchwały</t>
  </si>
  <si>
    <t xml:space="preserve">Nr  XXV / 376 / 2005 </t>
  </si>
  <si>
    <t xml:space="preserve">z dnia  28 kwietnia 2005 r.        </t>
  </si>
  <si>
    <t xml:space="preserve">          ZMIANA PLANU PRZYCHODÓW I WYDATKÓW DOCHODÓW WŁASNYCH  </t>
  </si>
  <si>
    <t xml:space="preserve">                                                                   ZARZĄDU DRÓG MIEJSKICH NA 2005 ROK     </t>
  </si>
  <si>
    <t xml:space="preserve">  </t>
  </si>
  <si>
    <t>Dział, rozdział        §</t>
  </si>
  <si>
    <t>Plan  na 2005 rok</t>
  </si>
  <si>
    <t>Plan po zmianach na 2005 rok</t>
  </si>
  <si>
    <t>I</t>
  </si>
  <si>
    <t>Stan środków  na początek roku</t>
  </si>
  <si>
    <t>II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</si>
  <si>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</si>
  <si>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</si>
  <si>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</si>
  <si>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</si>
  <si>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0580</t>
  </si>
  <si>
    <t>Grzywny, i inne kary pieniężne od osób prawnych i innych jednostek organizacyjnych</t>
  </si>
  <si>
    <t>0690</t>
  </si>
  <si>
    <t>Wpływy z różnych opłat</t>
  </si>
  <si>
    <t>III</t>
  </si>
  <si>
    <t>WYDATKI OGÓŁEM</t>
  </si>
  <si>
    <t>Drogi publiczne w miastach w miastach na prawach powiatu - bez dróg gminnych</t>
  </si>
  <si>
    <t>Zakup energii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</si>
  <si>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</si>
  <si>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</si>
  <si>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</si>
  <si>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</si>
  <si>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</si>
  <si>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</si>
  <si>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</si>
  <si>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</si>
  <si>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</si>
  <si>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</si>
  <si>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</si>
  <si>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</si>
  <si>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</si>
  <si>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</si>
  <si>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</si>
  <si>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GOSPODARKA KOMUNALNA I OCHRONA ŚRODOWISKA</t>
  </si>
  <si>
    <t>IV</t>
  </si>
  <si>
    <t>Stan środków na koniec roku (I+II-III)</t>
  </si>
  <si>
    <t>Załącznik nr 4   do Uchwały</t>
  </si>
  <si>
    <t>Nr  XXV / 376 / 2005</t>
  </si>
  <si>
    <t xml:space="preserve">z dnia  28 kwietnia 2005  r.      </t>
  </si>
  <si>
    <t xml:space="preserve">                                          ZMIANY  PLANU  FINANSOWEGO</t>
  </si>
  <si>
    <t xml:space="preserve">                                          GMINNEGO  FUNDUSZU  OCHRONY</t>
  </si>
  <si>
    <t xml:space="preserve">                                           ŚRODOWISKA  I  GOSPODARKI  WODNEJ</t>
  </si>
  <si>
    <t xml:space="preserve">                                              NA  2005  ROK</t>
  </si>
  <si>
    <t xml:space="preserve">         </t>
  </si>
  <si>
    <t>Lp.</t>
  </si>
  <si>
    <t>Dział           Rozdział                §</t>
  </si>
  <si>
    <t>T R E Ś Ć</t>
  </si>
  <si>
    <t>Plan na                            2005 r.</t>
  </si>
  <si>
    <t>Zmiany planu</t>
  </si>
  <si>
    <t>Plan po zmianach na 2005 r.</t>
  </si>
  <si>
    <t>2</t>
  </si>
  <si>
    <t>900         90011</t>
  </si>
  <si>
    <t>9570</t>
  </si>
  <si>
    <t>Stan środków obrotowych na początek roku</t>
  </si>
  <si>
    <t>Grzywny i inne kary pieniężne od osób prawnych i innych jednostek organizacyjnych</t>
  </si>
  <si>
    <t>1.</t>
  </si>
  <si>
    <t>Edukacja ekologiczna, propagowanie działań ekologicznych:</t>
  </si>
  <si>
    <t>Dotacje przekazywane z funduszy celowych na realizację zadań bieżących dla jednostek niezaliczanych do sektora finansów publicznych</t>
  </si>
  <si>
    <t>2.</t>
  </si>
  <si>
    <t>Urządzanie i utrzymanie terenów zieleni, zadrzewień, zakrzewień oraz parków:</t>
  </si>
  <si>
    <t>3.</t>
  </si>
  <si>
    <t>Inne cele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</si>
  <si>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</si>
  <si>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</si>
  <si>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>4.</t>
  </si>
  <si>
    <t>Realizacja przedsięwzięć związanych z gospodarką odpadami:</t>
  </si>
  <si>
    <t>STAN ŚRODKÓW OBROTOWYCH NA KONIEC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</si>
</sst>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0"/>
  </numFmts>
  <fonts count="32">
    <font>
      <sz val="10"/>
      <name val="Arial CE"/>
      <family val="0"/>
    </font>
    <font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i/>
      <sz val="11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Narrow"/>
      <family val="2"/>
    </font>
    <font>
      <i/>
      <sz val="10"/>
      <name val="Arial Narrow"/>
      <family val="2"/>
    </font>
    <font>
      <b/>
      <i/>
      <sz val="11"/>
      <name val="Arial Narrow"/>
      <family val="2"/>
    </font>
    <font>
      <i/>
      <sz val="9"/>
      <name val="Arial Narrow"/>
      <family val="2"/>
    </font>
    <font>
      <b/>
      <i/>
      <sz val="10"/>
      <name val="Arial Narrow"/>
      <family val="2"/>
    </font>
    <font>
      <sz val="14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b/>
      <i/>
      <sz val="12"/>
      <name val="Times New Roman CE"/>
      <family val="1"/>
    </font>
    <font>
      <sz val="11"/>
      <name val="Times New Roman CE"/>
      <family val="1"/>
    </font>
    <font>
      <sz val="10"/>
      <name val="MS Sans Serif"/>
      <family val="0"/>
    </font>
    <font>
      <sz val="13"/>
      <name val="Arial Narrow"/>
      <family val="2"/>
    </font>
  </fonts>
  <fills count="2">
    <fill>
      <patternFill/>
    </fill>
    <fill>
      <patternFill patternType="gray125"/>
    </fill>
  </fills>
  <borders count="10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165" fontId="5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4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6" xfId="0" applyNumberFormat="1" applyFont="1" applyFill="1" applyBorder="1" applyAlignment="1" applyProtection="1">
      <alignment horizontal="right"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10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10" xfId="21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Fill="1" applyBorder="1" applyAlignment="1" applyProtection="1">
      <alignment horizontal="centerContinuous" vertical="center"/>
      <protection locked="0"/>
    </xf>
    <xf numFmtId="3" fontId="2" fillId="0" borderId="14" xfId="0" applyNumberFormat="1" applyFont="1" applyFill="1" applyBorder="1" applyAlignment="1" applyProtection="1">
      <alignment vertical="center" wrapText="1"/>
      <protection locked="0"/>
    </xf>
    <xf numFmtId="164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164" fontId="2" fillId="0" borderId="3" xfId="21" applyNumberFormat="1" applyFont="1" applyFill="1" applyBorder="1" applyAlignment="1" applyProtection="1">
      <alignment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" xfId="0" applyNumberFormat="1" applyFont="1" applyFill="1" applyBorder="1" applyAlignment="1" applyProtection="1">
      <alignment vertical="center" wrapText="1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7" xfId="0" applyNumberFormat="1" applyFont="1" applyFill="1" applyBorder="1" applyAlignment="1" applyProtection="1">
      <alignment vertical="center"/>
      <protection locked="0"/>
    </xf>
    <xf numFmtId="3" fontId="10" fillId="0" borderId="8" xfId="0" applyNumberFormat="1" applyFont="1" applyFill="1" applyBorder="1" applyAlignment="1" applyProtection="1">
      <alignment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1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5" xfId="21" applyNumberFormat="1" applyFont="1" applyFill="1" applyBorder="1" applyAlignment="1" applyProtection="1">
      <alignment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2" fillId="0" borderId="7" xfId="0" applyNumberFormat="1" applyFont="1" applyFill="1" applyBorder="1" applyAlignment="1" applyProtection="1">
      <alignment horizontal="right" vertical="center"/>
      <protection locked="0"/>
    </xf>
    <xf numFmtId="1" fontId="10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3" xfId="21" applyNumberFormat="1" applyFont="1" applyFill="1" applyBorder="1" applyAlignment="1" applyProtection="1">
      <alignment vertical="center" wrapText="1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49" fontId="2" fillId="0" borderId="25" xfId="0" applyNumberFormat="1" applyFont="1" applyFill="1" applyBorder="1" applyAlignment="1" applyProtection="1">
      <alignment horizontal="centerContinuous" vertical="center"/>
      <protection locked="0"/>
    </xf>
    <xf numFmtId="49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9" xfId="0" applyNumberFormat="1" applyFont="1" applyFill="1" applyBorder="1" applyAlignment="1" applyProtection="1">
      <alignment vertical="center" wrapText="1"/>
      <protection locked="0"/>
    </xf>
    <xf numFmtId="164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164" fontId="2" fillId="0" borderId="14" xfId="21" applyNumberFormat="1" applyFont="1" applyFill="1" applyBorder="1" applyAlignment="1" applyProtection="1">
      <alignment vertical="center" wrapText="1"/>
      <protection locked="0"/>
    </xf>
    <xf numFmtId="3" fontId="2" fillId="0" borderId="30" xfId="0" applyNumberFormat="1" applyFont="1" applyFill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0" fontId="10" fillId="0" borderId="9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0" xfId="0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164" fontId="2" fillId="0" borderId="21" xfId="0" applyNumberFormat="1" applyFont="1" applyFill="1" applyBorder="1" applyAlignment="1" applyProtection="1">
      <alignment horizontal="center" vertical="center"/>
      <protection locked="0"/>
    </xf>
    <xf numFmtId="164" fontId="2" fillId="0" borderId="3" xfId="0" applyNumberFormat="1" applyFont="1" applyFill="1" applyBorder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9" fontId="12" fillId="0" borderId="4" xfId="0" applyNumberFormat="1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3" fontId="12" fillId="0" borderId="31" xfId="0" applyNumberFormat="1" applyFont="1" applyBorder="1" applyAlignment="1">
      <alignment horizontal="centerContinuous" vertical="center"/>
    </xf>
    <xf numFmtId="3" fontId="12" fillId="0" borderId="6" xfId="0" applyNumberFormat="1" applyFont="1" applyBorder="1" applyAlignment="1">
      <alignment horizontal="centerContinuous" vertical="center"/>
    </xf>
    <xf numFmtId="3" fontId="12" fillId="0" borderId="32" xfId="0" applyNumberFormat="1" applyFont="1" applyBorder="1" applyAlignment="1">
      <alignment horizontal="centerContinuous" vertic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34" xfId="0" applyFont="1" applyBorder="1" applyAlignment="1">
      <alignment horizontal="center" vertical="center"/>
    </xf>
    <xf numFmtId="0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3" fontId="10" fillId="0" borderId="35" xfId="0" applyNumberFormat="1" applyFont="1" applyFill="1" applyBorder="1" applyAlignment="1" applyProtection="1">
      <alignment horizontal="right" vertical="center"/>
      <protection locked="0"/>
    </xf>
    <xf numFmtId="3" fontId="10" fillId="0" borderId="36" xfId="0" applyNumberFormat="1" applyFont="1" applyFill="1" applyBorder="1" applyAlignment="1" applyProtection="1">
      <alignment vertical="center"/>
      <protection locked="0"/>
    </xf>
    <xf numFmtId="3" fontId="10" fillId="0" borderId="35" xfId="0" applyNumberFormat="1" applyFont="1" applyFill="1" applyBorder="1" applyAlignment="1" applyProtection="1">
      <alignment vertical="center"/>
      <protection locked="0"/>
    </xf>
    <xf numFmtId="164" fontId="2" fillId="0" borderId="29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0" fillId="0" borderId="30" xfId="0" applyNumberFormat="1" applyFont="1" applyFill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164" fontId="15" fillId="0" borderId="3" xfId="0" applyNumberFormat="1" applyFont="1" applyFill="1" applyBorder="1" applyAlignment="1" applyProtection="1">
      <alignment vertical="center"/>
      <protection locked="0"/>
    </xf>
    <xf numFmtId="164" fontId="15" fillId="0" borderId="37" xfId="0" applyNumberFormat="1" applyFont="1" applyFill="1" applyBorder="1" applyAlignment="1" applyProtection="1">
      <alignment vertical="center"/>
      <protection locked="0"/>
    </xf>
    <xf numFmtId="3" fontId="15" fillId="0" borderId="37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10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10" xfId="21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164" fontId="10" fillId="0" borderId="38" xfId="0" applyNumberFormat="1" applyFont="1" applyFill="1" applyBorder="1" applyAlignment="1" applyProtection="1">
      <alignment vertical="center"/>
      <protection locked="0"/>
    </xf>
    <xf numFmtId="3" fontId="10" fillId="0" borderId="38" xfId="0" applyNumberFormat="1" applyFont="1" applyFill="1" applyBorder="1" applyAlignment="1" applyProtection="1">
      <alignment vertical="center"/>
      <protection locked="0"/>
    </xf>
    <xf numFmtId="49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35" xfId="0" applyNumberFormat="1" applyFont="1" applyFill="1" applyBorder="1" applyAlignment="1" applyProtection="1">
      <alignment vertical="center"/>
      <protection locked="0"/>
    </xf>
    <xf numFmtId="3" fontId="10" fillId="0" borderId="38" xfId="0" applyNumberFormat="1" applyFont="1" applyFill="1" applyBorder="1" applyAlignment="1" applyProtection="1">
      <alignment vertical="center"/>
      <protection locked="0"/>
    </xf>
    <xf numFmtId="3" fontId="2" fillId="0" borderId="39" xfId="0" applyNumberFormat="1" applyFont="1" applyFill="1" applyBorder="1" applyAlignment="1" applyProtection="1">
      <alignment horizontal="right" vertical="center"/>
      <protection locked="0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3" fontId="2" fillId="0" borderId="39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" xfId="21" applyNumberFormat="1" applyFont="1" applyFill="1" applyBorder="1" applyAlignment="1" applyProtection="1">
      <alignment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10" fillId="0" borderId="11" xfId="0" applyNumberFormat="1" applyFont="1" applyFill="1" applyBorder="1" applyAlignment="1" applyProtection="1">
      <alignment horizontal="right" vertical="center"/>
      <protection locked="0"/>
    </xf>
    <xf numFmtId="3" fontId="10" fillId="0" borderId="39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49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29" xfId="0" applyNumberFormat="1" applyFont="1" applyFill="1" applyBorder="1" applyAlignment="1" applyProtection="1">
      <alignment vertical="center"/>
      <protection locked="0"/>
    </xf>
    <xf numFmtId="3" fontId="10" fillId="0" borderId="36" xfId="0" applyNumberFormat="1" applyFont="1" applyFill="1" applyBorder="1" applyAlignment="1" applyProtection="1">
      <alignment vertical="center"/>
      <protection locked="0"/>
    </xf>
    <xf numFmtId="0" fontId="10" fillId="0" borderId="22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3" xfId="0" applyNumberFormat="1" applyFont="1" applyFill="1" applyBorder="1" applyAlignment="1" applyProtection="1">
      <alignment vertical="center" wrapText="1"/>
      <protection locked="0"/>
    </xf>
    <xf numFmtId="164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Continuous" vertical="center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164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1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5" xfId="21" applyNumberFormat="1" applyFont="1" applyFill="1" applyBorder="1" applyAlignment="1" applyProtection="1">
      <alignment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1" fontId="10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9" xfId="21" applyNumberFormat="1" applyFont="1" applyFill="1" applyBorder="1" applyAlignment="1" applyProtection="1">
      <alignment vertical="center" wrapText="1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164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2" xfId="0" applyNumberFormat="1" applyFont="1" applyBorder="1" applyAlignment="1" applyProtection="1">
      <alignment horizontal="centerContinuous" vertical="center"/>
      <protection locked="0"/>
    </xf>
    <xf numFmtId="164" fontId="2" fillId="0" borderId="21" xfId="0" applyNumberFormat="1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3" fontId="2" fillId="0" borderId="21" xfId="0" applyNumberFormat="1" applyFont="1" applyBorder="1" applyAlignment="1" applyProtection="1">
      <alignment horizontal="right" vertical="center"/>
      <protection locked="0"/>
    </xf>
    <xf numFmtId="3" fontId="2" fillId="0" borderId="16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" fontId="9" fillId="0" borderId="2" xfId="0" applyNumberFormat="1" applyFont="1" applyFill="1" applyBorder="1" applyAlignment="1" applyProtection="1">
      <alignment horizontal="centerContinuous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164" fontId="19" fillId="0" borderId="21" xfId="21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horizontal="center" vertical="center"/>
      <protection locked="0"/>
    </xf>
    <xf numFmtId="3" fontId="19" fillId="0" borderId="21" xfId="0" applyNumberFormat="1" applyFont="1" applyFill="1" applyBorder="1" applyAlignment="1" applyProtection="1">
      <alignment vertical="center"/>
      <protection locked="0"/>
    </xf>
    <xf numFmtId="3" fontId="19" fillId="0" borderId="16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vertical="center"/>
      <protection locked="0"/>
    </xf>
    <xf numFmtId="3" fontId="19" fillId="0" borderId="17" xfId="0" applyNumberFormat="1" applyFont="1" applyFill="1" applyBorder="1" applyAlignment="1" applyProtection="1">
      <alignment vertical="center"/>
      <protection locked="0"/>
    </xf>
    <xf numFmtId="164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5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41" xfId="0" applyNumberFormat="1" applyFont="1" applyFill="1" applyBorder="1" applyAlignment="1" applyProtection="1">
      <alignment horizontal="right" vertical="center"/>
      <protection locked="0"/>
    </xf>
    <xf numFmtId="3" fontId="2" fillId="0" borderId="42" xfId="0" applyNumberFormat="1" applyFont="1" applyFill="1" applyBorder="1" applyAlignment="1" applyProtection="1">
      <alignment horizontal="right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vertical="center"/>
      <protection locked="0"/>
    </xf>
    <xf numFmtId="3" fontId="10" fillId="0" borderId="43" xfId="0" applyNumberFormat="1" applyFont="1" applyFill="1" applyBorder="1" applyAlignment="1" applyProtection="1">
      <alignment vertical="center"/>
      <protection locked="0"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3" fontId="10" fillId="0" borderId="44" xfId="0" applyNumberFormat="1" applyFont="1" applyFill="1" applyBorder="1" applyAlignment="1" applyProtection="1">
      <alignment vertical="center"/>
      <protection locked="0"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3" fontId="2" fillId="0" borderId="44" xfId="0" applyNumberFormat="1" applyFont="1" applyFill="1" applyBorder="1" applyAlignment="1" applyProtection="1">
      <alignment vertical="center"/>
      <protection locked="0"/>
    </xf>
    <xf numFmtId="3" fontId="10" fillId="0" borderId="45" xfId="0" applyNumberFormat="1" applyFont="1" applyFill="1" applyBorder="1" applyAlignment="1" applyProtection="1">
      <alignment vertical="center"/>
      <protection locked="0"/>
    </xf>
    <xf numFmtId="3" fontId="2" fillId="0" borderId="46" xfId="0" applyNumberFormat="1" applyFont="1" applyFill="1" applyBorder="1" applyAlignment="1" applyProtection="1">
      <alignment vertical="center"/>
      <protection locked="0"/>
    </xf>
    <xf numFmtId="3" fontId="10" fillId="0" borderId="43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horizontal="right" vertical="center"/>
      <protection locked="0"/>
    </xf>
    <xf numFmtId="3" fontId="2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43" xfId="0" applyNumberFormat="1" applyFont="1" applyFill="1" applyBorder="1" applyAlignment="1" applyProtection="1">
      <alignment horizontal="right" vertical="center"/>
      <protection locked="0"/>
    </xf>
    <xf numFmtId="3" fontId="2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vertical="center"/>
      <protection locked="0"/>
    </xf>
    <xf numFmtId="3" fontId="10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15" fillId="0" borderId="49" xfId="0" applyNumberFormat="1" applyFont="1" applyFill="1" applyBorder="1" applyAlignment="1" applyProtection="1">
      <alignment horizontal="right" vertical="center"/>
      <protection locked="0"/>
    </xf>
    <xf numFmtId="3" fontId="15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47" xfId="0" applyNumberFormat="1" applyFont="1" applyFill="1" applyBorder="1" applyAlignment="1" applyProtection="1">
      <alignment vertical="center"/>
      <protection locked="0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3" fontId="10" fillId="0" borderId="48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3" fontId="2" fillId="0" borderId="48" xfId="0" applyNumberFormat="1" applyFont="1" applyFill="1" applyBorder="1" applyAlignment="1" applyProtection="1">
      <alignment vertical="center"/>
      <protection locked="0"/>
    </xf>
    <xf numFmtId="3" fontId="10" fillId="0" borderId="51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vertical="center"/>
      <protection locked="0"/>
    </xf>
    <xf numFmtId="3" fontId="10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2" fillId="0" borderId="49" xfId="0" applyNumberFormat="1" applyFont="1" applyFill="1" applyBorder="1" applyAlignment="1" applyProtection="1">
      <alignment horizontal="right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2" fillId="0" borderId="49" xfId="0" applyNumberFormat="1" applyFont="1" applyFill="1" applyBorder="1" applyAlignment="1" applyProtection="1">
      <alignment horizontal="right" vertical="center"/>
      <protection locked="0"/>
    </xf>
    <xf numFmtId="3" fontId="2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48" xfId="0" applyNumberFormat="1" applyFont="1" applyFill="1" applyBorder="1" applyAlignment="1" applyProtection="1">
      <alignment vertical="center"/>
      <protection locked="0"/>
    </xf>
    <xf numFmtId="164" fontId="15" fillId="0" borderId="27" xfId="0" applyNumberFormat="1" applyFont="1" applyFill="1" applyBorder="1" applyAlignment="1" applyProtection="1">
      <alignment vertical="center"/>
      <protection locked="0"/>
    </xf>
    <xf numFmtId="3" fontId="15" fillId="0" borderId="53" xfId="0" applyNumberFormat="1" applyFont="1" applyFill="1" applyBorder="1" applyAlignment="1" applyProtection="1">
      <alignment vertical="center"/>
      <protection locked="0"/>
    </xf>
    <xf numFmtId="1" fontId="10" fillId="0" borderId="54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39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164" fontId="2" fillId="0" borderId="21" xfId="0" applyNumberFormat="1" applyFont="1" applyFill="1" applyBorder="1" applyAlignment="1" applyProtection="1">
      <alignment horizontal="center" vertical="center"/>
      <protection locked="0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5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4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5" xfId="0" applyFont="1" applyBorder="1" applyAlignment="1">
      <alignment vertical="center"/>
    </xf>
    <xf numFmtId="1" fontId="10" fillId="0" borderId="9" xfId="0" applyNumberFormat="1" applyFont="1" applyBorder="1" applyAlignment="1" applyProtection="1">
      <alignment horizontal="centerContinuous" vertical="center"/>
      <protection locked="0"/>
    </xf>
    <xf numFmtId="164" fontId="10" fillId="0" borderId="39" xfId="0" applyNumberFormat="1" applyFont="1" applyBorder="1" applyAlignment="1" applyProtection="1">
      <alignment vertical="center" wrapText="1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3" fontId="10" fillId="0" borderId="39" xfId="0" applyNumberFormat="1" applyFont="1" applyBorder="1" applyAlignment="1" applyProtection="1">
      <alignment horizontal="right" vertical="center"/>
      <protection locked="0"/>
    </xf>
    <xf numFmtId="3" fontId="10" fillId="0" borderId="12" xfId="0" applyNumberFormat="1" applyFont="1" applyBorder="1" applyAlignment="1" applyProtection="1">
      <alignment horizontal="right" vertical="center"/>
      <protection locked="0"/>
    </xf>
    <xf numFmtId="3" fontId="10" fillId="0" borderId="48" xfId="0" applyNumberFormat="1" applyFont="1" applyBorder="1" applyAlignment="1" applyProtection="1">
      <alignment horizontal="right" vertical="center"/>
      <protection locked="0"/>
    </xf>
    <xf numFmtId="3" fontId="10" fillId="0" borderId="44" xfId="0" applyNumberFormat="1" applyFont="1" applyBorder="1" applyAlignment="1" applyProtection="1">
      <alignment horizontal="right" vertical="center"/>
      <protection locked="0"/>
    </xf>
    <xf numFmtId="164" fontId="2" fillId="0" borderId="14" xfId="21" applyNumberFormat="1" applyFont="1" applyFill="1" applyBorder="1" applyAlignment="1" applyProtection="1">
      <alignment vertical="center" wrapText="1"/>
      <protection locked="0"/>
    </xf>
    <xf numFmtId="3" fontId="10" fillId="0" borderId="56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centerContinuous" vertical="center"/>
      <protection locked="0"/>
    </xf>
    <xf numFmtId="1" fontId="10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9" xfId="21" applyNumberFormat="1" applyFont="1" applyFill="1" applyBorder="1" applyAlignment="1" applyProtection="1">
      <alignment vertical="center" wrapText="1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vertical="center" wrapText="1"/>
      <protection locked="0"/>
    </xf>
    <xf numFmtId="164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57" xfId="0" applyNumberFormat="1" applyFont="1" applyFill="1" applyBorder="1" applyAlignment="1" applyProtection="1">
      <alignment vertical="center"/>
      <protection locked="0"/>
    </xf>
    <xf numFmtId="3" fontId="10" fillId="0" borderId="52" xfId="0" applyNumberFormat="1" applyFont="1" applyFill="1" applyBorder="1" applyAlignment="1" applyProtection="1">
      <alignment horizontal="right" vertical="center"/>
      <protection locked="0"/>
    </xf>
    <xf numFmtId="3" fontId="10" fillId="0" borderId="46" xfId="0" applyNumberFormat="1" applyFont="1" applyFill="1" applyBorder="1" applyAlignment="1" applyProtection="1">
      <alignment horizontal="right" vertical="center"/>
      <protection locked="0"/>
    </xf>
    <xf numFmtId="1" fontId="2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3" xfId="21" applyNumberFormat="1" applyFont="1" applyFill="1" applyBorder="1" applyAlignment="1" applyProtection="1">
      <alignment vertical="center" wrapText="1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3" fontId="2" fillId="0" borderId="41" xfId="0" applyNumberFormat="1" applyFont="1" applyFill="1" applyBorder="1" applyAlignment="1" applyProtection="1">
      <alignment horizontal="right" vertical="center"/>
      <protection locked="0"/>
    </xf>
    <xf numFmtId="3" fontId="2" fillId="0" borderId="51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164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5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58" xfId="0" applyNumberFormat="1" applyFont="1" applyFill="1" applyBorder="1" applyAlignment="1" applyProtection="1">
      <alignment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3" fontId="2" fillId="0" borderId="44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NumberFormat="1" applyFont="1" applyFill="1" applyBorder="1" applyAlignment="1" applyProtection="1">
      <alignment vertical="center" wrapText="1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21" applyNumberFormat="1" applyFont="1" applyFill="1" applyBorder="1" applyAlignment="1" applyProtection="1">
      <alignment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NumberFormat="1" applyFont="1" applyFill="1" applyBorder="1" applyAlignment="1" applyProtection="1">
      <alignment vertical="center" wrapText="1"/>
      <protection locked="0"/>
    </xf>
    <xf numFmtId="164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horizontal="right" vertical="center"/>
      <protection locked="0"/>
    </xf>
    <xf numFmtId="3" fontId="2" fillId="0" borderId="46" xfId="0" applyNumberFormat="1" applyFont="1" applyFill="1" applyBorder="1" applyAlignment="1" applyProtection="1">
      <alignment horizontal="right" vertical="center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41" xfId="0" applyNumberFormat="1" applyFont="1" applyFill="1" applyBorder="1" applyAlignment="1" applyProtection="1">
      <alignment vertical="center" wrapText="1"/>
      <protection locked="0"/>
    </xf>
    <xf numFmtId="164" fontId="15" fillId="0" borderId="23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15" fillId="0" borderId="51" xfId="0" applyNumberFormat="1" applyFont="1" applyFill="1" applyBorder="1" applyAlignment="1" applyProtection="1">
      <alignment horizontal="right" vertical="center"/>
      <protection locked="0"/>
    </xf>
    <xf numFmtId="3" fontId="2" fillId="0" borderId="45" xfId="0" applyNumberFormat="1" applyFont="1" applyFill="1" applyBorder="1" applyAlignment="1" applyProtection="1">
      <alignment horizontal="right" vertical="center"/>
      <protection locked="0"/>
    </xf>
    <xf numFmtId="1" fontId="2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7" xfId="21" applyNumberFormat="1" applyFont="1" applyFill="1" applyBorder="1" applyAlignment="1" applyProtection="1">
      <alignment vertical="center" wrapText="1"/>
      <protection locked="0"/>
    </xf>
    <xf numFmtId="3" fontId="2" fillId="0" borderId="60" xfId="0" applyNumberFormat="1" applyFont="1" applyFill="1" applyBorder="1" applyAlignment="1" applyProtection="1">
      <alignment horizontal="right" vertical="center"/>
      <protection locked="0"/>
    </xf>
    <xf numFmtId="3" fontId="2" fillId="0" borderId="61" xfId="0" applyNumberFormat="1" applyFont="1" applyFill="1" applyBorder="1" applyAlignment="1" applyProtection="1">
      <alignment horizontal="right" vertical="center"/>
      <protection locked="0"/>
    </xf>
    <xf numFmtId="3" fontId="2" fillId="0" borderId="62" xfId="0" applyNumberFormat="1" applyFont="1" applyFill="1" applyBorder="1" applyAlignment="1" applyProtection="1">
      <alignment horizontal="right" vertical="center"/>
      <protection locked="0"/>
    </xf>
    <xf numFmtId="3" fontId="2" fillId="0" borderId="63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18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9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19" fillId="0" borderId="3" xfId="0" applyNumberFormat="1" applyFont="1" applyFill="1" applyBorder="1" applyAlignment="1" applyProtection="1">
      <alignment vertical="center"/>
      <protection locked="0"/>
    </xf>
    <xf numFmtId="3" fontId="19" fillId="0" borderId="37" xfId="0" applyNumberFormat="1" applyFont="1" applyFill="1" applyBorder="1" applyAlignment="1" applyProtection="1">
      <alignment vertical="center"/>
      <protection locked="0"/>
    </xf>
    <xf numFmtId="1" fontId="3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15" xfId="0" applyNumberFormat="1" applyFont="1" applyFill="1" applyBorder="1" applyAlignment="1" applyProtection="1">
      <alignment vertical="center"/>
      <protection locked="0"/>
    </xf>
    <xf numFmtId="0" fontId="14" fillId="0" borderId="34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Continuous" vertical="center"/>
      <protection locked="0"/>
    </xf>
    <xf numFmtId="164" fontId="2" fillId="0" borderId="21" xfId="0" applyNumberFormat="1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3" fontId="2" fillId="0" borderId="37" xfId="0" applyNumberFormat="1" applyFont="1" applyFill="1" applyBorder="1" applyAlignment="1" applyProtection="1">
      <alignment horizontal="right" vertical="center"/>
      <protection locked="0"/>
    </xf>
    <xf numFmtId="164" fontId="2" fillId="0" borderId="21" xfId="21" applyNumberFormat="1" applyFont="1" applyFill="1" applyBorder="1" applyAlignment="1" applyProtection="1">
      <alignment vertical="center" wrapText="1"/>
      <protection locked="0"/>
    </xf>
    <xf numFmtId="0" fontId="5" fillId="0" borderId="65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66" xfId="0" applyFont="1" applyBorder="1" applyAlignment="1">
      <alignment horizontal="center" vertical="center"/>
    </xf>
    <xf numFmtId="0" fontId="14" fillId="0" borderId="66" xfId="0" applyNumberFormat="1" applyFont="1" applyFill="1" applyBorder="1" applyAlignment="1" applyProtection="1">
      <alignment horizontal="center" vertical="center"/>
      <protection locked="0"/>
    </xf>
    <xf numFmtId="3" fontId="10" fillId="0" borderId="67" xfId="0" applyNumberFormat="1" applyFont="1" applyFill="1" applyBorder="1" applyAlignment="1" applyProtection="1">
      <alignment horizontal="right" vertical="center"/>
      <protection locked="0"/>
    </xf>
    <xf numFmtId="3" fontId="2" fillId="0" borderId="68" xfId="0" applyNumberFormat="1" applyFont="1" applyFill="1" applyBorder="1" applyAlignment="1" applyProtection="1">
      <alignment horizontal="right" vertical="center"/>
      <protection locked="0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3" fontId="2" fillId="0" borderId="67" xfId="0" applyNumberFormat="1" applyFont="1" applyFill="1" applyBorder="1" applyAlignment="1" applyProtection="1">
      <alignment horizontal="right" vertical="center"/>
      <protection locked="0"/>
    </xf>
    <xf numFmtId="3" fontId="19" fillId="0" borderId="68" xfId="0" applyNumberFormat="1" applyFont="1" applyFill="1" applyBorder="1" applyAlignment="1" applyProtection="1">
      <alignment horizontal="right" vertical="center"/>
      <protection locked="0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3" fontId="10" fillId="0" borderId="67" xfId="0" applyNumberFormat="1" applyFont="1" applyFill="1" applyBorder="1" applyAlignment="1" applyProtection="1">
      <alignment horizontal="right" vertical="center"/>
      <protection locked="0"/>
    </xf>
    <xf numFmtId="3" fontId="10" fillId="0" borderId="70" xfId="0" applyNumberFormat="1" applyFont="1" applyFill="1" applyBorder="1" applyAlignment="1" applyProtection="1">
      <alignment horizontal="right" vertical="center"/>
      <protection locked="0"/>
    </xf>
    <xf numFmtId="3" fontId="10" fillId="0" borderId="70" xfId="0" applyNumberFormat="1" applyFont="1" applyFill="1" applyBorder="1" applyAlignment="1" applyProtection="1">
      <alignment horizontal="right" vertical="center"/>
      <protection locked="0"/>
    </xf>
    <xf numFmtId="3" fontId="10" fillId="0" borderId="67" xfId="0" applyNumberFormat="1" applyFont="1" applyFill="1" applyBorder="1" applyAlignment="1" applyProtection="1">
      <alignment vertical="center"/>
      <protection locked="0"/>
    </xf>
    <xf numFmtId="3" fontId="6" fillId="0" borderId="66" xfId="0" applyNumberFormat="1" applyFont="1" applyFill="1" applyBorder="1" applyAlignment="1" applyProtection="1">
      <alignment horizontal="right" vertical="center"/>
      <protection locked="0"/>
    </xf>
    <xf numFmtId="3" fontId="11" fillId="0" borderId="69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0" fontId="10" fillId="0" borderId="5" xfId="0" applyNumberFormat="1" applyFont="1" applyFill="1" applyBorder="1" applyAlignment="1" applyProtection="1">
      <alignment vertical="center"/>
      <protection locked="0"/>
    </xf>
    <xf numFmtId="3" fontId="11" fillId="0" borderId="7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49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vertical="center" wrapText="1"/>
      <protection locked="0"/>
    </xf>
    <xf numFmtId="3" fontId="20" fillId="0" borderId="48" xfId="0" applyNumberFormat="1" applyFont="1" applyFill="1" applyBorder="1" applyAlignment="1" applyProtection="1">
      <alignment horizontal="right" vertical="center"/>
      <protection locked="0"/>
    </xf>
    <xf numFmtId="49" fontId="10" fillId="0" borderId="28" xfId="0" applyNumberFormat="1" applyFont="1" applyFill="1" applyBorder="1" applyAlignment="1" applyProtection="1">
      <alignment horizontal="center" vertical="center"/>
      <protection locked="0"/>
    </xf>
    <xf numFmtId="164" fontId="10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9" xfId="0" applyNumberFormat="1" applyFont="1" applyFill="1" applyBorder="1" applyAlignment="1" applyProtection="1">
      <alignment vertical="center"/>
      <protection locked="0"/>
    </xf>
    <xf numFmtId="3" fontId="15" fillId="0" borderId="50" xfId="0" applyNumberFormat="1" applyFont="1" applyFill="1" applyBorder="1" applyAlignment="1" applyProtection="1">
      <alignment horizontal="right" vertical="center"/>
      <protection locked="0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3" fontId="2" fillId="0" borderId="53" xfId="0" applyNumberFormat="1" applyFont="1" applyFill="1" applyBorder="1" applyAlignment="1" applyProtection="1">
      <alignment horizontal="right" vertical="center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3" fontId="2" fillId="0" borderId="68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7" xfId="0" applyNumberFormat="1" applyFont="1" applyFill="1" applyBorder="1" applyAlignment="1" applyProtection="1">
      <alignment vertical="center" wrapText="1"/>
      <protection locked="0"/>
    </xf>
    <xf numFmtId="164" fontId="2" fillId="0" borderId="21" xfId="0" applyNumberFormat="1" applyFont="1" applyFill="1" applyBorder="1" applyAlignment="1" applyProtection="1">
      <alignment vertical="center"/>
      <protection locked="0"/>
    </xf>
    <xf numFmtId="3" fontId="10" fillId="0" borderId="68" xfId="0" applyNumberFormat="1" applyFont="1" applyFill="1" applyBorder="1" applyAlignment="1" applyProtection="1">
      <alignment horizontal="right" vertical="center"/>
      <protection locked="0"/>
    </xf>
    <xf numFmtId="0" fontId="5" fillId="0" borderId="72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73" xfId="0" applyFont="1" applyBorder="1" applyAlignment="1">
      <alignment horizontal="center" vertical="center"/>
    </xf>
    <xf numFmtId="0" fontId="14" fillId="0" borderId="73" xfId="0" applyNumberFormat="1" applyFont="1" applyFill="1" applyBorder="1" applyAlignment="1" applyProtection="1">
      <alignment horizontal="center" vertical="center"/>
      <protection locked="0"/>
    </xf>
    <xf numFmtId="3" fontId="10" fillId="0" borderId="74" xfId="0" applyNumberFormat="1" applyFont="1" applyFill="1" applyBorder="1" applyAlignment="1" applyProtection="1">
      <alignment horizontal="right"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3" fontId="19" fillId="0" borderId="17" xfId="0" applyNumberFormat="1" applyFont="1" applyFill="1" applyBorder="1" applyAlignment="1" applyProtection="1">
      <alignment horizontal="right" vertical="center"/>
      <protection locked="0"/>
    </xf>
    <xf numFmtId="3" fontId="10" fillId="0" borderId="74" xfId="0" applyNumberFormat="1" applyFont="1" applyFill="1" applyBorder="1" applyAlignment="1" applyProtection="1">
      <alignment horizontal="right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74" xfId="0" applyNumberFormat="1" applyFont="1" applyFill="1" applyBorder="1" applyAlignment="1" applyProtection="1">
      <alignment vertical="center"/>
      <protection locked="0"/>
    </xf>
    <xf numFmtId="3" fontId="6" fillId="0" borderId="73" xfId="0" applyNumberFormat="1" applyFont="1" applyFill="1" applyBorder="1" applyAlignment="1" applyProtection="1">
      <alignment horizontal="right" vertical="center"/>
      <protection locked="0"/>
    </xf>
    <xf numFmtId="0" fontId="11" fillId="0" borderId="8" xfId="0" applyFont="1" applyBorder="1" applyAlignment="1">
      <alignment horizontal="centerContinuous"/>
    </xf>
    <xf numFmtId="164" fontId="19" fillId="0" borderId="3" xfId="21" applyNumberFormat="1" applyFont="1" applyFill="1" applyBorder="1" applyAlignment="1" applyProtection="1">
      <alignment vertical="center" wrapText="1"/>
      <protection locked="0"/>
    </xf>
    <xf numFmtId="0" fontId="19" fillId="0" borderId="3" xfId="0" applyNumberFormat="1" applyFont="1" applyFill="1" applyBorder="1" applyAlignment="1" applyProtection="1">
      <alignment horizontal="center" vertical="center"/>
      <protection locked="0"/>
    </xf>
    <xf numFmtId="3" fontId="19" fillId="0" borderId="21" xfId="0" applyNumberFormat="1" applyFont="1" applyFill="1" applyBorder="1" applyAlignment="1" applyProtection="1">
      <alignment horizontal="right" vertical="center"/>
      <protection locked="0"/>
    </xf>
    <xf numFmtId="3" fontId="19" fillId="0" borderId="0" xfId="0" applyNumberFormat="1" applyFont="1" applyFill="1" applyBorder="1" applyAlignment="1" applyProtection="1">
      <alignment horizontal="right" vertical="center"/>
      <protection locked="0"/>
    </xf>
    <xf numFmtId="3" fontId="19" fillId="0" borderId="49" xfId="0" applyNumberFormat="1" applyFont="1" applyFill="1" applyBorder="1" applyAlignment="1" applyProtection="1">
      <alignment horizontal="right" vertical="center"/>
      <protection locked="0"/>
    </xf>
    <xf numFmtId="3" fontId="19" fillId="0" borderId="40" xfId="0" applyNumberFormat="1" applyFont="1" applyFill="1" applyBorder="1" applyAlignment="1" applyProtection="1">
      <alignment horizontal="right" vertical="center"/>
      <protection locked="0"/>
    </xf>
    <xf numFmtId="1" fontId="3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19" fillId="0" borderId="23" xfId="21" applyNumberFormat="1" applyFont="1" applyFill="1" applyBorder="1" applyAlignment="1" applyProtection="1">
      <alignment vertical="center" wrapText="1"/>
      <protection locked="0"/>
    </xf>
    <xf numFmtId="0" fontId="19" fillId="0" borderId="23" xfId="0" applyNumberFormat="1" applyFont="1" applyFill="1" applyBorder="1" applyAlignment="1" applyProtection="1">
      <alignment horizontal="center" vertical="center"/>
      <protection locked="0"/>
    </xf>
    <xf numFmtId="3" fontId="19" fillId="0" borderId="20" xfId="0" applyNumberFormat="1" applyFont="1" applyFill="1" applyBorder="1" applyAlignment="1" applyProtection="1">
      <alignment horizontal="right" vertical="center"/>
      <protection locked="0"/>
    </xf>
    <xf numFmtId="3" fontId="19" fillId="0" borderId="41" xfId="0" applyNumberFormat="1" applyFont="1" applyFill="1" applyBorder="1" applyAlignment="1" applyProtection="1">
      <alignment horizontal="right" vertical="center"/>
      <protection locked="0"/>
    </xf>
    <xf numFmtId="3" fontId="19" fillId="0" borderId="51" xfId="0" applyNumberFormat="1" applyFont="1" applyFill="1" applyBorder="1" applyAlignment="1" applyProtection="1">
      <alignment horizontal="right" vertical="center"/>
      <protection locked="0"/>
    </xf>
    <xf numFmtId="3" fontId="19" fillId="0" borderId="45" xfId="0" applyNumberFormat="1" applyFont="1" applyFill="1" applyBorder="1" applyAlignment="1" applyProtection="1">
      <alignment horizontal="right" vertical="center"/>
      <protection locked="0"/>
    </xf>
    <xf numFmtId="3" fontId="19" fillId="0" borderId="21" xfId="0" applyNumberFormat="1" applyFont="1" applyFill="1" applyBorder="1" applyAlignment="1" applyProtection="1">
      <alignment vertical="center"/>
      <protection locked="0"/>
    </xf>
    <xf numFmtId="3" fontId="19" fillId="0" borderId="16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vertical="center"/>
      <protection locked="0"/>
    </xf>
    <xf numFmtId="3" fontId="19" fillId="0" borderId="17" xfId="0" applyNumberFormat="1" applyFont="1" applyFill="1" applyBorder="1" applyAlignment="1" applyProtection="1">
      <alignment vertical="center"/>
      <protection locked="0"/>
    </xf>
    <xf numFmtId="1" fontId="19" fillId="0" borderId="2" xfId="0" applyNumberFormat="1" applyFont="1" applyFill="1" applyBorder="1" applyAlignment="1" applyProtection="1">
      <alignment horizontal="centerContinuous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vertical="center" wrapText="1"/>
      <protection locked="0"/>
    </xf>
    <xf numFmtId="164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Fill="1" applyBorder="1" applyAlignment="1" applyProtection="1">
      <alignment vertical="center" wrapText="1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164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3" fontId="10" fillId="0" borderId="16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1" fontId="2" fillId="0" borderId="5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" xfId="0" applyNumberFormat="1" applyFont="1" applyFill="1" applyBorder="1" applyAlignment="1" applyProtection="1">
      <alignment vertical="center" wrapText="1"/>
      <protection locked="0"/>
    </xf>
    <xf numFmtId="1" fontId="10" fillId="0" borderId="7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76" xfId="0" applyNumberFormat="1" applyFont="1" applyFill="1" applyBorder="1" applyAlignment="1" applyProtection="1">
      <alignment horizontal="centerContinuous"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2" fillId="0" borderId="52" xfId="0" applyNumberFormat="1" applyFont="1" applyFill="1" applyBorder="1" applyAlignment="1" applyProtection="1">
      <alignment horizontal="right" vertical="center"/>
      <protection locked="0"/>
    </xf>
    <xf numFmtId="3" fontId="2" fillId="0" borderId="73" xfId="0" applyNumberFormat="1" applyFont="1" applyFill="1" applyBorder="1" applyAlignment="1" applyProtection="1">
      <alignment horizontal="right" vertical="center"/>
      <protection locked="0"/>
    </xf>
    <xf numFmtId="0" fontId="10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22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NumberFormat="1" applyFont="1" applyFill="1" applyBorder="1" applyAlignment="1" applyProtection="1">
      <alignment horizontal="center" vertical="center"/>
      <protection locked="0"/>
    </xf>
    <xf numFmtId="164" fontId="10" fillId="0" borderId="14" xfId="0" applyNumberFormat="1" applyFont="1" applyFill="1" applyBorder="1" applyAlignment="1" applyProtection="1">
      <alignment horizontal="center" vertical="center"/>
      <protection locked="0"/>
    </xf>
    <xf numFmtId="164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NumberFormat="1" applyFont="1" applyFill="1" applyBorder="1" applyAlignment="1" applyProtection="1">
      <alignment horizontal="centerContinuous" vertical="center"/>
      <protection locked="0"/>
    </xf>
    <xf numFmtId="1" fontId="2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3" xfId="21" applyNumberFormat="1" applyFont="1" applyFill="1" applyBorder="1" applyAlignment="1" applyProtection="1">
      <alignment vertical="center" wrapText="1"/>
      <protection locked="0"/>
    </xf>
    <xf numFmtId="164" fontId="10" fillId="0" borderId="3" xfId="0" applyNumberFormat="1" applyFont="1" applyFill="1" applyBorder="1" applyAlignment="1" applyProtection="1">
      <alignment horizontal="center" vertical="center"/>
      <protection locked="0"/>
    </xf>
    <xf numFmtId="164" fontId="22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77" xfId="0" applyNumberFormat="1" applyFont="1" applyFill="1" applyBorder="1" applyAlignment="1" applyProtection="1">
      <alignment horizontal="center" vertical="center"/>
      <protection locked="0"/>
    </xf>
    <xf numFmtId="0" fontId="14" fillId="0" borderId="78" xfId="0" applyNumberFormat="1" applyFont="1" applyFill="1" applyBorder="1" applyAlignment="1" applyProtection="1">
      <alignment horizontal="center" vertical="center"/>
      <protection locked="0"/>
    </xf>
    <xf numFmtId="0" fontId="14" fillId="0" borderId="79" xfId="0" applyNumberFormat="1" applyFont="1" applyFill="1" applyBorder="1" applyAlignment="1" applyProtection="1">
      <alignment horizontal="center" vertical="center"/>
      <protection locked="0"/>
    </xf>
    <xf numFmtId="0" fontId="14" fillId="0" borderId="80" xfId="0" applyNumberFormat="1" applyFont="1" applyFill="1" applyBorder="1" applyAlignment="1" applyProtection="1">
      <alignment horizontal="center" vertical="center"/>
      <protection locked="0"/>
    </xf>
    <xf numFmtId="164" fontId="10" fillId="0" borderId="39" xfId="21" applyNumberFormat="1" applyFont="1" applyFill="1" applyBorder="1" applyAlignment="1" applyProtection="1">
      <alignment vertical="center" wrapText="1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3" fontId="2" fillId="0" borderId="66" xfId="0" applyNumberFormat="1" applyFont="1" applyFill="1" applyBorder="1" applyAlignment="1" applyProtection="1">
      <alignment horizontal="right" vertical="center"/>
      <protection locked="0"/>
    </xf>
    <xf numFmtId="1" fontId="2" fillId="0" borderId="25" xfId="0" applyNumberFormat="1" applyFont="1" applyFill="1" applyBorder="1" applyAlignment="1" applyProtection="1">
      <alignment horizontal="centerContinuous" vertical="center"/>
      <protection locked="0"/>
    </xf>
    <xf numFmtId="0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NumberFormat="1" applyFont="1" applyFill="1" applyBorder="1" applyAlignment="1" applyProtection="1">
      <alignment horizontal="center" vertical="top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81" xfId="0" applyNumberFormat="1" applyFont="1" applyFill="1" applyBorder="1" applyAlignment="1" applyProtection="1">
      <alignment horizontal="centerContinuous" vertical="center"/>
      <protection locked="0"/>
    </xf>
    <xf numFmtId="164" fontId="22" fillId="0" borderId="21" xfId="0" applyNumberFormat="1" applyFont="1" applyFill="1" applyBorder="1" applyAlignment="1" applyProtection="1">
      <alignment horizontal="center" vertical="center"/>
      <protection locked="0"/>
    </xf>
    <xf numFmtId="164" fontId="19" fillId="0" borderId="27" xfId="21" applyNumberFormat="1" applyFont="1" applyFill="1" applyBorder="1" applyAlignment="1" applyProtection="1">
      <alignment vertical="center" wrapText="1"/>
      <protection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1" fontId="3" fillId="0" borderId="5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3" fontId="10" fillId="0" borderId="15" xfId="0" applyNumberFormat="1" applyFont="1" applyBorder="1" applyAlignment="1" applyProtection="1">
      <alignment horizontal="right" vertical="center"/>
      <protection locked="0"/>
    </xf>
    <xf numFmtId="3" fontId="10" fillId="0" borderId="42" xfId="0" applyNumberFormat="1" applyFont="1" applyBorder="1" applyAlignment="1" applyProtection="1">
      <alignment horizontal="right" vertical="center"/>
      <protection locked="0"/>
    </xf>
    <xf numFmtId="3" fontId="10" fillId="0" borderId="52" xfId="0" applyNumberFormat="1" applyFont="1" applyBorder="1" applyAlignment="1" applyProtection="1">
      <alignment horizontal="right" vertical="center"/>
      <protection locked="0"/>
    </xf>
    <xf numFmtId="3" fontId="2" fillId="0" borderId="46" xfId="0" applyNumberFormat="1" applyFont="1" applyBorder="1" applyAlignment="1" applyProtection="1">
      <alignment horizontal="right" vertical="center"/>
      <protection locked="0"/>
    </xf>
    <xf numFmtId="1" fontId="2" fillId="0" borderId="22" xfId="0" applyNumberFormat="1" applyFont="1" applyBorder="1" applyAlignment="1" applyProtection="1">
      <alignment horizontal="centerContinuous" vertical="center"/>
      <protection locked="0"/>
    </xf>
    <xf numFmtId="164" fontId="2" fillId="0" borderId="20" xfId="0" applyNumberFormat="1" applyFont="1" applyBorder="1" applyAlignment="1" applyProtection="1">
      <alignment vertical="center" wrapText="1"/>
      <protection locked="0"/>
    </xf>
    <xf numFmtId="3" fontId="2" fillId="0" borderId="20" xfId="0" applyNumberFormat="1" applyFont="1" applyBorder="1" applyAlignment="1" applyProtection="1">
      <alignment horizontal="right" vertical="center"/>
      <protection locked="0"/>
    </xf>
    <xf numFmtId="3" fontId="2" fillId="0" borderId="41" xfId="0" applyNumberFormat="1" applyFont="1" applyBorder="1" applyAlignment="1" applyProtection="1">
      <alignment horizontal="right" vertical="center"/>
      <protection locked="0"/>
    </xf>
    <xf numFmtId="3" fontId="2" fillId="0" borderId="51" xfId="0" applyNumberFormat="1" applyFont="1" applyBorder="1" applyAlignment="1" applyProtection="1">
      <alignment horizontal="right" vertical="center"/>
      <protection locked="0"/>
    </xf>
    <xf numFmtId="3" fontId="2" fillId="0" borderId="45" xfId="0" applyNumberFormat="1" applyFont="1" applyBorder="1" applyAlignment="1" applyProtection="1">
      <alignment horizontal="right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164" fontId="19" fillId="0" borderId="3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5" fillId="0" borderId="6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68" xfId="0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24" fillId="0" borderId="3" xfId="0" applyFont="1" applyBorder="1" applyAlignment="1">
      <alignment/>
    </xf>
    <xf numFmtId="3" fontId="24" fillId="0" borderId="3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25" fillId="0" borderId="3" xfId="0" applyFont="1" applyBorder="1" applyAlignment="1">
      <alignment/>
    </xf>
    <xf numFmtId="3" fontId="25" fillId="0" borderId="3" xfId="0" applyNumberFormat="1" applyFont="1" applyBorder="1" applyAlignment="1">
      <alignment/>
    </xf>
    <xf numFmtId="0" fontId="19" fillId="0" borderId="3" xfId="0" applyFont="1" applyBorder="1" applyAlignment="1">
      <alignment vertical="center" wrapText="1"/>
    </xf>
    <xf numFmtId="3" fontId="19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vertical="center"/>
    </xf>
    <xf numFmtId="3" fontId="2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1" fillId="0" borderId="82" xfId="0" applyNumberFormat="1" applyFont="1" applyBorder="1" applyAlignment="1">
      <alignment/>
    </xf>
    <xf numFmtId="0" fontId="3" fillId="0" borderId="68" xfId="0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3" fontId="19" fillId="0" borderId="8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3" fontId="19" fillId="0" borderId="16" xfId="0" applyNumberFormat="1" applyFont="1" applyBorder="1" applyAlignment="1">
      <alignment vertical="center"/>
    </xf>
    <xf numFmtId="0" fontId="3" fillId="0" borderId="69" xfId="0" applyFont="1" applyBorder="1" applyAlignment="1">
      <alignment/>
    </xf>
    <xf numFmtId="0" fontId="11" fillId="0" borderId="31" xfId="0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1" fillId="0" borderId="31" xfId="0" applyNumberFormat="1" applyFont="1" applyBorder="1" applyAlignment="1">
      <alignment horizontal="centerContinuous" vertical="center"/>
    </xf>
    <xf numFmtId="4" fontId="4" fillId="0" borderId="6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5" fillId="0" borderId="83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84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85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86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" fontId="2" fillId="0" borderId="87" xfId="0" applyNumberFormat="1" applyFont="1" applyFill="1" applyBorder="1" applyAlignment="1" applyProtection="1">
      <alignment horizontal="centerContinuous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3" fontId="2" fillId="0" borderId="88" xfId="0" applyNumberFormat="1" applyFont="1" applyFill="1" applyBorder="1" applyAlignment="1" applyProtection="1">
      <alignment horizontal="right" vertical="center"/>
      <protection locked="0"/>
    </xf>
    <xf numFmtId="3" fontId="2" fillId="0" borderId="89" xfId="0" applyNumberFormat="1" applyFont="1" applyFill="1" applyBorder="1" applyAlignment="1" applyProtection="1">
      <alignment horizontal="right" vertical="center"/>
      <protection locked="0"/>
    </xf>
    <xf numFmtId="164" fontId="19" fillId="0" borderId="23" xfId="21" applyNumberFormat="1" applyFont="1" applyFill="1" applyBorder="1" applyAlignment="1" applyProtection="1">
      <alignment vertical="center" wrapText="1"/>
      <protection locked="0"/>
    </xf>
    <xf numFmtId="3" fontId="2" fillId="0" borderId="57" xfId="0" applyNumberFormat="1" applyFont="1" applyFill="1" applyBorder="1" applyAlignment="1" applyProtection="1">
      <alignment horizontal="right" vertical="center"/>
      <protection locked="0"/>
    </xf>
    <xf numFmtId="3" fontId="2" fillId="0" borderId="66" xfId="0" applyNumberFormat="1" applyFont="1" applyFill="1" applyBorder="1" applyAlignment="1" applyProtection="1">
      <alignment vertical="center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27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7" fillId="0" borderId="9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1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49" xfId="0" applyNumberFormat="1" applyFont="1" applyFill="1" applyBorder="1" applyAlignment="1" applyProtection="1">
      <alignment horizontal="center" vertical="top" wrapText="1"/>
      <protection locked="0"/>
    </xf>
    <xf numFmtId="0" fontId="14" fillId="0" borderId="48" xfId="0" applyNumberFormat="1" applyFont="1" applyFill="1" applyBorder="1" applyAlignment="1" applyProtection="1">
      <alignment horizontal="center" vertical="center"/>
      <protection locked="0"/>
    </xf>
    <xf numFmtId="0" fontId="14" fillId="0" borderId="58" xfId="0" applyNumberFormat="1" applyFont="1" applyFill="1" applyBorder="1" applyAlignment="1" applyProtection="1">
      <alignment horizontal="center" vertical="center"/>
      <protection locked="0"/>
    </xf>
    <xf numFmtId="0" fontId="24" fillId="0" borderId="49" xfId="0" applyNumberFormat="1" applyFont="1" applyFill="1" applyBorder="1" applyAlignment="1" applyProtection="1">
      <alignment horizontal="center" vertical="center"/>
      <protection locked="0"/>
    </xf>
    <xf numFmtId="0" fontId="24" fillId="0" borderId="3" xfId="0" applyNumberFormat="1" applyFont="1" applyFill="1" applyBorder="1" applyAlignment="1" applyProtection="1">
      <alignment horizontal="left" vertical="center"/>
      <protection locked="0"/>
    </xf>
    <xf numFmtId="3" fontId="24" fillId="0" borderId="82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Alignment="1">
      <alignment horizontal="left"/>
    </xf>
    <xf numFmtId="0" fontId="10" fillId="0" borderId="47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0" fontId="10" fillId="0" borderId="50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left" vertical="center"/>
      <protection locked="0"/>
    </xf>
    <xf numFmtId="3" fontId="5" fillId="0" borderId="56" xfId="0" applyNumberFormat="1" applyFont="1" applyFill="1" applyBorder="1" applyAlignment="1" applyProtection="1">
      <alignment vertical="center"/>
      <protection locked="0"/>
    </xf>
    <xf numFmtId="49" fontId="2" fillId="0" borderId="49" xfId="0" applyNumberFormat="1" applyFont="1" applyFill="1" applyBorder="1" applyAlignment="1" applyProtection="1">
      <alignment horizontal="center" vertical="center"/>
      <protection locked="0"/>
    </xf>
    <xf numFmtId="3" fontId="2" fillId="0" borderId="82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Border="1" applyAlignment="1">
      <alignment/>
    </xf>
    <xf numFmtId="0" fontId="24" fillId="0" borderId="47" xfId="0" applyNumberFormat="1" applyFont="1" applyFill="1" applyBorder="1" applyAlignment="1" applyProtection="1">
      <alignment horizontal="center" vertical="center"/>
      <protection locked="0"/>
    </xf>
    <xf numFmtId="0" fontId="24" fillId="0" borderId="5" xfId="0" applyNumberFormat="1" applyFont="1" applyFill="1" applyBorder="1" applyAlignment="1" applyProtection="1">
      <alignment horizontal="left" vertical="center"/>
      <protection locked="0"/>
    </xf>
    <xf numFmtId="3" fontId="24" fillId="0" borderId="19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>
      <alignment/>
    </xf>
    <xf numFmtId="0" fontId="2" fillId="0" borderId="3" xfId="0" applyNumberFormat="1" applyFont="1" applyFill="1" applyBorder="1" applyAlignment="1" applyProtection="1">
      <alignment horizontal="left" vertical="center"/>
      <protection locked="0"/>
    </xf>
    <xf numFmtId="49" fontId="2" fillId="0" borderId="62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NumberFormat="1" applyFont="1" applyFill="1" applyBorder="1" applyAlignment="1" applyProtection="1">
      <alignment horizontal="left" vertical="center"/>
      <protection locked="0"/>
    </xf>
    <xf numFmtId="0" fontId="6" fillId="0" borderId="92" xfId="0" applyFont="1" applyBorder="1" applyAlignment="1">
      <alignment horizontal="center" vertical="center"/>
    </xf>
    <xf numFmtId="3" fontId="2" fillId="0" borderId="39" xfId="0" applyNumberFormat="1" applyFont="1" applyFill="1" applyBorder="1" applyAlignment="1" applyProtection="1">
      <alignment horizontal="right" vertical="center"/>
      <protection locked="0"/>
    </xf>
    <xf numFmtId="0" fontId="10" fillId="0" borderId="30" xfId="0" applyNumberFormat="1" applyFont="1" applyFill="1" applyBorder="1" applyAlignment="1" applyProtection="1">
      <alignment vertical="center" wrapText="1"/>
      <protection locked="0"/>
    </xf>
    <xf numFmtId="0" fontId="10" fillId="0" borderId="12" xfId="0" applyNumberFormat="1" applyFont="1" applyFill="1" applyBorder="1" applyAlignment="1" applyProtection="1">
      <alignment vertical="center" wrapText="1"/>
      <protection locked="0"/>
    </xf>
    <xf numFmtId="3" fontId="10" fillId="0" borderId="62" xfId="0" applyNumberFormat="1" applyFont="1" applyFill="1" applyBorder="1" applyAlignment="1" applyProtection="1">
      <alignment horizontal="right" vertical="center"/>
      <protection locked="0"/>
    </xf>
    <xf numFmtId="3" fontId="10" fillId="0" borderId="63" xfId="0" applyNumberFormat="1" applyFont="1" applyFill="1" applyBorder="1" applyAlignment="1" applyProtection="1">
      <alignment horizontal="right" vertical="center"/>
      <protection locked="0"/>
    </xf>
    <xf numFmtId="1" fontId="2" fillId="0" borderId="9" xfId="0" applyNumberFormat="1" applyFont="1" applyFill="1" applyBorder="1" applyAlignment="1" applyProtection="1">
      <alignment horizontal="centerContinuous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2" fillId="0" borderId="48" xfId="0" applyNumberFormat="1" applyFont="1" applyFill="1" applyBorder="1" applyAlignment="1" applyProtection="1">
      <alignment horizontal="right" vertical="center"/>
      <protection locked="0"/>
    </xf>
    <xf numFmtId="3" fontId="2" fillId="0" borderId="44" xfId="0" applyNumberFormat="1" applyFont="1" applyFill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horizontal="centerContinuous" vertical="center"/>
      <protection locked="0"/>
    </xf>
    <xf numFmtId="0" fontId="2" fillId="0" borderId="23" xfId="0" applyNumberFormat="1" applyFont="1" applyFill="1" applyBorder="1" applyAlignment="1" applyProtection="1">
      <alignment vertical="center" wrapText="1"/>
      <protection locked="0"/>
    </xf>
    <xf numFmtId="3" fontId="12" fillId="0" borderId="69" xfId="0" applyNumberFormat="1" applyFont="1" applyBorder="1" applyAlignment="1">
      <alignment horizontal="centerContinuous" vertical="center"/>
    </xf>
    <xf numFmtId="0" fontId="3" fillId="0" borderId="6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0" fontId="7" fillId="0" borderId="37" xfId="0" applyNumberFormat="1" applyFont="1" applyFill="1" applyBorder="1" applyAlignment="1" applyProtection="1">
      <alignment horizontal="center" vertical="top" wrapText="1"/>
      <protection locked="0"/>
    </xf>
    <xf numFmtId="164" fontId="10" fillId="0" borderId="35" xfId="0" applyNumberFormat="1" applyFont="1" applyFill="1" applyBorder="1" applyAlignment="1" applyProtection="1">
      <alignment horizontal="center" vertical="center"/>
      <protection locked="0"/>
    </xf>
    <xf numFmtId="164" fontId="10" fillId="0" borderId="59" xfId="0" applyNumberFormat="1" applyFont="1" applyFill="1" applyBorder="1" applyAlignment="1" applyProtection="1">
      <alignment horizontal="center" vertical="center"/>
      <protection locked="0"/>
    </xf>
    <xf numFmtId="164" fontId="2" fillId="0" borderId="34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4" fontId="10" fillId="0" borderId="35" xfId="0" applyNumberFormat="1" applyFont="1" applyFill="1" applyBorder="1" applyAlignment="1" applyProtection="1">
      <alignment horizontal="center" vertical="center"/>
      <protection locked="0"/>
    </xf>
    <xf numFmtId="164" fontId="10" fillId="0" borderId="36" xfId="0" applyNumberFormat="1" applyFont="1" applyFill="1" applyBorder="1" applyAlignment="1" applyProtection="1">
      <alignment vertical="center"/>
      <protection locked="0"/>
    </xf>
    <xf numFmtId="164" fontId="2" fillId="0" borderId="37" xfId="0" applyNumberFormat="1" applyFont="1" applyFill="1" applyBorder="1" applyAlignment="1" applyProtection="1">
      <alignment vertical="center"/>
      <protection locked="0"/>
    </xf>
    <xf numFmtId="164" fontId="2" fillId="0" borderId="36" xfId="0" applyNumberFormat="1" applyFont="1" applyFill="1" applyBorder="1" applyAlignment="1" applyProtection="1">
      <alignment vertical="center"/>
      <protection locked="0"/>
    </xf>
    <xf numFmtId="164" fontId="19" fillId="0" borderId="37" xfId="0" applyNumberFormat="1" applyFont="1" applyFill="1" applyBorder="1" applyAlignment="1" applyProtection="1">
      <alignment vertical="center"/>
      <protection locked="0"/>
    </xf>
    <xf numFmtId="164" fontId="10" fillId="0" borderId="36" xfId="0" applyNumberFormat="1" applyFont="1" applyFill="1" applyBorder="1" applyAlignment="1" applyProtection="1">
      <alignment horizontal="center" vertical="center"/>
      <protection locked="0"/>
    </xf>
    <xf numFmtId="3" fontId="2" fillId="0" borderId="68" xfId="0" applyNumberFormat="1" applyFont="1" applyFill="1" applyBorder="1" applyAlignment="1" applyProtection="1">
      <alignment vertical="center"/>
      <protection locked="0"/>
    </xf>
    <xf numFmtId="164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0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3" fontId="2" fillId="0" borderId="57" xfId="0" applyNumberFormat="1" applyFont="1" applyFill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49" fontId="10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93" xfId="0" applyNumberFormat="1" applyFont="1" applyFill="1" applyBorder="1" applyAlignment="1" applyProtection="1">
      <alignment vertical="center"/>
      <protection locked="0"/>
    </xf>
    <xf numFmtId="3" fontId="10" fillId="0" borderId="93" xfId="0" applyNumberFormat="1" applyFont="1" applyFill="1" applyBorder="1" applyAlignment="1" applyProtection="1">
      <alignment vertical="center"/>
      <protection locked="0"/>
    </xf>
    <xf numFmtId="0" fontId="2" fillId="0" borderId="87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0" xfId="0" applyNumberFormat="1" applyFont="1" applyFill="1" applyBorder="1" applyAlignment="1" applyProtection="1">
      <alignment horizontal="center" vertical="center"/>
      <protection locked="0"/>
    </xf>
    <xf numFmtId="164" fontId="2" fillId="0" borderId="23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vertical="center"/>
      <protection locked="0"/>
    </xf>
    <xf numFmtId="3" fontId="2" fillId="0" borderId="51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0" fontId="2" fillId="0" borderId="37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3" fontId="2" fillId="0" borderId="34" xfId="0" applyNumberFormat="1" applyFont="1" applyFill="1" applyBorder="1" applyAlignment="1" applyProtection="1">
      <alignment horizontal="right"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3" fontId="12" fillId="0" borderId="35" xfId="0" applyNumberFormat="1" applyFont="1" applyBorder="1" applyAlignment="1">
      <alignment horizontal="centerContinuous" vertical="center"/>
    </xf>
    <xf numFmtId="3" fontId="10" fillId="0" borderId="56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 applyProtection="1">
      <alignment vertical="center"/>
      <protection locked="0"/>
    </xf>
    <xf numFmtId="3" fontId="2" fillId="0" borderId="94" xfId="0" applyNumberFormat="1" applyFont="1" applyFill="1" applyBorder="1" applyAlignment="1" applyProtection="1">
      <alignment vertical="center"/>
      <protection locked="0"/>
    </xf>
    <xf numFmtId="164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82" xfId="0" applyNumberFormat="1" applyFont="1" applyFill="1" applyBorder="1" applyAlignment="1" applyProtection="1">
      <alignment vertical="center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58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0" borderId="94" xfId="0" applyNumberFormat="1" applyFont="1" applyFill="1" applyBorder="1" applyAlignment="1" applyProtection="1">
      <alignment horizontal="right" vertical="center"/>
      <protection locked="0"/>
    </xf>
    <xf numFmtId="3" fontId="2" fillId="0" borderId="92" xfId="0" applyNumberFormat="1" applyFont="1" applyFill="1" applyBorder="1" applyAlignment="1" applyProtection="1">
      <alignment horizontal="right" vertical="center"/>
      <protection locked="0"/>
    </xf>
    <xf numFmtId="0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59" xfId="0" applyNumberFormat="1" applyFont="1" applyFill="1" applyBorder="1" applyAlignment="1" applyProtection="1">
      <alignment horizontal="left" vertical="center" wrapText="1"/>
      <protection locked="0"/>
    </xf>
    <xf numFmtId="3" fontId="2" fillId="0" borderId="23" xfId="0" applyNumberFormat="1" applyFont="1" applyFill="1" applyBorder="1" applyAlignment="1" applyProtection="1">
      <alignment horizontal="right" vertical="center"/>
      <protection locked="0"/>
    </xf>
    <xf numFmtId="3" fontId="2" fillId="0" borderId="88" xfId="0" applyNumberFormat="1" applyFont="1" applyFill="1" applyBorder="1" applyAlignment="1" applyProtection="1">
      <alignment vertical="center"/>
      <protection locked="0"/>
    </xf>
    <xf numFmtId="3" fontId="2" fillId="0" borderId="89" xfId="0" applyNumberFormat="1" applyFont="1" applyFill="1" applyBorder="1" applyAlignment="1" applyProtection="1">
      <alignment vertical="center"/>
      <protection locked="0"/>
    </xf>
    <xf numFmtId="3" fontId="2" fillId="0" borderId="46" xfId="0" applyNumberFormat="1" applyFont="1" applyFill="1" applyBorder="1" applyAlignment="1" applyProtection="1">
      <alignment horizontal="right" vertical="center"/>
      <protection locked="0"/>
    </xf>
    <xf numFmtId="3" fontId="10" fillId="0" borderId="19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horizontal="right" vertical="center"/>
      <protection locked="0"/>
    </xf>
    <xf numFmtId="3" fontId="2" fillId="0" borderId="51" xfId="0" applyNumberFormat="1" applyFont="1" applyFill="1" applyBorder="1" applyAlignment="1" applyProtection="1">
      <alignment horizontal="right" vertical="center"/>
      <protection locked="0"/>
    </xf>
    <xf numFmtId="3" fontId="2" fillId="0" borderId="45" xfId="0" applyNumberFormat="1" applyFont="1" applyFill="1" applyBorder="1" applyAlignment="1" applyProtection="1">
      <alignment horizontal="right" vertical="center"/>
      <protection locked="0"/>
    </xf>
    <xf numFmtId="164" fontId="2" fillId="0" borderId="15" xfId="21" applyNumberFormat="1" applyFont="1" applyFill="1" applyBorder="1" applyAlignment="1" applyProtection="1">
      <alignment vertical="center" wrapText="1"/>
      <protection locked="0"/>
    </xf>
    <xf numFmtId="164" fontId="2" fillId="0" borderId="10" xfId="21" applyNumberFormat="1" applyFont="1" applyFill="1" applyBorder="1" applyAlignment="1" applyProtection="1">
      <alignment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 wrapText="1"/>
      <protection locked="0"/>
    </xf>
    <xf numFmtId="169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169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 horizontal="left"/>
    </xf>
    <xf numFmtId="165" fontId="22" fillId="0" borderId="0" xfId="0" applyNumberFormat="1" applyFont="1" applyAlignment="1">
      <alignment horizontal="centerContinuous"/>
    </xf>
    <xf numFmtId="169" fontId="22" fillId="0" borderId="0" xfId="0" applyNumberFormat="1" applyFont="1" applyAlignment="1">
      <alignment horizontal="centerContinuous"/>
    </xf>
    <xf numFmtId="165" fontId="3" fillId="0" borderId="0" xfId="0" applyNumberFormat="1" applyFont="1" applyAlignment="1">
      <alignment horizontal="center"/>
    </xf>
    <xf numFmtId="0" fontId="7" fillId="0" borderId="95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/>
    </xf>
    <xf numFmtId="165" fontId="6" fillId="0" borderId="96" xfId="0" applyNumberFormat="1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4" fillId="0" borderId="4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3" fontId="11" fillId="0" borderId="98" xfId="0" applyNumberFormat="1" applyFont="1" applyBorder="1" applyAlignment="1">
      <alignment vertical="center"/>
    </xf>
    <xf numFmtId="3" fontId="11" fillId="0" borderId="37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3" fontId="11" fillId="0" borderId="82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90" xfId="0" applyFont="1" applyBorder="1" applyAlignment="1">
      <alignment horizontal="center" vertical="center"/>
    </xf>
    <xf numFmtId="0" fontId="11" fillId="0" borderId="71" xfId="0" applyFont="1" applyBorder="1" applyAlignment="1">
      <alignment vertical="center" wrapText="1"/>
    </xf>
    <xf numFmtId="3" fontId="11" fillId="0" borderId="96" xfId="0" applyNumberFormat="1" applyFont="1" applyBorder="1" applyAlignment="1">
      <alignment horizontal="right" vertical="center"/>
    </xf>
    <xf numFmtId="3" fontId="11" fillId="0" borderId="97" xfId="0" applyNumberFormat="1" applyFont="1" applyBorder="1" applyAlignment="1">
      <alignment vertical="center"/>
    </xf>
    <xf numFmtId="3" fontId="11" fillId="0" borderId="71" xfId="0" applyNumberFormat="1" applyFont="1" applyBorder="1" applyAlignment="1">
      <alignment vertical="center"/>
    </xf>
    <xf numFmtId="3" fontId="11" fillId="0" borderId="91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0" fontId="10" fillId="0" borderId="27" xfId="0" applyFont="1" applyBorder="1" applyAlignment="1">
      <alignment vertical="center" wrapText="1"/>
    </xf>
    <xf numFmtId="169" fontId="4" fillId="0" borderId="0" xfId="0" applyNumberFormat="1" applyFont="1" applyBorder="1" applyAlignment="1">
      <alignment vertical="center"/>
    </xf>
    <xf numFmtId="3" fontId="3" fillId="0" borderId="93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0" fontId="5" fillId="0" borderId="99" xfId="0" applyFont="1" applyBorder="1" applyAlignment="1">
      <alignment horizontal="center" vertical="center"/>
    </xf>
    <xf numFmtId="0" fontId="5" fillId="0" borderId="27" xfId="0" applyFont="1" applyBorder="1" applyAlignment="1">
      <alignment vertical="center" wrapText="1"/>
    </xf>
    <xf numFmtId="3" fontId="5" fillId="0" borderId="31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82" xfId="0" applyNumberFormat="1" applyFont="1" applyBorder="1" applyAlignment="1">
      <alignment vertical="center"/>
    </xf>
    <xf numFmtId="0" fontId="10" fillId="0" borderId="70" xfId="0" applyFont="1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3" fontId="10" fillId="0" borderId="41" xfId="0" applyNumberFormat="1" applyFont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3" fontId="10" fillId="0" borderId="56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49" fontId="3" fillId="0" borderId="10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8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0" fillId="0" borderId="10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10" fillId="0" borderId="5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3" fontId="1" fillId="0" borderId="3" xfId="0" applyNumberFormat="1" applyFont="1" applyFill="1" applyBorder="1" applyAlignment="1">
      <alignment vertical="center"/>
    </xf>
    <xf numFmtId="3" fontId="3" fillId="0" borderId="82" xfId="0" applyNumberFormat="1" applyFont="1" applyFill="1" applyBorder="1" applyAlignment="1">
      <alignment vertical="center"/>
    </xf>
    <xf numFmtId="0" fontId="11" fillId="0" borderId="71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center" vertical="center"/>
    </xf>
    <xf numFmtId="3" fontId="10" fillId="0" borderId="31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10" fillId="0" borderId="51" xfId="0" applyFont="1" applyBorder="1" applyAlignment="1">
      <alignment horizontal="center" vertical="center"/>
    </xf>
    <xf numFmtId="3" fontId="5" fillId="0" borderId="37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10" fillId="0" borderId="8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3" fontId="1" fillId="0" borderId="34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94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82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3" fontId="3" fillId="0" borderId="41" xfId="0" applyNumberFormat="1" applyFont="1" applyBorder="1" applyAlignment="1">
      <alignment vertical="center"/>
    </xf>
    <xf numFmtId="3" fontId="1" fillId="0" borderId="59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92" xfId="0" applyNumberFormat="1" applyFont="1" applyBorder="1" applyAlignment="1">
      <alignment vertical="center"/>
    </xf>
    <xf numFmtId="0" fontId="19" fillId="0" borderId="49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3" fontId="25" fillId="0" borderId="37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1" fillId="0" borderId="49" xfId="0" applyFont="1" applyBorder="1" applyAlignment="1">
      <alignment horizontal="center" vertical="center"/>
    </xf>
    <xf numFmtId="0" fontId="21" fillId="0" borderId="3" xfId="0" applyFont="1" applyBorder="1" applyAlignment="1">
      <alignment vertical="center" wrapText="1"/>
    </xf>
    <xf numFmtId="3" fontId="21" fillId="0" borderId="0" xfId="0" applyNumberFormat="1" applyFont="1" applyBorder="1" applyAlignment="1">
      <alignment vertical="center"/>
    </xf>
    <xf numFmtId="3" fontId="19" fillId="0" borderId="37" xfId="0" applyNumberFormat="1" applyFont="1" applyBorder="1" applyAlignment="1">
      <alignment vertical="center"/>
    </xf>
    <xf numFmtId="3" fontId="21" fillId="0" borderId="3" xfId="0" applyNumberFormat="1" applyFont="1" applyBorder="1" applyAlignment="1">
      <alignment vertical="center"/>
    </xf>
    <xf numFmtId="3" fontId="21" fillId="0" borderId="82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51" xfId="0" applyFont="1" applyBorder="1" applyAlignment="1">
      <alignment horizontal="center" vertical="center"/>
    </xf>
    <xf numFmtId="0" fontId="21" fillId="0" borderId="23" xfId="0" applyFont="1" applyBorder="1" applyAlignment="1">
      <alignment vertical="center" wrapText="1"/>
    </xf>
    <xf numFmtId="3" fontId="21" fillId="0" borderId="41" xfId="0" applyNumberFormat="1" applyFont="1" applyBorder="1" applyAlignment="1">
      <alignment vertical="center"/>
    </xf>
    <xf numFmtId="3" fontId="19" fillId="0" borderId="59" xfId="0" applyNumberFormat="1" applyFont="1" applyBorder="1" applyAlignment="1">
      <alignment vertical="center"/>
    </xf>
    <xf numFmtId="3" fontId="21" fillId="0" borderId="23" xfId="0" applyNumberFormat="1" applyFont="1" applyBorder="1" applyAlignment="1">
      <alignment vertical="center"/>
    </xf>
    <xf numFmtId="3" fontId="21" fillId="0" borderId="92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 wrapText="1"/>
    </xf>
    <xf numFmtId="3" fontId="5" fillId="0" borderId="41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5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47" xfId="0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3" fontId="10" fillId="0" borderId="6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" fillId="0" borderId="78" xfId="0" applyNumberFormat="1" applyFont="1" applyBorder="1" applyAlignment="1">
      <alignment vertical="center"/>
    </xf>
    <xf numFmtId="3" fontId="3" fillId="0" borderId="79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47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3" fontId="11" fillId="0" borderId="31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18" applyFont="1" applyAlignment="1">
      <alignment horizontal="left" vertical="center"/>
      <protection/>
    </xf>
    <xf numFmtId="164" fontId="3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>
      <alignment horizontal="centerContinuous"/>
    </xf>
    <xf numFmtId="0" fontId="31" fillId="0" borderId="0" xfId="0" applyNumberFormat="1" applyFont="1" applyFill="1" applyBorder="1" applyAlignment="1" applyProtection="1">
      <alignment vertical="top"/>
      <protection/>
    </xf>
    <xf numFmtId="3" fontId="31" fillId="0" borderId="0" xfId="0" applyNumberFormat="1" applyFont="1" applyFill="1" applyBorder="1" applyAlignment="1" applyProtection="1">
      <alignment horizontal="center" vertical="top"/>
      <protection/>
    </xf>
    <xf numFmtId="4" fontId="31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49" fontId="14" fillId="0" borderId="0" xfId="0" applyNumberFormat="1" applyFont="1" applyFill="1" applyBorder="1" applyAlignment="1" applyProtection="1">
      <alignment horizontal="center" vertical="top" wrapText="1"/>
      <protection/>
    </xf>
    <xf numFmtId="3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64" xfId="0" applyNumberFormat="1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49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5" xfId="0" applyNumberFormat="1" applyFont="1" applyFill="1" applyBorder="1" applyAlignment="1" applyProtection="1">
      <alignment horizontal="center" vertical="center"/>
      <protection/>
    </xf>
    <xf numFmtId="0" fontId="14" fillId="0" borderId="31" xfId="0" applyNumberFormat="1" applyFont="1" applyFill="1" applyBorder="1" applyAlignment="1" applyProtection="1">
      <alignment horizontal="center" vertical="center"/>
      <protection/>
    </xf>
    <xf numFmtId="0" fontId="14" fillId="0" borderId="8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49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vertical="center"/>
      <protection/>
    </xf>
    <xf numFmtId="3" fontId="11" fillId="0" borderId="35" xfId="0" applyNumberFormat="1" applyFont="1" applyFill="1" applyBorder="1" applyAlignment="1" applyProtection="1">
      <alignment horizontal="right" vertical="center"/>
      <protection/>
    </xf>
    <xf numFmtId="3" fontId="11" fillId="0" borderId="5" xfId="0" applyNumberFormat="1" applyFont="1" applyFill="1" applyBorder="1" applyAlignment="1" applyProtection="1">
      <alignment horizontal="right" vertical="center"/>
      <protection/>
    </xf>
    <xf numFmtId="3" fontId="5" fillId="0" borderId="8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55" xfId="0" applyNumberFormat="1" applyFont="1" applyFill="1" applyBorder="1" applyAlignment="1" applyProtection="1">
      <alignment horizontal="center" vertical="center"/>
      <protection/>
    </xf>
    <xf numFmtId="49" fontId="3" fillId="0" borderId="71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vertical="center"/>
      <protection/>
    </xf>
    <xf numFmtId="3" fontId="3" fillId="0" borderId="37" xfId="0" applyNumberFormat="1" applyFont="1" applyFill="1" applyBorder="1" applyAlignment="1" applyProtection="1">
      <alignment horizontal="right" vertical="center"/>
      <protection/>
    </xf>
    <xf numFmtId="3" fontId="3" fillId="0" borderId="3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 applyProtection="1">
      <alignment vertical="center"/>
      <protection/>
    </xf>
    <xf numFmtId="0" fontId="3" fillId="0" borderId="55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38" xfId="0" applyNumberFormat="1" applyFont="1" applyFill="1" applyBorder="1" applyAlignment="1" applyProtection="1">
      <alignment horizontal="right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49" fontId="3" fillId="0" borderId="78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49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29" xfId="0" applyNumberFormat="1" applyFont="1" applyFill="1" applyBorder="1" applyAlignment="1" applyProtection="1">
      <alignment vertical="center"/>
      <protection/>
    </xf>
    <xf numFmtId="0" fontId="10" fillId="0" borderId="20" xfId="0" applyNumberFormat="1" applyFont="1" applyFill="1" applyBorder="1" applyAlignment="1" applyProtection="1">
      <alignment vertical="center" wrapText="1"/>
      <protection/>
    </xf>
    <xf numFmtId="3" fontId="10" fillId="0" borderId="59" xfId="0" applyNumberFormat="1" applyFont="1" applyFill="1" applyBorder="1" applyAlignment="1" applyProtection="1">
      <alignment horizontal="right" vertical="center"/>
      <protection/>
    </xf>
    <xf numFmtId="3" fontId="10" fillId="0" borderId="23" xfId="0" applyNumberFormat="1" applyFont="1" applyFill="1" applyBorder="1" applyAlignment="1" applyProtection="1">
      <alignment horizontal="right" vertical="center"/>
      <protection/>
    </xf>
    <xf numFmtId="3" fontId="10" fillId="0" borderId="17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vertical="center"/>
      <protection/>
    </xf>
    <xf numFmtId="0" fontId="10" fillId="0" borderId="39" xfId="0" applyNumberFormat="1" applyFont="1" applyFill="1" applyBorder="1" applyAlignment="1" applyProtection="1">
      <alignment horizontal="left" vertical="center" wrapText="1"/>
      <protection/>
    </xf>
    <xf numFmtId="3" fontId="10" fillId="0" borderId="38" xfId="0" applyNumberFormat="1" applyFont="1" applyFill="1" applyBorder="1" applyAlignment="1" applyProtection="1">
      <alignment horizontal="right" vertical="center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3" fontId="10" fillId="0" borderId="13" xfId="0" applyNumberFormat="1" applyFont="1" applyFill="1" applyBorder="1" applyAlignment="1" applyProtection="1">
      <alignment vertical="center"/>
      <protection/>
    </xf>
    <xf numFmtId="0" fontId="19" fillId="0" borderId="25" xfId="0" applyNumberFormat="1" applyFont="1" applyFill="1" applyBorder="1" applyAlignment="1" applyProtection="1">
      <alignment horizontal="center" vertical="center"/>
      <protection/>
    </xf>
    <xf numFmtId="3" fontId="3" fillId="0" borderId="42" xfId="0" applyNumberFormat="1" applyFont="1" applyFill="1" applyBorder="1" applyAlignment="1" applyProtection="1">
      <alignment horizontal="right" vertical="center"/>
      <protection/>
    </xf>
    <xf numFmtId="3" fontId="3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39" xfId="0" applyNumberFormat="1" applyFont="1" applyFill="1" applyBorder="1" applyAlignment="1" applyProtection="1">
      <alignment horizontal="left" vertical="center"/>
      <protection/>
    </xf>
    <xf numFmtId="0" fontId="10" fillId="0" borderId="39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19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vertical="center"/>
      <protection/>
    </xf>
    <xf numFmtId="3" fontId="11" fillId="0" borderId="31" xfId="0" applyNumberFormat="1" applyFont="1" applyFill="1" applyBorder="1" applyAlignment="1" applyProtection="1">
      <alignment horizontal="right" vertical="center"/>
      <protection/>
    </xf>
    <xf numFmtId="3" fontId="11" fillId="0" borderId="8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workbookViewId="0" topLeftCell="A30">
      <selection activeCell="D1" sqref="D1"/>
    </sheetView>
  </sheetViews>
  <sheetFormatPr defaultColWidth="9.00390625" defaultRowHeight="12.75"/>
  <cols>
    <col min="1" max="1" width="6.75390625" style="1" customWidth="1"/>
    <col min="2" max="2" width="34.75390625" style="1" customWidth="1"/>
    <col min="3" max="3" width="6.875" style="1" customWidth="1"/>
    <col min="4" max="4" width="11.125" style="1" customWidth="1"/>
    <col min="5" max="5" width="10.875" style="1" customWidth="1"/>
    <col min="6" max="6" width="11.00390625" style="1" customWidth="1"/>
    <col min="7" max="7" width="11.125" style="1" customWidth="1"/>
    <col min="8" max="16384" width="10.00390625" style="1" customWidth="1"/>
  </cols>
  <sheetData>
    <row r="1" spans="5:7" ht="16.5">
      <c r="E1" s="2"/>
      <c r="F1" s="3" t="s">
        <v>0</v>
      </c>
      <c r="G1" s="4"/>
    </row>
    <row r="2" spans="1:7" ht="14.25" customHeight="1">
      <c r="A2" s="5"/>
      <c r="B2" s="6"/>
      <c r="C2" s="7"/>
      <c r="D2" s="7"/>
      <c r="E2" s="8"/>
      <c r="F2" s="9" t="s">
        <v>226</v>
      </c>
      <c r="G2" s="10"/>
    </row>
    <row r="3" spans="1:7" ht="13.5" customHeight="1">
      <c r="A3" s="5"/>
      <c r="B3" s="6"/>
      <c r="C3" s="7"/>
      <c r="D3" s="7"/>
      <c r="E3" s="8"/>
      <c r="F3" s="9" t="s">
        <v>1</v>
      </c>
      <c r="G3" s="10"/>
    </row>
    <row r="4" spans="1:7" ht="15" customHeight="1">
      <c r="A4" s="5"/>
      <c r="B4" s="6"/>
      <c r="C4" s="7"/>
      <c r="D4" s="7"/>
      <c r="E4" s="8"/>
      <c r="F4" s="9" t="s">
        <v>182</v>
      </c>
      <c r="G4" s="10"/>
    </row>
    <row r="5" spans="1:7" ht="12" customHeight="1">
      <c r="A5" s="5"/>
      <c r="B5" s="6"/>
      <c r="C5" s="7"/>
      <c r="D5" s="7"/>
      <c r="E5" s="8"/>
      <c r="F5" s="9"/>
      <c r="G5" s="10"/>
    </row>
    <row r="6" spans="1:7" s="15" customFormat="1" ht="38.25" customHeight="1">
      <c r="A6" s="11" t="s">
        <v>40</v>
      </c>
      <c r="B6" s="12"/>
      <c r="C6" s="13"/>
      <c r="D6" s="13"/>
      <c r="E6" s="14"/>
      <c r="F6" s="14"/>
      <c r="G6" s="14"/>
    </row>
    <row r="7" spans="1:7" s="15" customFormat="1" ht="12" customHeight="1" thickBot="1">
      <c r="A7" s="11"/>
      <c r="B7" s="12"/>
      <c r="C7" s="13"/>
      <c r="D7" s="13"/>
      <c r="E7" s="14"/>
      <c r="F7" s="14"/>
      <c r="G7" s="14" t="s">
        <v>2</v>
      </c>
    </row>
    <row r="8" spans="1:7" s="18" customFormat="1" ht="27.75" customHeight="1">
      <c r="A8" s="304" t="s">
        <v>3</v>
      </c>
      <c r="B8" s="16" t="s">
        <v>4</v>
      </c>
      <c r="C8" s="17" t="s">
        <v>5</v>
      </c>
      <c r="D8" s="500" t="s">
        <v>6</v>
      </c>
      <c r="E8" s="501"/>
      <c r="F8" s="502" t="s">
        <v>7</v>
      </c>
      <c r="G8" s="503"/>
    </row>
    <row r="9" spans="1:7" s="18" customFormat="1" ht="18.75" customHeight="1">
      <c r="A9" s="426" t="s">
        <v>8</v>
      </c>
      <c r="B9" s="424"/>
      <c r="C9" s="425" t="s">
        <v>9</v>
      </c>
      <c r="D9" s="504" t="s">
        <v>10</v>
      </c>
      <c r="E9" s="505" t="s">
        <v>11</v>
      </c>
      <c r="F9" s="504" t="s">
        <v>10</v>
      </c>
      <c r="G9" s="506" t="s">
        <v>11</v>
      </c>
    </row>
    <row r="10" spans="1:7" s="99" customFormat="1" ht="10.5" customHeight="1" thickBot="1">
      <c r="A10" s="416">
        <v>1</v>
      </c>
      <c r="B10" s="417">
        <v>2</v>
      </c>
      <c r="C10" s="417">
        <v>3</v>
      </c>
      <c r="D10" s="417">
        <v>4</v>
      </c>
      <c r="E10" s="418">
        <v>5</v>
      </c>
      <c r="F10" s="417">
        <v>6</v>
      </c>
      <c r="G10" s="419">
        <v>7</v>
      </c>
    </row>
    <row r="11" spans="1:7" s="29" customFormat="1" ht="17.25" customHeight="1" thickBot="1" thickTop="1">
      <c r="A11" s="22">
        <v>500</v>
      </c>
      <c r="B11" s="23" t="s">
        <v>81</v>
      </c>
      <c r="C11" s="24" t="s">
        <v>35</v>
      </c>
      <c r="D11" s="25"/>
      <c r="E11" s="26"/>
      <c r="F11" s="27"/>
      <c r="G11" s="28">
        <f>SUM(G12)</f>
        <v>100000</v>
      </c>
    </row>
    <row r="12" spans="1:7" s="37" customFormat="1" ht="16.5" customHeight="1" thickTop="1">
      <c r="A12" s="30">
        <v>50095</v>
      </c>
      <c r="B12" s="31" t="s">
        <v>14</v>
      </c>
      <c r="C12" s="32"/>
      <c r="D12" s="33"/>
      <c r="E12" s="34"/>
      <c r="F12" s="35"/>
      <c r="G12" s="36">
        <f>G13</f>
        <v>100000</v>
      </c>
    </row>
    <row r="13" spans="1:7" s="127" customFormat="1" ht="19.5" customHeight="1" thickBot="1">
      <c r="A13" s="146">
        <v>4300</v>
      </c>
      <c r="B13" s="147" t="s">
        <v>147</v>
      </c>
      <c r="C13" s="148"/>
      <c r="D13" s="123"/>
      <c r="E13" s="124"/>
      <c r="F13" s="125"/>
      <c r="G13" s="126">
        <v>100000</v>
      </c>
    </row>
    <row r="14" spans="1:7" s="29" customFormat="1" ht="20.25" customHeight="1" thickBot="1" thickTop="1">
      <c r="A14" s="22">
        <v>600</v>
      </c>
      <c r="B14" s="23" t="s">
        <v>42</v>
      </c>
      <c r="C14" s="24" t="s">
        <v>35</v>
      </c>
      <c r="D14" s="25"/>
      <c r="E14" s="26"/>
      <c r="F14" s="27">
        <f>F22</f>
        <v>17000</v>
      </c>
      <c r="G14" s="28">
        <f>SUM(G15+G22)</f>
        <v>2692780</v>
      </c>
    </row>
    <row r="15" spans="1:7" s="37" customFormat="1" ht="16.5" customHeight="1" thickTop="1">
      <c r="A15" s="30">
        <v>60016</v>
      </c>
      <c r="B15" s="31" t="s">
        <v>74</v>
      </c>
      <c r="C15" s="32"/>
      <c r="D15" s="33"/>
      <c r="E15" s="34"/>
      <c r="F15" s="35"/>
      <c r="G15" s="36">
        <f>G17+G16</f>
        <v>1630000</v>
      </c>
    </row>
    <row r="16" spans="1:7" s="37" customFormat="1" ht="14.25" customHeight="1">
      <c r="A16" s="168">
        <v>4270</v>
      </c>
      <c r="B16" s="169" t="s">
        <v>160</v>
      </c>
      <c r="C16" s="391"/>
      <c r="D16" s="392"/>
      <c r="E16" s="393"/>
      <c r="F16" s="394"/>
      <c r="G16" s="133">
        <v>1230000</v>
      </c>
    </row>
    <row r="17" spans="1:7" s="21" customFormat="1" ht="15" customHeight="1">
      <c r="A17" s="168">
        <v>6050</v>
      </c>
      <c r="B17" s="169" t="s">
        <v>75</v>
      </c>
      <c r="C17" s="170"/>
      <c r="D17" s="171"/>
      <c r="E17" s="172"/>
      <c r="F17" s="173"/>
      <c r="G17" s="174">
        <f>SUM(G18:G21)</f>
        <v>400000</v>
      </c>
    </row>
    <row r="18" spans="1:7" s="175" customFormat="1" ht="15" customHeight="1">
      <c r="A18" s="176"/>
      <c r="B18" s="178" t="s">
        <v>76</v>
      </c>
      <c r="C18" s="179"/>
      <c r="D18" s="180"/>
      <c r="E18" s="181"/>
      <c r="F18" s="182"/>
      <c r="G18" s="183">
        <v>100000</v>
      </c>
    </row>
    <row r="19" spans="1:7" s="175" customFormat="1" ht="15" customHeight="1">
      <c r="A19" s="176"/>
      <c r="B19" s="178" t="s">
        <v>77</v>
      </c>
      <c r="C19" s="179"/>
      <c r="D19" s="180"/>
      <c r="E19" s="181"/>
      <c r="F19" s="182"/>
      <c r="G19" s="183">
        <v>100000</v>
      </c>
    </row>
    <row r="20" spans="1:7" s="175" customFormat="1" ht="15" customHeight="1">
      <c r="A20" s="176"/>
      <c r="B20" s="178" t="s">
        <v>78</v>
      </c>
      <c r="C20" s="179"/>
      <c r="D20" s="180"/>
      <c r="E20" s="181"/>
      <c r="F20" s="182"/>
      <c r="G20" s="183">
        <v>100000</v>
      </c>
    </row>
    <row r="21" spans="1:7" s="175" customFormat="1" ht="15" customHeight="1">
      <c r="A21" s="176"/>
      <c r="B21" s="178" t="s">
        <v>79</v>
      </c>
      <c r="C21" s="179"/>
      <c r="D21" s="180"/>
      <c r="E21" s="181"/>
      <c r="F21" s="182"/>
      <c r="G21" s="183">
        <v>100000</v>
      </c>
    </row>
    <row r="22" spans="1:7" s="111" customFormat="1" ht="15" customHeight="1">
      <c r="A22" s="112">
        <v>60017</v>
      </c>
      <c r="B22" s="420" t="s">
        <v>94</v>
      </c>
      <c r="C22" s="233"/>
      <c r="D22" s="137"/>
      <c r="E22" s="234"/>
      <c r="F22" s="235">
        <f>F24</f>
        <v>17000</v>
      </c>
      <c r="G22" s="138">
        <f>G24+G28+G23</f>
        <v>1062780</v>
      </c>
    </row>
    <row r="23" spans="1:7" s="37" customFormat="1" ht="18" customHeight="1">
      <c r="A23" s="168">
        <v>4270</v>
      </c>
      <c r="B23" s="169" t="s">
        <v>160</v>
      </c>
      <c r="C23" s="391"/>
      <c r="D23" s="392"/>
      <c r="E23" s="393"/>
      <c r="F23" s="394"/>
      <c r="G23" s="133">
        <v>561650</v>
      </c>
    </row>
    <row r="24" spans="1:7" s="127" customFormat="1" ht="14.25" customHeight="1">
      <c r="A24" s="128">
        <v>4270</v>
      </c>
      <c r="B24" s="129" t="s">
        <v>96</v>
      </c>
      <c r="C24" s="391"/>
      <c r="D24" s="132"/>
      <c r="E24" s="237"/>
      <c r="F24" s="238">
        <f>SUM(F25:F27)</f>
        <v>17000</v>
      </c>
      <c r="G24" s="133">
        <f>SUM(G25:G26)</f>
        <v>15130</v>
      </c>
    </row>
    <row r="25" spans="1:7" s="3" customFormat="1" ht="12" customHeight="1">
      <c r="A25" s="311"/>
      <c r="B25" s="368" t="s">
        <v>95</v>
      </c>
      <c r="C25" s="414"/>
      <c r="D25" s="381"/>
      <c r="E25" s="382"/>
      <c r="F25" s="383"/>
      <c r="G25" s="384">
        <v>3500</v>
      </c>
    </row>
    <row r="26" spans="1:7" s="3" customFormat="1" ht="12.75" customHeight="1">
      <c r="A26" s="311"/>
      <c r="B26" s="368" t="s">
        <v>97</v>
      </c>
      <c r="C26" s="414"/>
      <c r="D26" s="381"/>
      <c r="E26" s="382"/>
      <c r="F26" s="383"/>
      <c r="G26" s="384">
        <v>11630</v>
      </c>
    </row>
    <row r="27" spans="1:7" s="3" customFormat="1" ht="12.75" customHeight="1">
      <c r="A27" s="431"/>
      <c r="B27" s="368" t="s">
        <v>191</v>
      </c>
      <c r="C27" s="414"/>
      <c r="D27" s="381"/>
      <c r="E27" s="382"/>
      <c r="F27" s="383">
        <v>17000</v>
      </c>
      <c r="G27" s="384"/>
    </row>
    <row r="28" spans="1:7" s="3" customFormat="1" ht="14.25" customHeight="1">
      <c r="A28" s="168">
        <v>6050</v>
      </c>
      <c r="B28" s="169" t="s">
        <v>75</v>
      </c>
      <c r="C28" s="388"/>
      <c r="D28" s="381"/>
      <c r="E28" s="382"/>
      <c r="F28" s="383"/>
      <c r="G28" s="430">
        <f>G29+G30</f>
        <v>486000</v>
      </c>
    </row>
    <row r="29" spans="1:7" s="3" customFormat="1" ht="15.75" customHeight="1">
      <c r="A29" s="168"/>
      <c r="B29" s="445" t="s">
        <v>192</v>
      </c>
      <c r="C29" s="428"/>
      <c r="D29" s="180"/>
      <c r="E29" s="181"/>
      <c r="F29" s="182"/>
      <c r="G29" s="183">
        <v>400000</v>
      </c>
    </row>
    <row r="30" spans="1:7" s="3" customFormat="1" ht="15" customHeight="1" thickBot="1">
      <c r="A30" s="427"/>
      <c r="B30" s="429" t="s">
        <v>193</v>
      </c>
      <c r="C30" s="428"/>
      <c r="D30" s="180"/>
      <c r="E30" s="181"/>
      <c r="F30" s="182"/>
      <c r="G30" s="183">
        <v>86000</v>
      </c>
    </row>
    <row r="31" spans="1:7" s="29" customFormat="1" ht="14.25" customHeight="1" thickBot="1" thickTop="1">
      <c r="A31" s="22">
        <v>700</v>
      </c>
      <c r="B31" s="23" t="s">
        <v>92</v>
      </c>
      <c r="C31" s="24"/>
      <c r="D31" s="25"/>
      <c r="E31" s="26"/>
      <c r="F31" s="27"/>
      <c r="G31" s="28">
        <f>G32+G34</f>
        <v>4700000</v>
      </c>
    </row>
    <row r="32" spans="1:7" s="37" customFormat="1" ht="16.5" customHeight="1" thickTop="1">
      <c r="A32" s="30">
        <v>70001</v>
      </c>
      <c r="B32" s="31" t="s">
        <v>93</v>
      </c>
      <c r="C32" s="32" t="s">
        <v>35</v>
      </c>
      <c r="D32" s="33"/>
      <c r="E32" s="34"/>
      <c r="F32" s="35"/>
      <c r="G32" s="36">
        <f>SUM(G33:G33)</f>
        <v>2600000</v>
      </c>
    </row>
    <row r="33" spans="1:7" s="37" customFormat="1" ht="27" customHeight="1">
      <c r="A33" s="38">
        <v>2510</v>
      </c>
      <c r="B33" s="39" t="s">
        <v>152</v>
      </c>
      <c r="C33" s="40"/>
      <c r="D33" s="41"/>
      <c r="E33" s="42"/>
      <c r="F33" s="43"/>
      <c r="G33" s="44">
        <v>2600000</v>
      </c>
    </row>
    <row r="34" spans="1:7" s="37" customFormat="1" ht="15.75" customHeight="1">
      <c r="A34" s="112">
        <v>70005</v>
      </c>
      <c r="B34" s="389" t="s">
        <v>153</v>
      </c>
      <c r="C34" s="233" t="s">
        <v>159</v>
      </c>
      <c r="D34" s="390"/>
      <c r="E34" s="234"/>
      <c r="F34" s="235"/>
      <c r="G34" s="138">
        <f>G35</f>
        <v>2100000</v>
      </c>
    </row>
    <row r="35" spans="1:7" s="37" customFormat="1" ht="33" customHeight="1" thickBot="1">
      <c r="A35" s="38">
        <v>6060</v>
      </c>
      <c r="B35" s="387" t="s">
        <v>51</v>
      </c>
      <c r="C35" s="80"/>
      <c r="D35" s="41"/>
      <c r="E35" s="42"/>
      <c r="F35" s="43"/>
      <c r="G35" s="44">
        <f>1500000+600000</f>
        <v>2100000</v>
      </c>
    </row>
    <row r="36" spans="1:7" s="37" customFormat="1" ht="18" thickBot="1" thickTop="1">
      <c r="A36" s="47">
        <v>750</v>
      </c>
      <c r="B36" s="48" t="s">
        <v>15</v>
      </c>
      <c r="C36" s="278"/>
      <c r="D36" s="25"/>
      <c r="E36" s="49">
        <f>E40</f>
        <v>18360</v>
      </c>
      <c r="F36" s="50"/>
      <c r="G36" s="51">
        <f>G37+G40</f>
        <v>135900</v>
      </c>
    </row>
    <row r="37" spans="1:7" s="37" customFormat="1" ht="16.5" customHeight="1" thickTop="1">
      <c r="A37" s="117" t="s">
        <v>187</v>
      </c>
      <c r="B37" s="118" t="s">
        <v>188</v>
      </c>
      <c r="C37" s="134"/>
      <c r="D37" s="135"/>
      <c r="E37" s="136"/>
      <c r="F37" s="137"/>
      <c r="G37" s="138">
        <f>SUM(G38:G39)</f>
        <v>135000</v>
      </c>
    </row>
    <row r="38" spans="1:7" s="37" customFormat="1" ht="15.75" customHeight="1">
      <c r="A38" s="168">
        <v>6050</v>
      </c>
      <c r="B38" s="169" t="s">
        <v>75</v>
      </c>
      <c r="C38" s="577" t="s">
        <v>213</v>
      </c>
      <c r="D38" s="74"/>
      <c r="E38" s="512"/>
      <c r="F38" s="578"/>
      <c r="G38" s="514">
        <v>125000</v>
      </c>
    </row>
    <row r="39" spans="1:7" s="37" customFormat="1" ht="29.25" customHeight="1">
      <c r="A39" s="53" t="s">
        <v>50</v>
      </c>
      <c r="B39" s="54" t="s">
        <v>51</v>
      </c>
      <c r="C39" s="405" t="s">
        <v>161</v>
      </c>
      <c r="D39" s="56"/>
      <c r="E39" s="57"/>
      <c r="F39" s="579"/>
      <c r="G39" s="44">
        <v>10000</v>
      </c>
    </row>
    <row r="40" spans="1:7" s="37" customFormat="1" ht="15" customHeight="1">
      <c r="A40" s="117" t="s">
        <v>67</v>
      </c>
      <c r="B40" s="118" t="s">
        <v>14</v>
      </c>
      <c r="C40" s="134"/>
      <c r="D40" s="135"/>
      <c r="E40" s="136">
        <f>E41</f>
        <v>18360</v>
      </c>
      <c r="F40" s="137"/>
      <c r="G40" s="138">
        <f>G42</f>
        <v>900</v>
      </c>
    </row>
    <row r="41" spans="1:7" s="127" customFormat="1" ht="52.5" customHeight="1">
      <c r="A41" s="285" t="s">
        <v>127</v>
      </c>
      <c r="B41" s="580" t="s">
        <v>189</v>
      </c>
      <c r="C41" s="577" t="s">
        <v>13</v>
      </c>
      <c r="D41" s="581"/>
      <c r="E41" s="582">
        <v>18360</v>
      </c>
      <c r="F41" s="583"/>
      <c r="G41" s="584"/>
    </row>
    <row r="42" spans="1:7" s="37" customFormat="1" ht="31.5" customHeight="1">
      <c r="A42" s="589">
        <v>4210</v>
      </c>
      <c r="B42" s="557" t="s">
        <v>214</v>
      </c>
      <c r="C42" s="590" t="s">
        <v>98</v>
      </c>
      <c r="D42" s="591"/>
      <c r="E42" s="592"/>
      <c r="F42" s="593"/>
      <c r="G42" s="594">
        <v>900</v>
      </c>
    </row>
    <row r="43" spans="1:7" s="111" customFormat="1" ht="31.5" customHeight="1" thickBot="1">
      <c r="A43" s="585" t="s">
        <v>48</v>
      </c>
      <c r="B43" s="586" t="s">
        <v>49</v>
      </c>
      <c r="C43" s="576" t="s">
        <v>90</v>
      </c>
      <c r="D43" s="587"/>
      <c r="E43" s="588"/>
      <c r="F43" s="549"/>
      <c r="G43" s="550">
        <f>G44</f>
        <v>36400</v>
      </c>
    </row>
    <row r="44" spans="1:7" s="111" customFormat="1" ht="33.75" thickTop="1">
      <c r="A44" s="117" t="s">
        <v>58</v>
      </c>
      <c r="B44" s="118" t="s">
        <v>227</v>
      </c>
      <c r="C44" s="114"/>
      <c r="D44" s="115"/>
      <c r="E44" s="116"/>
      <c r="F44" s="211"/>
      <c r="G44" s="208">
        <f>G45+G46</f>
        <v>36400</v>
      </c>
    </row>
    <row r="45" spans="1:7" s="29" customFormat="1" ht="18" customHeight="1">
      <c r="A45" s="53" t="s">
        <v>57</v>
      </c>
      <c r="B45" s="45" t="s">
        <v>26</v>
      </c>
      <c r="C45" s="108"/>
      <c r="D45" s="109"/>
      <c r="E45" s="110"/>
      <c r="F45" s="212"/>
      <c r="G45" s="185">
        <v>32000</v>
      </c>
    </row>
    <row r="46" spans="1:7" s="29" customFormat="1" ht="19.5" customHeight="1" thickBot="1">
      <c r="A46" s="53" t="s">
        <v>21</v>
      </c>
      <c r="B46" s="45" t="s">
        <v>22</v>
      </c>
      <c r="C46" s="108"/>
      <c r="D46" s="109"/>
      <c r="E46" s="110"/>
      <c r="F46" s="212"/>
      <c r="G46" s="185">
        <v>4400</v>
      </c>
    </row>
    <row r="47" spans="1:7" s="29" customFormat="1" ht="89.25" customHeight="1" thickBot="1" thickTop="1">
      <c r="A47" s="346">
        <v>756</v>
      </c>
      <c r="B47" s="23" t="s">
        <v>133</v>
      </c>
      <c r="C47" s="336"/>
      <c r="D47" s="284">
        <f>D50</f>
        <v>420000</v>
      </c>
      <c r="E47" s="121">
        <f>E52+E48</f>
        <v>682000</v>
      </c>
      <c r="F47" s="213"/>
      <c r="G47" s="204">
        <f>G56</f>
        <v>60000</v>
      </c>
    </row>
    <row r="48" spans="1:7" s="29" customFormat="1" ht="79.5" customHeight="1" thickTop="1">
      <c r="A48" s="342" t="s">
        <v>111</v>
      </c>
      <c r="B48" s="547" t="s">
        <v>136</v>
      </c>
      <c r="C48" s="343" t="s">
        <v>35</v>
      </c>
      <c r="D48" s="344"/>
      <c r="E48" s="101">
        <f>E49</f>
        <v>420000</v>
      </c>
      <c r="F48" s="345"/>
      <c r="G48" s="201"/>
    </row>
    <row r="49" spans="1:7" s="127" customFormat="1" ht="25.5" customHeight="1">
      <c r="A49" s="280" t="s">
        <v>113</v>
      </c>
      <c r="B49" s="282" t="s">
        <v>114</v>
      </c>
      <c r="C49" s="148"/>
      <c r="D49" s="108"/>
      <c r="E49" s="281">
        <v>420000</v>
      </c>
      <c r="F49" s="212"/>
      <c r="G49" s="203"/>
    </row>
    <row r="50" spans="1:7" s="29" customFormat="1" ht="78.75" customHeight="1">
      <c r="A50" s="339" t="s">
        <v>112</v>
      </c>
      <c r="B50" s="548" t="s">
        <v>137</v>
      </c>
      <c r="C50" s="32" t="s">
        <v>35</v>
      </c>
      <c r="D50" s="33">
        <f>D51</f>
        <v>420000</v>
      </c>
      <c r="E50" s="122"/>
      <c r="F50" s="341"/>
      <c r="G50" s="202"/>
    </row>
    <row r="51" spans="1:7" s="127" customFormat="1" ht="16.5">
      <c r="A51" s="274" t="s">
        <v>113</v>
      </c>
      <c r="B51" s="276" t="s">
        <v>114</v>
      </c>
      <c r="C51" s="148"/>
      <c r="D51" s="283">
        <v>420000</v>
      </c>
      <c r="E51" s="277"/>
      <c r="F51" s="272"/>
      <c r="G51" s="275"/>
    </row>
    <row r="52" spans="1:7" s="29" customFormat="1" ht="30" customHeight="1">
      <c r="A52" s="339" t="s">
        <v>106</v>
      </c>
      <c r="B52" s="340" t="s">
        <v>107</v>
      </c>
      <c r="C52" s="32"/>
      <c r="D52" s="77"/>
      <c r="E52" s="122">
        <f>E54+E53+E55</f>
        <v>262000</v>
      </c>
      <c r="F52" s="224"/>
      <c r="G52" s="202"/>
    </row>
    <row r="53" spans="1:7" s="127" customFormat="1" ht="18.75" customHeight="1">
      <c r="A53" s="285" t="s">
        <v>115</v>
      </c>
      <c r="B53" s="286" t="s">
        <v>116</v>
      </c>
      <c r="C53" s="408" t="s">
        <v>125</v>
      </c>
      <c r="D53" s="287"/>
      <c r="E53" s="288">
        <v>60000</v>
      </c>
      <c r="F53" s="289"/>
      <c r="G53" s="290"/>
    </row>
    <row r="54" spans="1:7" s="127" customFormat="1" ht="32.25" customHeight="1">
      <c r="A54" s="280" t="s">
        <v>108</v>
      </c>
      <c r="B54" s="282" t="s">
        <v>109</v>
      </c>
      <c r="C54" s="413" t="s">
        <v>125</v>
      </c>
      <c r="D54" s="108"/>
      <c r="E54" s="281">
        <v>2000</v>
      </c>
      <c r="F54" s="212"/>
      <c r="G54" s="203"/>
    </row>
    <row r="55" spans="1:7" s="127" customFormat="1" ht="33" customHeight="1">
      <c r="A55" s="291" t="s">
        <v>117</v>
      </c>
      <c r="B55" s="292" t="s">
        <v>118</v>
      </c>
      <c r="C55" s="409" t="s">
        <v>13</v>
      </c>
      <c r="D55" s="293"/>
      <c r="E55" s="294">
        <v>200000</v>
      </c>
      <c r="F55" s="295"/>
      <c r="G55" s="296"/>
    </row>
    <row r="56" spans="1:7" s="29" customFormat="1" ht="32.25" customHeight="1">
      <c r="A56" s="117" t="s">
        <v>91</v>
      </c>
      <c r="B56" s="113" t="s">
        <v>138</v>
      </c>
      <c r="C56" s="271"/>
      <c r="D56" s="114"/>
      <c r="E56" s="273"/>
      <c r="F56" s="211"/>
      <c r="G56" s="208">
        <f>G57</f>
        <v>60000</v>
      </c>
    </row>
    <row r="57" spans="1:7" s="29" customFormat="1" ht="30.75" customHeight="1" thickBot="1">
      <c r="A57" s="53" t="s">
        <v>21</v>
      </c>
      <c r="B57" s="45" t="s">
        <v>190</v>
      </c>
      <c r="C57" s="413" t="s">
        <v>195</v>
      </c>
      <c r="D57" s="230"/>
      <c r="E57" s="231"/>
      <c r="F57" s="212"/>
      <c r="G57" s="203">
        <v>60000</v>
      </c>
    </row>
    <row r="58" spans="1:7" s="37" customFormat="1" ht="23.25" customHeight="1" thickBot="1" thickTop="1">
      <c r="A58" s="58">
        <v>801</v>
      </c>
      <c r="B58" s="59" t="s">
        <v>23</v>
      </c>
      <c r="C58" s="60" t="s">
        <v>24</v>
      </c>
      <c r="D58" s="61"/>
      <c r="E58" s="186">
        <f>E59</f>
        <v>45000</v>
      </c>
      <c r="F58" s="214"/>
      <c r="G58" s="193">
        <f>G59+G63+G66</f>
        <v>349000</v>
      </c>
    </row>
    <row r="59" spans="1:7" s="37" customFormat="1" ht="16.5" customHeight="1" thickTop="1">
      <c r="A59" s="253">
        <v>80101</v>
      </c>
      <c r="B59" s="254" t="s">
        <v>103</v>
      </c>
      <c r="C59" s="255"/>
      <c r="D59" s="64"/>
      <c r="E59" s="187">
        <f>SUM(E60:E61)</f>
        <v>45000</v>
      </c>
      <c r="F59" s="215"/>
      <c r="G59" s="194">
        <f>G62</f>
        <v>25700</v>
      </c>
    </row>
    <row r="60" spans="1:7" s="29" customFormat="1" ht="63.75" customHeight="1">
      <c r="A60" s="65" t="s">
        <v>25</v>
      </c>
      <c r="B60" s="258" t="s">
        <v>47</v>
      </c>
      <c r="C60" s="259"/>
      <c r="D60" s="260"/>
      <c r="E60" s="261">
        <v>40000</v>
      </c>
      <c r="F60" s="262"/>
      <c r="G60" s="263"/>
    </row>
    <row r="61" spans="1:7" s="127" customFormat="1" ht="14.25" customHeight="1">
      <c r="A61" s="252" t="s">
        <v>104</v>
      </c>
      <c r="B61" s="129" t="s">
        <v>105</v>
      </c>
      <c r="C61" s="130"/>
      <c r="D61" s="131"/>
      <c r="E61" s="167">
        <v>5000</v>
      </c>
      <c r="F61" s="218"/>
      <c r="G61" s="197"/>
    </row>
    <row r="62" spans="1:7" s="127" customFormat="1" ht="16.5" customHeight="1">
      <c r="A62" s="264">
        <v>4270</v>
      </c>
      <c r="B62" s="265" t="s">
        <v>86</v>
      </c>
      <c r="C62" s="266"/>
      <c r="D62" s="267"/>
      <c r="E62" s="268"/>
      <c r="F62" s="269"/>
      <c r="G62" s="270">
        <v>25700</v>
      </c>
    </row>
    <row r="63" spans="1:7" s="37" customFormat="1" ht="16.5" customHeight="1">
      <c r="A63" s="62">
        <v>80110</v>
      </c>
      <c r="B63" s="63" t="s">
        <v>27</v>
      </c>
      <c r="C63" s="256"/>
      <c r="D63" s="257"/>
      <c r="E63" s="189"/>
      <c r="F63" s="220"/>
      <c r="G63" s="199">
        <f>SUM(G64:G65)</f>
        <v>64600</v>
      </c>
    </row>
    <row r="64" spans="1:7" s="37" customFormat="1" ht="15" customHeight="1">
      <c r="A64" s="65" t="s">
        <v>21</v>
      </c>
      <c r="B64" s="54" t="s">
        <v>22</v>
      </c>
      <c r="C64" s="55"/>
      <c r="D64" s="56"/>
      <c r="E64" s="155"/>
      <c r="F64" s="216"/>
      <c r="G64" s="195">
        <v>45300</v>
      </c>
    </row>
    <row r="65" spans="1:7" s="127" customFormat="1" ht="15" customHeight="1">
      <c r="A65" s="264">
        <v>4270</v>
      </c>
      <c r="B65" s="265" t="s">
        <v>86</v>
      </c>
      <c r="C65" s="266"/>
      <c r="D65" s="267"/>
      <c r="E65" s="268"/>
      <c r="F65" s="269"/>
      <c r="G65" s="270">
        <v>19300</v>
      </c>
    </row>
    <row r="66" spans="1:7" s="111" customFormat="1" ht="16.5" customHeight="1">
      <c r="A66" s="112">
        <v>80195</v>
      </c>
      <c r="B66" s="113" t="s">
        <v>14</v>
      </c>
      <c r="C66" s="134"/>
      <c r="D66" s="135"/>
      <c r="E66" s="156"/>
      <c r="F66" s="217"/>
      <c r="G66" s="196">
        <f>SUM(G67:G71)</f>
        <v>258700</v>
      </c>
    </row>
    <row r="67" spans="1:7" s="127" customFormat="1" ht="15" customHeight="1">
      <c r="A67" s="128">
        <v>4010</v>
      </c>
      <c r="B67" s="129" t="s">
        <v>17</v>
      </c>
      <c r="C67" s="130"/>
      <c r="D67" s="131"/>
      <c r="E67" s="167"/>
      <c r="F67" s="218"/>
      <c r="G67" s="197">
        <v>48400</v>
      </c>
    </row>
    <row r="68" spans="1:7" s="127" customFormat="1" ht="15" customHeight="1">
      <c r="A68" s="128">
        <v>4110</v>
      </c>
      <c r="B68" s="129" t="s">
        <v>19</v>
      </c>
      <c r="C68" s="130"/>
      <c r="D68" s="131"/>
      <c r="E68" s="167"/>
      <c r="F68" s="218"/>
      <c r="G68" s="197">
        <v>8750</v>
      </c>
    </row>
    <row r="69" spans="1:7" s="37" customFormat="1" ht="15" customHeight="1">
      <c r="A69" s="38">
        <v>4120</v>
      </c>
      <c r="B69" s="45" t="s">
        <v>59</v>
      </c>
      <c r="C69" s="55"/>
      <c r="D69" s="56"/>
      <c r="E69" s="155"/>
      <c r="F69" s="216"/>
      <c r="G69" s="195">
        <v>1350</v>
      </c>
    </row>
    <row r="70" spans="1:7" s="37" customFormat="1" ht="15" customHeight="1">
      <c r="A70" s="38">
        <v>4430</v>
      </c>
      <c r="B70" s="45" t="s">
        <v>66</v>
      </c>
      <c r="C70" s="46"/>
      <c r="D70" s="56"/>
      <c r="E70" s="155"/>
      <c r="F70" s="216"/>
      <c r="G70" s="195">
        <v>50400</v>
      </c>
    </row>
    <row r="71" spans="1:7" s="37" customFormat="1" ht="15" customHeight="1" thickBot="1">
      <c r="A71" s="66" t="s">
        <v>21</v>
      </c>
      <c r="B71" s="67" t="s">
        <v>146</v>
      </c>
      <c r="C71" s="55"/>
      <c r="D71" s="56"/>
      <c r="E71" s="155"/>
      <c r="F71" s="216"/>
      <c r="G71" s="195">
        <v>149800</v>
      </c>
    </row>
    <row r="72" spans="1:7" s="37" customFormat="1" ht="15.75" customHeight="1" thickBot="1" thickTop="1">
      <c r="A72" s="47">
        <v>851</v>
      </c>
      <c r="B72" s="48" t="s">
        <v>28</v>
      </c>
      <c r="C72" s="24"/>
      <c r="D72" s="25"/>
      <c r="E72" s="100">
        <f>E79+E73+E75</f>
        <v>6000</v>
      </c>
      <c r="F72" s="214">
        <f>F73+F75+F79</f>
        <v>14000</v>
      </c>
      <c r="G72" s="193">
        <f>G75+G77+G73</f>
        <v>2323700</v>
      </c>
    </row>
    <row r="73" spans="1:7" s="37" customFormat="1" ht="16.5" customHeight="1" thickTop="1">
      <c r="A73" s="143">
        <v>85111</v>
      </c>
      <c r="B73" s="144" t="s">
        <v>212</v>
      </c>
      <c r="C73" s="145"/>
      <c r="D73" s="52"/>
      <c r="E73" s="189"/>
      <c r="F73" s="220"/>
      <c r="G73" s="199">
        <f>G74</f>
        <v>1500000</v>
      </c>
    </row>
    <row r="74" spans="1:7" s="127" customFormat="1" ht="62.25" customHeight="1">
      <c r="A74" s="146">
        <v>2330</v>
      </c>
      <c r="B74" s="279" t="s">
        <v>215</v>
      </c>
      <c r="C74" s="271" t="s">
        <v>45</v>
      </c>
      <c r="D74" s="123"/>
      <c r="E74" s="188"/>
      <c r="F74" s="219"/>
      <c r="G74" s="198">
        <v>1500000</v>
      </c>
    </row>
    <row r="75" spans="1:7" s="37" customFormat="1" ht="16.5" customHeight="1">
      <c r="A75" s="143">
        <v>85149</v>
      </c>
      <c r="B75" s="144" t="s">
        <v>139</v>
      </c>
      <c r="C75" s="145"/>
      <c r="D75" s="52"/>
      <c r="E75" s="189"/>
      <c r="F75" s="220"/>
      <c r="G75" s="199">
        <f>G76</f>
        <v>150000</v>
      </c>
    </row>
    <row r="76" spans="1:7" s="127" customFormat="1" ht="48" customHeight="1">
      <c r="A76" s="146">
        <v>2570</v>
      </c>
      <c r="B76" s="279" t="s">
        <v>224</v>
      </c>
      <c r="C76" s="271" t="s">
        <v>45</v>
      </c>
      <c r="D76" s="123"/>
      <c r="E76" s="188"/>
      <c r="F76" s="219"/>
      <c r="G76" s="198">
        <v>150000</v>
      </c>
    </row>
    <row r="77" spans="1:7" s="37" customFormat="1" ht="18" customHeight="1">
      <c r="A77" s="75">
        <v>85154</v>
      </c>
      <c r="B77" s="76" t="s">
        <v>63</v>
      </c>
      <c r="C77" s="32" t="s">
        <v>110</v>
      </c>
      <c r="D77" s="154"/>
      <c r="E77" s="191"/>
      <c r="F77" s="229"/>
      <c r="G77" s="209">
        <f>G78</f>
        <v>673700</v>
      </c>
    </row>
    <row r="78" spans="1:7" s="127" customFormat="1" ht="18" customHeight="1">
      <c r="A78" s="146">
        <v>4300</v>
      </c>
      <c r="B78" s="147" t="s">
        <v>22</v>
      </c>
      <c r="C78" s="148"/>
      <c r="D78" s="123"/>
      <c r="E78" s="188"/>
      <c r="F78" s="219"/>
      <c r="G78" s="198">
        <v>673700</v>
      </c>
    </row>
    <row r="79" spans="1:7" s="37" customFormat="1" ht="18.75" customHeight="1">
      <c r="A79" s="143">
        <v>85195</v>
      </c>
      <c r="B79" s="144" t="s">
        <v>14</v>
      </c>
      <c r="C79" s="145" t="s">
        <v>45</v>
      </c>
      <c r="D79" s="52"/>
      <c r="E79" s="189">
        <f>E80</f>
        <v>6000</v>
      </c>
      <c r="F79" s="220">
        <f>F81</f>
        <v>14000</v>
      </c>
      <c r="G79" s="199"/>
    </row>
    <row r="80" spans="1:7" s="37" customFormat="1" ht="32.25" customHeight="1">
      <c r="A80" s="65" t="s">
        <v>122</v>
      </c>
      <c r="B80" s="72" t="s">
        <v>145</v>
      </c>
      <c r="C80" s="152"/>
      <c r="D80" s="74"/>
      <c r="E80" s="190">
        <v>6000</v>
      </c>
      <c r="F80" s="221"/>
      <c r="G80" s="200"/>
    </row>
    <row r="81" spans="1:7" s="37" customFormat="1" ht="18" customHeight="1" thickBot="1">
      <c r="A81" s="66" t="s">
        <v>21</v>
      </c>
      <c r="B81" s="67" t="s">
        <v>22</v>
      </c>
      <c r="C81" s="46"/>
      <c r="D81" s="56"/>
      <c r="E81" s="155"/>
      <c r="F81" s="216">
        <v>14000</v>
      </c>
      <c r="G81" s="195"/>
    </row>
    <row r="82" spans="1:7" s="29" customFormat="1" ht="21.75" customHeight="1" thickBot="1" thickTop="1">
      <c r="A82" s="47">
        <v>852</v>
      </c>
      <c r="B82" s="48" t="s">
        <v>31</v>
      </c>
      <c r="C82" s="24"/>
      <c r="D82" s="25"/>
      <c r="E82" s="100"/>
      <c r="F82" s="222">
        <f>F83+F85+F87+F95</f>
        <v>37270</v>
      </c>
      <c r="G82" s="28">
        <f>G83+G85+G87+G95</f>
        <v>282196</v>
      </c>
    </row>
    <row r="83" spans="1:7" s="29" customFormat="1" ht="51" customHeight="1" thickTop="1">
      <c r="A83" s="68">
        <v>85212</v>
      </c>
      <c r="B83" s="69" t="s">
        <v>140</v>
      </c>
      <c r="C83" s="70" t="s">
        <v>45</v>
      </c>
      <c r="D83" s="71"/>
      <c r="E83" s="187"/>
      <c r="F83" s="223"/>
      <c r="G83" s="201">
        <f>G84</f>
        <v>33000</v>
      </c>
    </row>
    <row r="84" spans="1:7" s="37" customFormat="1" ht="18.75" customHeight="1">
      <c r="A84" s="53" t="s">
        <v>21</v>
      </c>
      <c r="B84" s="54" t="s">
        <v>22</v>
      </c>
      <c r="C84" s="55"/>
      <c r="D84" s="56"/>
      <c r="E84" s="155"/>
      <c r="F84" s="216"/>
      <c r="G84" s="195">
        <v>33000</v>
      </c>
    </row>
    <row r="85" spans="1:7" s="37" customFormat="1" ht="34.5" customHeight="1">
      <c r="A85" s="75">
        <v>85214</v>
      </c>
      <c r="B85" s="76" t="s">
        <v>65</v>
      </c>
      <c r="C85" s="32" t="s">
        <v>120</v>
      </c>
      <c r="D85" s="154"/>
      <c r="E85" s="191"/>
      <c r="F85" s="224"/>
      <c r="G85" s="202">
        <f>G86</f>
        <v>5000</v>
      </c>
    </row>
    <row r="86" spans="1:7" s="37" customFormat="1" ht="18" customHeight="1">
      <c r="A86" s="149">
        <v>3110</v>
      </c>
      <c r="B86" s="150" t="s">
        <v>64</v>
      </c>
      <c r="C86" s="151"/>
      <c r="D86" s="131"/>
      <c r="E86" s="167"/>
      <c r="F86" s="225"/>
      <c r="G86" s="203">
        <v>5000</v>
      </c>
    </row>
    <row r="87" spans="1:7" s="37" customFormat="1" ht="18.75" customHeight="1">
      <c r="A87" s="117" t="s">
        <v>82</v>
      </c>
      <c r="B87" s="118" t="s">
        <v>83</v>
      </c>
      <c r="C87" s="134" t="s">
        <v>45</v>
      </c>
      <c r="D87" s="135"/>
      <c r="E87" s="156"/>
      <c r="F87" s="217">
        <f>SUM(F88:F94)</f>
        <v>35770</v>
      </c>
      <c r="G87" s="196">
        <f>SUM(G88:G94)</f>
        <v>244196</v>
      </c>
    </row>
    <row r="88" spans="1:7" s="37" customFormat="1" ht="18" customHeight="1">
      <c r="A88" s="53" t="s">
        <v>16</v>
      </c>
      <c r="B88" s="54" t="s">
        <v>17</v>
      </c>
      <c r="C88" s="55"/>
      <c r="D88" s="56"/>
      <c r="E88" s="155"/>
      <c r="F88" s="216"/>
      <c r="G88" s="195">
        <f>28600+92180</f>
        <v>120780</v>
      </c>
    </row>
    <row r="89" spans="1:7" s="37" customFormat="1" ht="17.25" customHeight="1">
      <c r="A89" s="53" t="s">
        <v>18</v>
      </c>
      <c r="B89" s="54" t="s">
        <v>19</v>
      </c>
      <c r="C89" s="55"/>
      <c r="D89" s="56"/>
      <c r="E89" s="155"/>
      <c r="F89" s="216"/>
      <c r="G89" s="195">
        <f>5070+16488</f>
        <v>21558</v>
      </c>
    </row>
    <row r="90" spans="1:7" s="37" customFormat="1" ht="17.25" customHeight="1">
      <c r="A90" s="53" t="s">
        <v>20</v>
      </c>
      <c r="B90" s="54" t="s">
        <v>59</v>
      </c>
      <c r="C90" s="55"/>
      <c r="D90" s="56"/>
      <c r="E90" s="155"/>
      <c r="F90" s="216"/>
      <c r="G90" s="195">
        <f>700+2262</f>
        <v>2962</v>
      </c>
    </row>
    <row r="91" spans="1:7" s="37" customFormat="1" ht="17.25" customHeight="1">
      <c r="A91" s="53" t="s">
        <v>85</v>
      </c>
      <c r="B91" s="54" t="s">
        <v>86</v>
      </c>
      <c r="C91" s="55"/>
      <c r="D91" s="56"/>
      <c r="E91" s="155"/>
      <c r="F91" s="216"/>
      <c r="G91" s="195">
        <v>80000</v>
      </c>
    </row>
    <row r="92" spans="1:7" s="37" customFormat="1" ht="29.25" customHeight="1">
      <c r="A92" s="53" t="s">
        <v>85</v>
      </c>
      <c r="B92" s="54" t="s">
        <v>216</v>
      </c>
      <c r="C92" s="55"/>
      <c r="D92" s="56"/>
      <c r="E92" s="155"/>
      <c r="F92" s="216"/>
      <c r="G92" s="195">
        <v>14000</v>
      </c>
    </row>
    <row r="93" spans="1:7" s="37" customFormat="1" ht="17.25" customHeight="1">
      <c r="A93" s="53" t="s">
        <v>21</v>
      </c>
      <c r="B93" s="54" t="s">
        <v>22</v>
      </c>
      <c r="C93" s="55"/>
      <c r="D93" s="56"/>
      <c r="E93" s="155"/>
      <c r="F93" s="216">
        <v>35770</v>
      </c>
      <c r="G93" s="195"/>
    </row>
    <row r="94" spans="1:7" s="37" customFormat="1" ht="17.25" customHeight="1">
      <c r="A94" s="624" t="s">
        <v>84</v>
      </c>
      <c r="B94" s="625" t="s">
        <v>87</v>
      </c>
      <c r="C94" s="256"/>
      <c r="D94" s="257"/>
      <c r="E94" s="619"/>
      <c r="F94" s="593"/>
      <c r="G94" s="594">
        <f>1400+3496</f>
        <v>4896</v>
      </c>
    </row>
    <row r="95" spans="1:7" s="29" customFormat="1" ht="21.75" customHeight="1">
      <c r="A95" s="75">
        <v>85295</v>
      </c>
      <c r="B95" s="76" t="s">
        <v>14</v>
      </c>
      <c r="C95" s="153"/>
      <c r="D95" s="154"/>
      <c r="E95" s="191"/>
      <c r="F95" s="224">
        <f>F96</f>
        <v>1500</v>
      </c>
      <c r="G95" s="202"/>
    </row>
    <row r="96" spans="1:7" s="29" customFormat="1" ht="32.25" customHeight="1">
      <c r="A96" s="551">
        <v>4210</v>
      </c>
      <c r="B96" s="279" t="s">
        <v>148</v>
      </c>
      <c r="C96" s="134" t="s">
        <v>98</v>
      </c>
      <c r="D96" s="546"/>
      <c r="E96" s="552"/>
      <c r="F96" s="553">
        <v>1500</v>
      </c>
      <c r="G96" s="554"/>
    </row>
    <row r="97" spans="1:7" s="111" customFormat="1" ht="30" customHeight="1">
      <c r="A97" s="112">
        <v>853</v>
      </c>
      <c r="B97" s="113" t="s">
        <v>44</v>
      </c>
      <c r="C97" s="134" t="s">
        <v>45</v>
      </c>
      <c r="D97" s="135"/>
      <c r="E97" s="156"/>
      <c r="F97" s="211"/>
      <c r="G97" s="208">
        <f>G98</f>
        <v>18000</v>
      </c>
    </row>
    <row r="98" spans="1:7" s="111" customFormat="1" ht="16.5" customHeight="1">
      <c r="A98" s="112">
        <v>85305</v>
      </c>
      <c r="B98" s="113" t="s">
        <v>70</v>
      </c>
      <c r="C98" s="134"/>
      <c r="D98" s="135"/>
      <c r="E98" s="156"/>
      <c r="F98" s="211"/>
      <c r="G98" s="208">
        <f>G99</f>
        <v>18000</v>
      </c>
    </row>
    <row r="99" spans="1:7" s="29" customFormat="1" ht="32.25" customHeight="1" thickBot="1">
      <c r="A99" s="423">
        <v>2510</v>
      </c>
      <c r="B99" s="72" t="s">
        <v>71</v>
      </c>
      <c r="C99" s="609"/>
      <c r="D99" s="74"/>
      <c r="E99" s="190"/>
      <c r="F99" s="402"/>
      <c r="G99" s="617">
        <v>18000</v>
      </c>
    </row>
    <row r="100" spans="1:7" s="29" customFormat="1" ht="36" customHeight="1" thickBot="1" thickTop="1">
      <c r="A100" s="157">
        <v>900</v>
      </c>
      <c r="B100" s="158" t="s">
        <v>68</v>
      </c>
      <c r="C100" s="159" t="s">
        <v>35</v>
      </c>
      <c r="D100" s="160"/>
      <c r="E100" s="192"/>
      <c r="F100" s="210">
        <f>F101+F106+F112+F115+F117</f>
        <v>50000</v>
      </c>
      <c r="G100" s="359">
        <f>G101+G106+G112+G115+G117</f>
        <v>936630</v>
      </c>
    </row>
    <row r="101" spans="1:7" s="29" customFormat="1" ht="16.5" customHeight="1" thickTop="1">
      <c r="A101" s="161">
        <v>90001</v>
      </c>
      <c r="B101" s="162" t="s">
        <v>73</v>
      </c>
      <c r="C101" s="163"/>
      <c r="D101" s="164"/>
      <c r="E101" s="166"/>
      <c r="F101" s="226">
        <f>F102</f>
        <v>50000</v>
      </c>
      <c r="G101" s="205">
        <f>G102</f>
        <v>330000</v>
      </c>
    </row>
    <row r="102" spans="1:7" s="29" customFormat="1" ht="31.5" customHeight="1">
      <c r="A102" s="38">
        <v>6050</v>
      </c>
      <c r="B102" s="45" t="s">
        <v>37</v>
      </c>
      <c r="C102" s="55"/>
      <c r="D102" s="56"/>
      <c r="E102" s="155"/>
      <c r="F102" s="227">
        <f>SUM(F103:F105)</f>
        <v>50000</v>
      </c>
      <c r="G102" s="206">
        <f>SUM(G103:G104)</f>
        <v>330000</v>
      </c>
    </row>
    <row r="103" spans="1:7" s="307" customFormat="1" ht="14.25" customHeight="1">
      <c r="A103" s="311"/>
      <c r="B103" s="368" t="s">
        <v>88</v>
      </c>
      <c r="C103" s="369"/>
      <c r="D103" s="370"/>
      <c r="E103" s="371"/>
      <c r="F103" s="372"/>
      <c r="G103" s="373">
        <v>200000</v>
      </c>
    </row>
    <row r="104" spans="1:7" s="307" customFormat="1" ht="13.5" customHeight="1">
      <c r="A104" s="311"/>
      <c r="B104" s="368" t="s">
        <v>89</v>
      </c>
      <c r="C104" s="369"/>
      <c r="D104" s="370"/>
      <c r="E104" s="371"/>
      <c r="F104" s="372"/>
      <c r="G104" s="373">
        <v>130000</v>
      </c>
    </row>
    <row r="105" spans="1:7" s="307" customFormat="1" ht="24" customHeight="1">
      <c r="A105" s="374"/>
      <c r="B105" s="375" t="s">
        <v>222</v>
      </c>
      <c r="C105" s="376"/>
      <c r="D105" s="377"/>
      <c r="E105" s="378"/>
      <c r="F105" s="379">
        <v>50000</v>
      </c>
      <c r="G105" s="380"/>
    </row>
    <row r="106" spans="1:7" s="29" customFormat="1" ht="16.5">
      <c r="A106" s="112">
        <v>90003</v>
      </c>
      <c r="B106" s="113" t="s">
        <v>69</v>
      </c>
      <c r="C106" s="134"/>
      <c r="D106" s="135"/>
      <c r="E106" s="156"/>
      <c r="F106" s="211"/>
      <c r="G106" s="208">
        <f>G107</f>
        <v>310000</v>
      </c>
    </row>
    <row r="107" spans="1:7" s="29" customFormat="1" ht="16.5">
      <c r="A107" s="38">
        <v>4300</v>
      </c>
      <c r="B107" s="45" t="s">
        <v>22</v>
      </c>
      <c r="C107" s="55"/>
      <c r="D107" s="56"/>
      <c r="E107" s="155"/>
      <c r="F107" s="227"/>
      <c r="G107" s="206">
        <f>SUM(G108:G111)</f>
        <v>310000</v>
      </c>
    </row>
    <row r="108" spans="1:7" s="307" customFormat="1" ht="12.75">
      <c r="A108" s="311"/>
      <c r="B108" s="368" t="s">
        <v>121</v>
      </c>
      <c r="C108" s="369"/>
      <c r="D108" s="370"/>
      <c r="E108" s="371"/>
      <c r="F108" s="372"/>
      <c r="G108" s="373">
        <v>70000</v>
      </c>
    </row>
    <row r="109" spans="1:7" s="307" customFormat="1" ht="12.75">
      <c r="A109" s="311"/>
      <c r="B109" s="368" t="s">
        <v>185</v>
      </c>
      <c r="C109" s="369"/>
      <c r="D109" s="370"/>
      <c r="E109" s="371"/>
      <c r="F109" s="372"/>
      <c r="G109" s="373">
        <v>20000</v>
      </c>
    </row>
    <row r="110" spans="1:7" s="307" customFormat="1" ht="12.75">
      <c r="A110" s="311"/>
      <c r="B110" s="368" t="s">
        <v>186</v>
      </c>
      <c r="C110" s="369"/>
      <c r="D110" s="370"/>
      <c r="E110" s="371"/>
      <c r="F110" s="372"/>
      <c r="G110" s="373">
        <v>120000</v>
      </c>
    </row>
    <row r="111" spans="1:7" s="307" customFormat="1" ht="12.75">
      <c r="A111" s="311"/>
      <c r="B111" s="368" t="s">
        <v>80</v>
      </c>
      <c r="C111" s="369"/>
      <c r="D111" s="370"/>
      <c r="E111" s="371"/>
      <c r="F111" s="372"/>
      <c r="G111" s="373">
        <v>100000</v>
      </c>
    </row>
    <row r="112" spans="1:7" s="177" customFormat="1" ht="33">
      <c r="A112" s="112">
        <v>90004</v>
      </c>
      <c r="B112" s="113" t="s">
        <v>100</v>
      </c>
      <c r="C112" s="153"/>
      <c r="D112" s="135"/>
      <c r="E112" s="156"/>
      <c r="F112" s="211"/>
      <c r="G112" s="208">
        <f>SUM(G113:G114)</f>
        <v>168350</v>
      </c>
    </row>
    <row r="113" spans="1:7" s="29" customFormat="1" ht="16.5">
      <c r="A113" s="38">
        <v>4300</v>
      </c>
      <c r="B113" s="45" t="s">
        <v>22</v>
      </c>
      <c r="C113" s="415"/>
      <c r="D113" s="56"/>
      <c r="E113" s="155"/>
      <c r="F113" s="227"/>
      <c r="G113" s="206">
        <v>162350</v>
      </c>
    </row>
    <row r="114" spans="1:7" s="111" customFormat="1" ht="16.5">
      <c r="A114" s="128">
        <v>4300</v>
      </c>
      <c r="B114" s="129" t="s">
        <v>151</v>
      </c>
      <c r="C114" s="415"/>
      <c r="D114" s="131"/>
      <c r="E114" s="167"/>
      <c r="F114" s="225"/>
      <c r="G114" s="203">
        <v>6000</v>
      </c>
    </row>
    <row r="115" spans="1:7" s="111" customFormat="1" ht="21" customHeight="1">
      <c r="A115" s="112">
        <v>90015</v>
      </c>
      <c r="B115" s="113" t="s">
        <v>223</v>
      </c>
      <c r="C115" s="134"/>
      <c r="D115" s="135"/>
      <c r="E115" s="156"/>
      <c r="F115" s="211"/>
      <c r="G115" s="208">
        <f>G116</f>
        <v>50000</v>
      </c>
    </row>
    <row r="116" spans="1:7" s="111" customFormat="1" ht="45.75">
      <c r="A116" s="38">
        <v>6050</v>
      </c>
      <c r="B116" s="45" t="s">
        <v>225</v>
      </c>
      <c r="C116" s="415"/>
      <c r="D116" s="131"/>
      <c r="E116" s="167"/>
      <c r="F116" s="225"/>
      <c r="G116" s="203">
        <v>50000</v>
      </c>
    </row>
    <row r="117" spans="1:7" s="111" customFormat="1" ht="16.5">
      <c r="A117" s="112">
        <v>90095</v>
      </c>
      <c r="B117" s="113" t="s">
        <v>14</v>
      </c>
      <c r="C117" s="134"/>
      <c r="D117" s="135"/>
      <c r="E117" s="156"/>
      <c r="F117" s="211"/>
      <c r="G117" s="208">
        <f>G118+G121+G122</f>
        <v>78280</v>
      </c>
    </row>
    <row r="118" spans="1:7" s="111" customFormat="1" ht="15.75" customHeight="1">
      <c r="A118" s="128">
        <v>4270</v>
      </c>
      <c r="B118" s="129" t="s">
        <v>228</v>
      </c>
      <c r="C118" s="405"/>
      <c r="D118" s="131"/>
      <c r="E118" s="167"/>
      <c r="F118" s="225"/>
      <c r="G118" s="203">
        <f>G119+G120</f>
        <v>28280</v>
      </c>
    </row>
    <row r="119" spans="1:7" s="386" customFormat="1" ht="12.75">
      <c r="A119" s="385"/>
      <c r="B119" s="368" t="s">
        <v>99</v>
      </c>
      <c r="C119" s="406"/>
      <c r="D119" s="370"/>
      <c r="E119" s="371"/>
      <c r="F119" s="372"/>
      <c r="G119" s="373">
        <v>20500</v>
      </c>
    </row>
    <row r="120" spans="1:7" s="386" customFormat="1" ht="12.75">
      <c r="A120" s="385"/>
      <c r="B120" s="368" t="s">
        <v>101</v>
      </c>
      <c r="C120" s="406"/>
      <c r="D120" s="370"/>
      <c r="E120" s="371"/>
      <c r="F120" s="372"/>
      <c r="G120" s="373">
        <v>7780</v>
      </c>
    </row>
    <row r="121" spans="1:7" s="29" customFormat="1" ht="15.75" customHeight="1">
      <c r="A121" s="38">
        <v>4300</v>
      </c>
      <c r="B121" s="45" t="s">
        <v>194</v>
      </c>
      <c r="C121" s="405"/>
      <c r="D121" s="56"/>
      <c r="E121" s="155"/>
      <c r="F121" s="227"/>
      <c r="G121" s="206">
        <v>20000</v>
      </c>
    </row>
    <row r="122" spans="1:7" s="29" customFormat="1" ht="30" thickBot="1">
      <c r="A122" s="297">
        <v>4300</v>
      </c>
      <c r="B122" s="298" t="s">
        <v>144</v>
      </c>
      <c r="C122" s="407"/>
      <c r="D122" s="299"/>
      <c r="E122" s="300"/>
      <c r="F122" s="301"/>
      <c r="G122" s="302">
        <v>30000</v>
      </c>
    </row>
    <row r="123" spans="1:7" s="29" customFormat="1" ht="36" customHeight="1" thickBot="1" thickTop="1">
      <c r="A123" s="47">
        <v>921</v>
      </c>
      <c r="B123" s="48" t="s">
        <v>32</v>
      </c>
      <c r="C123" s="24"/>
      <c r="D123" s="25"/>
      <c r="E123" s="100"/>
      <c r="F123" s="222"/>
      <c r="G123" s="207">
        <f>SUM(G124+G127+G130+G133)</f>
        <v>315000</v>
      </c>
    </row>
    <row r="124" spans="1:7" s="29" customFormat="1" ht="21.75" customHeight="1" thickTop="1">
      <c r="A124" s="68">
        <v>92105</v>
      </c>
      <c r="B124" s="69" t="s">
        <v>33</v>
      </c>
      <c r="C124" s="163"/>
      <c r="D124" s="64"/>
      <c r="E124" s="73"/>
      <c r="F124" s="228"/>
      <c r="G124" s="201">
        <f>SUM(G125:G126)</f>
        <v>105000</v>
      </c>
    </row>
    <row r="125" spans="1:7" s="29" customFormat="1" ht="50.25" customHeight="1">
      <c r="A125" s="146">
        <v>2820</v>
      </c>
      <c r="B125" s="623" t="s">
        <v>30</v>
      </c>
      <c r="C125" s="271" t="s">
        <v>29</v>
      </c>
      <c r="D125" s="546"/>
      <c r="E125" s="552"/>
      <c r="F125" s="553"/>
      <c r="G125" s="275">
        <v>15000</v>
      </c>
    </row>
    <row r="126" spans="1:7" s="29" customFormat="1" ht="26.25" customHeight="1">
      <c r="A126" s="411">
        <v>4300</v>
      </c>
      <c r="B126" s="412" t="s">
        <v>22</v>
      </c>
      <c r="C126" s="443" t="s">
        <v>45</v>
      </c>
      <c r="D126" s="257"/>
      <c r="E126" s="619"/>
      <c r="F126" s="620"/>
      <c r="G126" s="621">
        <v>90000</v>
      </c>
    </row>
    <row r="127" spans="1:7" s="29" customFormat="1" ht="30" customHeight="1">
      <c r="A127" s="112">
        <v>92109</v>
      </c>
      <c r="B127" s="113" t="s">
        <v>141</v>
      </c>
      <c r="C127" s="134" t="s">
        <v>45</v>
      </c>
      <c r="D127" s="135"/>
      <c r="E127" s="156"/>
      <c r="F127" s="211"/>
      <c r="G127" s="208">
        <f>SUM(G128:G129)</f>
        <v>84500</v>
      </c>
    </row>
    <row r="128" spans="1:7" s="37" customFormat="1" ht="60" customHeight="1">
      <c r="A128" s="423">
        <v>2480</v>
      </c>
      <c r="B128" s="622" t="s">
        <v>199</v>
      </c>
      <c r="C128" s="401"/>
      <c r="D128" s="74"/>
      <c r="E128" s="190"/>
      <c r="F128" s="402"/>
      <c r="G128" s="617">
        <f>52000+20000</f>
        <v>72000</v>
      </c>
    </row>
    <row r="129" spans="1:7" s="29" customFormat="1" ht="85.5" customHeight="1">
      <c r="A129" s="437">
        <v>6220</v>
      </c>
      <c r="B129" s="438" t="s">
        <v>143</v>
      </c>
      <c r="C129" s="555"/>
      <c r="D129" s="439"/>
      <c r="E129" s="440"/>
      <c r="F129" s="441"/>
      <c r="G129" s="442">
        <v>12500</v>
      </c>
    </row>
    <row r="130" spans="1:7" s="111" customFormat="1" ht="20.25" customHeight="1">
      <c r="A130" s="243">
        <v>92120</v>
      </c>
      <c r="B130" s="244" t="s">
        <v>154</v>
      </c>
      <c r="C130" s="245"/>
      <c r="D130" s="246"/>
      <c r="E130" s="247"/>
      <c r="F130" s="248"/>
      <c r="G130" s="249">
        <f>SUM(G131:G132)</f>
        <v>125000</v>
      </c>
    </row>
    <row r="131" spans="1:7" s="111" customFormat="1" ht="46.5" customHeight="1">
      <c r="A131" s="410">
        <v>2820</v>
      </c>
      <c r="B131" s="250" t="s">
        <v>30</v>
      </c>
      <c r="C131" s="432" t="s">
        <v>29</v>
      </c>
      <c r="D131" s="433"/>
      <c r="E131" s="434"/>
      <c r="F131" s="435"/>
      <c r="G131" s="436">
        <v>25000</v>
      </c>
    </row>
    <row r="132" spans="1:7" s="29" customFormat="1" ht="15" customHeight="1">
      <c r="A132" s="437">
        <v>4270</v>
      </c>
      <c r="B132" s="438" t="s">
        <v>198</v>
      </c>
      <c r="C132" s="444" t="s">
        <v>35</v>
      </c>
      <c r="D132" s="439"/>
      <c r="E132" s="440"/>
      <c r="F132" s="441"/>
      <c r="G132" s="442">
        <v>100000</v>
      </c>
    </row>
    <row r="133" spans="1:7" s="127" customFormat="1" ht="16.5" customHeight="1">
      <c r="A133" s="243">
        <v>92195</v>
      </c>
      <c r="B133" s="241" t="s">
        <v>14</v>
      </c>
      <c r="C133" s="245" t="s">
        <v>98</v>
      </c>
      <c r="D133" s="246"/>
      <c r="E133" s="247"/>
      <c r="F133" s="248"/>
      <c r="G133" s="249">
        <f>G134</f>
        <v>500</v>
      </c>
    </row>
    <row r="134" spans="1:7" s="37" customFormat="1" ht="29.25" customHeight="1" thickBot="1">
      <c r="A134" s="239">
        <v>4210</v>
      </c>
      <c r="B134" s="79" t="s">
        <v>149</v>
      </c>
      <c r="C134" s="80"/>
      <c r="D134" s="81"/>
      <c r="E134" s="43"/>
      <c r="F134" s="216"/>
      <c r="G134" s="195">
        <v>500</v>
      </c>
    </row>
    <row r="135" spans="1:7" s="29" customFormat="1" ht="22.5" customHeight="1" thickBot="1" thickTop="1">
      <c r="A135" s="47">
        <v>926</v>
      </c>
      <c r="B135" s="48" t="s">
        <v>34</v>
      </c>
      <c r="C135" s="24"/>
      <c r="D135" s="24"/>
      <c r="E135" s="102"/>
      <c r="F135" s="214"/>
      <c r="G135" s="193">
        <f>SUM(G136+G138)</f>
        <v>2000100</v>
      </c>
    </row>
    <row r="136" spans="1:7" s="37" customFormat="1" ht="17.25" customHeight="1" thickTop="1">
      <c r="A136" s="75">
        <v>92601</v>
      </c>
      <c r="B136" s="76" t="s">
        <v>36</v>
      </c>
      <c r="C136" s="32" t="s">
        <v>35</v>
      </c>
      <c r="D136" s="77"/>
      <c r="E136" s="35"/>
      <c r="F136" s="229"/>
      <c r="G136" s="209">
        <f>SUM(G137:G137)</f>
        <v>2000000</v>
      </c>
    </row>
    <row r="137" spans="1:7" s="37" customFormat="1" ht="30" customHeight="1">
      <c r="A137" s="78">
        <v>6050</v>
      </c>
      <c r="B137" s="79" t="s">
        <v>142</v>
      </c>
      <c r="C137" s="80"/>
      <c r="D137" s="81"/>
      <c r="E137" s="43"/>
      <c r="F137" s="216"/>
      <c r="G137" s="195">
        <v>2000000</v>
      </c>
    </row>
    <row r="138" spans="1:7" s="37" customFormat="1" ht="16.5" customHeight="1">
      <c r="A138" s="240">
        <v>92695</v>
      </c>
      <c r="B138" s="241" t="s">
        <v>14</v>
      </c>
      <c r="C138" s="233" t="s">
        <v>98</v>
      </c>
      <c r="D138" s="114"/>
      <c r="E138" s="235"/>
      <c r="F138" s="217"/>
      <c r="G138" s="196">
        <f>G139</f>
        <v>100</v>
      </c>
    </row>
    <row r="139" spans="1:7" s="37" customFormat="1" ht="30.75" customHeight="1" thickBot="1">
      <c r="A139" s="239">
        <v>4210</v>
      </c>
      <c r="B139" s="79" t="s">
        <v>150</v>
      </c>
      <c r="C139" s="80"/>
      <c r="D139" s="81"/>
      <c r="E139" s="43"/>
      <c r="F139" s="216"/>
      <c r="G139" s="195">
        <v>100</v>
      </c>
    </row>
    <row r="140" spans="1:7" s="86" customFormat="1" ht="29.25" customHeight="1" thickBot="1" thickTop="1">
      <c r="A140" s="82"/>
      <c r="B140" s="242" t="s">
        <v>38</v>
      </c>
      <c r="C140" s="84"/>
      <c r="D140" s="85">
        <f>D11+D14+D31+D36+D43+D47+D58+D72+D82+D97+D100+D123+D135</f>
        <v>420000</v>
      </c>
      <c r="E140" s="335">
        <f>E11+E14+E31+E36+E43+E47+E58+E72+E82+E97+E100+E123+E135</f>
        <v>751360</v>
      </c>
      <c r="F140" s="337">
        <f>F11+F14+F31+F36+F43+F47+F58+F72+F82+F97+F100+F123+F135</f>
        <v>118270</v>
      </c>
      <c r="G140" s="338">
        <f>G11+G14+G31+G36+G43+G47+G58+G72+G82+G97+G100+G123+G135</f>
        <v>13949706</v>
      </c>
    </row>
    <row r="141" spans="1:7" s="93" customFormat="1" ht="21" customHeight="1" thickBot="1" thickTop="1">
      <c r="A141" s="87"/>
      <c r="B141" s="88" t="s">
        <v>39</v>
      </c>
      <c r="C141" s="89"/>
      <c r="D141" s="90">
        <f>E140-D140</f>
        <v>331360</v>
      </c>
      <c r="E141" s="91"/>
      <c r="F141" s="90">
        <f>G140-F140</f>
        <v>13831436</v>
      </c>
      <c r="G141" s="92"/>
    </row>
    <row r="142" s="94" customFormat="1" ht="13.5" thickTop="1"/>
    <row r="143" s="94" customFormat="1" ht="12.75"/>
    <row r="144" s="94" customFormat="1" ht="12.75"/>
    <row r="145" s="94" customFormat="1" ht="12.75"/>
    <row r="146" s="94" customFormat="1" ht="12.75"/>
    <row r="147" s="94" customFormat="1" ht="12.75"/>
    <row r="148" s="94" customFormat="1" ht="12.75"/>
    <row r="149" s="94" customFormat="1" ht="12.75"/>
    <row r="150" s="94" customFormat="1" ht="12.75"/>
  </sheetData>
  <printOptions horizontalCentered="1"/>
  <pageMargins left="0.3937007874015748" right="0.31496062992125984" top="0.8661417322834646" bottom="0.3937007874015748" header="0.5118110236220472" footer="0.5118110236220472"/>
  <pageSetup firstPageNumber="4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H33" sqref="H33"/>
    </sheetView>
  </sheetViews>
  <sheetFormatPr defaultColWidth="9.00390625" defaultRowHeight="12.75"/>
  <cols>
    <col min="1" max="1" width="6.75390625" style="1" customWidth="1"/>
    <col min="2" max="2" width="36.875" style="1" customWidth="1"/>
    <col min="3" max="3" width="6.125" style="1" customWidth="1"/>
    <col min="4" max="4" width="10.75390625" style="1" customWidth="1"/>
    <col min="5" max="7" width="11.625" style="1" customWidth="1"/>
    <col min="8" max="16384" width="10.00390625" style="1" customWidth="1"/>
  </cols>
  <sheetData>
    <row r="1" spans="6:7" ht="12.75" customHeight="1">
      <c r="F1" s="3" t="s">
        <v>123</v>
      </c>
      <c r="G1" s="3"/>
    </row>
    <row r="2" spans="1:7" ht="12.75" customHeight="1">
      <c r="A2" s="5"/>
      <c r="B2" s="6"/>
      <c r="C2" s="7"/>
      <c r="D2" s="7"/>
      <c r="F2" s="9" t="s">
        <v>226</v>
      </c>
      <c r="G2" s="9"/>
    </row>
    <row r="3" spans="1:7" ht="12.75" customHeight="1">
      <c r="A3" s="5"/>
      <c r="B3" s="6"/>
      <c r="C3" s="7"/>
      <c r="D3" s="7"/>
      <c r="F3" s="9" t="s">
        <v>1</v>
      </c>
      <c r="G3" s="9"/>
    </row>
    <row r="4" spans="1:7" ht="11.25" customHeight="1">
      <c r="A4" s="5"/>
      <c r="B4" s="6"/>
      <c r="C4" s="7"/>
      <c r="D4" s="7"/>
      <c r="F4" s="9" t="s">
        <v>182</v>
      </c>
      <c r="G4" s="9"/>
    </row>
    <row r="5" spans="1:7" s="15" customFormat="1" ht="53.25" customHeight="1">
      <c r="A5" s="11" t="s">
        <v>219</v>
      </c>
      <c r="B5" s="12"/>
      <c r="C5" s="13"/>
      <c r="D5" s="13"/>
      <c r="E5" s="14"/>
      <c r="F5" s="14"/>
      <c r="G5" s="14"/>
    </row>
    <row r="6" spans="1:7" s="15" customFormat="1" ht="9.75" customHeight="1" thickBot="1">
      <c r="A6" s="11"/>
      <c r="B6" s="12"/>
      <c r="C6" s="13"/>
      <c r="D6" s="13"/>
      <c r="E6" s="14"/>
      <c r="F6" s="10"/>
      <c r="G6" s="10" t="s">
        <v>41</v>
      </c>
    </row>
    <row r="7" spans="1:7" s="18" customFormat="1" ht="30" customHeight="1">
      <c r="A7" s="304" t="s">
        <v>3</v>
      </c>
      <c r="B7" s="16" t="s">
        <v>4</v>
      </c>
      <c r="C7" s="17" t="s">
        <v>5</v>
      </c>
      <c r="D7" s="95" t="s">
        <v>6</v>
      </c>
      <c r="E7" s="95"/>
      <c r="F7" s="320" t="s">
        <v>7</v>
      </c>
      <c r="G7" s="354"/>
    </row>
    <row r="8" spans="1:7" s="18" customFormat="1" ht="16.5" customHeight="1">
      <c r="A8" s="19" t="s">
        <v>8</v>
      </c>
      <c r="B8" s="20"/>
      <c r="C8" s="563" t="s">
        <v>9</v>
      </c>
      <c r="D8" s="504" t="s">
        <v>10</v>
      </c>
      <c r="E8" s="96" t="s">
        <v>11</v>
      </c>
      <c r="F8" s="321" t="s">
        <v>10</v>
      </c>
      <c r="G8" s="355" t="s">
        <v>11</v>
      </c>
    </row>
    <row r="9" spans="1:7" s="99" customFormat="1" ht="9.75" customHeight="1" thickBot="1">
      <c r="A9" s="97">
        <v>1</v>
      </c>
      <c r="B9" s="98">
        <v>2</v>
      </c>
      <c r="C9" s="98">
        <v>3</v>
      </c>
      <c r="D9" s="313">
        <v>4</v>
      </c>
      <c r="E9" s="313">
        <v>5</v>
      </c>
      <c r="F9" s="322">
        <v>6</v>
      </c>
      <c r="G9" s="356">
        <v>7</v>
      </c>
    </row>
    <row r="10" spans="1:7" s="99" customFormat="1" ht="20.25" customHeight="1" thickBot="1" thickTop="1">
      <c r="A10" s="22">
        <v>600</v>
      </c>
      <c r="B10" s="23" t="s">
        <v>42</v>
      </c>
      <c r="C10" s="24" t="s">
        <v>35</v>
      </c>
      <c r="D10" s="564"/>
      <c r="E10" s="100">
        <f>E11</f>
        <v>5310000</v>
      </c>
      <c r="F10" s="328">
        <f>F11</f>
        <v>7181864</v>
      </c>
      <c r="G10" s="28">
        <f>G11</f>
        <v>5710000</v>
      </c>
    </row>
    <row r="11" spans="1:7" s="99" customFormat="1" ht="30.75" customHeight="1" thickTop="1">
      <c r="A11" s="30">
        <v>60015</v>
      </c>
      <c r="B11" s="31" t="s">
        <v>184</v>
      </c>
      <c r="C11" s="32"/>
      <c r="D11" s="565"/>
      <c r="E11" s="317">
        <f>SUM(E12:E15)</f>
        <v>5310000</v>
      </c>
      <c r="F11" s="323">
        <f>SUM(F12:F15)</f>
        <v>7181864</v>
      </c>
      <c r="G11" s="357">
        <f>SUM(G12:G15)</f>
        <v>5710000</v>
      </c>
    </row>
    <row r="12" spans="1:7" s="29" customFormat="1" ht="17.25" customHeight="1">
      <c r="A12" s="65" t="s">
        <v>85</v>
      </c>
      <c r="B12" s="258" t="s">
        <v>86</v>
      </c>
      <c r="C12" s="152"/>
      <c r="D12" s="566"/>
      <c r="E12" s="421"/>
      <c r="F12" s="422"/>
      <c r="G12" s="403">
        <v>400000</v>
      </c>
    </row>
    <row r="13" spans="1:7" s="127" customFormat="1" ht="47.25" customHeight="1">
      <c r="A13" s="128">
        <v>6291</v>
      </c>
      <c r="B13" s="319" t="s">
        <v>126</v>
      </c>
      <c r="C13" s="236"/>
      <c r="D13" s="567"/>
      <c r="E13" s="318">
        <v>5310000</v>
      </c>
      <c r="F13" s="324"/>
      <c r="G13" s="358"/>
    </row>
    <row r="14" spans="1:7" s="127" customFormat="1" ht="15.75" customHeight="1">
      <c r="A14" s="314">
        <v>6051</v>
      </c>
      <c r="B14" s="315" t="s">
        <v>75</v>
      </c>
      <c r="C14" s="316"/>
      <c r="D14" s="568"/>
      <c r="E14" s="318"/>
      <c r="F14" s="324"/>
      <c r="G14" s="358">
        <v>5310000</v>
      </c>
    </row>
    <row r="15" spans="1:7" s="127" customFormat="1" ht="15.75" customHeight="1" thickBot="1">
      <c r="A15" s="314">
        <v>6052</v>
      </c>
      <c r="B15" s="315" t="s">
        <v>75</v>
      </c>
      <c r="C15" s="316"/>
      <c r="D15" s="568"/>
      <c r="E15" s="318"/>
      <c r="F15" s="324">
        <v>7181864</v>
      </c>
      <c r="G15" s="358"/>
    </row>
    <row r="16" spans="1:7" s="111" customFormat="1" ht="18.75" customHeight="1" thickBot="1" thickTop="1">
      <c r="A16" s="119" t="s">
        <v>60</v>
      </c>
      <c r="B16" s="120" t="s">
        <v>12</v>
      </c>
      <c r="C16" s="184" t="s">
        <v>134</v>
      </c>
      <c r="D16" s="569"/>
      <c r="E16" s="121"/>
      <c r="F16" s="325"/>
      <c r="G16" s="359">
        <f>G17</f>
        <v>1000</v>
      </c>
    </row>
    <row r="17" spans="1:7" s="29" customFormat="1" ht="18.75" customHeight="1" thickTop="1">
      <c r="A17" s="139" t="s">
        <v>61</v>
      </c>
      <c r="B17" s="140" t="s">
        <v>62</v>
      </c>
      <c r="C17" s="141"/>
      <c r="D17" s="570"/>
      <c r="E17" s="142"/>
      <c r="F17" s="323"/>
      <c r="G17" s="357">
        <f>G18</f>
        <v>1000</v>
      </c>
    </row>
    <row r="18" spans="1:7" s="29" customFormat="1" ht="18.75" customHeight="1" thickBot="1">
      <c r="A18" s="53" t="s">
        <v>21</v>
      </c>
      <c r="B18" s="54" t="s">
        <v>22</v>
      </c>
      <c r="C18" s="81"/>
      <c r="D18" s="571"/>
      <c r="E18" s="348"/>
      <c r="F18" s="349"/>
      <c r="G18" s="360">
        <v>1000</v>
      </c>
    </row>
    <row r="19" spans="1:7" s="307" customFormat="1" ht="18.75" customHeight="1" thickBot="1" thickTop="1">
      <c r="A19" s="47">
        <v>750</v>
      </c>
      <c r="B19" s="48" t="s">
        <v>15</v>
      </c>
      <c r="C19" s="24" t="s">
        <v>130</v>
      </c>
      <c r="D19" s="564"/>
      <c r="E19" s="121">
        <f>E20</f>
        <v>12960</v>
      </c>
      <c r="F19" s="325"/>
      <c r="G19" s="359">
        <f>G20</f>
        <v>12960</v>
      </c>
    </row>
    <row r="20" spans="1:7" s="111" customFormat="1" ht="14.25" customHeight="1" thickTop="1">
      <c r="A20" s="139" t="s">
        <v>128</v>
      </c>
      <c r="B20" s="140" t="s">
        <v>129</v>
      </c>
      <c r="C20" s="141"/>
      <c r="D20" s="570"/>
      <c r="E20" s="142">
        <f>E21</f>
        <v>12960</v>
      </c>
      <c r="F20" s="323"/>
      <c r="G20" s="357">
        <f>G22</f>
        <v>12960</v>
      </c>
    </row>
    <row r="21" spans="1:7" s="29" customFormat="1" ht="18.75" customHeight="1">
      <c r="A21" s="53" t="s">
        <v>122</v>
      </c>
      <c r="B21" s="54" t="s">
        <v>135</v>
      </c>
      <c r="C21" s="81"/>
      <c r="D21" s="571"/>
      <c r="E21" s="348">
        <v>12960</v>
      </c>
      <c r="F21" s="349"/>
      <c r="G21" s="360"/>
    </row>
    <row r="22" spans="1:7" s="29" customFormat="1" ht="18.75" customHeight="1" thickBot="1">
      <c r="A22" s="53" t="s">
        <v>131</v>
      </c>
      <c r="B22" s="54" t="s">
        <v>132</v>
      </c>
      <c r="C22" s="81"/>
      <c r="D22" s="571"/>
      <c r="E22" s="348"/>
      <c r="F22" s="349"/>
      <c r="G22" s="360">
        <v>12960</v>
      </c>
    </row>
    <row r="23" spans="1:7" s="111" customFormat="1" ht="31.5" customHeight="1" thickBot="1" thickTop="1">
      <c r="A23" s="119" t="s">
        <v>48</v>
      </c>
      <c r="B23" s="120" t="s">
        <v>49</v>
      </c>
      <c r="C23" s="184" t="s">
        <v>90</v>
      </c>
      <c r="D23" s="569"/>
      <c r="E23" s="121"/>
      <c r="F23" s="325"/>
      <c r="G23" s="359">
        <f>G24</f>
        <v>167000</v>
      </c>
    </row>
    <row r="24" spans="1:7" s="29" customFormat="1" ht="18" customHeight="1" thickTop="1">
      <c r="A24" s="305">
        <v>75405</v>
      </c>
      <c r="B24" s="106" t="s">
        <v>52</v>
      </c>
      <c r="C24" s="103"/>
      <c r="D24" s="572"/>
      <c r="E24" s="107"/>
      <c r="F24" s="326"/>
      <c r="G24" s="357">
        <f>G25</f>
        <v>167000</v>
      </c>
    </row>
    <row r="25" spans="1:7" s="29" customFormat="1" ht="30" customHeight="1">
      <c r="A25" s="53" t="s">
        <v>50</v>
      </c>
      <c r="B25" s="54" t="s">
        <v>51</v>
      </c>
      <c r="C25" s="81"/>
      <c r="D25" s="571"/>
      <c r="E25" s="348"/>
      <c r="F25" s="349"/>
      <c r="G25" s="360">
        <f>G26+G27</f>
        <v>167000</v>
      </c>
    </row>
    <row r="26" spans="1:7" s="307" customFormat="1" ht="12" customHeight="1">
      <c r="A26" s="306"/>
      <c r="B26" s="308" t="s">
        <v>53</v>
      </c>
      <c r="C26" s="309"/>
      <c r="D26" s="573"/>
      <c r="E26" s="310"/>
      <c r="F26" s="327"/>
      <c r="G26" s="361">
        <v>30000</v>
      </c>
    </row>
    <row r="27" spans="1:7" s="307" customFormat="1" ht="12" customHeight="1" thickBot="1">
      <c r="A27" s="306"/>
      <c r="B27" s="308" t="s">
        <v>217</v>
      </c>
      <c r="C27" s="309"/>
      <c r="D27" s="573"/>
      <c r="E27" s="310"/>
      <c r="F27" s="327"/>
      <c r="G27" s="361">
        <v>137000</v>
      </c>
    </row>
    <row r="28" spans="1:7" s="29" customFormat="1" ht="15.75" customHeight="1" thickBot="1" thickTop="1">
      <c r="A28" s="58">
        <v>801</v>
      </c>
      <c r="B28" s="59" t="s">
        <v>23</v>
      </c>
      <c r="C28" s="24"/>
      <c r="D28" s="100">
        <f>D34</f>
        <v>502791</v>
      </c>
      <c r="E28" s="100">
        <f>E34</f>
        <v>502791</v>
      </c>
      <c r="F28" s="328"/>
      <c r="G28" s="28">
        <f>G29+G32+G34</f>
        <v>462400</v>
      </c>
    </row>
    <row r="29" spans="1:7" s="29" customFormat="1" ht="18" customHeight="1" thickTop="1">
      <c r="A29" s="30">
        <v>80120</v>
      </c>
      <c r="B29" s="31" t="s">
        <v>43</v>
      </c>
      <c r="C29" s="70"/>
      <c r="D29" s="596"/>
      <c r="E29" s="596"/>
      <c r="F29" s="329"/>
      <c r="G29" s="362">
        <f>G30+G31</f>
        <v>335000</v>
      </c>
    </row>
    <row r="30" spans="1:7" s="29" customFormat="1" ht="31.5" customHeight="1">
      <c r="A30" s="350" t="s">
        <v>54</v>
      </c>
      <c r="B30" s="351" t="s">
        <v>55</v>
      </c>
      <c r="C30" s="408" t="s">
        <v>24</v>
      </c>
      <c r="D30" s="597"/>
      <c r="E30" s="597"/>
      <c r="F30" s="422"/>
      <c r="G30" s="403">
        <v>300000</v>
      </c>
    </row>
    <row r="31" spans="1:7" s="29" customFormat="1" ht="15.75" customHeight="1">
      <c r="A31" s="556" t="s">
        <v>85</v>
      </c>
      <c r="B31" s="557" t="s">
        <v>86</v>
      </c>
      <c r="C31" s="409" t="s">
        <v>45</v>
      </c>
      <c r="D31" s="598"/>
      <c r="E31" s="598"/>
      <c r="F31" s="509"/>
      <c r="G31" s="510">
        <v>35000</v>
      </c>
    </row>
    <row r="32" spans="1:7" s="29" customFormat="1" ht="18" customHeight="1">
      <c r="A32" s="30">
        <v>80130</v>
      </c>
      <c r="B32" s="31" t="s">
        <v>56</v>
      </c>
      <c r="C32" s="32" t="s">
        <v>24</v>
      </c>
      <c r="D32" s="599"/>
      <c r="E32" s="599"/>
      <c r="F32" s="330"/>
      <c r="G32" s="363">
        <f>G33</f>
        <v>77000</v>
      </c>
    </row>
    <row r="33" spans="1:7" s="29" customFormat="1" ht="18.75" customHeight="1">
      <c r="A33" s="423">
        <v>4300</v>
      </c>
      <c r="B33" s="72" t="s">
        <v>22</v>
      </c>
      <c r="C33" s="152"/>
      <c r="D33" s="597"/>
      <c r="E33" s="597"/>
      <c r="F33" s="422"/>
      <c r="G33" s="403">
        <v>77000</v>
      </c>
    </row>
    <row r="34" spans="1:7" s="111" customFormat="1" ht="18.75" customHeight="1">
      <c r="A34" s="112">
        <v>80195</v>
      </c>
      <c r="B34" s="113" t="s">
        <v>14</v>
      </c>
      <c r="C34" s="271" t="s">
        <v>24</v>
      </c>
      <c r="D34" s="600">
        <f>D36</f>
        <v>502791</v>
      </c>
      <c r="E34" s="600">
        <f>E37</f>
        <v>502791</v>
      </c>
      <c r="F34" s="331"/>
      <c r="G34" s="364">
        <f>G35</f>
        <v>50400</v>
      </c>
    </row>
    <row r="35" spans="1:7" s="37" customFormat="1" ht="15.75" customHeight="1">
      <c r="A35" s="423">
        <v>4430</v>
      </c>
      <c r="B35" s="72" t="s">
        <v>66</v>
      </c>
      <c r="C35" s="408"/>
      <c r="D35" s="408"/>
      <c r="E35" s="512"/>
      <c r="F35" s="513"/>
      <c r="G35" s="514">
        <v>50400</v>
      </c>
    </row>
    <row r="36" spans="1:7" s="37" customFormat="1" ht="60.75" customHeight="1">
      <c r="A36" s="612">
        <v>6290</v>
      </c>
      <c r="B36" s="613" t="s">
        <v>218</v>
      </c>
      <c r="C36" s="409"/>
      <c r="D36" s="614">
        <v>502791</v>
      </c>
      <c r="E36" s="611"/>
      <c r="F36" s="615"/>
      <c r="G36" s="616"/>
    </row>
    <row r="37" spans="1:7" s="37" customFormat="1" ht="61.5" customHeight="1" thickBot="1">
      <c r="A37" s="38">
        <v>6298</v>
      </c>
      <c r="B37" s="595" t="s">
        <v>218</v>
      </c>
      <c r="C37" s="413"/>
      <c r="D37" s="576"/>
      <c r="E37" s="57">
        <v>502791</v>
      </c>
      <c r="F37" s="575"/>
      <c r="G37" s="44"/>
    </row>
    <row r="38" spans="1:7" s="29" customFormat="1" ht="15.75" customHeight="1" thickBot="1" thickTop="1">
      <c r="A38" s="47">
        <v>852</v>
      </c>
      <c r="B38" s="48" t="s">
        <v>31</v>
      </c>
      <c r="C38" s="24" t="s">
        <v>45</v>
      </c>
      <c r="D38" s="564"/>
      <c r="E38" s="49"/>
      <c r="F38" s="328"/>
      <c r="G38" s="28">
        <f>G39</f>
        <v>738600</v>
      </c>
    </row>
    <row r="39" spans="1:7" s="37" customFormat="1" ht="18" customHeight="1" thickTop="1">
      <c r="A39" s="161">
        <v>85201</v>
      </c>
      <c r="B39" s="162" t="s">
        <v>72</v>
      </c>
      <c r="C39" s="165"/>
      <c r="D39" s="574"/>
      <c r="E39" s="251"/>
      <c r="F39" s="332"/>
      <c r="G39" s="365">
        <f>G40</f>
        <v>738600</v>
      </c>
    </row>
    <row r="40" spans="1:7" s="37" customFormat="1" ht="30.75" customHeight="1" thickBot="1">
      <c r="A40" s="423">
        <v>4330</v>
      </c>
      <c r="B40" s="72" t="s">
        <v>119</v>
      </c>
      <c r="C40" s="152"/>
      <c r="D40" s="566"/>
      <c r="E40" s="610"/>
      <c r="F40" s="513"/>
      <c r="G40" s="514">
        <f>738600</f>
        <v>738600</v>
      </c>
    </row>
    <row r="41" spans="1:7" s="29" customFormat="1" ht="19.5" customHeight="1" thickBot="1" thickTop="1">
      <c r="A41" s="47">
        <v>854</v>
      </c>
      <c r="B41" s="48" t="s">
        <v>46</v>
      </c>
      <c r="C41" s="24" t="s">
        <v>24</v>
      </c>
      <c r="D41" s="564"/>
      <c r="E41" s="618">
        <f>SUM(E42)</f>
        <v>42000</v>
      </c>
      <c r="F41" s="328"/>
      <c r="G41" s="28">
        <f>G42</f>
        <v>42000</v>
      </c>
    </row>
    <row r="42" spans="1:7" s="29" customFormat="1" ht="17.25" customHeight="1" thickTop="1">
      <c r="A42" s="75">
        <v>85410</v>
      </c>
      <c r="B42" s="76" t="s">
        <v>102</v>
      </c>
      <c r="C42" s="32"/>
      <c r="D42" s="70"/>
      <c r="E42" s="602">
        <f>SUM(E43:E43)</f>
        <v>42000</v>
      </c>
      <c r="F42" s="329"/>
      <c r="G42" s="362">
        <f>G43+G44</f>
        <v>42000</v>
      </c>
    </row>
    <row r="43" spans="1:7" s="307" customFormat="1" ht="65.25" customHeight="1">
      <c r="A43" s="65" t="s">
        <v>25</v>
      </c>
      <c r="B43" s="258" t="s">
        <v>47</v>
      </c>
      <c r="C43" s="312"/>
      <c r="D43" s="603"/>
      <c r="E43" s="604">
        <v>42000</v>
      </c>
      <c r="F43" s="333"/>
      <c r="G43" s="366"/>
    </row>
    <row r="44" spans="1:7" s="111" customFormat="1" ht="15" customHeight="1" thickBot="1">
      <c r="A44" s="252" t="s">
        <v>85</v>
      </c>
      <c r="B44" s="150" t="s">
        <v>86</v>
      </c>
      <c r="C44" s="352"/>
      <c r="D44" s="605"/>
      <c r="E44" s="606"/>
      <c r="F44" s="353"/>
      <c r="G44" s="358">
        <v>42000</v>
      </c>
    </row>
    <row r="45" spans="1:7" s="29" customFormat="1" ht="30.75" customHeight="1" thickBot="1" thickTop="1">
      <c r="A45" s="157">
        <v>900</v>
      </c>
      <c r="B45" s="158" t="s">
        <v>68</v>
      </c>
      <c r="C45" s="159" t="s">
        <v>35</v>
      </c>
      <c r="D45" s="159"/>
      <c r="E45" s="607"/>
      <c r="F45" s="325"/>
      <c r="G45" s="359">
        <f>G46</f>
        <v>100000</v>
      </c>
    </row>
    <row r="46" spans="1:7" s="29" customFormat="1" ht="19.5" customHeight="1" thickTop="1">
      <c r="A46" s="161">
        <v>90003</v>
      </c>
      <c r="B46" s="162" t="s">
        <v>69</v>
      </c>
      <c r="C46" s="163"/>
      <c r="D46" s="163"/>
      <c r="E46" s="251"/>
      <c r="F46" s="166"/>
      <c r="G46" s="357">
        <f>G47</f>
        <v>100000</v>
      </c>
    </row>
    <row r="47" spans="1:7" s="29" customFormat="1" ht="20.25" customHeight="1" thickBot="1">
      <c r="A47" s="38">
        <v>4300</v>
      </c>
      <c r="B47" s="45" t="s">
        <v>124</v>
      </c>
      <c r="C47" s="55"/>
      <c r="D47" s="55"/>
      <c r="E47" s="536"/>
      <c r="F47" s="155"/>
      <c r="G47" s="360">
        <v>100000</v>
      </c>
    </row>
    <row r="48" spans="1:7" s="111" customFormat="1" ht="28.5" customHeight="1" thickBot="1" thickTop="1">
      <c r="A48" s="396">
        <v>921</v>
      </c>
      <c r="B48" s="397" t="s">
        <v>32</v>
      </c>
      <c r="C48" s="159" t="s">
        <v>45</v>
      </c>
      <c r="D48" s="159"/>
      <c r="E48" s="607"/>
      <c r="F48" s="210"/>
      <c r="G48" s="359">
        <f>G49+G51+G54</f>
        <v>245140</v>
      </c>
    </row>
    <row r="49" spans="1:7" s="29" customFormat="1" ht="19.5" customHeight="1" thickTop="1">
      <c r="A49" s="398">
        <v>92106</v>
      </c>
      <c r="B49" s="162" t="s">
        <v>155</v>
      </c>
      <c r="C49" s="399"/>
      <c r="D49" s="163"/>
      <c r="E49" s="251"/>
      <c r="F49" s="226"/>
      <c r="G49" s="357">
        <f>G50</f>
        <v>38250</v>
      </c>
    </row>
    <row r="50" spans="1:7" s="29" customFormat="1" ht="62.25" customHeight="1">
      <c r="A50" s="395">
        <v>2480</v>
      </c>
      <c r="B50" s="45" t="s">
        <v>197</v>
      </c>
      <c r="C50" s="303"/>
      <c r="D50" s="55"/>
      <c r="E50" s="536"/>
      <c r="F50" s="227"/>
      <c r="G50" s="360">
        <v>38250</v>
      </c>
    </row>
    <row r="51" spans="1:7" s="29" customFormat="1" ht="14.25" customHeight="1">
      <c r="A51" s="232">
        <v>92116</v>
      </c>
      <c r="B51" s="113" t="s">
        <v>157</v>
      </c>
      <c r="C51" s="404"/>
      <c r="D51" s="134"/>
      <c r="E51" s="608"/>
      <c r="F51" s="331"/>
      <c r="G51" s="364">
        <f>G52</f>
        <v>55890</v>
      </c>
    </row>
    <row r="52" spans="1:7" s="29" customFormat="1" ht="29.25" customHeight="1">
      <c r="A52" s="400">
        <v>2480</v>
      </c>
      <c r="B52" s="72" t="s">
        <v>156</v>
      </c>
      <c r="C52" s="401"/>
      <c r="D52" s="609"/>
      <c r="E52" s="610"/>
      <c r="F52" s="402"/>
      <c r="G52" s="403">
        <v>55890</v>
      </c>
    </row>
    <row r="53" spans="1:7" s="29" customFormat="1" ht="54.75" customHeight="1">
      <c r="A53" s="507"/>
      <c r="B53" s="511" t="s">
        <v>211</v>
      </c>
      <c r="C53" s="508"/>
      <c r="D53" s="256"/>
      <c r="E53" s="611"/>
      <c r="F53" s="509"/>
      <c r="G53" s="510"/>
    </row>
    <row r="54" spans="1:7" s="29" customFormat="1" ht="16.5" customHeight="1">
      <c r="A54" s="232">
        <v>92118</v>
      </c>
      <c r="B54" s="113" t="s">
        <v>158</v>
      </c>
      <c r="C54" s="404"/>
      <c r="D54" s="134"/>
      <c r="E54" s="608"/>
      <c r="F54" s="331"/>
      <c r="G54" s="364">
        <f>G55</f>
        <v>151000</v>
      </c>
    </row>
    <row r="55" spans="1:7" s="29" customFormat="1" ht="30" customHeight="1">
      <c r="A55" s="400">
        <v>2480</v>
      </c>
      <c r="B55" s="72" t="s">
        <v>156</v>
      </c>
      <c r="C55" s="401"/>
      <c r="D55" s="609"/>
      <c r="E55" s="610"/>
      <c r="F55" s="402"/>
      <c r="G55" s="403">
        <v>151000</v>
      </c>
    </row>
    <row r="56" spans="1:7" s="29" customFormat="1" ht="63.75" customHeight="1" thickBot="1">
      <c r="A56" s="395"/>
      <c r="B56" s="429" t="s">
        <v>196</v>
      </c>
      <c r="C56" s="303"/>
      <c r="D56" s="55"/>
      <c r="E56" s="536"/>
      <c r="F56" s="349"/>
      <c r="G56" s="360"/>
    </row>
    <row r="57" spans="1:7" s="86" customFormat="1" ht="16.5" customHeight="1" thickBot="1" thickTop="1">
      <c r="A57" s="82"/>
      <c r="B57" s="83" t="s">
        <v>38</v>
      </c>
      <c r="C57" s="84"/>
      <c r="D57" s="85">
        <f>D10+D16+D19+D23+D28+D38+D41+D45</f>
        <v>502791</v>
      </c>
      <c r="E57" s="335">
        <f>E10+E16+E19+E23+E28+E38+E41+E45</f>
        <v>5867751</v>
      </c>
      <c r="F57" s="334">
        <f>F10+F16+F19+F23+F28+F38+F41+F45+F48</f>
        <v>7181864</v>
      </c>
      <c r="G57" s="338">
        <f>G10+G16+G19+G23+G28+G38+G41+G45+G48</f>
        <v>7479100</v>
      </c>
    </row>
    <row r="58" spans="1:7" s="94" customFormat="1" ht="17.25" customHeight="1" thickBot="1" thickTop="1">
      <c r="A58" s="87"/>
      <c r="B58" s="88" t="s">
        <v>39</v>
      </c>
      <c r="C58" s="88"/>
      <c r="D58" s="601">
        <f>E57-D57</f>
        <v>5364960</v>
      </c>
      <c r="E58" s="91"/>
      <c r="F58" s="558">
        <f>G57-F57</f>
        <v>297236</v>
      </c>
      <c r="G58" s="367"/>
    </row>
    <row r="59" s="94" customFormat="1" ht="13.5" thickTop="1"/>
    <row r="60" s="94" customFormat="1" ht="12.75">
      <c r="E60" s="104"/>
    </row>
    <row r="61" s="94" customFormat="1" ht="12.75">
      <c r="E61" s="105"/>
    </row>
    <row r="62" s="94" customFormat="1" ht="12.75">
      <c r="E62" s="105"/>
    </row>
  </sheetData>
  <printOptions horizontalCentered="1"/>
  <pageMargins left="0" right="0" top="0.984251968503937" bottom="0.4330708661417323" header="0.6692913385826772" footer="0.35433070866141736"/>
  <pageSetup firstPageNumber="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D6" sqref="D6"/>
    </sheetView>
  </sheetViews>
  <sheetFormatPr defaultColWidth="9.00390625" defaultRowHeight="12.75"/>
  <cols>
    <col min="1" max="1" width="7.875" style="446" customWidth="1"/>
    <col min="2" max="2" width="47.875" style="446" customWidth="1"/>
    <col min="3" max="3" width="15.75390625" style="446" customWidth="1"/>
    <col min="4" max="4" width="15.125" style="446" customWidth="1"/>
    <col min="5" max="16384" width="9.125" style="446" customWidth="1"/>
  </cols>
  <sheetData>
    <row r="1" ht="12.75">
      <c r="C1" s="447" t="s">
        <v>183</v>
      </c>
    </row>
    <row r="2" ht="14.25" customHeight="1">
      <c r="C2" s="448" t="s">
        <v>226</v>
      </c>
    </row>
    <row r="3" spans="1:4" ht="15.75" customHeight="1">
      <c r="A3" s="449"/>
      <c r="B3" s="449"/>
      <c r="C3" s="448" t="s">
        <v>1</v>
      </c>
      <c r="D3" s="450"/>
    </row>
    <row r="4" spans="1:4" ht="13.5" customHeight="1">
      <c r="A4" s="449"/>
      <c r="B4" s="449"/>
      <c r="C4" s="448" t="s">
        <v>182</v>
      </c>
      <c r="D4" s="450"/>
    </row>
    <row r="5" spans="1:4" ht="18.75" customHeight="1">
      <c r="A5" s="449"/>
      <c r="B5" s="449"/>
      <c r="C5" s="451"/>
      <c r="D5" s="450"/>
    </row>
    <row r="6" spans="1:4" ht="18">
      <c r="A6" s="452" t="s">
        <v>162</v>
      </c>
      <c r="B6" s="453"/>
      <c r="C6" s="453"/>
      <c r="D6" s="450"/>
    </row>
    <row r="7" spans="1:4" ht="23.25" customHeight="1">
      <c r="A7" s="452" t="s">
        <v>163</v>
      </c>
      <c r="B7" s="453"/>
      <c r="C7" s="449"/>
      <c r="D7" s="450"/>
    </row>
    <row r="8" spans="1:4" ht="34.5">
      <c r="A8" s="454" t="s">
        <v>164</v>
      </c>
      <c r="B8" s="453"/>
      <c r="C8" s="449"/>
      <c r="D8" s="450"/>
    </row>
    <row r="9" ht="30.75" customHeight="1" thickBot="1">
      <c r="D9" s="455" t="s">
        <v>41</v>
      </c>
    </row>
    <row r="10" spans="1:4" ht="35.25" customHeight="1" thickBot="1" thickTop="1">
      <c r="A10" s="456" t="s">
        <v>165</v>
      </c>
      <c r="B10" s="457" t="s">
        <v>166</v>
      </c>
      <c r="C10" s="458" t="s">
        <v>167</v>
      </c>
      <c r="D10" s="459" t="s">
        <v>168</v>
      </c>
    </row>
    <row r="11" spans="1:4" s="486" customFormat="1" ht="12" customHeight="1" thickBot="1" thickTop="1">
      <c r="A11" s="559">
        <v>1</v>
      </c>
      <c r="B11" s="560">
        <v>2</v>
      </c>
      <c r="C11" s="560">
        <v>3</v>
      </c>
      <c r="D11" s="561">
        <v>4</v>
      </c>
    </row>
    <row r="12" spans="1:4" ht="45" customHeight="1" thickTop="1">
      <c r="A12" s="460">
        <v>952</v>
      </c>
      <c r="B12" s="461" t="s">
        <v>169</v>
      </c>
      <c r="C12" s="462">
        <f>C15+C17</f>
        <v>20000000</v>
      </c>
      <c r="D12" s="463"/>
    </row>
    <row r="13" spans="1:4" ht="9.75" customHeight="1">
      <c r="A13" s="464"/>
      <c r="B13" s="465" t="s">
        <v>170</v>
      </c>
      <c r="C13" s="466"/>
      <c r="D13" s="463"/>
    </row>
    <row r="14" spans="1:4" ht="12" customHeight="1" hidden="1">
      <c r="A14" s="464"/>
      <c r="B14" s="465"/>
      <c r="C14" s="466"/>
      <c r="D14" s="463"/>
    </row>
    <row r="15" spans="1:4" ht="28.5" customHeight="1">
      <c r="A15" s="464"/>
      <c r="B15" s="467" t="s">
        <v>171</v>
      </c>
      <c r="C15" s="468">
        <v>20000000</v>
      </c>
      <c r="D15" s="469"/>
    </row>
    <row r="16" spans="1:4" ht="3.75" customHeight="1" hidden="1">
      <c r="A16" s="464"/>
      <c r="B16" s="470"/>
      <c r="C16" s="471"/>
      <c r="D16" s="469"/>
    </row>
    <row r="17" spans="1:4" ht="25.5" customHeight="1" hidden="1">
      <c r="A17" s="464"/>
      <c r="B17" s="467" t="s">
        <v>172</v>
      </c>
      <c r="C17" s="468"/>
      <c r="D17" s="469"/>
    </row>
    <row r="18" spans="1:4" ht="18" customHeight="1" hidden="1">
      <c r="A18" s="464"/>
      <c r="B18" s="472" t="s">
        <v>173</v>
      </c>
      <c r="C18" s="473"/>
      <c r="D18" s="463"/>
    </row>
    <row r="19" spans="1:4" ht="24.75" customHeight="1">
      <c r="A19" s="460">
        <v>955</v>
      </c>
      <c r="B19" s="474" t="s">
        <v>174</v>
      </c>
      <c r="C19" s="475">
        <v>18432352</v>
      </c>
      <c r="D19" s="476"/>
    </row>
    <row r="20" spans="1:4" ht="16.5" customHeight="1">
      <c r="A20" s="464"/>
      <c r="B20" s="477"/>
      <c r="C20" s="478"/>
      <c r="D20" s="469"/>
    </row>
    <row r="21" spans="1:4" ht="15.75">
      <c r="A21" s="460">
        <v>992</v>
      </c>
      <c r="B21" s="479" t="s">
        <v>175</v>
      </c>
      <c r="C21" s="480"/>
      <c r="D21" s="481">
        <f>SUM(D23:D26)</f>
        <v>11358600</v>
      </c>
    </row>
    <row r="22" spans="1:4" ht="15.75" customHeight="1">
      <c r="A22" s="464"/>
      <c r="B22" s="465" t="s">
        <v>170</v>
      </c>
      <c r="C22" s="480"/>
      <c r="D22" s="482"/>
    </row>
    <row r="23" spans="1:4" s="486" customFormat="1" ht="19.5" customHeight="1">
      <c r="A23" s="483"/>
      <c r="B23" s="472" t="s">
        <v>176</v>
      </c>
      <c r="C23" s="484"/>
      <c r="D23" s="485">
        <v>2666000</v>
      </c>
    </row>
    <row r="24" spans="1:4" s="486" customFormat="1" ht="15.75" customHeight="1">
      <c r="A24" s="483"/>
      <c r="B24" s="472" t="s">
        <v>177</v>
      </c>
      <c r="C24" s="484"/>
      <c r="D24" s="485">
        <v>6500600</v>
      </c>
    </row>
    <row r="25" spans="1:4" s="486" customFormat="1" ht="15" customHeight="1">
      <c r="A25" s="483"/>
      <c r="B25" s="487" t="s">
        <v>178</v>
      </c>
      <c r="C25" s="473"/>
      <c r="D25" s="488">
        <v>900000</v>
      </c>
    </row>
    <row r="26" spans="1:4" s="486" customFormat="1" ht="18.75" customHeight="1" thickBot="1">
      <c r="A26" s="483"/>
      <c r="B26" s="487" t="s">
        <v>179</v>
      </c>
      <c r="C26" s="473"/>
      <c r="D26" s="488">
        <v>1292000</v>
      </c>
    </row>
    <row r="27" spans="1:4" ht="26.25" customHeight="1" thickBot="1" thickTop="1">
      <c r="A27" s="489"/>
      <c r="B27" s="490" t="s">
        <v>180</v>
      </c>
      <c r="C27" s="491">
        <f>C19+C12+C20</f>
        <v>38432352</v>
      </c>
      <c r="D27" s="492">
        <f>D21</f>
        <v>11358600</v>
      </c>
    </row>
    <row r="28" spans="1:4" ht="24.75" customHeight="1" thickBot="1" thickTop="1">
      <c r="A28" s="489"/>
      <c r="B28" s="490" t="s">
        <v>181</v>
      </c>
      <c r="C28" s="493">
        <f>D27-C27</f>
        <v>-27073752</v>
      </c>
      <c r="D28" s="494"/>
    </row>
    <row r="29" spans="1:4" ht="16.5" thickTop="1">
      <c r="A29" s="495"/>
      <c r="B29" s="496"/>
      <c r="C29" s="497"/>
      <c r="D29" s="497"/>
    </row>
    <row r="30" spans="1:4" ht="15.75">
      <c r="A30" s="495"/>
      <c r="B30" s="496"/>
      <c r="C30" s="497"/>
      <c r="D30" s="497"/>
    </row>
    <row r="31" spans="1:4" ht="15.75">
      <c r="A31" s="495"/>
      <c r="B31" s="496"/>
      <c r="C31" s="497"/>
      <c r="D31" s="497"/>
    </row>
    <row r="32" spans="1:4" ht="15.75">
      <c r="A32" s="495"/>
      <c r="B32" s="496"/>
      <c r="C32" s="497"/>
      <c r="D32" s="497"/>
    </row>
    <row r="33" spans="1:4" ht="15.75">
      <c r="A33" s="495"/>
      <c r="B33" s="496"/>
      <c r="C33" s="497"/>
      <c r="D33" s="497"/>
    </row>
    <row r="34" spans="1:4" ht="15.75">
      <c r="A34" s="495"/>
      <c r="B34" s="496"/>
      <c r="C34" s="497"/>
      <c r="D34" s="497"/>
    </row>
    <row r="35" spans="1:4" ht="12.75">
      <c r="A35" s="495"/>
      <c r="B35" s="495"/>
      <c r="C35" s="498"/>
      <c r="D35" s="498"/>
    </row>
    <row r="36" spans="1:4" ht="12.75">
      <c r="A36" s="495"/>
      <c r="B36" s="495"/>
      <c r="C36" s="498"/>
      <c r="D36" s="498"/>
    </row>
    <row r="37" spans="1:4" ht="12.75">
      <c r="A37" s="495"/>
      <c r="B37" s="495"/>
      <c r="C37" s="498"/>
      <c r="D37" s="498"/>
    </row>
    <row r="38" spans="3:4" ht="12.75">
      <c r="C38" s="499"/>
      <c r="D38" s="499"/>
    </row>
    <row r="39" spans="3:4" ht="12.75">
      <c r="C39" s="499"/>
      <c r="D39" s="499"/>
    </row>
    <row r="40" spans="3:4" ht="12.75">
      <c r="C40" s="499"/>
      <c r="D40" s="499"/>
    </row>
    <row r="41" spans="3:4" ht="12.75">
      <c r="C41" s="499"/>
      <c r="D41" s="499"/>
    </row>
    <row r="42" spans="3:4" ht="12.75">
      <c r="C42" s="499"/>
      <c r="D42" s="499"/>
    </row>
  </sheetData>
  <printOptions horizontalCentered="1"/>
  <pageMargins left="0" right="0" top="0.984251968503937" bottom="0.984251968503937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25">
      <selection activeCell="G7" sqref="G7"/>
    </sheetView>
  </sheetViews>
  <sheetFormatPr defaultColWidth="9.00390625" defaultRowHeight="12.75"/>
  <cols>
    <col min="1" max="1" width="3.875" style="771" customWidth="1"/>
    <col min="2" max="2" width="7.25390625" style="772" customWidth="1"/>
    <col min="3" max="3" width="49.375" style="773" customWidth="1"/>
    <col min="4" max="4" width="12.625" style="774" customWidth="1"/>
    <col min="5" max="5" width="11.375" style="788" customWidth="1"/>
    <col min="6" max="6" width="11.125" style="773" customWidth="1"/>
    <col min="7" max="7" width="11.75390625" style="773" customWidth="1"/>
    <col min="8" max="8" width="14.375" style="773" customWidth="1"/>
    <col min="9" max="16384" width="9.125" style="773" customWidth="1"/>
  </cols>
  <sheetData>
    <row r="1" ht="13.5">
      <c r="E1" s="775" t="s">
        <v>271</v>
      </c>
    </row>
    <row r="2" ht="13.5">
      <c r="E2" s="776" t="s">
        <v>272</v>
      </c>
    </row>
    <row r="3" spans="1:6" s="779" customFormat="1" ht="12.75" customHeight="1">
      <c r="A3" s="777"/>
      <c r="B3" s="778"/>
      <c r="E3" s="776" t="s">
        <v>1</v>
      </c>
      <c r="F3" s="451"/>
    </row>
    <row r="4" spans="1:5" s="779" customFormat="1" ht="14.25" customHeight="1">
      <c r="A4" s="777"/>
      <c r="B4" s="778"/>
      <c r="E4" s="776" t="s">
        <v>273</v>
      </c>
    </row>
    <row r="5" spans="1:5" s="783" customFormat="1" ht="27" customHeight="1">
      <c r="A5" s="780"/>
      <c r="B5" s="781"/>
      <c r="C5" s="782" t="s">
        <v>274</v>
      </c>
      <c r="E5" s="784"/>
    </row>
    <row r="6" spans="1:5" s="783" customFormat="1" ht="17.25">
      <c r="A6" s="780"/>
      <c r="B6" s="781"/>
      <c r="C6" s="782" t="s">
        <v>275</v>
      </c>
      <c r="E6" s="784"/>
    </row>
    <row r="7" spans="1:5" s="783" customFormat="1" ht="15.75" customHeight="1">
      <c r="A7" s="780"/>
      <c r="B7" s="781"/>
      <c r="C7" s="782" t="s">
        <v>276</v>
      </c>
      <c r="D7" s="785"/>
      <c r="E7" s="784"/>
    </row>
    <row r="8" spans="1:5" s="783" customFormat="1" ht="15.75" customHeight="1">
      <c r="A8" s="780"/>
      <c r="B8" s="781"/>
      <c r="C8" s="782" t="s">
        <v>277</v>
      </c>
      <c r="D8" s="785"/>
      <c r="E8" s="784"/>
    </row>
    <row r="9" spans="1:6" ht="20.25" customHeight="1" thickBot="1">
      <c r="A9" s="771" t="s">
        <v>278</v>
      </c>
      <c r="C9" s="635"/>
      <c r="E9" s="786"/>
      <c r="F9" s="786" t="s">
        <v>41</v>
      </c>
    </row>
    <row r="10" ht="8.25" customHeight="1" hidden="1">
      <c r="B10" s="787"/>
    </row>
    <row r="11" spans="1:6" s="795" customFormat="1" ht="38.25" customHeight="1" thickBot="1">
      <c r="A11" s="789" t="s">
        <v>279</v>
      </c>
      <c r="B11" s="790" t="s">
        <v>280</v>
      </c>
      <c r="C11" s="791" t="s">
        <v>281</v>
      </c>
      <c r="D11" s="792" t="s">
        <v>282</v>
      </c>
      <c r="E11" s="793" t="s">
        <v>283</v>
      </c>
      <c r="F11" s="794" t="s">
        <v>284</v>
      </c>
    </row>
    <row r="12" spans="1:6" s="801" customFormat="1" ht="12.75" customHeight="1" thickBot="1" thickTop="1">
      <c r="A12" s="796">
        <v>1</v>
      </c>
      <c r="B12" s="797" t="s">
        <v>285</v>
      </c>
      <c r="C12" s="798">
        <v>3</v>
      </c>
      <c r="D12" s="799">
        <v>4</v>
      </c>
      <c r="E12" s="798">
        <v>5</v>
      </c>
      <c r="F12" s="800">
        <v>6</v>
      </c>
    </row>
    <row r="13" spans="1:6" s="808" customFormat="1" ht="33.75" customHeight="1" thickBot="1" thickTop="1">
      <c r="A13" s="802" t="s">
        <v>238</v>
      </c>
      <c r="B13" s="803" t="s">
        <v>286</v>
      </c>
      <c r="C13" s="804" t="s">
        <v>203</v>
      </c>
      <c r="D13" s="805">
        <f>SUM(D14:D16)</f>
        <v>700000</v>
      </c>
      <c r="E13" s="806">
        <f>SUM(E14:E16)</f>
        <v>205000</v>
      </c>
      <c r="F13" s="807">
        <f aca="true" t="shared" si="0" ref="F13:F32">D13+E13</f>
        <v>905000</v>
      </c>
    </row>
    <row r="14" spans="1:6" s="779" customFormat="1" ht="19.5" customHeight="1" thickTop="1">
      <c r="A14" s="809"/>
      <c r="B14" s="810" t="s">
        <v>287</v>
      </c>
      <c r="C14" s="811" t="s">
        <v>288</v>
      </c>
      <c r="D14" s="812">
        <v>0</v>
      </c>
      <c r="E14" s="813">
        <v>204946</v>
      </c>
      <c r="F14" s="814">
        <f t="shared" si="0"/>
        <v>204946</v>
      </c>
    </row>
    <row r="15" spans="1:6" s="779" customFormat="1" ht="26.25" customHeight="1">
      <c r="A15" s="815"/>
      <c r="B15" s="816" t="s">
        <v>245</v>
      </c>
      <c r="C15" s="817" t="s">
        <v>289</v>
      </c>
      <c r="D15" s="818">
        <v>650000</v>
      </c>
      <c r="E15" s="819">
        <v>54</v>
      </c>
      <c r="F15" s="820">
        <f t="shared" si="0"/>
        <v>650054</v>
      </c>
    </row>
    <row r="16" spans="1:6" s="779" customFormat="1" ht="19.5" customHeight="1" thickBot="1">
      <c r="A16" s="815"/>
      <c r="B16" s="821" t="s">
        <v>247</v>
      </c>
      <c r="C16" s="822" t="s">
        <v>248</v>
      </c>
      <c r="D16" s="818">
        <v>50000</v>
      </c>
      <c r="E16" s="819"/>
      <c r="F16" s="814">
        <f t="shared" si="0"/>
        <v>50000</v>
      </c>
    </row>
    <row r="17" spans="1:6" s="808" customFormat="1" ht="31.5" customHeight="1" thickBot="1" thickTop="1">
      <c r="A17" s="823" t="s">
        <v>240</v>
      </c>
      <c r="B17" s="803" t="s">
        <v>286</v>
      </c>
      <c r="C17" s="804" t="s">
        <v>250</v>
      </c>
      <c r="D17" s="805">
        <f>D18+D22+D25+D30</f>
        <v>700000</v>
      </c>
      <c r="E17" s="806">
        <f>E18+E22+E25+E30</f>
        <v>205000</v>
      </c>
      <c r="F17" s="807">
        <f t="shared" si="0"/>
        <v>905000</v>
      </c>
    </row>
    <row r="18" spans="1:6" s="830" customFormat="1" ht="30" customHeight="1" thickTop="1">
      <c r="A18" s="824" t="s">
        <v>290</v>
      </c>
      <c r="B18" s="825"/>
      <c r="C18" s="826" t="s">
        <v>291</v>
      </c>
      <c r="D18" s="827">
        <f>SUM(D19:D21)</f>
        <v>170600</v>
      </c>
      <c r="E18" s="828">
        <f>SUM(E19:E21)</f>
        <v>38800</v>
      </c>
      <c r="F18" s="829">
        <f t="shared" si="0"/>
        <v>209400</v>
      </c>
    </row>
    <row r="19" spans="1:6" s="830" customFormat="1" ht="38.25" customHeight="1">
      <c r="A19" s="831"/>
      <c r="B19" s="832">
        <v>2450</v>
      </c>
      <c r="C19" s="833" t="s">
        <v>292</v>
      </c>
      <c r="D19" s="834">
        <v>66600</v>
      </c>
      <c r="E19" s="813">
        <v>35000</v>
      </c>
      <c r="F19" s="820">
        <f t="shared" si="0"/>
        <v>101600</v>
      </c>
    </row>
    <row r="20" spans="1:6" s="779" customFormat="1" ht="19.5" customHeight="1">
      <c r="A20" s="835"/>
      <c r="B20" s="816" t="s">
        <v>57</v>
      </c>
      <c r="C20" s="822" t="s">
        <v>26</v>
      </c>
      <c r="D20" s="836">
        <v>70700</v>
      </c>
      <c r="E20" s="819">
        <v>3800</v>
      </c>
      <c r="F20" s="820">
        <f t="shared" si="0"/>
        <v>74500</v>
      </c>
    </row>
    <row r="21" spans="1:6" s="779" customFormat="1" ht="19.5" customHeight="1">
      <c r="A21" s="835"/>
      <c r="B21" s="837" t="s">
        <v>21</v>
      </c>
      <c r="C21" s="833" t="s">
        <v>22</v>
      </c>
      <c r="D21" s="834">
        <v>33300</v>
      </c>
      <c r="E21" s="813"/>
      <c r="F21" s="820">
        <f t="shared" si="0"/>
        <v>33300</v>
      </c>
    </row>
    <row r="22" spans="1:6" s="830" customFormat="1" ht="30" customHeight="1">
      <c r="A22" s="838" t="s">
        <v>293</v>
      </c>
      <c r="B22" s="839"/>
      <c r="C22" s="840" t="s">
        <v>294</v>
      </c>
      <c r="D22" s="841">
        <f>SUM(D23:D24)</f>
        <v>264000</v>
      </c>
      <c r="E22" s="842"/>
      <c r="F22" s="843">
        <f t="shared" si="0"/>
        <v>264000</v>
      </c>
    </row>
    <row r="23" spans="1:6" s="830" customFormat="1" ht="19.5" customHeight="1">
      <c r="A23" s="838"/>
      <c r="B23" s="816" t="s">
        <v>85</v>
      </c>
      <c r="C23" s="817" t="s">
        <v>86</v>
      </c>
      <c r="D23" s="836">
        <v>4000</v>
      </c>
      <c r="E23" s="819"/>
      <c r="F23" s="820">
        <f t="shared" si="0"/>
        <v>4000</v>
      </c>
    </row>
    <row r="24" spans="1:6" s="779" customFormat="1" ht="19.5" customHeight="1">
      <c r="A24" s="844"/>
      <c r="B24" s="837" t="s">
        <v>21</v>
      </c>
      <c r="C24" s="833" t="s">
        <v>22</v>
      </c>
      <c r="D24" s="845">
        <v>260000</v>
      </c>
      <c r="E24" s="846"/>
      <c r="F24" s="820">
        <f t="shared" si="0"/>
        <v>260000</v>
      </c>
    </row>
    <row r="25" spans="1:6" s="830" customFormat="1" ht="18" customHeight="1">
      <c r="A25" s="838" t="s">
        <v>295</v>
      </c>
      <c r="B25" s="839"/>
      <c r="C25" s="847" t="s">
        <v>296</v>
      </c>
      <c r="D25" s="841">
        <f>SUM(D26:D29)</f>
        <v>161400</v>
      </c>
      <c r="E25" s="842">
        <f>SUM(E26:E29)</f>
        <v>166200</v>
      </c>
      <c r="F25" s="843">
        <f t="shared" si="0"/>
        <v>327600</v>
      </c>
    </row>
    <row r="26" spans="1:6" s="830" customFormat="1" ht="19.5" customHeight="1">
      <c r="A26" s="838"/>
      <c r="B26" s="816" t="s">
        <v>57</v>
      </c>
      <c r="C26" s="822" t="s">
        <v>26</v>
      </c>
      <c r="D26" s="836">
        <v>37400</v>
      </c>
      <c r="E26" s="819">
        <v>3200</v>
      </c>
      <c r="F26" s="820">
        <f t="shared" si="0"/>
        <v>40600</v>
      </c>
    </row>
    <row r="27" spans="1:6" s="830" customFormat="1" ht="19.5" customHeight="1">
      <c r="A27" s="838"/>
      <c r="B27" s="816" t="s">
        <v>85</v>
      </c>
      <c r="C27" s="817" t="s">
        <v>86</v>
      </c>
      <c r="D27" s="836">
        <v>0</v>
      </c>
      <c r="E27" s="819">
        <v>50000</v>
      </c>
      <c r="F27" s="820">
        <f t="shared" si="0"/>
        <v>50000</v>
      </c>
    </row>
    <row r="28" spans="1:6" s="830" customFormat="1" ht="19.5" customHeight="1">
      <c r="A28" s="838"/>
      <c r="B28" s="816" t="s">
        <v>21</v>
      </c>
      <c r="C28" s="833" t="s">
        <v>22</v>
      </c>
      <c r="D28" s="836">
        <v>99000</v>
      </c>
      <c r="E28" s="819">
        <v>110000</v>
      </c>
      <c r="F28" s="820">
        <f t="shared" si="0"/>
        <v>209000</v>
      </c>
    </row>
    <row r="29" spans="1:6" s="830" customFormat="1" ht="45" customHeight="1">
      <c r="A29" s="838"/>
      <c r="B29" s="816" t="s">
        <v>297</v>
      </c>
      <c r="C29" s="817" t="s">
        <v>298</v>
      </c>
      <c r="D29" s="836">
        <v>25000</v>
      </c>
      <c r="E29" s="819">
        <v>3000</v>
      </c>
      <c r="F29" s="820">
        <f t="shared" si="0"/>
        <v>28000</v>
      </c>
    </row>
    <row r="30" spans="1:6" s="830" customFormat="1" ht="28.5" customHeight="1">
      <c r="A30" s="838" t="s">
        <v>299</v>
      </c>
      <c r="B30" s="839"/>
      <c r="C30" s="848" t="s">
        <v>300</v>
      </c>
      <c r="D30" s="841">
        <f>SUM(D31:D32)</f>
        <v>104000</v>
      </c>
      <c r="E30" s="842">
        <f>SUM(E31:E32)</f>
        <v>0</v>
      </c>
      <c r="F30" s="843">
        <f t="shared" si="0"/>
        <v>104000</v>
      </c>
    </row>
    <row r="31" spans="1:6" s="830" customFormat="1" ht="30.75" customHeight="1">
      <c r="A31" s="838"/>
      <c r="B31" s="849">
        <v>2450</v>
      </c>
      <c r="C31" s="833" t="s">
        <v>292</v>
      </c>
      <c r="D31" s="836">
        <v>70000</v>
      </c>
      <c r="E31" s="819"/>
      <c r="F31" s="820">
        <f t="shared" si="0"/>
        <v>70000</v>
      </c>
    </row>
    <row r="32" spans="1:6" s="779" customFormat="1" ht="20.25" customHeight="1" thickBot="1">
      <c r="A32" s="850"/>
      <c r="B32" s="851" t="s">
        <v>21</v>
      </c>
      <c r="C32" s="833" t="s">
        <v>22</v>
      </c>
      <c r="D32" s="836">
        <v>34000</v>
      </c>
      <c r="E32" s="819"/>
      <c r="F32" s="820">
        <f t="shared" si="0"/>
        <v>34000</v>
      </c>
    </row>
    <row r="33" spans="1:6" s="808" customFormat="1" ht="31.5" customHeight="1" thickBot="1" thickTop="1">
      <c r="A33" s="802" t="s">
        <v>249</v>
      </c>
      <c r="B33" s="852" t="s">
        <v>301</v>
      </c>
      <c r="C33" s="853"/>
      <c r="D33" s="854">
        <f>D13-D17</f>
        <v>0</v>
      </c>
      <c r="E33" s="806">
        <f>E13-E17</f>
        <v>0</v>
      </c>
      <c r="F33" s="855">
        <f>F13-F17</f>
        <v>0</v>
      </c>
    </row>
    <row r="34" spans="1:5" s="779" customFormat="1" ht="14.25" thickTop="1">
      <c r="A34" s="777"/>
      <c r="B34" s="778"/>
      <c r="D34" s="856"/>
      <c r="E34" s="857"/>
    </row>
    <row r="35" spans="1:5" s="779" customFormat="1" ht="13.5">
      <c r="A35" s="777"/>
      <c r="B35" s="778"/>
      <c r="D35" s="856"/>
      <c r="E35" s="857"/>
    </row>
    <row r="36" spans="1:5" s="779" customFormat="1" ht="13.5">
      <c r="A36" s="777"/>
      <c r="B36" s="778"/>
      <c r="D36" s="856"/>
      <c r="E36" s="857"/>
    </row>
  </sheetData>
  <printOptions horizontalCentered="1"/>
  <pageMargins left="0" right="0" top="0.7874015748031497" bottom="0.7874015748031497" header="0.31496062992125984" footer="0.31496062992125984"/>
  <pageSetup firstPageNumber="12" useFirstPageNumber="1" horizontalDpi="600" verticalDpi="600" orientation="portrait" paperSize="9" r:id="rId1"/>
  <headerFooter alignWithMargins="0">
    <oddHeader>&amp;C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I97"/>
  <sheetViews>
    <sheetView workbookViewId="0" topLeftCell="A26">
      <selection activeCell="H32" sqref="H32"/>
    </sheetView>
  </sheetViews>
  <sheetFormatPr defaultColWidth="9.00390625" defaultRowHeight="12.75"/>
  <cols>
    <col min="1" max="1" width="6.875" style="446" customWidth="1"/>
    <col min="2" max="2" width="42.25390625" style="446" customWidth="1"/>
    <col min="3" max="3" width="13.625" style="629" customWidth="1"/>
    <col min="4" max="4" width="11.25390625" style="626" hidden="1" customWidth="1"/>
    <col min="5" max="5" width="14.375" style="446" customWidth="1"/>
    <col min="6" max="6" width="13.75390625" style="446" customWidth="1"/>
    <col min="7" max="16384" width="9.125" style="446" customWidth="1"/>
  </cols>
  <sheetData>
    <row r="1" spans="3:5" ht="12.75">
      <c r="C1" s="446"/>
      <c r="E1" s="627" t="s">
        <v>229</v>
      </c>
    </row>
    <row r="2" spans="3:5" ht="12.75">
      <c r="C2" s="446"/>
      <c r="E2" s="628" t="s">
        <v>230</v>
      </c>
    </row>
    <row r="3" spans="3:5" ht="12.75">
      <c r="C3" s="446"/>
      <c r="E3" s="628" t="s">
        <v>1</v>
      </c>
    </row>
    <row r="4" spans="3:5" ht="12.75">
      <c r="C4" s="446"/>
      <c r="E4" s="628" t="s">
        <v>231</v>
      </c>
    </row>
    <row r="5" ht="9" customHeight="1"/>
    <row r="6" spans="1:4" s="634" customFormat="1" ht="18.75">
      <c r="A6" s="630" t="s">
        <v>232</v>
      </c>
      <c r="B6" s="631"/>
      <c r="C6" s="632"/>
      <c r="D6" s="633"/>
    </row>
    <row r="7" spans="1:4" s="634" customFormat="1" ht="18.75">
      <c r="A7" s="635"/>
      <c r="B7" s="636" t="s">
        <v>233</v>
      </c>
      <c r="C7" s="632"/>
      <c r="D7" s="633"/>
    </row>
    <row r="8" spans="1:4" s="637" customFormat="1" ht="4.5" customHeight="1">
      <c r="A8" s="637" t="s">
        <v>234</v>
      </c>
      <c r="B8" s="638"/>
      <c r="C8" s="639"/>
      <c r="D8" s="640"/>
    </row>
    <row r="9" spans="3:6" ht="13.5" thickBot="1">
      <c r="C9" s="641"/>
      <c r="D9" s="446"/>
      <c r="F9" s="641" t="s">
        <v>41</v>
      </c>
    </row>
    <row r="10" spans="1:6" s="648" customFormat="1" ht="44.25" customHeight="1" thickTop="1">
      <c r="A10" s="642" t="s">
        <v>235</v>
      </c>
      <c r="B10" s="643" t="s">
        <v>166</v>
      </c>
      <c r="C10" s="644" t="s">
        <v>236</v>
      </c>
      <c r="D10" s="645" t="s">
        <v>10</v>
      </c>
      <c r="E10" s="646" t="s">
        <v>11</v>
      </c>
      <c r="F10" s="647" t="s">
        <v>237</v>
      </c>
    </row>
    <row r="11" spans="1:6" s="486" customFormat="1" ht="10.5" customHeight="1">
      <c r="A11" s="649">
        <v>1</v>
      </c>
      <c r="B11" s="650">
        <v>2</v>
      </c>
      <c r="C11" s="651">
        <v>3</v>
      </c>
      <c r="D11" s="652">
        <v>4</v>
      </c>
      <c r="E11" s="653">
        <v>4</v>
      </c>
      <c r="F11" s="654">
        <v>5</v>
      </c>
    </row>
    <row r="12" spans="1:6" s="661" customFormat="1" ht="18.75" customHeight="1" thickBot="1">
      <c r="A12" s="655" t="s">
        <v>238</v>
      </c>
      <c r="B12" s="656" t="s">
        <v>239</v>
      </c>
      <c r="C12" s="657">
        <v>10000</v>
      </c>
      <c r="D12" s="658"/>
      <c r="E12" s="659"/>
      <c r="F12" s="660">
        <v>10000</v>
      </c>
    </row>
    <row r="13" spans="1:6" s="668" customFormat="1" ht="20.25" customHeight="1" thickTop="1">
      <c r="A13" s="662" t="s">
        <v>240</v>
      </c>
      <c r="B13" s="663" t="s">
        <v>203</v>
      </c>
      <c r="C13" s="664">
        <f>SUM(C15)</f>
        <v>1509000</v>
      </c>
      <c r="D13" s="665"/>
      <c r="E13" s="666">
        <f>E15</f>
        <v>680000</v>
      </c>
      <c r="F13" s="667">
        <f>F15</f>
        <v>2189000</v>
      </c>
    </row>
    <row r="14" spans="1:6" s="495" customFormat="1" ht="14.25" customHeight="1" thickBot="1">
      <c r="A14" s="669"/>
      <c r="B14" s="670" t="s">
        <v>170</v>
      </c>
      <c r="C14" s="671"/>
      <c r="D14" s="672"/>
      <c r="E14" s="673"/>
      <c r="F14" s="674"/>
    </row>
    <row r="15" spans="1:6" s="496" customFormat="1" ht="21.75" customHeight="1" thickBot="1" thickTop="1">
      <c r="A15" s="675">
        <v>600</v>
      </c>
      <c r="B15" s="676" t="s">
        <v>241</v>
      </c>
      <c r="C15" s="677">
        <f>SUM(C16+C20)</f>
        <v>1509000</v>
      </c>
      <c r="D15" s="678"/>
      <c r="E15" s="679">
        <f>E16+E20</f>
        <v>680000</v>
      </c>
      <c r="F15" s="680">
        <f>F16+F20</f>
        <v>2189000</v>
      </c>
    </row>
    <row r="16" spans="1:6" s="686" customFormat="1" ht="32.25" customHeight="1" thickTop="1">
      <c r="A16" s="681">
        <v>60015</v>
      </c>
      <c r="B16" s="682" t="s">
        <v>242</v>
      </c>
      <c r="C16" s="683">
        <f>SUM(C17:C19)</f>
        <v>403000</v>
      </c>
      <c r="D16" s="684"/>
      <c r="E16" s="684">
        <f>SUM(E17:E19)</f>
        <v>390000</v>
      </c>
      <c r="F16" s="685">
        <f>C16-D16+E16</f>
        <v>793000</v>
      </c>
    </row>
    <row r="17" spans="1:243" s="496" customFormat="1" ht="24.75" customHeight="1">
      <c r="A17" s="687" t="s">
        <v>243</v>
      </c>
      <c r="B17" s="688" t="s">
        <v>244</v>
      </c>
      <c r="C17" s="689">
        <v>2000</v>
      </c>
      <c r="D17" s="678"/>
      <c r="E17" s="690"/>
      <c r="F17" s="691">
        <f>C17-D17+E17</f>
        <v>2000</v>
      </c>
      <c r="G17" s="692"/>
      <c r="H17" s="692"/>
      <c r="I17" s="692"/>
      <c r="J17" s="692"/>
      <c r="K17" s="692"/>
      <c r="L17" s="692"/>
      <c r="M17" s="692"/>
      <c r="N17" s="692"/>
      <c r="O17" s="692"/>
      <c r="P17" s="692"/>
      <c r="Q17" s="692"/>
      <c r="R17" s="692"/>
      <c r="S17" s="692"/>
      <c r="T17" s="692"/>
      <c r="U17" s="692"/>
      <c r="V17" s="692"/>
      <c r="W17" s="692"/>
      <c r="X17" s="692"/>
      <c r="Y17" s="692"/>
      <c r="Z17" s="692"/>
      <c r="AA17" s="692"/>
      <c r="AB17" s="692"/>
      <c r="AC17" s="692"/>
      <c r="AD17" s="692"/>
      <c r="AE17" s="692"/>
      <c r="AF17" s="692"/>
      <c r="AG17" s="692"/>
      <c r="AH17" s="692"/>
      <c r="AI17" s="692"/>
      <c r="AJ17" s="692"/>
      <c r="AK17" s="692"/>
      <c r="AL17" s="692"/>
      <c r="AM17" s="692"/>
      <c r="AN17" s="692"/>
      <c r="AO17" s="692"/>
      <c r="AP17" s="692"/>
      <c r="AQ17" s="692"/>
      <c r="AR17" s="692"/>
      <c r="AS17" s="692"/>
      <c r="AT17" s="692"/>
      <c r="AU17" s="692"/>
      <c r="AV17" s="692"/>
      <c r="AW17" s="692"/>
      <c r="AX17" s="692"/>
      <c r="AY17" s="692"/>
      <c r="AZ17" s="692"/>
      <c r="BA17" s="692"/>
      <c r="BB17" s="692"/>
      <c r="BC17" s="692"/>
      <c r="BD17" s="692"/>
      <c r="BE17" s="692"/>
      <c r="BF17" s="692"/>
      <c r="BG17" s="692"/>
      <c r="BH17" s="692"/>
      <c r="BI17" s="692"/>
      <c r="BJ17" s="692"/>
      <c r="BK17" s="692"/>
      <c r="BL17" s="692"/>
      <c r="BM17" s="692"/>
      <c r="BN17" s="692"/>
      <c r="BO17" s="692"/>
      <c r="BP17" s="692"/>
      <c r="BQ17" s="692"/>
      <c r="BR17" s="692"/>
      <c r="BS17" s="692"/>
      <c r="BT17" s="692"/>
      <c r="BU17" s="692"/>
      <c r="BV17" s="692"/>
      <c r="BW17" s="692"/>
      <c r="BX17" s="692"/>
      <c r="BY17" s="692"/>
      <c r="BZ17" s="692"/>
      <c r="CA17" s="692"/>
      <c r="CB17" s="692"/>
      <c r="CC17" s="692"/>
      <c r="CD17" s="692"/>
      <c r="CE17" s="692"/>
      <c r="CF17" s="692"/>
      <c r="CG17" s="692"/>
      <c r="CH17" s="692"/>
      <c r="CI17" s="692"/>
      <c r="CJ17" s="692"/>
      <c r="CK17" s="692"/>
      <c r="CL17" s="692"/>
      <c r="CM17" s="692"/>
      <c r="CN17" s="692"/>
      <c r="CO17" s="692"/>
      <c r="CP17" s="692"/>
      <c r="CQ17" s="692"/>
      <c r="CR17" s="692"/>
      <c r="CS17" s="692"/>
      <c r="CT17" s="692"/>
      <c r="CU17" s="692"/>
      <c r="CV17" s="692"/>
      <c r="CW17" s="692"/>
      <c r="CX17" s="692"/>
      <c r="CY17" s="692"/>
      <c r="CZ17" s="692"/>
      <c r="DA17" s="692"/>
      <c r="DB17" s="692"/>
      <c r="DC17" s="692"/>
      <c r="DD17" s="692"/>
      <c r="DE17" s="692"/>
      <c r="DF17" s="692"/>
      <c r="DG17" s="692"/>
      <c r="DH17" s="692"/>
      <c r="DI17" s="692"/>
      <c r="DJ17" s="692"/>
      <c r="DK17" s="692"/>
      <c r="DL17" s="692"/>
      <c r="DM17" s="692"/>
      <c r="DN17" s="692"/>
      <c r="DO17" s="692"/>
      <c r="DP17" s="692"/>
      <c r="DQ17" s="692"/>
      <c r="DR17" s="692"/>
      <c r="DS17" s="692"/>
      <c r="DT17" s="692"/>
      <c r="DU17" s="692"/>
      <c r="DV17" s="692"/>
      <c r="DW17" s="692"/>
      <c r="DX17" s="692"/>
      <c r="DY17" s="692"/>
      <c r="DZ17" s="692"/>
      <c r="EA17" s="692"/>
      <c r="EB17" s="692"/>
      <c r="EC17" s="692"/>
      <c r="ED17" s="692"/>
      <c r="EE17" s="692"/>
      <c r="EF17" s="692"/>
      <c r="EG17" s="692"/>
      <c r="EH17" s="692"/>
      <c r="EI17" s="692"/>
      <c r="EJ17" s="692"/>
      <c r="EK17" s="692"/>
      <c r="EL17" s="692"/>
      <c r="EM17" s="692"/>
      <c r="EN17" s="692"/>
      <c r="EO17" s="692"/>
      <c r="EP17" s="692"/>
      <c r="EQ17" s="692"/>
      <c r="ER17" s="692"/>
      <c r="ES17" s="692"/>
      <c r="ET17" s="692"/>
      <c r="EU17" s="692"/>
      <c r="EV17" s="692"/>
      <c r="EW17" s="692"/>
      <c r="EX17" s="692"/>
      <c r="EY17" s="692"/>
      <c r="EZ17" s="692"/>
      <c r="FA17" s="692"/>
      <c r="FB17" s="692"/>
      <c r="FC17" s="692"/>
      <c r="FD17" s="692"/>
      <c r="FE17" s="692"/>
      <c r="FF17" s="692"/>
      <c r="FG17" s="692"/>
      <c r="FH17" s="692"/>
      <c r="FI17" s="692"/>
      <c r="FJ17" s="692"/>
      <c r="FK17" s="692"/>
      <c r="FL17" s="692"/>
      <c r="FM17" s="692"/>
      <c r="FN17" s="692"/>
      <c r="FO17" s="692"/>
      <c r="FP17" s="692"/>
      <c r="FQ17" s="692"/>
      <c r="FR17" s="692"/>
      <c r="FS17" s="692"/>
      <c r="FT17" s="692"/>
      <c r="FU17" s="692"/>
      <c r="FV17" s="692"/>
      <c r="FW17" s="692"/>
      <c r="FX17" s="692"/>
      <c r="FY17" s="692"/>
      <c r="FZ17" s="692"/>
      <c r="GA17" s="692"/>
      <c r="GB17" s="692"/>
      <c r="GC17" s="692"/>
      <c r="GD17" s="692"/>
      <c r="GE17" s="692"/>
      <c r="GF17" s="692"/>
      <c r="GG17" s="692"/>
      <c r="GH17" s="692"/>
      <c r="GI17" s="692"/>
      <c r="GJ17" s="692"/>
      <c r="GK17" s="692"/>
      <c r="GL17" s="692"/>
      <c r="GM17" s="692"/>
      <c r="GN17" s="692"/>
      <c r="GO17" s="692"/>
      <c r="GP17" s="692"/>
      <c r="GQ17" s="692"/>
      <c r="GR17" s="692"/>
      <c r="GS17" s="692"/>
      <c r="GT17" s="692"/>
      <c r="GU17" s="692"/>
      <c r="GV17" s="692"/>
      <c r="GW17" s="692"/>
      <c r="GX17" s="692"/>
      <c r="GY17" s="692"/>
      <c r="GZ17" s="692"/>
      <c r="HA17" s="692"/>
      <c r="HB17" s="692"/>
      <c r="HC17" s="692"/>
      <c r="HD17" s="692"/>
      <c r="HE17" s="692"/>
      <c r="HF17" s="692"/>
      <c r="HG17" s="692"/>
      <c r="HH17" s="692"/>
      <c r="HI17" s="692"/>
      <c r="HJ17" s="692"/>
      <c r="HK17" s="692"/>
      <c r="HL17" s="692"/>
      <c r="HM17" s="692"/>
      <c r="HN17" s="692"/>
      <c r="HO17" s="692"/>
      <c r="HP17" s="692"/>
      <c r="HQ17" s="692"/>
      <c r="HR17" s="692"/>
      <c r="HS17" s="692"/>
      <c r="HT17" s="692"/>
      <c r="HU17" s="692"/>
      <c r="HV17" s="692"/>
      <c r="HW17" s="692"/>
      <c r="HX17" s="692"/>
      <c r="HY17" s="692"/>
      <c r="HZ17" s="692"/>
      <c r="IA17" s="692"/>
      <c r="IB17" s="692"/>
      <c r="IC17" s="692"/>
      <c r="ID17" s="692"/>
      <c r="IE17" s="692"/>
      <c r="IF17" s="692"/>
      <c r="IG17" s="692"/>
      <c r="IH17" s="692"/>
      <c r="II17" s="692"/>
    </row>
    <row r="18" spans="1:243" s="496" customFormat="1" ht="27.75" customHeight="1">
      <c r="A18" s="687" t="s">
        <v>245</v>
      </c>
      <c r="B18" s="688" t="s">
        <v>246</v>
      </c>
      <c r="C18" s="689">
        <v>1000</v>
      </c>
      <c r="D18" s="678"/>
      <c r="E18" s="693">
        <v>24000</v>
      </c>
      <c r="F18" s="691">
        <f>C18-D18+E18</f>
        <v>25000</v>
      </c>
      <c r="G18" s="694"/>
      <c r="H18" s="694"/>
      <c r="I18" s="694"/>
      <c r="J18" s="694"/>
      <c r="K18" s="694"/>
      <c r="L18" s="694"/>
      <c r="M18" s="694"/>
      <c r="N18" s="694"/>
      <c r="O18" s="694"/>
      <c r="P18" s="694"/>
      <c r="Q18" s="694"/>
      <c r="R18" s="694"/>
      <c r="S18" s="694"/>
      <c r="T18" s="694"/>
      <c r="U18" s="694"/>
      <c r="V18" s="694"/>
      <c r="W18" s="694"/>
      <c r="X18" s="694"/>
      <c r="Y18" s="694"/>
      <c r="Z18" s="694"/>
      <c r="AA18" s="694"/>
      <c r="AB18" s="694"/>
      <c r="AC18" s="694"/>
      <c r="AD18" s="694"/>
      <c r="AE18" s="694"/>
      <c r="AF18" s="694"/>
      <c r="AG18" s="694"/>
      <c r="AH18" s="694"/>
      <c r="AI18" s="694"/>
      <c r="AJ18" s="694"/>
      <c r="AK18" s="694"/>
      <c r="AL18" s="694"/>
      <c r="AM18" s="694"/>
      <c r="AN18" s="694"/>
      <c r="AO18" s="694"/>
      <c r="AP18" s="694"/>
      <c r="AQ18" s="694"/>
      <c r="AR18" s="694"/>
      <c r="AS18" s="694"/>
      <c r="AT18" s="694"/>
      <c r="AU18" s="694"/>
      <c r="AV18" s="694"/>
      <c r="AW18" s="694"/>
      <c r="AX18" s="694"/>
      <c r="AY18" s="694"/>
      <c r="AZ18" s="694"/>
      <c r="BA18" s="694"/>
      <c r="BB18" s="694"/>
      <c r="BC18" s="694"/>
      <c r="BD18" s="694"/>
      <c r="BE18" s="694"/>
      <c r="BF18" s="694"/>
      <c r="BG18" s="694"/>
      <c r="BH18" s="694"/>
      <c r="BI18" s="694"/>
      <c r="BJ18" s="694"/>
      <c r="BK18" s="694"/>
      <c r="BL18" s="694"/>
      <c r="BM18" s="694"/>
      <c r="BN18" s="694"/>
      <c r="BO18" s="694"/>
      <c r="BP18" s="694"/>
      <c r="BQ18" s="694"/>
      <c r="BR18" s="694"/>
      <c r="BS18" s="694"/>
      <c r="BT18" s="694"/>
      <c r="BU18" s="694"/>
      <c r="BV18" s="694"/>
      <c r="BW18" s="694"/>
      <c r="BX18" s="694"/>
      <c r="BY18" s="694"/>
      <c r="BZ18" s="694"/>
      <c r="CA18" s="694"/>
      <c r="CB18" s="694"/>
      <c r="CC18" s="694"/>
      <c r="CD18" s="694"/>
      <c r="CE18" s="694"/>
      <c r="CF18" s="694"/>
      <c r="CG18" s="694"/>
      <c r="CH18" s="694"/>
      <c r="CI18" s="694"/>
      <c r="CJ18" s="694"/>
      <c r="CK18" s="694"/>
      <c r="CL18" s="694"/>
      <c r="CM18" s="694"/>
      <c r="CN18" s="694"/>
      <c r="CO18" s="694"/>
      <c r="CP18" s="694"/>
      <c r="CQ18" s="694"/>
      <c r="CR18" s="694"/>
      <c r="CS18" s="694"/>
      <c r="CT18" s="694"/>
      <c r="CU18" s="694"/>
      <c r="CV18" s="694"/>
      <c r="CW18" s="694"/>
      <c r="CX18" s="694"/>
      <c r="CY18" s="694"/>
      <c r="CZ18" s="694"/>
      <c r="DA18" s="694"/>
      <c r="DB18" s="694"/>
      <c r="DC18" s="694"/>
      <c r="DD18" s="694"/>
      <c r="DE18" s="694"/>
      <c r="DF18" s="694"/>
      <c r="DG18" s="694"/>
      <c r="DH18" s="694"/>
      <c r="DI18" s="694"/>
      <c r="DJ18" s="694"/>
      <c r="DK18" s="694"/>
      <c r="DL18" s="694"/>
      <c r="DM18" s="694"/>
      <c r="DN18" s="694"/>
      <c r="DO18" s="694"/>
      <c r="DP18" s="694"/>
      <c r="DQ18" s="694"/>
      <c r="DR18" s="694"/>
      <c r="DS18" s="694"/>
      <c r="DT18" s="694"/>
      <c r="DU18" s="694"/>
      <c r="DV18" s="694"/>
      <c r="DW18" s="694"/>
      <c r="DX18" s="694"/>
      <c r="DY18" s="694"/>
      <c r="DZ18" s="694"/>
      <c r="EA18" s="694"/>
      <c r="EB18" s="694"/>
      <c r="EC18" s="694"/>
      <c r="ED18" s="694"/>
      <c r="EE18" s="694"/>
      <c r="EF18" s="694"/>
      <c r="EG18" s="694"/>
      <c r="EH18" s="694"/>
      <c r="EI18" s="694"/>
      <c r="EJ18" s="694"/>
      <c r="EK18" s="694"/>
      <c r="EL18" s="694"/>
      <c r="EM18" s="694"/>
      <c r="EN18" s="694"/>
      <c r="EO18" s="694"/>
      <c r="EP18" s="694"/>
      <c r="EQ18" s="694"/>
      <c r="ER18" s="694"/>
      <c r="ES18" s="694"/>
      <c r="ET18" s="694"/>
      <c r="EU18" s="694"/>
      <c r="EV18" s="694"/>
      <c r="EW18" s="694"/>
      <c r="EX18" s="694"/>
      <c r="EY18" s="694"/>
      <c r="EZ18" s="694"/>
      <c r="FA18" s="694"/>
      <c r="FB18" s="694"/>
      <c r="FC18" s="694"/>
      <c r="FD18" s="694"/>
      <c r="FE18" s="694"/>
      <c r="FF18" s="694"/>
      <c r="FG18" s="694"/>
      <c r="FH18" s="694"/>
      <c r="FI18" s="694"/>
      <c r="FJ18" s="694"/>
      <c r="FK18" s="694"/>
      <c r="FL18" s="694"/>
      <c r="FM18" s="694"/>
      <c r="FN18" s="694"/>
      <c r="FO18" s="694"/>
      <c r="FP18" s="694"/>
      <c r="FQ18" s="694"/>
      <c r="FR18" s="694"/>
      <c r="FS18" s="694"/>
      <c r="FT18" s="694"/>
      <c r="FU18" s="694"/>
      <c r="FV18" s="694"/>
      <c r="FW18" s="694"/>
      <c r="FX18" s="694"/>
      <c r="FY18" s="694"/>
      <c r="FZ18" s="694"/>
      <c r="GA18" s="694"/>
      <c r="GB18" s="694"/>
      <c r="GC18" s="694"/>
      <c r="GD18" s="694"/>
      <c r="GE18" s="694"/>
      <c r="GF18" s="694"/>
      <c r="GG18" s="694"/>
      <c r="GH18" s="694"/>
      <c r="GI18" s="694"/>
      <c r="GJ18" s="694"/>
      <c r="GK18" s="694"/>
      <c r="GL18" s="694"/>
      <c r="GM18" s="694"/>
      <c r="GN18" s="694"/>
      <c r="GO18" s="694"/>
      <c r="GP18" s="694"/>
      <c r="GQ18" s="694"/>
      <c r="GR18" s="694"/>
      <c r="GS18" s="694"/>
      <c r="GT18" s="694"/>
      <c r="GU18" s="694"/>
      <c r="GV18" s="694"/>
      <c r="GW18" s="694"/>
      <c r="GX18" s="694"/>
      <c r="GY18" s="694"/>
      <c r="GZ18" s="694"/>
      <c r="HA18" s="694"/>
      <c r="HB18" s="694"/>
      <c r="HC18" s="694"/>
      <c r="HD18" s="694"/>
      <c r="HE18" s="694"/>
      <c r="HF18" s="694"/>
      <c r="HG18" s="694"/>
      <c r="HH18" s="694"/>
      <c r="HI18" s="694"/>
      <c r="HJ18" s="694"/>
      <c r="HK18" s="694"/>
      <c r="HL18" s="694"/>
      <c r="HM18" s="694"/>
      <c r="HN18" s="694"/>
      <c r="HO18" s="694"/>
      <c r="HP18" s="694"/>
      <c r="HQ18" s="694"/>
      <c r="HR18" s="694"/>
      <c r="HS18" s="694"/>
      <c r="HT18" s="694"/>
      <c r="HU18" s="694"/>
      <c r="HV18" s="694"/>
      <c r="HW18" s="694"/>
      <c r="HX18" s="694"/>
      <c r="HY18" s="694"/>
      <c r="HZ18" s="694"/>
      <c r="IA18" s="694"/>
      <c r="IB18" s="694"/>
      <c r="IC18" s="694"/>
      <c r="ID18" s="694"/>
      <c r="IE18" s="694"/>
      <c r="IF18" s="694"/>
      <c r="IG18" s="694"/>
      <c r="IH18" s="694"/>
      <c r="II18" s="694"/>
    </row>
    <row r="19" spans="1:243" s="496" customFormat="1" ht="17.25" customHeight="1">
      <c r="A19" s="687" t="s">
        <v>247</v>
      </c>
      <c r="B19" s="688" t="s">
        <v>248</v>
      </c>
      <c r="C19" s="689">
        <v>400000</v>
      </c>
      <c r="D19" s="678"/>
      <c r="E19" s="693">
        <v>366000</v>
      </c>
      <c r="F19" s="691">
        <f>C19-D19+E19</f>
        <v>766000</v>
      </c>
      <c r="G19" s="694"/>
      <c r="H19" s="694"/>
      <c r="I19" s="694"/>
      <c r="J19" s="694"/>
      <c r="K19" s="694"/>
      <c r="L19" s="694"/>
      <c r="M19" s="694"/>
      <c r="N19" s="694"/>
      <c r="O19" s="694"/>
      <c r="P19" s="694"/>
      <c r="Q19" s="694"/>
      <c r="R19" s="694"/>
      <c r="S19" s="694"/>
      <c r="T19" s="694"/>
      <c r="U19" s="694"/>
      <c r="V19" s="694"/>
      <c r="W19" s="694"/>
      <c r="X19" s="694"/>
      <c r="Y19" s="694"/>
      <c r="Z19" s="694"/>
      <c r="AA19" s="694"/>
      <c r="AB19" s="694"/>
      <c r="AC19" s="694"/>
      <c r="AD19" s="694"/>
      <c r="AE19" s="694"/>
      <c r="AF19" s="694"/>
      <c r="AG19" s="694"/>
      <c r="AH19" s="694"/>
      <c r="AI19" s="694"/>
      <c r="AJ19" s="694"/>
      <c r="AK19" s="694"/>
      <c r="AL19" s="694"/>
      <c r="AM19" s="694"/>
      <c r="AN19" s="694"/>
      <c r="AO19" s="694"/>
      <c r="AP19" s="694"/>
      <c r="AQ19" s="694"/>
      <c r="AR19" s="694"/>
      <c r="AS19" s="694"/>
      <c r="AT19" s="694"/>
      <c r="AU19" s="694"/>
      <c r="AV19" s="694"/>
      <c r="AW19" s="694"/>
      <c r="AX19" s="694"/>
      <c r="AY19" s="694"/>
      <c r="AZ19" s="694"/>
      <c r="BA19" s="694"/>
      <c r="BB19" s="694"/>
      <c r="BC19" s="694"/>
      <c r="BD19" s="694"/>
      <c r="BE19" s="694"/>
      <c r="BF19" s="694"/>
      <c r="BG19" s="694"/>
      <c r="BH19" s="694"/>
      <c r="BI19" s="694"/>
      <c r="BJ19" s="694"/>
      <c r="BK19" s="694"/>
      <c r="BL19" s="694"/>
      <c r="BM19" s="694"/>
      <c r="BN19" s="694"/>
      <c r="BO19" s="694"/>
      <c r="BP19" s="694"/>
      <c r="BQ19" s="694"/>
      <c r="BR19" s="694"/>
      <c r="BS19" s="694"/>
      <c r="BT19" s="694"/>
      <c r="BU19" s="694"/>
      <c r="BV19" s="694"/>
      <c r="BW19" s="694"/>
      <c r="BX19" s="694"/>
      <c r="BY19" s="694"/>
      <c r="BZ19" s="694"/>
      <c r="CA19" s="694"/>
      <c r="CB19" s="694"/>
      <c r="CC19" s="694"/>
      <c r="CD19" s="694"/>
      <c r="CE19" s="694"/>
      <c r="CF19" s="694"/>
      <c r="CG19" s="694"/>
      <c r="CH19" s="694"/>
      <c r="CI19" s="694"/>
      <c r="CJ19" s="694"/>
      <c r="CK19" s="694"/>
      <c r="CL19" s="694"/>
      <c r="CM19" s="694"/>
      <c r="CN19" s="694"/>
      <c r="CO19" s="694"/>
      <c r="CP19" s="694"/>
      <c r="CQ19" s="694"/>
      <c r="CR19" s="694"/>
      <c r="CS19" s="694"/>
      <c r="CT19" s="694"/>
      <c r="CU19" s="694"/>
      <c r="CV19" s="694"/>
      <c r="CW19" s="694"/>
      <c r="CX19" s="694"/>
      <c r="CY19" s="694"/>
      <c r="CZ19" s="694"/>
      <c r="DA19" s="694"/>
      <c r="DB19" s="694"/>
      <c r="DC19" s="694"/>
      <c r="DD19" s="694"/>
      <c r="DE19" s="694"/>
      <c r="DF19" s="694"/>
      <c r="DG19" s="694"/>
      <c r="DH19" s="694"/>
      <c r="DI19" s="694"/>
      <c r="DJ19" s="694"/>
      <c r="DK19" s="694"/>
      <c r="DL19" s="694"/>
      <c r="DM19" s="694"/>
      <c r="DN19" s="694"/>
      <c r="DO19" s="694"/>
      <c r="DP19" s="694"/>
      <c r="DQ19" s="694"/>
      <c r="DR19" s="694"/>
      <c r="DS19" s="694"/>
      <c r="DT19" s="694"/>
      <c r="DU19" s="694"/>
      <c r="DV19" s="694"/>
      <c r="DW19" s="694"/>
      <c r="DX19" s="694"/>
      <c r="DY19" s="694"/>
      <c r="DZ19" s="694"/>
      <c r="EA19" s="694"/>
      <c r="EB19" s="694"/>
      <c r="EC19" s="694"/>
      <c r="ED19" s="694"/>
      <c r="EE19" s="694"/>
      <c r="EF19" s="694"/>
      <c r="EG19" s="694"/>
      <c r="EH19" s="694"/>
      <c r="EI19" s="694"/>
      <c r="EJ19" s="694"/>
      <c r="EK19" s="694"/>
      <c r="EL19" s="694"/>
      <c r="EM19" s="694"/>
      <c r="EN19" s="694"/>
      <c r="EO19" s="694"/>
      <c r="EP19" s="694"/>
      <c r="EQ19" s="694"/>
      <c r="ER19" s="694"/>
      <c r="ES19" s="694"/>
      <c r="ET19" s="694"/>
      <c r="EU19" s="694"/>
      <c r="EV19" s="694"/>
      <c r="EW19" s="694"/>
      <c r="EX19" s="694"/>
      <c r="EY19" s="694"/>
      <c r="EZ19" s="694"/>
      <c r="FA19" s="694"/>
      <c r="FB19" s="694"/>
      <c r="FC19" s="694"/>
      <c r="FD19" s="694"/>
      <c r="FE19" s="694"/>
      <c r="FF19" s="694"/>
      <c r="FG19" s="694"/>
      <c r="FH19" s="694"/>
      <c r="FI19" s="694"/>
      <c r="FJ19" s="694"/>
      <c r="FK19" s="694"/>
      <c r="FL19" s="694"/>
      <c r="FM19" s="694"/>
      <c r="FN19" s="694"/>
      <c r="FO19" s="694"/>
      <c r="FP19" s="694"/>
      <c r="FQ19" s="694"/>
      <c r="FR19" s="694"/>
      <c r="FS19" s="694"/>
      <c r="FT19" s="694"/>
      <c r="FU19" s="694"/>
      <c r="FV19" s="694"/>
      <c r="FW19" s="694"/>
      <c r="FX19" s="694"/>
      <c r="FY19" s="694"/>
      <c r="FZ19" s="694"/>
      <c r="GA19" s="694"/>
      <c r="GB19" s="694"/>
      <c r="GC19" s="694"/>
      <c r="GD19" s="694"/>
      <c r="GE19" s="694"/>
      <c r="GF19" s="694"/>
      <c r="GG19" s="694"/>
      <c r="GH19" s="694"/>
      <c r="GI19" s="694"/>
      <c r="GJ19" s="694"/>
      <c r="GK19" s="694"/>
      <c r="GL19" s="694"/>
      <c r="GM19" s="694"/>
      <c r="GN19" s="694"/>
      <c r="GO19" s="694"/>
      <c r="GP19" s="694"/>
      <c r="GQ19" s="694"/>
      <c r="GR19" s="694"/>
      <c r="GS19" s="694"/>
      <c r="GT19" s="694"/>
      <c r="GU19" s="694"/>
      <c r="GV19" s="694"/>
      <c r="GW19" s="694"/>
      <c r="GX19" s="694"/>
      <c r="GY19" s="694"/>
      <c r="GZ19" s="694"/>
      <c r="HA19" s="694"/>
      <c r="HB19" s="694"/>
      <c r="HC19" s="694"/>
      <c r="HD19" s="694"/>
      <c r="HE19" s="694"/>
      <c r="HF19" s="694"/>
      <c r="HG19" s="694"/>
      <c r="HH19" s="694"/>
      <c r="HI19" s="694"/>
      <c r="HJ19" s="694"/>
      <c r="HK19" s="694"/>
      <c r="HL19" s="694"/>
      <c r="HM19" s="694"/>
      <c r="HN19" s="694"/>
      <c r="HO19" s="694"/>
      <c r="HP19" s="694"/>
      <c r="HQ19" s="694"/>
      <c r="HR19" s="694"/>
      <c r="HS19" s="694"/>
      <c r="HT19" s="694"/>
      <c r="HU19" s="694"/>
      <c r="HV19" s="694"/>
      <c r="HW19" s="694"/>
      <c r="HX19" s="694"/>
      <c r="HY19" s="694"/>
      <c r="HZ19" s="694"/>
      <c r="IA19" s="694"/>
      <c r="IB19" s="694"/>
      <c r="IC19" s="694"/>
      <c r="ID19" s="694"/>
      <c r="IE19" s="694"/>
      <c r="IF19" s="694"/>
      <c r="IG19" s="694"/>
      <c r="IH19" s="694"/>
      <c r="II19" s="694"/>
    </row>
    <row r="20" spans="1:243" s="702" customFormat="1" ht="18.75" customHeight="1">
      <c r="A20" s="695">
        <v>60016</v>
      </c>
      <c r="B20" s="696" t="s">
        <v>74</v>
      </c>
      <c r="C20" s="697">
        <f>SUM(C21:C23)</f>
        <v>1106000</v>
      </c>
      <c r="D20" s="698"/>
      <c r="E20" s="699">
        <f>SUM(E21:E23)</f>
        <v>290000</v>
      </c>
      <c r="F20" s="700">
        <f>C20-D20+E20</f>
        <v>1396000</v>
      </c>
      <c r="G20" s="701"/>
      <c r="H20" s="701"/>
      <c r="I20" s="701"/>
      <c r="J20" s="701"/>
      <c r="K20" s="701"/>
      <c r="L20" s="701"/>
      <c r="M20" s="701"/>
      <c r="N20" s="701"/>
      <c r="O20" s="701"/>
      <c r="P20" s="701"/>
      <c r="Q20" s="701"/>
      <c r="R20" s="701"/>
      <c r="S20" s="701"/>
      <c r="T20" s="701"/>
      <c r="U20" s="701"/>
      <c r="V20" s="701"/>
      <c r="W20" s="701"/>
      <c r="X20" s="701"/>
      <c r="Y20" s="701"/>
      <c r="Z20" s="701"/>
      <c r="AA20" s="701"/>
      <c r="AB20" s="701"/>
      <c r="AC20" s="701"/>
      <c r="AD20" s="701"/>
      <c r="AE20" s="701"/>
      <c r="AF20" s="701"/>
      <c r="AG20" s="701"/>
      <c r="AH20" s="701"/>
      <c r="AI20" s="701"/>
      <c r="AJ20" s="701"/>
      <c r="AK20" s="701"/>
      <c r="AL20" s="701"/>
      <c r="AM20" s="701"/>
      <c r="AN20" s="701"/>
      <c r="AO20" s="701"/>
      <c r="AP20" s="701"/>
      <c r="AQ20" s="701"/>
      <c r="AR20" s="701"/>
      <c r="AS20" s="701"/>
      <c r="AT20" s="701"/>
      <c r="AU20" s="701"/>
      <c r="AV20" s="701"/>
      <c r="AW20" s="701"/>
      <c r="AX20" s="701"/>
      <c r="AY20" s="701"/>
      <c r="AZ20" s="701"/>
      <c r="BA20" s="701"/>
      <c r="BB20" s="701"/>
      <c r="BC20" s="701"/>
      <c r="BD20" s="701"/>
      <c r="BE20" s="701"/>
      <c r="BF20" s="701"/>
      <c r="BG20" s="701"/>
      <c r="BH20" s="701"/>
      <c r="BI20" s="701"/>
      <c r="BJ20" s="701"/>
      <c r="BK20" s="701"/>
      <c r="BL20" s="701"/>
      <c r="BM20" s="701"/>
      <c r="BN20" s="701"/>
      <c r="BO20" s="701"/>
      <c r="BP20" s="701"/>
      <c r="BQ20" s="701"/>
      <c r="BR20" s="701"/>
      <c r="BS20" s="701"/>
      <c r="BT20" s="701"/>
      <c r="BU20" s="701"/>
      <c r="BV20" s="701"/>
      <c r="BW20" s="701"/>
      <c r="BX20" s="701"/>
      <c r="BY20" s="701"/>
      <c r="BZ20" s="701"/>
      <c r="CA20" s="701"/>
      <c r="CB20" s="701"/>
      <c r="CC20" s="701"/>
      <c r="CD20" s="701"/>
      <c r="CE20" s="701"/>
      <c r="CF20" s="701"/>
      <c r="CG20" s="701"/>
      <c r="CH20" s="701"/>
      <c r="CI20" s="701"/>
      <c r="CJ20" s="701"/>
      <c r="CK20" s="701"/>
      <c r="CL20" s="701"/>
      <c r="CM20" s="701"/>
      <c r="CN20" s="701"/>
      <c r="CO20" s="701"/>
      <c r="CP20" s="701"/>
      <c r="CQ20" s="701"/>
      <c r="CR20" s="701"/>
      <c r="CS20" s="701"/>
      <c r="CT20" s="701"/>
      <c r="CU20" s="701"/>
      <c r="CV20" s="701"/>
      <c r="CW20" s="701"/>
      <c r="CX20" s="701"/>
      <c r="CY20" s="701"/>
      <c r="CZ20" s="701"/>
      <c r="DA20" s="701"/>
      <c r="DB20" s="701"/>
      <c r="DC20" s="701"/>
      <c r="DD20" s="701"/>
      <c r="DE20" s="701"/>
      <c r="DF20" s="701"/>
      <c r="DG20" s="701"/>
      <c r="DH20" s="701"/>
      <c r="DI20" s="701"/>
      <c r="DJ20" s="701"/>
      <c r="DK20" s="701"/>
      <c r="DL20" s="701"/>
      <c r="DM20" s="701"/>
      <c r="DN20" s="701"/>
      <c r="DO20" s="701"/>
      <c r="DP20" s="701"/>
      <c r="DQ20" s="701"/>
      <c r="DR20" s="701"/>
      <c r="DS20" s="701"/>
      <c r="DT20" s="701"/>
      <c r="DU20" s="701"/>
      <c r="DV20" s="701"/>
      <c r="DW20" s="701"/>
      <c r="DX20" s="701"/>
      <c r="DY20" s="701"/>
      <c r="DZ20" s="701"/>
      <c r="EA20" s="701"/>
      <c r="EB20" s="701"/>
      <c r="EC20" s="701"/>
      <c r="ED20" s="701"/>
      <c r="EE20" s="701"/>
      <c r="EF20" s="701"/>
      <c r="EG20" s="701"/>
      <c r="EH20" s="701"/>
      <c r="EI20" s="701"/>
      <c r="EJ20" s="701"/>
      <c r="EK20" s="701"/>
      <c r="EL20" s="701"/>
      <c r="EM20" s="701"/>
      <c r="EN20" s="701"/>
      <c r="EO20" s="701"/>
      <c r="EP20" s="701"/>
      <c r="EQ20" s="701"/>
      <c r="ER20" s="701"/>
      <c r="ES20" s="701"/>
      <c r="ET20" s="701"/>
      <c r="EU20" s="701"/>
      <c r="EV20" s="701"/>
      <c r="EW20" s="701"/>
      <c r="EX20" s="701"/>
      <c r="EY20" s="701"/>
      <c r="EZ20" s="701"/>
      <c r="FA20" s="701"/>
      <c r="FB20" s="701"/>
      <c r="FC20" s="701"/>
      <c r="FD20" s="701"/>
      <c r="FE20" s="701"/>
      <c r="FF20" s="701"/>
      <c r="FG20" s="701"/>
      <c r="FH20" s="701"/>
      <c r="FI20" s="701"/>
      <c r="FJ20" s="701"/>
      <c r="FK20" s="701"/>
      <c r="FL20" s="701"/>
      <c r="FM20" s="701"/>
      <c r="FN20" s="701"/>
      <c r="FO20" s="701"/>
      <c r="FP20" s="701"/>
      <c r="FQ20" s="701"/>
      <c r="FR20" s="701"/>
      <c r="FS20" s="701"/>
      <c r="FT20" s="701"/>
      <c r="FU20" s="701"/>
      <c r="FV20" s="701"/>
      <c r="FW20" s="701"/>
      <c r="FX20" s="701"/>
      <c r="FY20" s="701"/>
      <c r="FZ20" s="701"/>
      <c r="GA20" s="701"/>
      <c r="GB20" s="701"/>
      <c r="GC20" s="701"/>
      <c r="GD20" s="701"/>
      <c r="GE20" s="701"/>
      <c r="GF20" s="701"/>
      <c r="GG20" s="701"/>
      <c r="GH20" s="701"/>
      <c r="GI20" s="701"/>
      <c r="GJ20" s="701"/>
      <c r="GK20" s="701"/>
      <c r="GL20" s="701"/>
      <c r="GM20" s="701"/>
      <c r="GN20" s="701"/>
      <c r="GO20" s="701"/>
      <c r="GP20" s="701"/>
      <c r="GQ20" s="701"/>
      <c r="GR20" s="701"/>
      <c r="GS20" s="701"/>
      <c r="GT20" s="701"/>
      <c r="GU20" s="701"/>
      <c r="GV20" s="701"/>
      <c r="GW20" s="701"/>
      <c r="GX20" s="701"/>
      <c r="GY20" s="701"/>
      <c r="GZ20" s="701"/>
      <c r="HA20" s="701"/>
      <c r="HB20" s="701"/>
      <c r="HC20" s="701"/>
      <c r="HD20" s="701"/>
      <c r="HE20" s="701"/>
      <c r="HF20" s="701"/>
      <c r="HG20" s="701"/>
      <c r="HH20" s="701"/>
      <c r="HI20" s="701"/>
      <c r="HJ20" s="701"/>
      <c r="HK20" s="701"/>
      <c r="HL20" s="701"/>
      <c r="HM20" s="701"/>
      <c r="HN20" s="701"/>
      <c r="HO20" s="701"/>
      <c r="HP20" s="701"/>
      <c r="HQ20" s="701"/>
      <c r="HR20" s="701"/>
      <c r="HS20" s="701"/>
      <c r="HT20" s="701"/>
      <c r="HU20" s="701"/>
      <c r="HV20" s="701"/>
      <c r="HW20" s="701"/>
      <c r="HX20" s="701"/>
      <c r="HY20" s="701"/>
      <c r="HZ20" s="701"/>
      <c r="IA20" s="701"/>
      <c r="IB20" s="701"/>
      <c r="IC20" s="701"/>
      <c r="ID20" s="701"/>
      <c r="IE20" s="701"/>
      <c r="IF20" s="701"/>
      <c r="IG20" s="701"/>
      <c r="IH20" s="701"/>
      <c r="II20" s="701"/>
    </row>
    <row r="21" spans="1:243" s="496" customFormat="1" ht="24.75" customHeight="1">
      <c r="A21" s="687" t="s">
        <v>243</v>
      </c>
      <c r="B21" s="688" t="s">
        <v>244</v>
      </c>
      <c r="C21" s="689">
        <v>5000</v>
      </c>
      <c r="D21" s="678"/>
      <c r="E21" s="703"/>
      <c r="F21" s="704">
        <v>5000</v>
      </c>
      <c r="G21" s="694"/>
      <c r="H21" s="694"/>
      <c r="I21" s="694"/>
      <c r="J21" s="694"/>
      <c r="K21" s="694"/>
      <c r="L21" s="694"/>
      <c r="M21" s="694"/>
      <c r="N21" s="694"/>
      <c r="O21" s="694"/>
      <c r="P21" s="694"/>
      <c r="Q21" s="694"/>
      <c r="R21" s="694"/>
      <c r="S21" s="694"/>
      <c r="T21" s="694"/>
      <c r="U21" s="694"/>
      <c r="V21" s="694"/>
      <c r="W21" s="694"/>
      <c r="X21" s="694"/>
      <c r="Y21" s="694"/>
      <c r="Z21" s="694"/>
      <c r="AA21" s="694"/>
      <c r="AB21" s="694"/>
      <c r="AC21" s="694"/>
      <c r="AD21" s="694"/>
      <c r="AE21" s="694"/>
      <c r="AF21" s="694"/>
      <c r="AG21" s="694"/>
      <c r="AH21" s="694"/>
      <c r="AI21" s="694"/>
      <c r="AJ21" s="694"/>
      <c r="AK21" s="694"/>
      <c r="AL21" s="694"/>
      <c r="AM21" s="694"/>
      <c r="AN21" s="694"/>
      <c r="AO21" s="694"/>
      <c r="AP21" s="694"/>
      <c r="AQ21" s="694"/>
      <c r="AR21" s="694"/>
      <c r="AS21" s="694"/>
      <c r="AT21" s="694"/>
      <c r="AU21" s="694"/>
      <c r="AV21" s="694"/>
      <c r="AW21" s="694"/>
      <c r="AX21" s="694"/>
      <c r="AY21" s="694"/>
      <c r="AZ21" s="694"/>
      <c r="BA21" s="694"/>
      <c r="BB21" s="694"/>
      <c r="BC21" s="694"/>
      <c r="BD21" s="694"/>
      <c r="BE21" s="694"/>
      <c r="BF21" s="694"/>
      <c r="BG21" s="694"/>
      <c r="BH21" s="694"/>
      <c r="BI21" s="694"/>
      <c r="BJ21" s="694"/>
      <c r="BK21" s="694"/>
      <c r="BL21" s="694"/>
      <c r="BM21" s="694"/>
      <c r="BN21" s="694"/>
      <c r="BO21" s="694"/>
      <c r="BP21" s="694"/>
      <c r="BQ21" s="694"/>
      <c r="BR21" s="694"/>
      <c r="BS21" s="694"/>
      <c r="BT21" s="694"/>
      <c r="BU21" s="694"/>
      <c r="BV21" s="694"/>
      <c r="BW21" s="694"/>
      <c r="BX21" s="694"/>
      <c r="BY21" s="694"/>
      <c r="BZ21" s="694"/>
      <c r="CA21" s="694"/>
      <c r="CB21" s="694"/>
      <c r="CC21" s="694"/>
      <c r="CD21" s="694"/>
      <c r="CE21" s="694"/>
      <c r="CF21" s="694"/>
      <c r="CG21" s="694"/>
      <c r="CH21" s="694"/>
      <c r="CI21" s="694"/>
      <c r="CJ21" s="694"/>
      <c r="CK21" s="694"/>
      <c r="CL21" s="694"/>
      <c r="CM21" s="694"/>
      <c r="CN21" s="694"/>
      <c r="CO21" s="694"/>
      <c r="CP21" s="694"/>
      <c r="CQ21" s="694"/>
      <c r="CR21" s="694"/>
      <c r="CS21" s="694"/>
      <c r="CT21" s="694"/>
      <c r="CU21" s="694"/>
      <c r="CV21" s="694"/>
      <c r="CW21" s="694"/>
      <c r="CX21" s="694"/>
      <c r="CY21" s="694"/>
      <c r="CZ21" s="694"/>
      <c r="DA21" s="694"/>
      <c r="DB21" s="694"/>
      <c r="DC21" s="694"/>
      <c r="DD21" s="694"/>
      <c r="DE21" s="694"/>
      <c r="DF21" s="694"/>
      <c r="DG21" s="694"/>
      <c r="DH21" s="694"/>
      <c r="DI21" s="694"/>
      <c r="DJ21" s="694"/>
      <c r="DK21" s="694"/>
      <c r="DL21" s="694"/>
      <c r="DM21" s="694"/>
      <c r="DN21" s="694"/>
      <c r="DO21" s="694"/>
      <c r="DP21" s="694"/>
      <c r="DQ21" s="694"/>
      <c r="DR21" s="694"/>
      <c r="DS21" s="694"/>
      <c r="DT21" s="694"/>
      <c r="DU21" s="694"/>
      <c r="DV21" s="694"/>
      <c r="DW21" s="694"/>
      <c r="DX21" s="694"/>
      <c r="DY21" s="694"/>
      <c r="DZ21" s="694"/>
      <c r="EA21" s="694"/>
      <c r="EB21" s="694"/>
      <c r="EC21" s="694"/>
      <c r="ED21" s="694"/>
      <c r="EE21" s="694"/>
      <c r="EF21" s="694"/>
      <c r="EG21" s="694"/>
      <c r="EH21" s="694"/>
      <c r="EI21" s="694"/>
      <c r="EJ21" s="694"/>
      <c r="EK21" s="694"/>
      <c r="EL21" s="694"/>
      <c r="EM21" s="694"/>
      <c r="EN21" s="694"/>
      <c r="EO21" s="694"/>
      <c r="EP21" s="694"/>
      <c r="EQ21" s="694"/>
      <c r="ER21" s="694"/>
      <c r="ES21" s="694"/>
      <c r="ET21" s="694"/>
      <c r="EU21" s="694"/>
      <c r="EV21" s="694"/>
      <c r="EW21" s="694"/>
      <c r="EX21" s="694"/>
      <c r="EY21" s="694"/>
      <c r="EZ21" s="694"/>
      <c r="FA21" s="694"/>
      <c r="FB21" s="694"/>
      <c r="FC21" s="694"/>
      <c r="FD21" s="694"/>
      <c r="FE21" s="694"/>
      <c r="FF21" s="694"/>
      <c r="FG21" s="694"/>
      <c r="FH21" s="694"/>
      <c r="FI21" s="694"/>
      <c r="FJ21" s="694"/>
      <c r="FK21" s="694"/>
      <c r="FL21" s="694"/>
      <c r="FM21" s="694"/>
      <c r="FN21" s="694"/>
      <c r="FO21" s="694"/>
      <c r="FP21" s="694"/>
      <c r="FQ21" s="694"/>
      <c r="FR21" s="694"/>
      <c r="FS21" s="694"/>
      <c r="FT21" s="694"/>
      <c r="FU21" s="694"/>
      <c r="FV21" s="694"/>
      <c r="FW21" s="694"/>
      <c r="FX21" s="694"/>
      <c r="FY21" s="694"/>
      <c r="FZ21" s="694"/>
      <c r="GA21" s="694"/>
      <c r="GB21" s="694"/>
      <c r="GC21" s="694"/>
      <c r="GD21" s="694"/>
      <c r="GE21" s="694"/>
      <c r="GF21" s="694"/>
      <c r="GG21" s="694"/>
      <c r="GH21" s="694"/>
      <c r="GI21" s="694"/>
      <c r="GJ21" s="694"/>
      <c r="GK21" s="694"/>
      <c r="GL21" s="694"/>
      <c r="GM21" s="694"/>
      <c r="GN21" s="694"/>
      <c r="GO21" s="694"/>
      <c r="GP21" s="694"/>
      <c r="GQ21" s="694"/>
      <c r="GR21" s="694"/>
      <c r="GS21" s="694"/>
      <c r="GT21" s="694"/>
      <c r="GU21" s="694"/>
      <c r="GV21" s="694"/>
      <c r="GW21" s="694"/>
      <c r="GX21" s="694"/>
      <c r="GY21" s="694"/>
      <c r="GZ21" s="694"/>
      <c r="HA21" s="694"/>
      <c r="HB21" s="694"/>
      <c r="HC21" s="694"/>
      <c r="HD21" s="694"/>
      <c r="HE21" s="694"/>
      <c r="HF21" s="694"/>
      <c r="HG21" s="694"/>
      <c r="HH21" s="694"/>
      <c r="HI21" s="694"/>
      <c r="HJ21" s="694"/>
      <c r="HK21" s="694"/>
      <c r="HL21" s="694"/>
      <c r="HM21" s="694"/>
      <c r="HN21" s="694"/>
      <c r="HO21" s="694"/>
      <c r="HP21" s="694"/>
      <c r="HQ21" s="694"/>
      <c r="HR21" s="694"/>
      <c r="HS21" s="694"/>
      <c r="HT21" s="694"/>
      <c r="HU21" s="694"/>
      <c r="HV21" s="694"/>
      <c r="HW21" s="694"/>
      <c r="HX21" s="694"/>
      <c r="HY21" s="694"/>
      <c r="HZ21" s="694"/>
      <c r="IA21" s="694"/>
      <c r="IB21" s="694"/>
      <c r="IC21" s="694"/>
      <c r="ID21" s="694"/>
      <c r="IE21" s="694"/>
      <c r="IF21" s="694"/>
      <c r="IG21" s="694"/>
      <c r="IH21" s="694"/>
      <c r="II21" s="694"/>
    </row>
    <row r="22" spans="1:243" s="496" customFormat="1" ht="27.75" customHeight="1">
      <c r="A22" s="687" t="s">
        <v>245</v>
      </c>
      <c r="B22" s="688" t="s">
        <v>246</v>
      </c>
      <c r="C22" s="689">
        <v>1000</v>
      </c>
      <c r="D22" s="678"/>
      <c r="E22" s="693">
        <v>19000</v>
      </c>
      <c r="F22" s="704">
        <f>C22-D22+E22</f>
        <v>20000</v>
      </c>
      <c r="G22" s="694"/>
      <c r="H22" s="694"/>
      <c r="I22" s="694"/>
      <c r="J22" s="694"/>
      <c r="K22" s="694"/>
      <c r="L22" s="694"/>
      <c r="M22" s="694"/>
      <c r="N22" s="694"/>
      <c r="O22" s="694"/>
      <c r="P22" s="694"/>
      <c r="Q22" s="694"/>
      <c r="R22" s="694"/>
      <c r="S22" s="694"/>
      <c r="T22" s="694"/>
      <c r="U22" s="694"/>
      <c r="V22" s="694"/>
      <c r="W22" s="694"/>
      <c r="X22" s="694"/>
      <c r="Y22" s="694"/>
      <c r="Z22" s="694"/>
      <c r="AA22" s="694"/>
      <c r="AB22" s="694"/>
      <c r="AC22" s="694"/>
      <c r="AD22" s="694"/>
      <c r="AE22" s="694"/>
      <c r="AF22" s="694"/>
      <c r="AG22" s="694"/>
      <c r="AH22" s="694"/>
      <c r="AI22" s="694"/>
      <c r="AJ22" s="694"/>
      <c r="AK22" s="694"/>
      <c r="AL22" s="694"/>
      <c r="AM22" s="694"/>
      <c r="AN22" s="694"/>
      <c r="AO22" s="694"/>
      <c r="AP22" s="694"/>
      <c r="AQ22" s="694"/>
      <c r="AR22" s="694"/>
      <c r="AS22" s="694"/>
      <c r="AT22" s="694"/>
      <c r="AU22" s="694"/>
      <c r="AV22" s="694"/>
      <c r="AW22" s="694"/>
      <c r="AX22" s="694"/>
      <c r="AY22" s="694"/>
      <c r="AZ22" s="694"/>
      <c r="BA22" s="694"/>
      <c r="BB22" s="694"/>
      <c r="BC22" s="694"/>
      <c r="BD22" s="694"/>
      <c r="BE22" s="694"/>
      <c r="BF22" s="694"/>
      <c r="BG22" s="694"/>
      <c r="BH22" s="694"/>
      <c r="BI22" s="694"/>
      <c r="BJ22" s="694"/>
      <c r="BK22" s="694"/>
      <c r="BL22" s="694"/>
      <c r="BM22" s="694"/>
      <c r="BN22" s="694"/>
      <c r="BO22" s="694"/>
      <c r="BP22" s="694"/>
      <c r="BQ22" s="694"/>
      <c r="BR22" s="694"/>
      <c r="BS22" s="694"/>
      <c r="BT22" s="694"/>
      <c r="BU22" s="694"/>
      <c r="BV22" s="694"/>
      <c r="BW22" s="694"/>
      <c r="BX22" s="694"/>
      <c r="BY22" s="694"/>
      <c r="BZ22" s="694"/>
      <c r="CA22" s="694"/>
      <c r="CB22" s="694"/>
      <c r="CC22" s="694"/>
      <c r="CD22" s="694"/>
      <c r="CE22" s="694"/>
      <c r="CF22" s="694"/>
      <c r="CG22" s="694"/>
      <c r="CH22" s="694"/>
      <c r="CI22" s="694"/>
      <c r="CJ22" s="694"/>
      <c r="CK22" s="694"/>
      <c r="CL22" s="694"/>
      <c r="CM22" s="694"/>
      <c r="CN22" s="694"/>
      <c r="CO22" s="694"/>
      <c r="CP22" s="694"/>
      <c r="CQ22" s="694"/>
      <c r="CR22" s="694"/>
      <c r="CS22" s="694"/>
      <c r="CT22" s="694"/>
      <c r="CU22" s="694"/>
      <c r="CV22" s="694"/>
      <c r="CW22" s="694"/>
      <c r="CX22" s="694"/>
      <c r="CY22" s="694"/>
      <c r="CZ22" s="694"/>
      <c r="DA22" s="694"/>
      <c r="DB22" s="694"/>
      <c r="DC22" s="694"/>
      <c r="DD22" s="694"/>
      <c r="DE22" s="694"/>
      <c r="DF22" s="694"/>
      <c r="DG22" s="694"/>
      <c r="DH22" s="694"/>
      <c r="DI22" s="694"/>
      <c r="DJ22" s="694"/>
      <c r="DK22" s="694"/>
      <c r="DL22" s="694"/>
      <c r="DM22" s="694"/>
      <c r="DN22" s="694"/>
      <c r="DO22" s="694"/>
      <c r="DP22" s="694"/>
      <c r="DQ22" s="694"/>
      <c r="DR22" s="694"/>
      <c r="DS22" s="694"/>
      <c r="DT22" s="694"/>
      <c r="DU22" s="694"/>
      <c r="DV22" s="694"/>
      <c r="DW22" s="694"/>
      <c r="DX22" s="694"/>
      <c r="DY22" s="694"/>
      <c r="DZ22" s="694"/>
      <c r="EA22" s="694"/>
      <c r="EB22" s="694"/>
      <c r="EC22" s="694"/>
      <c r="ED22" s="694"/>
      <c r="EE22" s="694"/>
      <c r="EF22" s="694"/>
      <c r="EG22" s="694"/>
      <c r="EH22" s="694"/>
      <c r="EI22" s="694"/>
      <c r="EJ22" s="694"/>
      <c r="EK22" s="694"/>
      <c r="EL22" s="694"/>
      <c r="EM22" s="694"/>
      <c r="EN22" s="694"/>
      <c r="EO22" s="694"/>
      <c r="EP22" s="694"/>
      <c r="EQ22" s="694"/>
      <c r="ER22" s="694"/>
      <c r="ES22" s="694"/>
      <c r="ET22" s="694"/>
      <c r="EU22" s="694"/>
      <c r="EV22" s="694"/>
      <c r="EW22" s="694"/>
      <c r="EX22" s="694"/>
      <c r="EY22" s="694"/>
      <c r="EZ22" s="694"/>
      <c r="FA22" s="694"/>
      <c r="FB22" s="694"/>
      <c r="FC22" s="694"/>
      <c r="FD22" s="694"/>
      <c r="FE22" s="694"/>
      <c r="FF22" s="694"/>
      <c r="FG22" s="694"/>
      <c r="FH22" s="694"/>
      <c r="FI22" s="694"/>
      <c r="FJ22" s="694"/>
      <c r="FK22" s="694"/>
      <c r="FL22" s="694"/>
      <c r="FM22" s="694"/>
      <c r="FN22" s="694"/>
      <c r="FO22" s="694"/>
      <c r="FP22" s="694"/>
      <c r="FQ22" s="694"/>
      <c r="FR22" s="694"/>
      <c r="FS22" s="694"/>
      <c r="FT22" s="694"/>
      <c r="FU22" s="694"/>
      <c r="FV22" s="694"/>
      <c r="FW22" s="694"/>
      <c r="FX22" s="694"/>
      <c r="FY22" s="694"/>
      <c r="FZ22" s="694"/>
      <c r="GA22" s="694"/>
      <c r="GB22" s="694"/>
      <c r="GC22" s="694"/>
      <c r="GD22" s="694"/>
      <c r="GE22" s="694"/>
      <c r="GF22" s="694"/>
      <c r="GG22" s="694"/>
      <c r="GH22" s="694"/>
      <c r="GI22" s="694"/>
      <c r="GJ22" s="694"/>
      <c r="GK22" s="694"/>
      <c r="GL22" s="694"/>
      <c r="GM22" s="694"/>
      <c r="GN22" s="694"/>
      <c r="GO22" s="694"/>
      <c r="GP22" s="694"/>
      <c r="GQ22" s="694"/>
      <c r="GR22" s="694"/>
      <c r="GS22" s="694"/>
      <c r="GT22" s="694"/>
      <c r="GU22" s="694"/>
      <c r="GV22" s="694"/>
      <c r="GW22" s="694"/>
      <c r="GX22" s="694"/>
      <c r="GY22" s="694"/>
      <c r="GZ22" s="694"/>
      <c r="HA22" s="694"/>
      <c r="HB22" s="694"/>
      <c r="HC22" s="694"/>
      <c r="HD22" s="694"/>
      <c r="HE22" s="694"/>
      <c r="HF22" s="694"/>
      <c r="HG22" s="694"/>
      <c r="HH22" s="694"/>
      <c r="HI22" s="694"/>
      <c r="HJ22" s="694"/>
      <c r="HK22" s="694"/>
      <c r="HL22" s="694"/>
      <c r="HM22" s="694"/>
      <c r="HN22" s="694"/>
      <c r="HO22" s="694"/>
      <c r="HP22" s="694"/>
      <c r="HQ22" s="694"/>
      <c r="HR22" s="694"/>
      <c r="HS22" s="694"/>
      <c r="HT22" s="694"/>
      <c r="HU22" s="694"/>
      <c r="HV22" s="694"/>
      <c r="HW22" s="694"/>
      <c r="HX22" s="694"/>
      <c r="HY22" s="694"/>
      <c r="HZ22" s="694"/>
      <c r="IA22" s="694"/>
      <c r="IB22" s="694"/>
      <c r="IC22" s="694"/>
      <c r="ID22" s="694"/>
      <c r="IE22" s="694"/>
      <c r="IF22" s="694"/>
      <c r="IG22" s="694"/>
      <c r="IH22" s="694"/>
      <c r="II22" s="694"/>
    </row>
    <row r="23" spans="1:243" s="496" customFormat="1" ht="15" customHeight="1" thickBot="1">
      <c r="A23" s="687" t="s">
        <v>247</v>
      </c>
      <c r="B23" s="688" t="s">
        <v>248</v>
      </c>
      <c r="C23" s="689">
        <v>1100000</v>
      </c>
      <c r="D23" s="678"/>
      <c r="E23" s="693">
        <v>271000</v>
      </c>
      <c r="F23" s="704">
        <f>C23-D23+E23</f>
        <v>1371000</v>
      </c>
      <c r="G23" s="694"/>
      <c r="H23" s="694"/>
      <c r="I23" s="694"/>
      <c r="J23" s="694"/>
      <c r="K23" s="694"/>
      <c r="L23" s="694"/>
      <c r="M23" s="694"/>
      <c r="N23" s="694"/>
      <c r="O23" s="694"/>
      <c r="P23" s="694"/>
      <c r="Q23" s="694"/>
      <c r="R23" s="694"/>
      <c r="S23" s="694"/>
      <c r="T23" s="694"/>
      <c r="U23" s="694"/>
      <c r="V23" s="694"/>
      <c r="W23" s="694"/>
      <c r="X23" s="694"/>
      <c r="Y23" s="694"/>
      <c r="Z23" s="694"/>
      <c r="AA23" s="694"/>
      <c r="AB23" s="694"/>
      <c r="AC23" s="694"/>
      <c r="AD23" s="694"/>
      <c r="AE23" s="694"/>
      <c r="AF23" s="694"/>
      <c r="AG23" s="694"/>
      <c r="AH23" s="694"/>
      <c r="AI23" s="694"/>
      <c r="AJ23" s="694"/>
      <c r="AK23" s="694"/>
      <c r="AL23" s="694"/>
      <c r="AM23" s="694"/>
      <c r="AN23" s="694"/>
      <c r="AO23" s="694"/>
      <c r="AP23" s="694"/>
      <c r="AQ23" s="694"/>
      <c r="AR23" s="694"/>
      <c r="AS23" s="694"/>
      <c r="AT23" s="694"/>
      <c r="AU23" s="694"/>
      <c r="AV23" s="694"/>
      <c r="AW23" s="694"/>
      <c r="AX23" s="694"/>
      <c r="AY23" s="694"/>
      <c r="AZ23" s="694"/>
      <c r="BA23" s="694"/>
      <c r="BB23" s="694"/>
      <c r="BC23" s="694"/>
      <c r="BD23" s="694"/>
      <c r="BE23" s="694"/>
      <c r="BF23" s="694"/>
      <c r="BG23" s="694"/>
      <c r="BH23" s="694"/>
      <c r="BI23" s="694"/>
      <c r="BJ23" s="694"/>
      <c r="BK23" s="694"/>
      <c r="BL23" s="694"/>
      <c r="BM23" s="694"/>
      <c r="BN23" s="694"/>
      <c r="BO23" s="694"/>
      <c r="BP23" s="694"/>
      <c r="BQ23" s="694"/>
      <c r="BR23" s="694"/>
      <c r="BS23" s="694"/>
      <c r="BT23" s="694"/>
      <c r="BU23" s="694"/>
      <c r="BV23" s="694"/>
      <c r="BW23" s="694"/>
      <c r="BX23" s="694"/>
      <c r="BY23" s="694"/>
      <c r="BZ23" s="694"/>
      <c r="CA23" s="694"/>
      <c r="CB23" s="694"/>
      <c r="CC23" s="694"/>
      <c r="CD23" s="694"/>
      <c r="CE23" s="694"/>
      <c r="CF23" s="694"/>
      <c r="CG23" s="694"/>
      <c r="CH23" s="694"/>
      <c r="CI23" s="694"/>
      <c r="CJ23" s="694"/>
      <c r="CK23" s="694"/>
      <c r="CL23" s="694"/>
      <c r="CM23" s="694"/>
      <c r="CN23" s="694"/>
      <c r="CO23" s="694"/>
      <c r="CP23" s="694"/>
      <c r="CQ23" s="694"/>
      <c r="CR23" s="694"/>
      <c r="CS23" s="694"/>
      <c r="CT23" s="694"/>
      <c r="CU23" s="694"/>
      <c r="CV23" s="694"/>
      <c r="CW23" s="694"/>
      <c r="CX23" s="694"/>
      <c r="CY23" s="694"/>
      <c r="CZ23" s="694"/>
      <c r="DA23" s="694"/>
      <c r="DB23" s="694"/>
      <c r="DC23" s="694"/>
      <c r="DD23" s="694"/>
      <c r="DE23" s="694"/>
      <c r="DF23" s="694"/>
      <c r="DG23" s="694"/>
      <c r="DH23" s="694"/>
      <c r="DI23" s="694"/>
      <c r="DJ23" s="694"/>
      <c r="DK23" s="694"/>
      <c r="DL23" s="694"/>
      <c r="DM23" s="694"/>
      <c r="DN23" s="694"/>
      <c r="DO23" s="694"/>
      <c r="DP23" s="694"/>
      <c r="DQ23" s="694"/>
      <c r="DR23" s="694"/>
      <c r="DS23" s="694"/>
      <c r="DT23" s="694"/>
      <c r="DU23" s="694"/>
      <c r="DV23" s="694"/>
      <c r="DW23" s="694"/>
      <c r="DX23" s="694"/>
      <c r="DY23" s="694"/>
      <c r="DZ23" s="694"/>
      <c r="EA23" s="694"/>
      <c r="EB23" s="694"/>
      <c r="EC23" s="694"/>
      <c r="ED23" s="694"/>
      <c r="EE23" s="694"/>
      <c r="EF23" s="694"/>
      <c r="EG23" s="694"/>
      <c r="EH23" s="694"/>
      <c r="EI23" s="694"/>
      <c r="EJ23" s="694"/>
      <c r="EK23" s="694"/>
      <c r="EL23" s="694"/>
      <c r="EM23" s="694"/>
      <c r="EN23" s="694"/>
      <c r="EO23" s="694"/>
      <c r="EP23" s="694"/>
      <c r="EQ23" s="694"/>
      <c r="ER23" s="694"/>
      <c r="ES23" s="694"/>
      <c r="ET23" s="694"/>
      <c r="EU23" s="694"/>
      <c r="EV23" s="694"/>
      <c r="EW23" s="694"/>
      <c r="EX23" s="694"/>
      <c r="EY23" s="694"/>
      <c r="EZ23" s="694"/>
      <c r="FA23" s="694"/>
      <c r="FB23" s="694"/>
      <c r="FC23" s="694"/>
      <c r="FD23" s="694"/>
      <c r="FE23" s="694"/>
      <c r="FF23" s="694"/>
      <c r="FG23" s="694"/>
      <c r="FH23" s="694"/>
      <c r="FI23" s="694"/>
      <c r="FJ23" s="694"/>
      <c r="FK23" s="694"/>
      <c r="FL23" s="694"/>
      <c r="FM23" s="694"/>
      <c r="FN23" s="694"/>
      <c r="FO23" s="694"/>
      <c r="FP23" s="694"/>
      <c r="FQ23" s="694"/>
      <c r="FR23" s="694"/>
      <c r="FS23" s="694"/>
      <c r="FT23" s="694"/>
      <c r="FU23" s="694"/>
      <c r="FV23" s="694"/>
      <c r="FW23" s="694"/>
      <c r="FX23" s="694"/>
      <c r="FY23" s="694"/>
      <c r="FZ23" s="694"/>
      <c r="GA23" s="694"/>
      <c r="GB23" s="694"/>
      <c r="GC23" s="694"/>
      <c r="GD23" s="694"/>
      <c r="GE23" s="694"/>
      <c r="GF23" s="694"/>
      <c r="GG23" s="694"/>
      <c r="GH23" s="694"/>
      <c r="GI23" s="694"/>
      <c r="GJ23" s="694"/>
      <c r="GK23" s="694"/>
      <c r="GL23" s="694"/>
      <c r="GM23" s="694"/>
      <c r="GN23" s="694"/>
      <c r="GO23" s="694"/>
      <c r="GP23" s="694"/>
      <c r="GQ23" s="694"/>
      <c r="GR23" s="694"/>
      <c r="GS23" s="694"/>
      <c r="GT23" s="694"/>
      <c r="GU23" s="694"/>
      <c r="GV23" s="694"/>
      <c r="GW23" s="694"/>
      <c r="GX23" s="694"/>
      <c r="GY23" s="694"/>
      <c r="GZ23" s="694"/>
      <c r="HA23" s="694"/>
      <c r="HB23" s="694"/>
      <c r="HC23" s="694"/>
      <c r="HD23" s="694"/>
      <c r="HE23" s="694"/>
      <c r="HF23" s="694"/>
      <c r="HG23" s="694"/>
      <c r="HH23" s="694"/>
      <c r="HI23" s="694"/>
      <c r="HJ23" s="694"/>
      <c r="HK23" s="694"/>
      <c r="HL23" s="694"/>
      <c r="HM23" s="694"/>
      <c r="HN23" s="694"/>
      <c r="HO23" s="694"/>
      <c r="HP23" s="694"/>
      <c r="HQ23" s="694"/>
      <c r="HR23" s="694"/>
      <c r="HS23" s="694"/>
      <c r="HT23" s="694"/>
      <c r="HU23" s="694"/>
      <c r="HV23" s="694"/>
      <c r="HW23" s="694"/>
      <c r="HX23" s="694"/>
      <c r="HY23" s="694"/>
      <c r="HZ23" s="694"/>
      <c r="IA23" s="694"/>
      <c r="IB23" s="694"/>
      <c r="IC23" s="694"/>
      <c r="ID23" s="694"/>
      <c r="IE23" s="694"/>
      <c r="IF23" s="694"/>
      <c r="IG23" s="694"/>
      <c r="IH23" s="694"/>
      <c r="II23" s="694"/>
    </row>
    <row r="24" spans="1:6" s="668" customFormat="1" ht="19.5" customHeight="1" thickTop="1">
      <c r="A24" s="662" t="s">
        <v>249</v>
      </c>
      <c r="B24" s="705" t="s">
        <v>250</v>
      </c>
      <c r="C24" s="664">
        <f>C26+C57</f>
        <v>1509000</v>
      </c>
      <c r="D24" s="665"/>
      <c r="E24" s="666">
        <f>E26+E57</f>
        <v>680000</v>
      </c>
      <c r="F24" s="667">
        <f>C24-D24+E24</f>
        <v>2189000</v>
      </c>
    </row>
    <row r="25" spans="1:6" ht="16.5" customHeight="1" thickBot="1">
      <c r="A25" s="669"/>
      <c r="B25" s="670" t="s">
        <v>170</v>
      </c>
      <c r="C25" s="671"/>
      <c r="D25" s="672"/>
      <c r="E25" s="673"/>
      <c r="F25" s="674"/>
    </row>
    <row r="26" spans="1:6" s="711" customFormat="1" ht="19.5" customHeight="1" thickBot="1" thickTop="1">
      <c r="A26" s="706">
        <v>600</v>
      </c>
      <c r="B26" s="670" t="s">
        <v>42</v>
      </c>
      <c r="C26" s="707">
        <f>SUM(C27+C43)</f>
        <v>1509000</v>
      </c>
      <c r="D26" s="708"/>
      <c r="E26" s="709">
        <f>E27+E43</f>
        <v>460000</v>
      </c>
      <c r="F26" s="710">
        <f aca="true" t="shared" si="0" ref="F26:F56">C26-D26+E26</f>
        <v>1969000</v>
      </c>
    </row>
    <row r="27" spans="1:6" s="716" customFormat="1" ht="32.25" customHeight="1" thickTop="1">
      <c r="A27" s="712">
        <v>60015</v>
      </c>
      <c r="B27" s="682" t="s">
        <v>251</v>
      </c>
      <c r="C27" s="683">
        <f>SUM(C28:C33)</f>
        <v>1069000</v>
      </c>
      <c r="D27" s="713"/>
      <c r="E27" s="714">
        <f>SUM(E28:E33)</f>
        <v>96000</v>
      </c>
      <c r="F27" s="715">
        <f t="shared" si="0"/>
        <v>1165000</v>
      </c>
    </row>
    <row r="28" spans="1:6" s="722" customFormat="1" ht="15" customHeight="1">
      <c r="A28" s="717">
        <v>4210</v>
      </c>
      <c r="B28" s="718" t="s">
        <v>26</v>
      </c>
      <c r="C28" s="689">
        <v>50000</v>
      </c>
      <c r="D28" s="719"/>
      <c r="E28" s="720"/>
      <c r="F28" s="721">
        <f t="shared" si="0"/>
        <v>50000</v>
      </c>
    </row>
    <row r="29" spans="1:6" s="722" customFormat="1" ht="15" customHeight="1">
      <c r="A29" s="717">
        <v>4260</v>
      </c>
      <c r="B29" s="718" t="s">
        <v>252</v>
      </c>
      <c r="C29" s="689">
        <v>30000</v>
      </c>
      <c r="D29" s="678"/>
      <c r="E29" s="723"/>
      <c r="F29" s="724">
        <f t="shared" si="0"/>
        <v>30000</v>
      </c>
    </row>
    <row r="30" spans="1:6" s="725" customFormat="1" ht="15" customHeight="1">
      <c r="A30" s="717">
        <v>4270</v>
      </c>
      <c r="B30" s="718" t="s">
        <v>86</v>
      </c>
      <c r="C30" s="689">
        <v>864800</v>
      </c>
      <c r="D30" s="678"/>
      <c r="E30" s="723">
        <v>96000</v>
      </c>
      <c r="F30" s="724">
        <f t="shared" si="0"/>
        <v>960800</v>
      </c>
    </row>
    <row r="31" spans="1:6" s="725" customFormat="1" ht="15" customHeight="1">
      <c r="A31" s="717">
        <v>4300</v>
      </c>
      <c r="B31" s="718" t="s">
        <v>22</v>
      </c>
      <c r="C31" s="689">
        <v>110000</v>
      </c>
      <c r="D31" s="678"/>
      <c r="E31" s="723"/>
      <c r="F31" s="724">
        <f t="shared" si="0"/>
        <v>110000</v>
      </c>
    </row>
    <row r="32" spans="1:6" s="725" customFormat="1" ht="15" customHeight="1">
      <c r="A32" s="717">
        <v>4430</v>
      </c>
      <c r="B32" s="718" t="s">
        <v>66</v>
      </c>
      <c r="C32" s="689">
        <v>10200</v>
      </c>
      <c r="D32" s="678"/>
      <c r="E32" s="723"/>
      <c r="F32" s="724">
        <f t="shared" si="0"/>
        <v>10200</v>
      </c>
    </row>
    <row r="33" spans="1:6" s="725" customFormat="1" ht="15" customHeight="1">
      <c r="A33" s="726">
        <v>4590</v>
      </c>
      <c r="B33" s="727" t="s">
        <v>253</v>
      </c>
      <c r="C33" s="728">
        <v>4000</v>
      </c>
      <c r="D33" s="729"/>
      <c r="E33" s="730"/>
      <c r="F33" s="731">
        <f t="shared" si="0"/>
        <v>4000</v>
      </c>
    </row>
    <row r="34" spans="1:6" s="735" customFormat="1" ht="15" customHeight="1">
      <c r="A34" s="732"/>
      <c r="B34" s="472" t="s">
        <v>254</v>
      </c>
      <c r="C34" s="733">
        <f>SUM(C35:C42)</f>
        <v>1069000</v>
      </c>
      <c r="D34" s="734"/>
      <c r="E34" s="473">
        <f>SUM(E35:E42)</f>
        <v>96000</v>
      </c>
      <c r="F34" s="485">
        <f t="shared" si="0"/>
        <v>1165000</v>
      </c>
    </row>
    <row r="35" spans="1:6" s="742" customFormat="1" ht="12.75" customHeight="1">
      <c r="A35" s="736"/>
      <c r="B35" s="737" t="s">
        <v>255</v>
      </c>
      <c r="C35" s="738">
        <v>559300</v>
      </c>
      <c r="D35" s="739"/>
      <c r="E35" s="740">
        <v>96000</v>
      </c>
      <c r="F35" s="741">
        <f t="shared" si="0"/>
        <v>655300</v>
      </c>
    </row>
    <row r="36" spans="1:6" s="742" customFormat="1" ht="12.75" customHeight="1">
      <c r="A36" s="736"/>
      <c r="B36" s="737" t="s">
        <v>256</v>
      </c>
      <c r="C36" s="738">
        <v>60500</v>
      </c>
      <c r="D36" s="739"/>
      <c r="E36" s="740"/>
      <c r="F36" s="741">
        <f t="shared" si="0"/>
        <v>60500</v>
      </c>
    </row>
    <row r="37" spans="1:6" s="742" customFormat="1" ht="12.75" customHeight="1">
      <c r="A37" s="736"/>
      <c r="B37" s="737" t="s">
        <v>257</v>
      </c>
      <c r="C37" s="738">
        <v>80000</v>
      </c>
      <c r="D37" s="739"/>
      <c r="E37" s="740"/>
      <c r="F37" s="741">
        <f t="shared" si="0"/>
        <v>80000</v>
      </c>
    </row>
    <row r="38" spans="1:6" s="742" customFormat="1" ht="12.75" customHeight="1">
      <c r="A38" s="736"/>
      <c r="B38" s="737" t="s">
        <v>258</v>
      </c>
      <c r="C38" s="738">
        <v>100000</v>
      </c>
      <c r="D38" s="739"/>
      <c r="E38" s="740"/>
      <c r="F38" s="741">
        <f t="shared" si="0"/>
        <v>100000</v>
      </c>
    </row>
    <row r="39" spans="1:6" s="742" customFormat="1" ht="12.75" customHeight="1">
      <c r="A39" s="736"/>
      <c r="B39" s="737" t="s">
        <v>259</v>
      </c>
      <c r="C39" s="738">
        <v>250000</v>
      </c>
      <c r="D39" s="739"/>
      <c r="E39" s="740"/>
      <c r="F39" s="741">
        <f t="shared" si="0"/>
        <v>250000</v>
      </c>
    </row>
    <row r="40" spans="1:6" s="742" customFormat="1" ht="12" customHeight="1">
      <c r="A40" s="736"/>
      <c r="B40" s="737" t="s">
        <v>260</v>
      </c>
      <c r="C40" s="738">
        <v>5000</v>
      </c>
      <c r="D40" s="739"/>
      <c r="E40" s="740"/>
      <c r="F40" s="741">
        <f t="shared" si="0"/>
        <v>5000</v>
      </c>
    </row>
    <row r="41" spans="1:6" s="742" customFormat="1" ht="12.75" customHeight="1">
      <c r="A41" s="736"/>
      <c r="B41" s="737" t="s">
        <v>261</v>
      </c>
      <c r="C41" s="738">
        <v>10200</v>
      </c>
      <c r="D41" s="739"/>
      <c r="E41" s="740"/>
      <c r="F41" s="741">
        <f t="shared" si="0"/>
        <v>10200</v>
      </c>
    </row>
    <row r="42" spans="1:6" s="742" customFormat="1" ht="24" customHeight="1">
      <c r="A42" s="743"/>
      <c r="B42" s="744" t="s">
        <v>262</v>
      </c>
      <c r="C42" s="745">
        <v>4000</v>
      </c>
      <c r="D42" s="746"/>
      <c r="E42" s="747"/>
      <c r="F42" s="748">
        <f t="shared" si="0"/>
        <v>4000</v>
      </c>
    </row>
    <row r="43" spans="1:6" s="754" customFormat="1" ht="19.5" customHeight="1">
      <c r="A43" s="712">
        <v>60016</v>
      </c>
      <c r="B43" s="749" t="s">
        <v>74</v>
      </c>
      <c r="C43" s="750">
        <f>SUM(C44:C48)</f>
        <v>440000</v>
      </c>
      <c r="D43" s="751"/>
      <c r="E43" s="752">
        <f>SUM(E44:E48)</f>
        <v>364000</v>
      </c>
      <c r="F43" s="753">
        <f t="shared" si="0"/>
        <v>804000</v>
      </c>
    </row>
    <row r="44" spans="1:6" s="725" customFormat="1" ht="15" customHeight="1">
      <c r="A44" s="717">
        <v>4210</v>
      </c>
      <c r="B44" s="718" t="s">
        <v>26</v>
      </c>
      <c r="C44" s="689">
        <v>6000</v>
      </c>
      <c r="D44" s="678"/>
      <c r="E44" s="723"/>
      <c r="F44" s="724">
        <f t="shared" si="0"/>
        <v>6000</v>
      </c>
    </row>
    <row r="45" spans="1:6" s="725" customFormat="1" ht="15" customHeight="1">
      <c r="A45" s="717">
        <v>4270</v>
      </c>
      <c r="B45" s="718" t="s">
        <v>86</v>
      </c>
      <c r="C45" s="689">
        <v>363800</v>
      </c>
      <c r="D45" s="678"/>
      <c r="E45" s="723">
        <v>364000</v>
      </c>
      <c r="F45" s="724">
        <f t="shared" si="0"/>
        <v>727800</v>
      </c>
    </row>
    <row r="46" spans="1:6" s="725" customFormat="1" ht="15" customHeight="1">
      <c r="A46" s="717">
        <v>4300</v>
      </c>
      <c r="B46" s="718" t="s">
        <v>22</v>
      </c>
      <c r="C46" s="689">
        <v>55000</v>
      </c>
      <c r="D46" s="678"/>
      <c r="E46" s="723"/>
      <c r="F46" s="724">
        <f t="shared" si="0"/>
        <v>55000</v>
      </c>
    </row>
    <row r="47" spans="1:6" s="725" customFormat="1" ht="15" customHeight="1">
      <c r="A47" s="717">
        <v>4430</v>
      </c>
      <c r="B47" s="718" t="s">
        <v>66</v>
      </c>
      <c r="C47" s="689">
        <v>11200</v>
      </c>
      <c r="D47" s="678"/>
      <c r="E47" s="723"/>
      <c r="F47" s="724">
        <f t="shared" si="0"/>
        <v>11200</v>
      </c>
    </row>
    <row r="48" spans="1:6" s="725" customFormat="1" ht="15" customHeight="1">
      <c r="A48" s="717">
        <v>4590</v>
      </c>
      <c r="B48" s="718" t="s">
        <v>253</v>
      </c>
      <c r="C48" s="689">
        <v>4000</v>
      </c>
      <c r="D48" s="678"/>
      <c r="E48" s="723"/>
      <c r="F48" s="724">
        <f t="shared" si="0"/>
        <v>4000</v>
      </c>
    </row>
    <row r="49" spans="1:6" s="742" customFormat="1" ht="15" customHeight="1">
      <c r="A49" s="732"/>
      <c r="B49" s="472" t="s">
        <v>254</v>
      </c>
      <c r="C49" s="733">
        <f>SUM(C50:C56)</f>
        <v>440000</v>
      </c>
      <c r="D49" s="739"/>
      <c r="E49" s="473">
        <f>SUM(E50:E56)</f>
        <v>364000</v>
      </c>
      <c r="F49" s="485">
        <f t="shared" si="0"/>
        <v>804000</v>
      </c>
    </row>
    <row r="50" spans="1:6" s="742" customFormat="1" ht="15" customHeight="1">
      <c r="A50" s="736"/>
      <c r="B50" s="737" t="s">
        <v>255</v>
      </c>
      <c r="C50" s="738">
        <v>237800</v>
      </c>
      <c r="D50" s="739"/>
      <c r="E50" s="740">
        <v>232000</v>
      </c>
      <c r="F50" s="741">
        <f t="shared" si="0"/>
        <v>469800</v>
      </c>
    </row>
    <row r="51" spans="1:6" s="742" customFormat="1" ht="15" customHeight="1">
      <c r="A51" s="736"/>
      <c r="B51" s="737" t="s">
        <v>256</v>
      </c>
      <c r="C51" s="738">
        <v>54000</v>
      </c>
      <c r="D51" s="739"/>
      <c r="E51" s="740">
        <v>54000</v>
      </c>
      <c r="F51" s="741">
        <f t="shared" si="0"/>
        <v>108000</v>
      </c>
    </row>
    <row r="52" spans="1:6" s="742" customFormat="1" ht="15" customHeight="1">
      <c r="A52" s="736"/>
      <c r="B52" s="737" t="s">
        <v>263</v>
      </c>
      <c r="C52" s="738">
        <v>50000</v>
      </c>
      <c r="D52" s="739"/>
      <c r="E52" s="740"/>
      <c r="F52" s="741">
        <f t="shared" si="0"/>
        <v>50000</v>
      </c>
    </row>
    <row r="53" spans="1:6" s="742" customFormat="1" ht="15" customHeight="1">
      <c r="A53" s="736"/>
      <c r="B53" s="737" t="s">
        <v>264</v>
      </c>
      <c r="C53" s="738">
        <v>78000</v>
      </c>
      <c r="D53" s="739"/>
      <c r="E53" s="740">
        <v>78000</v>
      </c>
      <c r="F53" s="741">
        <f t="shared" si="0"/>
        <v>156000</v>
      </c>
    </row>
    <row r="54" spans="1:6" s="742" customFormat="1" ht="23.25" customHeight="1">
      <c r="A54" s="736"/>
      <c r="B54" s="737" t="s">
        <v>265</v>
      </c>
      <c r="C54" s="738">
        <v>5000</v>
      </c>
      <c r="D54" s="739"/>
      <c r="E54" s="473"/>
      <c r="F54" s="741">
        <f t="shared" si="0"/>
        <v>5000</v>
      </c>
    </row>
    <row r="55" spans="1:6" s="742" customFormat="1" ht="15" customHeight="1">
      <c r="A55" s="736"/>
      <c r="B55" s="737" t="s">
        <v>266</v>
      </c>
      <c r="C55" s="738">
        <v>11200</v>
      </c>
      <c r="D55" s="739"/>
      <c r="E55" s="473"/>
      <c r="F55" s="741">
        <f t="shared" si="0"/>
        <v>11200</v>
      </c>
    </row>
    <row r="56" spans="1:6" s="742" customFormat="1" ht="27.75" customHeight="1" thickBot="1">
      <c r="A56" s="736"/>
      <c r="B56" s="737" t="s">
        <v>267</v>
      </c>
      <c r="C56" s="738">
        <v>4000</v>
      </c>
      <c r="D56" s="739"/>
      <c r="E56" s="473"/>
      <c r="F56" s="741">
        <f t="shared" si="0"/>
        <v>4000</v>
      </c>
    </row>
    <row r="57" spans="1:6" s="648" customFormat="1" ht="33.75" customHeight="1" thickBot="1" thickTop="1">
      <c r="A57" s="755">
        <v>900</v>
      </c>
      <c r="B57" s="756" t="s">
        <v>268</v>
      </c>
      <c r="C57" s="709">
        <f>SUM(C58+C64)</f>
        <v>0</v>
      </c>
      <c r="D57" s="707"/>
      <c r="E57" s="709">
        <f>E58</f>
        <v>220000</v>
      </c>
      <c r="F57" s="757">
        <f>SUM(F58+F64)</f>
        <v>220000</v>
      </c>
    </row>
    <row r="58" spans="1:6" s="754" customFormat="1" ht="21.75" customHeight="1" thickTop="1">
      <c r="A58" s="712">
        <v>90001</v>
      </c>
      <c r="B58" s="758" t="s">
        <v>73</v>
      </c>
      <c r="C58" s="684">
        <f>SUM(C59+C63)</f>
        <v>0</v>
      </c>
      <c r="D58" s="683"/>
      <c r="E58" s="679">
        <f>E59</f>
        <v>220000</v>
      </c>
      <c r="F58" s="759">
        <f>C58-D58+E58</f>
        <v>220000</v>
      </c>
    </row>
    <row r="59" spans="1:6" s="763" customFormat="1" ht="23.25" customHeight="1" thickBot="1">
      <c r="A59" s="717">
        <v>6050</v>
      </c>
      <c r="B59" s="718" t="s">
        <v>37</v>
      </c>
      <c r="C59" s="689">
        <v>0</v>
      </c>
      <c r="D59" s="760"/>
      <c r="E59" s="761">
        <v>220000</v>
      </c>
      <c r="F59" s="762">
        <f>C59-D59+E59</f>
        <v>220000</v>
      </c>
    </row>
    <row r="60" spans="1:6" s="768" customFormat="1" ht="28.5" customHeight="1" thickBot="1" thickTop="1">
      <c r="A60" s="764" t="s">
        <v>269</v>
      </c>
      <c r="B60" s="765" t="s">
        <v>270</v>
      </c>
      <c r="C60" s="766">
        <f>C12+C13-C24</f>
        <v>10000</v>
      </c>
      <c r="D60" s="767"/>
      <c r="E60" s="491"/>
      <c r="F60" s="492">
        <f>F12+F13-F24</f>
        <v>10000</v>
      </c>
    </row>
    <row r="61" spans="2:6" ht="13.5" thickTop="1">
      <c r="B61" s="769"/>
      <c r="D61" s="770"/>
      <c r="E61" s="770"/>
      <c r="F61" s="770"/>
    </row>
    <row r="62" spans="2:6" ht="12.75">
      <c r="B62" s="769"/>
      <c r="D62" s="770"/>
      <c r="E62" s="770"/>
      <c r="F62" s="770"/>
    </row>
    <row r="63" spans="2:6" ht="12.75">
      <c r="B63" s="769"/>
      <c r="D63" s="770"/>
      <c r="E63" s="770"/>
      <c r="F63" s="770"/>
    </row>
    <row r="64" spans="2:6" ht="12.75">
      <c r="B64" s="769"/>
      <c r="D64" s="770"/>
      <c r="E64" s="770"/>
      <c r="F64" s="770"/>
    </row>
    <row r="65" spans="2:6" ht="12.75">
      <c r="B65" s="769"/>
      <c r="D65" s="770"/>
      <c r="E65" s="770"/>
      <c r="F65" s="770"/>
    </row>
    <row r="66" spans="2:6" ht="12.75">
      <c r="B66" s="769"/>
      <c r="D66" s="770"/>
      <c r="E66" s="770"/>
      <c r="F66" s="770"/>
    </row>
    <row r="67" spans="2:6" ht="12.75">
      <c r="B67" s="769"/>
      <c r="D67" s="770"/>
      <c r="E67" s="770"/>
      <c r="F67" s="770"/>
    </row>
    <row r="68" spans="2:6" ht="12.75">
      <c r="B68" s="769"/>
      <c r="D68" s="770"/>
      <c r="E68" s="770"/>
      <c r="F68" s="770"/>
    </row>
    <row r="69" spans="2:6" ht="12.75">
      <c r="B69" s="769"/>
      <c r="D69" s="770"/>
      <c r="E69" s="770"/>
      <c r="F69" s="770"/>
    </row>
    <row r="70" spans="2:6" ht="12.75">
      <c r="B70" s="769"/>
      <c r="D70" s="770"/>
      <c r="E70" s="770"/>
      <c r="F70" s="770"/>
    </row>
    <row r="71" spans="2:6" ht="12.75">
      <c r="B71" s="769"/>
      <c r="D71" s="770"/>
      <c r="E71" s="770"/>
      <c r="F71" s="770"/>
    </row>
    <row r="72" spans="2:6" ht="12.75">
      <c r="B72" s="769"/>
      <c r="D72" s="770"/>
      <c r="E72" s="770"/>
      <c r="F72" s="770"/>
    </row>
    <row r="73" spans="2:6" ht="12.75">
      <c r="B73" s="769"/>
      <c r="D73" s="770"/>
      <c r="E73" s="770"/>
      <c r="F73" s="770"/>
    </row>
    <row r="74" ht="12.75">
      <c r="B74" s="769"/>
    </row>
    <row r="75" ht="12.75">
      <c r="B75" s="769"/>
    </row>
    <row r="76" ht="12.75">
      <c r="B76" s="769"/>
    </row>
    <row r="77" ht="12.75">
      <c r="B77" s="769"/>
    </row>
    <row r="78" ht="12.75">
      <c r="B78" s="769"/>
    </row>
    <row r="79" ht="12.75">
      <c r="B79" s="769"/>
    </row>
    <row r="80" ht="12.75">
      <c r="B80" s="769"/>
    </row>
    <row r="81" ht="12.75">
      <c r="B81" s="769"/>
    </row>
    <row r="82" ht="12.75">
      <c r="B82" s="769"/>
    </row>
    <row r="83" ht="12.75">
      <c r="B83" s="769"/>
    </row>
    <row r="84" ht="12.75">
      <c r="B84" s="769"/>
    </row>
    <row r="85" ht="12.75">
      <c r="B85" s="769"/>
    </row>
    <row r="86" ht="12.75">
      <c r="B86" s="769"/>
    </row>
    <row r="87" ht="12.75">
      <c r="B87" s="769"/>
    </row>
    <row r="88" ht="12.75">
      <c r="B88" s="769"/>
    </row>
    <row r="89" ht="12.75">
      <c r="B89" s="769"/>
    </row>
    <row r="90" ht="12.75">
      <c r="B90" s="769"/>
    </row>
    <row r="91" ht="12.75">
      <c r="B91" s="769"/>
    </row>
    <row r="92" ht="12.75">
      <c r="B92" s="769"/>
    </row>
    <row r="93" ht="12.75">
      <c r="B93" s="769"/>
    </row>
    <row r="94" ht="12.75">
      <c r="B94" s="769"/>
    </row>
    <row r="95" ht="12.75">
      <c r="B95" s="769"/>
    </row>
    <row r="96" ht="12.75">
      <c r="B96" s="769"/>
    </row>
    <row r="97" ht="12.75">
      <c r="B97" s="769"/>
    </row>
  </sheetData>
  <printOptions horizontalCentered="1"/>
  <pageMargins left="0" right="0" top="0.7874015748031497" bottom="0.7874015748031497" header="0.5118110236220472" footer="0.5118110236220472"/>
  <pageSetup firstPageNumber="13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6.625" style="515" customWidth="1"/>
    <col min="2" max="2" width="43.00390625" style="515" customWidth="1"/>
    <col min="3" max="3" width="26.125" style="515" customWidth="1"/>
    <col min="4" max="16384" width="9.125" style="515" customWidth="1"/>
  </cols>
  <sheetData>
    <row r="1" ht="12.75">
      <c r="C1" s="447" t="s">
        <v>200</v>
      </c>
    </row>
    <row r="2" ht="12.75">
      <c r="C2" s="448" t="s">
        <v>226</v>
      </c>
    </row>
    <row r="3" ht="12.75">
      <c r="C3" s="448" t="s">
        <v>1</v>
      </c>
    </row>
    <row r="4" ht="12.75">
      <c r="C4" s="448" t="s">
        <v>220</v>
      </c>
    </row>
    <row r="5" ht="36.75" customHeight="1"/>
    <row r="6" spans="1:3" ht="60.75" customHeight="1">
      <c r="A6" s="516" t="s">
        <v>221</v>
      </c>
      <c r="B6" s="517"/>
      <c r="C6" s="518"/>
    </row>
    <row r="7" spans="1:3" ht="18" customHeight="1" thickBot="1">
      <c r="A7" s="516"/>
      <c r="B7" s="517"/>
      <c r="C7" s="562" t="s">
        <v>41</v>
      </c>
    </row>
    <row r="8" spans="1:3" ht="32.25" customHeight="1" thickTop="1">
      <c r="A8" s="519" t="s">
        <v>3</v>
      </c>
      <c r="B8" s="520" t="s">
        <v>4</v>
      </c>
      <c r="C8" s="521" t="s">
        <v>201</v>
      </c>
    </row>
    <row r="9" spans="1:3" ht="18" customHeight="1">
      <c r="A9" s="522" t="s">
        <v>8</v>
      </c>
      <c r="B9" s="20"/>
      <c r="C9" s="545"/>
    </row>
    <row r="10" spans="1:3" ht="12.75">
      <c r="A10" s="523">
        <v>1</v>
      </c>
      <c r="B10" s="98">
        <v>2</v>
      </c>
      <c r="C10" s="524">
        <v>3</v>
      </c>
    </row>
    <row r="11" spans="1:3" s="528" customFormat="1" ht="26.25" customHeight="1" thickBot="1">
      <c r="A11" s="525" t="s">
        <v>202</v>
      </c>
      <c r="B11" s="526" t="s">
        <v>203</v>
      </c>
      <c r="C11" s="527">
        <f>SUM(C12)</f>
        <v>22000</v>
      </c>
    </row>
    <row r="12" spans="1:3" ht="27.75" customHeight="1" thickBot="1" thickTop="1">
      <c r="A12" s="529">
        <v>852</v>
      </c>
      <c r="B12" s="530" t="s">
        <v>31</v>
      </c>
      <c r="C12" s="531">
        <f>SUM(C13)</f>
        <v>22000</v>
      </c>
    </row>
    <row r="13" spans="1:3" ht="25.5" customHeight="1" thickTop="1">
      <c r="A13" s="532">
        <v>85226</v>
      </c>
      <c r="B13" s="533" t="s">
        <v>204</v>
      </c>
      <c r="C13" s="534">
        <f>SUM(C14:C15)</f>
        <v>22000</v>
      </c>
    </row>
    <row r="14" spans="1:3" s="537" customFormat="1" ht="37.5" customHeight="1">
      <c r="A14" s="535" t="s">
        <v>205</v>
      </c>
      <c r="B14" s="54" t="s">
        <v>206</v>
      </c>
      <c r="C14" s="536">
        <v>10000</v>
      </c>
    </row>
    <row r="15" spans="1:3" s="537" customFormat="1" ht="28.5" customHeight="1" thickBot="1">
      <c r="A15" s="535" t="s">
        <v>122</v>
      </c>
      <c r="B15" s="54" t="s">
        <v>135</v>
      </c>
      <c r="C15" s="536">
        <v>12000</v>
      </c>
    </row>
    <row r="16" spans="1:3" s="528" customFormat="1" ht="30.75" customHeight="1" thickBot="1" thickTop="1">
      <c r="A16" s="538" t="s">
        <v>207</v>
      </c>
      <c r="B16" s="539" t="s">
        <v>208</v>
      </c>
      <c r="C16" s="540">
        <f>SUM(C17)</f>
        <v>22000</v>
      </c>
    </row>
    <row r="17" spans="1:3" ht="27" customHeight="1" thickBot="1" thickTop="1">
      <c r="A17" s="529">
        <v>852</v>
      </c>
      <c r="B17" s="530" t="s">
        <v>31</v>
      </c>
      <c r="C17" s="531">
        <f>SUM(C18)</f>
        <v>22000</v>
      </c>
    </row>
    <row r="18" spans="1:3" ht="25.5" customHeight="1" thickTop="1">
      <c r="A18" s="532">
        <v>85226</v>
      </c>
      <c r="B18" s="533" t="s">
        <v>204</v>
      </c>
      <c r="C18" s="534">
        <f>SUM(C19:C21)</f>
        <v>22000</v>
      </c>
    </row>
    <row r="19" spans="1:3" s="541" customFormat="1" ht="27" customHeight="1">
      <c r="A19" s="535" t="s">
        <v>57</v>
      </c>
      <c r="B19" s="54" t="s">
        <v>26</v>
      </c>
      <c r="C19" s="536">
        <v>11000</v>
      </c>
    </row>
    <row r="20" spans="1:3" s="537" customFormat="1" ht="27" customHeight="1">
      <c r="A20" s="535" t="s">
        <v>21</v>
      </c>
      <c r="B20" s="542" t="s">
        <v>22</v>
      </c>
      <c r="C20" s="536">
        <v>10000</v>
      </c>
    </row>
    <row r="21" spans="1:3" s="537" customFormat="1" ht="27" customHeight="1" thickBot="1">
      <c r="A21" s="543" t="s">
        <v>209</v>
      </c>
      <c r="B21" s="544" t="s">
        <v>210</v>
      </c>
      <c r="C21" s="347">
        <v>1000</v>
      </c>
    </row>
    <row r="22" ht="13.5" thickTop="1"/>
  </sheetData>
  <printOptions horizontalCentered="1"/>
  <pageMargins left="0" right="0" top="0.984251968503937" bottom="0.984251968503937" header="0.5118110236220472" footer="0.5118110236220472"/>
  <pageSetup firstPageNumber="15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Malgorzata Krol</cp:lastModifiedBy>
  <cp:lastPrinted>2005-05-02T09:39:12Z</cp:lastPrinted>
  <dcterms:created xsi:type="dcterms:W3CDTF">2005-03-29T09:14:57Z</dcterms:created>
  <dcterms:modified xsi:type="dcterms:W3CDTF">2005-05-30T08:40:29Z</dcterms:modified>
  <cp:category/>
  <cp:version/>
  <cp:contentType/>
  <cp:contentStatus/>
</cp:coreProperties>
</file>