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 ł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nr 9" sheetId="9" r:id="rId9"/>
  </sheets>
  <definedNames>
    <definedName name="_xlnm.Print_Titles" localSheetId="0">'Zał 1'!$8:$10</definedName>
    <definedName name="_xlnm.Print_Titles" localSheetId="1">'Zał 2'!$7:$9</definedName>
    <definedName name="_xlnm.Print_Titles" localSheetId="8">'Zał nr 9'!$10:$11</definedName>
  </definedNames>
  <calcPr fullCalcOnLoad="1"/>
</workbook>
</file>

<file path=xl/sharedStrings.xml><?xml version="1.0" encoding="utf-8"?>
<sst xmlns="http://schemas.openxmlformats.org/spreadsheetml/2006/main" count="575" uniqueCount="307">
  <si>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</si>
  <si>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</si>
  <si>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</si>
  <si>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</si>
  <si>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</si>
  <si>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</si>
  <si>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</si>
  <si>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</si>
  <si>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</si>
  <si>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</si>
  <si>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</si>
  <si>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</si>
  <si>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</si>
  <si>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</si>
  <si>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</si>
  <si>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</si>
  <si>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</si>
  <si>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</si>
  <si>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Składki na ubezpieczenia społeczne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</si>
  <si>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</si>
  <si>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</si>
  <si>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</si>
  <si>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</si>
  <si>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</si>
  <si>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</si>
  <si>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</si>
  <si>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</si>
  <si>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</si>
  <si>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</si>
  <si>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</si>
  <si>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</si>
  <si>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</si>
  <si>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</si>
  <si>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</si>
  <si>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</si>
  <si>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</si>
  <si>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</si>
  <si>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</si>
  <si>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</si>
  <si>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</si>
  <si>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</si>
  <si>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</si>
  <si>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</si>
  <si>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</si>
  <si>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</si>
  <si>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</si>
  <si>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</si>
  <si>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</si>
  <si>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</si>
  <si>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>2540</t>
  </si>
  <si>
    <t>Dotacja podmiotowa z budżetu dla niepublicznej jednostki systemu oświaty</t>
  </si>
  <si>
    <t>Szkoły zawodowe</t>
  </si>
  <si>
    <t>4210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</si>
  <si>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</si>
  <si>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</si>
  <si>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</si>
  <si>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</si>
  <si>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</si>
  <si>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</si>
  <si>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75095</t>
  </si>
  <si>
    <t xml:space="preserve">GOSPODARKA KOMUNALNA I OCHRONA ŚRODOWISKA </t>
  </si>
  <si>
    <t>Żłobki</t>
  </si>
  <si>
    <t>Dotacja podmiotowa z budżetu dla zakładu budżetowego</t>
  </si>
  <si>
    <t>Gospodarka ściekowa i ochrona wód</t>
  </si>
  <si>
    <t>Drogi publiczne gminne</t>
  </si>
  <si>
    <t xml:space="preserve">Wydatki inwestycyjne jednostek budżetowych </t>
  </si>
  <si>
    <t>85219</t>
  </si>
  <si>
    <t>Ośrodki pomocy społecznej</t>
  </si>
  <si>
    <t>4270</t>
  </si>
  <si>
    <t>Zakup usług remontowych</t>
  </si>
  <si>
    <t>BRM</t>
  </si>
  <si>
    <t>Szkoły podstawowe</t>
  </si>
  <si>
    <t>75618</t>
  </si>
  <si>
    <t>Wpływy z innych opłat stanowiących dochody jst na podstawie ustaw</t>
  </si>
  <si>
    <t>PU</t>
  </si>
  <si>
    <t>0480</t>
  </si>
  <si>
    <t>Wpływy  z  opłat za  zezwolenia na sprzedaż  alkoholu</t>
  </si>
  <si>
    <t>0970</t>
  </si>
  <si>
    <t>Załącznik nr 2 do Uchwały</t>
  </si>
  <si>
    <t>Fk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</si>
  <si>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</si>
  <si>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</si>
  <si>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</si>
  <si>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</si>
  <si>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</si>
  <si>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</si>
  <si>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Programy polityki zdrowotnej</t>
  </si>
  <si>
    <t>Domy i ośrodki kultury, świetlice i kluby</t>
  </si>
  <si>
    <t xml:space="preserve">Gospodarka gruntami i nieruchomościami 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</si>
  <si>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</si>
  <si>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</si>
  <si>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</si>
  <si>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</si>
  <si>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</si>
  <si>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</si>
  <si>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</si>
  <si>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</si>
  <si>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</si>
  <si>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</si>
  <si>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</si>
  <si>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</si>
  <si>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</si>
  <si>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</si>
  <si>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</si>
  <si>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</si>
  <si>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</si>
  <si>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</si>
  <si>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</si>
  <si>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</si>
  <si>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</si>
  <si>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</si>
  <si>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</si>
  <si>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</si>
  <si>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</si>
  <si>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Drogi publiczne w miastach na prawach powiatu</t>
  </si>
  <si>
    <t>ZMIANY   PLANU  DOCHODÓW  I   WYDATKÓW   NA  ZADANIA  WŁASNE  POWIATU  
W  2005  ROKU</t>
  </si>
  <si>
    <t>Komendy powiatowe Państwowej Straży Pożarnej</t>
  </si>
  <si>
    <t>0690</t>
  </si>
  <si>
    <t>Wpływy z różnych opłat</t>
  </si>
  <si>
    <t>Zakup energii</t>
  </si>
  <si>
    <t>Załącznik nr 4 do Uchwały</t>
  </si>
  <si>
    <t>Pożyczka z WFOŚiGW</t>
  </si>
  <si>
    <t>z dnia 27 kwietnia  2006 roku</t>
  </si>
  <si>
    <r>
      <t>Placówki wychowania pozaszkolnego -</t>
    </r>
    <r>
      <rPr>
        <b/>
        <i/>
        <sz val="10"/>
        <rFont val="Arial Narrow"/>
        <family val="2"/>
      </rPr>
      <t xml:space="preserve"> MDK</t>
    </r>
  </si>
  <si>
    <t>4240</t>
  </si>
  <si>
    <t>Zakup pomocy naukowych, dydaktycznych i książek</t>
  </si>
  <si>
    <t>0870</t>
  </si>
  <si>
    <t>Sprzedaż składników majątkowych</t>
  </si>
  <si>
    <t xml:space="preserve">Zakup usług pozostałych                                            </t>
  </si>
  <si>
    <t>0770</t>
  </si>
  <si>
    <t>Wpływy z tytułu odpłatnego nabycia prawa własności oraz prawa użytkowania wieczystego nieruchomości</t>
  </si>
  <si>
    <t>Kary i odszkodowania wypłacane na rzecz osób prawnych i innych jednostek organizacyjnych</t>
  </si>
  <si>
    <t>4600</t>
  </si>
  <si>
    <t xml:space="preserve"> Budowa ul. Akacjowej</t>
  </si>
  <si>
    <t xml:space="preserve"> Budowa ul. Kamieniarskiej</t>
  </si>
  <si>
    <t xml:space="preserve"> Budowa ul. Zdobywców Wału Pomorskiego</t>
  </si>
  <si>
    <r>
      <t xml:space="preserve">Wydatki inwestycyjne jednostek budżetowych - </t>
    </r>
    <r>
      <rPr>
        <i/>
        <sz val="10"/>
        <rFont val="Arial Narrow"/>
        <family val="2"/>
      </rPr>
      <t>Budowa ulicy Śródmiejskiej</t>
    </r>
  </si>
  <si>
    <t>Promocja jednostek samorządu terytorialnego</t>
  </si>
  <si>
    <t>Zadania w zakresie kultury fizycznej</t>
  </si>
  <si>
    <t>RO "Lechitów"</t>
  </si>
  <si>
    <t>4260</t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</si>
  <si>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"Lechitów"</t>
    </r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</si>
  <si>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</si>
  <si>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</si>
  <si>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</si>
  <si>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</si>
  <si>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</si>
  <si>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</si>
  <si>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75832</t>
  </si>
  <si>
    <t>Część równoważąca subwencji ogólnej dla powiatów</t>
  </si>
  <si>
    <t>Zakup usług zdrowotnych</t>
  </si>
  <si>
    <t>0490</t>
  </si>
  <si>
    <t xml:space="preserve">Wpływy z innych lokalnych  opłat pobieranych przez jednostki samorządu terytorialnego na podstawie odrębnych ustaw </t>
  </si>
  <si>
    <t xml:space="preserve"> Uzbrojenie Os. Wilkowo</t>
  </si>
  <si>
    <t>Uzbrojenie Os. Unii Europejskiej</t>
  </si>
  <si>
    <t xml:space="preserve">Wynagrodzenia osobowe pracowników </t>
  </si>
  <si>
    <t>Wpłaty jednostek na fundusz celowy na finansowanie lub dofinansowanie zadań inwestycyjnych</t>
  </si>
  <si>
    <t>6050</t>
  </si>
  <si>
    <t>Oddziały przedszkolne w szkołach podstawowych</t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</si>
  <si>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</si>
  <si>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</si>
  <si>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t>Filharmonie, orkiestry, chóry i kapele</t>
  </si>
  <si>
    <t>Urząd Miejski</t>
  </si>
  <si>
    <t>Rp</t>
  </si>
  <si>
    <t>4610</t>
  </si>
  <si>
    <t>Koszty postępowania sądowego i prokuratorskiego</t>
  </si>
  <si>
    <r>
      <t xml:space="preserve">Zakup usług remontowych - </t>
    </r>
    <r>
      <rPr>
        <b/>
        <i/>
        <sz val="10"/>
        <rFont val="Arial Narrow"/>
        <family val="2"/>
      </rPr>
      <t>RO 'Lechitów"</t>
    </r>
  </si>
  <si>
    <r>
      <t xml:space="preserve">Zakup usług remontowych - </t>
    </r>
    <r>
      <rPr>
        <b/>
        <i/>
        <sz val="10"/>
        <rFont val="Arial Narrow"/>
        <family val="2"/>
      </rPr>
      <t>RO "Bukowe"</t>
    </r>
  </si>
  <si>
    <r>
      <t>Wydatki inwestycyjne jednostek budżetowych -</t>
    </r>
    <r>
      <rPr>
        <i/>
        <sz val="10"/>
        <rFont val="Arial Narrow"/>
        <family val="2"/>
      </rPr>
      <t xml:space="preserve"> Przebudowa ul. Asnyka i Grodzkiej </t>
    </r>
  </si>
  <si>
    <r>
      <t xml:space="preserve">Zakup usług remontowych </t>
    </r>
    <r>
      <rPr>
        <i/>
        <sz val="10"/>
        <rFont val="Arial Narrow"/>
        <family val="2"/>
      </rPr>
      <t xml:space="preserve">- </t>
    </r>
    <r>
      <rPr>
        <b/>
        <i/>
        <sz val="10"/>
        <rFont val="Arial Narrow"/>
        <family val="2"/>
      </rPr>
      <t>ZOA-EPM</t>
    </r>
  </si>
  <si>
    <t>BZK</t>
  </si>
  <si>
    <t>GOSPODARKA MIESZKANIOWA</t>
  </si>
  <si>
    <t>ZMIANY   PLANU  DOCHODÓW  I  WYDATKÓW   NA  ZADANIA  WŁASNE  GMINY                                           W  2006  ROKU</t>
  </si>
  <si>
    <t>NA 2006 ROK</t>
  </si>
  <si>
    <t>Składki na FP</t>
  </si>
  <si>
    <t>ZMIANY  W  PLANIE   WYDATKÓW NA  ZADANIA  ZLECONE                                                GMINIE Z ZAKRESU ADMINISTRACJI  RZĄDOWEJ                                                                                            W  2006  ROKU</t>
  </si>
  <si>
    <t>Załącznik nr 3 do Uchwały</t>
  </si>
  <si>
    <t>Usługi opiekuńcze i specjalistyczne usługi opiekuńcze</t>
  </si>
  <si>
    <t>Wydatki osobowe niezaliczone do wynagrodzeń</t>
  </si>
  <si>
    <t>Odpisy na ZFŚS</t>
  </si>
  <si>
    <r>
      <t>Wydatki inwestycyjne jednostek budżetowych</t>
    </r>
    <r>
      <rPr>
        <sz val="9"/>
        <rFont val="Arial Narrow"/>
        <family val="2"/>
      </rPr>
      <t xml:space="preserve"> - </t>
    </r>
    <r>
      <rPr>
        <i/>
        <sz val="10"/>
        <rFont val="Arial Narrow"/>
        <family val="2"/>
      </rPr>
      <t>Dokumentacja projektowa dla Etnograficznego Parku Tematycznego w Kłosie</t>
    </r>
  </si>
  <si>
    <t>Załącznik nr 5 do Uchwały</t>
  </si>
  <si>
    <t>SZKOLNICTWO WYŻSZE</t>
  </si>
  <si>
    <t>Pomoc materialna dla studentów</t>
  </si>
  <si>
    <t>2888</t>
  </si>
  <si>
    <t>2889</t>
  </si>
  <si>
    <t>GMINA</t>
  </si>
  <si>
    <t>POWIAT</t>
  </si>
  <si>
    <t>85415</t>
  </si>
  <si>
    <t>Pomoc materialna dla uczniów</t>
  </si>
  <si>
    <t>OA</t>
  </si>
  <si>
    <t>Starostwa powiatowe</t>
  </si>
  <si>
    <r>
      <t xml:space="preserve">Dotacje celowe przekazane dla powiatu na zadania bieżące realizowane na podstawie porozumień między jednostkami samorządu terytorialnego - </t>
    </r>
    <r>
      <rPr>
        <i/>
        <sz val="10"/>
        <rFont val="Arial Narrow"/>
        <family val="2"/>
      </rPr>
      <t>Biuro Rzeczy Znalezionych</t>
    </r>
  </si>
  <si>
    <r>
      <t>Dotacje celowe przekazane dla powiatu na zadania bieżące realizowane na podstawie porozumień między jednostkami samorządu terytorialnego</t>
    </r>
    <r>
      <rPr>
        <i/>
        <sz val="10"/>
        <rFont val="Arial Narrow"/>
        <family val="2"/>
      </rPr>
      <t xml:space="preserve"> - dofinansowanie PUP</t>
    </r>
  </si>
  <si>
    <t>Szpitale ogólne</t>
  </si>
  <si>
    <t>Placówki opiekuńczo-wychowawcze -Rodzinne Domy Dziecka</t>
  </si>
  <si>
    <t>Dotacje celowe przekazane do samorządu województwa na zadania bieżące realizowane na podstawie porozumień między jednostkami samorządu terytorialnego</t>
  </si>
  <si>
    <t>Dotacje celowe przekazane dla powiatu na zadania bieżące realizowane na podstawie porozumień między jednostkami samorządu terytorialnego</t>
  </si>
  <si>
    <t>Rodziny zastępcze</t>
  </si>
  <si>
    <t>Dotacje celowe otrzymane z powiatu na zadania bieżące realizowane na podstawie porozumień międzu jednostkami samorządu terytorialnego</t>
  </si>
  <si>
    <t>600</t>
  </si>
  <si>
    <t>60004</t>
  </si>
  <si>
    <t>Lokalny transport zbiorowy</t>
  </si>
  <si>
    <t>2310</t>
  </si>
  <si>
    <r>
      <t>Dotacje celowe otrzymane z gminy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na zdania bieżące realizowane na podstawie porozumień między jednostkami samorządu terytorialnego </t>
    </r>
  </si>
  <si>
    <t>Załącznik nr 6 do Uchwały</t>
  </si>
  <si>
    <r>
      <t>Zakup usług pozostałych -</t>
    </r>
    <r>
      <rPr>
        <b/>
        <i/>
        <sz val="11"/>
        <rFont val="Arial Narrow"/>
        <family val="2"/>
      </rPr>
      <t xml:space="preserve"> Prace społecznie użyteczne</t>
    </r>
  </si>
  <si>
    <t>Szczepienia przeciwko grypie dla osób powyżej 65 roku życia</t>
  </si>
  <si>
    <t>Opieka nad populacja osób starszych poprzez zwiększenie dostępności do usług pielęgnacyjno - opiekuńczych</t>
  </si>
  <si>
    <t>Program zmniejszający ryzyko zachorowań na nowotwory płuc</t>
  </si>
  <si>
    <t>Profilaktyka próchnicy zębów u dzieci</t>
  </si>
  <si>
    <t>z tego na programy:</t>
  </si>
  <si>
    <t xml:space="preserve">Zakup usług pozostałych </t>
  </si>
  <si>
    <t>Wpłaty jednostek na fundusz celowy na finansowanie lub dofinansowanie zadań inwestycyjnych -Zakup samochodu ratowniczo - gaśniczego</t>
  </si>
  <si>
    <t>Przychody z zaciągniętych pożyczek i kredytów na rynku krajowym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</si>
  <si>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</si>
  <si>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PLAN DOTACJI  UDZIELONYCH JEDNOSTKOM  SAMORZĄDU TERYTORIALNEGO   NA PODSTAWIE POROZUMIEŃ  NA 2006 ROK</t>
  </si>
  <si>
    <t>PLAN DOTACJI OTRZYMYWANYCH OD  JEDNOSTEK SAMORZĄDU TERYTORIALNEGO NA PODSTAWIE POROZUMIEŃ NA 2006 ROK</t>
  </si>
  <si>
    <t>Załącznik nr 7 do Uchwały</t>
  </si>
  <si>
    <t xml:space="preserve">z dnia  27  kwietnia  2006  r.      </t>
  </si>
  <si>
    <t xml:space="preserve">                                                           ZMIANY  PLANU  PRZYCHODÓW I WYDATKÓW </t>
  </si>
  <si>
    <t xml:space="preserve">                                                       GMINNEGO  FUNDUSZU  OCHRONY  ŚRODOWISKA</t>
  </si>
  <si>
    <t xml:space="preserve">                                                       I  GOSPODARKI  WODNEJ NA  2006  ROK</t>
  </si>
  <si>
    <t xml:space="preserve">         </t>
  </si>
  <si>
    <t>Lp.</t>
  </si>
  <si>
    <t>Dział           Rozdział                §</t>
  </si>
  <si>
    <t>Plan na                            2006 r.</t>
  </si>
  <si>
    <t>Zmiany planu</t>
  </si>
  <si>
    <t>Plan po zmianach na 2006 r.</t>
  </si>
  <si>
    <t>2</t>
  </si>
  <si>
    <t>I</t>
  </si>
  <si>
    <t>900         90011</t>
  </si>
  <si>
    <t>PRZYCHODY OGÓŁEM</t>
  </si>
  <si>
    <t>9570</t>
  </si>
  <si>
    <t>Nadwyżki z lat ubiegłych</t>
  </si>
  <si>
    <t>0580</t>
  </si>
  <si>
    <t>Grzywny i inne kary pieniężne od osób prawnych i innych jednostek organizacyjnych</t>
  </si>
  <si>
    <t>II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</si>
  <si>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</si>
  <si>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</si>
  <si>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</si>
  <si>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</si>
  <si>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</si>
  <si>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</si>
  <si>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6110</t>
  </si>
  <si>
    <t>Wydatki inwestycyjne funduszy celowych</t>
  </si>
  <si>
    <t>3.</t>
  </si>
  <si>
    <t>Inne cele służące ochronie środowiska: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</si>
  <si>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</si>
  <si>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</si>
  <si>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</si>
  <si>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</si>
  <si>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</si>
  <si>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Dotacje z funduszy celowych na finansowanie lub dofinansowanie kosztów realizacji inwestycji i zakupów inwestycyjnych jednostek niezaliczanych do sektora finansów publicznych</t>
  </si>
  <si>
    <t>III</t>
  </si>
  <si>
    <t>STAN ŚRODKÓW OBROTOWYCH NA KONIEC ROKU</t>
  </si>
  <si>
    <t>Załącznik nr 8 do Uchwały</t>
  </si>
  <si>
    <t xml:space="preserve">                                                       POWIATOWEGO  FUNDUSZU  OCHRONY  ŚRODOWISKA</t>
  </si>
  <si>
    <t xml:space="preserve">w złotych </t>
  </si>
  <si>
    <t xml:space="preserve"> PRZYCHODY OGÓŁEM</t>
  </si>
  <si>
    <t xml:space="preserve"> WYDATKI OGÓŁEM</t>
  </si>
  <si>
    <t>2450</t>
  </si>
  <si>
    <t>Załącznik nr 9 do Uchwały</t>
  </si>
  <si>
    <t xml:space="preserve">z dnia  27 kwietnia  2006  r.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</si>
  <si>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</si>
  <si>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2006 ROK     </t>
  </si>
  <si>
    <t xml:space="preserve">  </t>
  </si>
  <si>
    <t>Dział, rozdział        §</t>
  </si>
  <si>
    <t>Plan  na                             2006 rok</t>
  </si>
  <si>
    <t>Plan po zmianach na 2006 rok</t>
  </si>
  <si>
    <t>Stan środków  na początek roku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</si>
  <si>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</si>
  <si>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</si>
  <si>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</si>
  <si>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</si>
  <si>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Grzywny, i inne kary pieniężne od osób prawnych i innych jednostek organizacyjnych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</si>
  <si>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</si>
  <si>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</si>
  <si>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</si>
  <si>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</si>
  <si>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</si>
  <si>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</si>
  <si>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</si>
  <si>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</si>
  <si>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</si>
  <si>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</si>
  <si>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</si>
  <si>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</si>
  <si>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</si>
  <si>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</si>
  <si>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</si>
  <si>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</si>
  <si>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</si>
  <si>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</si>
  <si>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Pozostałe odsetki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</si>
  <si>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</si>
  <si>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</si>
  <si>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</si>
  <si>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</si>
  <si>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Oczyszczanie miast i wsi</t>
  </si>
  <si>
    <t>Utrzymanie zimowe miasta</t>
  </si>
  <si>
    <t>Utrzymanie zieleni w miastach i gminach</t>
  </si>
  <si>
    <t>Utrzymanie parków i zieleńców</t>
  </si>
  <si>
    <t>IV</t>
  </si>
  <si>
    <t>Stan środków na koniec roku (I+II-III)</t>
  </si>
  <si>
    <t xml:space="preserve">Nr  XXXV / 534 / 2006  </t>
  </si>
  <si>
    <t>Nr  XXXV / 534 / 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</si>
</sst>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0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14"/>
      <name val="Arial Narrow"/>
      <family val="2"/>
    </font>
    <font>
      <b/>
      <sz val="9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1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horizontal="center" vertical="center"/>
      <protection locked="0"/>
    </xf>
    <xf numFmtId="164" fontId="2" fillId="0" borderId="26" xfId="21" applyNumberFormat="1" applyFont="1" applyFill="1" applyBorder="1" applyAlignment="1" applyProtection="1">
      <alignment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29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0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2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164" fontId="2" fillId="0" borderId="25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27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3" fontId="15" fillId="0" borderId="35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5" xfId="21" applyNumberFormat="1" applyFont="1" applyFill="1" applyBorder="1" applyAlignment="1" applyProtection="1">
      <alignment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164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9" xfId="0" applyNumberFormat="1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19" xfId="21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1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3" fontId="10" fillId="0" borderId="37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7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26" xfId="21" applyNumberFormat="1" applyFont="1" applyFill="1" applyBorder="1" applyAlignment="1" applyProtection="1">
      <alignment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5" xfId="21" applyNumberFormat="1" applyFont="1" applyFill="1" applyBorder="1" applyAlignment="1" applyProtection="1">
      <alignment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39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0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8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9" xfId="0" applyNumberFormat="1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0" xfId="0" applyFont="1" applyBorder="1" applyAlignment="1">
      <alignment horizontal="center" vertical="center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60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NumberFormat="1" applyFont="1" applyFill="1" applyBorder="1" applyAlignment="1" applyProtection="1">
      <alignment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6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26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" fontId="2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9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0" borderId="72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Continuous" vertical="center"/>
      <protection locked="0"/>
    </xf>
    <xf numFmtId="164" fontId="2" fillId="0" borderId="18" xfId="0" applyNumberFormat="1" applyFont="1" applyBorder="1" applyAlignment="1" applyProtection="1">
      <alignment vertical="center" wrapText="1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40" xfId="0" applyNumberFormat="1" applyFont="1" applyBorder="1" applyAlignment="1" applyProtection="1">
      <alignment horizontal="right" vertical="center"/>
      <protection locked="0"/>
    </xf>
    <xf numFmtId="3" fontId="2" fillId="0" borderId="50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/>
    </xf>
    <xf numFmtId="0" fontId="18" fillId="0" borderId="3" xfId="0" applyFont="1" applyBorder="1" applyAlignment="1">
      <alignment vertical="center" wrapText="1"/>
    </xf>
    <xf numFmtId="3" fontId="18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7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7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7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78" xfId="0" applyNumberFormat="1" applyFont="1" applyFill="1" applyBorder="1" applyAlignment="1" applyProtection="1">
      <alignment horizontal="right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80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8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164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164" fontId="10" fillId="0" borderId="34" xfId="0" applyNumberFormat="1" applyFont="1" applyFill="1" applyBorder="1" applyAlignment="1" applyProtection="1">
      <alignment vertical="center"/>
      <protection locked="0"/>
    </xf>
    <xf numFmtId="164" fontId="2" fillId="0" borderId="35" xfId="0" applyNumberFormat="1" applyFont="1" applyFill="1" applyBorder="1" applyAlignment="1" applyProtection="1">
      <alignment vertical="center"/>
      <protection locked="0"/>
    </xf>
    <xf numFmtId="164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Border="1" applyAlignment="1">
      <alignment horizontal="centerContinuous" vertical="center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164" fontId="3" fillId="0" borderId="26" xfId="0" applyNumberFormat="1" applyFont="1" applyFill="1" applyBorder="1" applyAlignment="1" applyProtection="1">
      <alignment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4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83" xfId="0" applyNumberFormat="1" applyFont="1" applyFill="1" applyBorder="1" applyAlignment="1" applyProtection="1">
      <alignment horizontal="right" vertical="center"/>
      <protection locked="0"/>
    </xf>
    <xf numFmtId="3" fontId="2" fillId="0" borderId="85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3" fontId="25" fillId="0" borderId="3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64" fontId="3" fillId="0" borderId="19" xfId="0" applyNumberFormat="1" applyFont="1" applyFill="1" applyBorder="1" applyAlignment="1" applyProtection="1">
      <alignment vertical="center"/>
      <protection locked="0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52" xfId="0" applyNumberFormat="1" applyFont="1" applyFill="1" applyBorder="1" applyAlignment="1" applyProtection="1">
      <alignment horizontal="centerContinuous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49" fontId="25" fillId="0" borderId="52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NumberFormat="1" applyFont="1" applyFill="1" applyBorder="1" applyAlignment="1" applyProtection="1">
      <alignment horizontal="center" vertical="center"/>
      <protection locked="0"/>
    </xf>
    <xf numFmtId="3" fontId="25" fillId="0" borderId="19" xfId="0" applyNumberFormat="1" applyFont="1" applyFill="1" applyBorder="1" applyAlignment="1" applyProtection="1">
      <alignment horizontal="right" vertical="center"/>
      <protection locked="0"/>
    </xf>
    <xf numFmtId="3" fontId="25" fillId="0" borderId="19" xfId="0" applyNumberFormat="1" applyFont="1" applyFill="1" applyBorder="1" applyAlignment="1" applyProtection="1">
      <alignment vertical="center"/>
      <protection locked="0"/>
    </xf>
    <xf numFmtId="3" fontId="25" fillId="0" borderId="43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3" fontId="25" fillId="0" borderId="80" xfId="0" applyNumberFormat="1" applyFont="1" applyFill="1" applyBorder="1" applyAlignment="1" applyProtection="1">
      <alignment horizontal="right" vertical="center"/>
      <protection locked="0"/>
    </xf>
    <xf numFmtId="3" fontId="2" fillId="0" borderId="80" xfId="0" applyNumberFormat="1" applyFont="1" applyFill="1" applyBorder="1" applyAlignment="1" applyProtection="1">
      <alignment horizontal="right" vertical="center"/>
      <protection locked="0"/>
    </xf>
    <xf numFmtId="0" fontId="2" fillId="0" borderId="86" xfId="0" applyNumberFormat="1" applyFont="1" applyFill="1" applyBorder="1" applyAlignment="1" applyProtection="1">
      <alignment horizontal="centerContinuous" vertical="center"/>
      <protection locked="0"/>
    </xf>
    <xf numFmtId="0" fontId="2" fillId="0" borderId="39" xfId="0" applyNumberFormat="1" applyFont="1" applyFill="1" applyBorder="1" applyAlignment="1" applyProtection="1">
      <alignment vertical="center" wrapText="1"/>
      <protection locked="0"/>
    </xf>
    <xf numFmtId="164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" xfId="0" applyNumberFormat="1" applyFont="1" applyFill="1" applyBorder="1" applyAlignment="1" applyProtection="1">
      <alignment vertical="center"/>
      <protection locked="0"/>
    </xf>
    <xf numFmtId="0" fontId="25" fillId="0" borderId="52" xfId="0" applyNumberFormat="1" applyFont="1" applyFill="1" applyBorder="1" applyAlignment="1" applyProtection="1">
      <alignment horizontal="centerContinuous" vertical="center"/>
      <protection locked="0"/>
    </xf>
    <xf numFmtId="0" fontId="25" fillId="0" borderId="3" xfId="0" applyNumberFormat="1" applyFont="1" applyFill="1" applyBorder="1" applyAlignment="1" applyProtection="1">
      <alignment vertical="center" wrapText="1"/>
      <protection locked="0"/>
    </xf>
    <xf numFmtId="164" fontId="25" fillId="0" borderId="19" xfId="0" applyNumberFormat="1" applyFont="1" applyFill="1" applyBorder="1" applyAlignment="1" applyProtection="1">
      <alignment horizontal="center" vertical="center"/>
      <protection locked="0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3" fontId="25" fillId="0" borderId="49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15" fillId="0" borderId="18" xfId="0" applyNumberFormat="1" applyFont="1" applyFill="1" applyBorder="1" applyAlignment="1" applyProtection="1">
      <alignment vertical="center"/>
      <protection locked="0"/>
    </xf>
    <xf numFmtId="164" fontId="15" fillId="0" borderId="7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vertical="center" wrapText="1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0" fontId="10" fillId="0" borderId="36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/>
      <protection locked="0"/>
    </xf>
    <xf numFmtId="3" fontId="15" fillId="0" borderId="36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Fill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35" xfId="0" applyNumberFormat="1" applyFont="1" applyFill="1" applyBorder="1" applyAlignment="1" applyProtection="1">
      <alignment vertical="center" wrapText="1"/>
      <protection locked="0"/>
    </xf>
    <xf numFmtId="3" fontId="15" fillId="0" borderId="62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5" xfId="0" applyNumberFormat="1" applyFont="1" applyFill="1" applyBorder="1" applyAlignment="1" applyProtection="1">
      <alignment vertical="center"/>
      <protection locked="0"/>
    </xf>
    <xf numFmtId="3" fontId="18" fillId="0" borderId="30" xfId="0" applyNumberFormat="1" applyFont="1" applyFill="1" applyBorder="1" applyAlignment="1" applyProtection="1">
      <alignment horizontal="right" vertical="center"/>
      <protection locked="0"/>
    </xf>
    <xf numFmtId="164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18" fillId="0" borderId="46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87" xfId="0" applyNumberFormat="1" applyFont="1" applyFill="1" applyBorder="1" applyAlignment="1" applyProtection="1">
      <alignment horizontal="right" vertical="center"/>
      <protection locked="0"/>
    </xf>
    <xf numFmtId="164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1" fontId="10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9" xfId="0" applyNumberFormat="1" applyFont="1" applyFill="1" applyBorder="1" applyAlignment="1" applyProtection="1">
      <alignment horizontal="centerContinuous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88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5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3" fontId="10" fillId="0" borderId="67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" fontId="3" fillId="0" borderId="43" xfId="0" applyNumberFormat="1" applyFont="1" applyBorder="1" applyAlignment="1">
      <alignment/>
    </xf>
    <xf numFmtId="0" fontId="3" fillId="0" borderId="52" xfId="0" applyFont="1" applyBorder="1" applyAlignment="1">
      <alignment/>
    </xf>
    <xf numFmtId="3" fontId="1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52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3" fontId="11" fillId="0" borderId="8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horizontal="centerContinuous"/>
    </xf>
    <xf numFmtId="164" fontId="2" fillId="0" borderId="18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26" fillId="0" borderId="0" xfId="0" applyNumberFormat="1" applyFont="1" applyFill="1" applyBorder="1" applyAlignment="1" applyProtection="1">
      <alignment horizontal="centerContinuous" vertical="center" wrapText="1"/>
      <protection/>
    </xf>
    <xf numFmtId="4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39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9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>
      <alignment vertical="center"/>
    </xf>
    <xf numFmtId="3" fontId="10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4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164" fontId="10" fillId="0" borderId="34" xfId="21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5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0" borderId="5" xfId="0" applyNumberFormat="1" applyFont="1" applyBorder="1" applyAlignment="1">
      <alignment vertical="center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3" fontId="2" fillId="0" borderId="9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Continuous" vertical="top"/>
      <protection/>
    </xf>
    <xf numFmtId="3" fontId="27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6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10" fillId="0" borderId="2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93" xfId="0" applyNumberFormat="1" applyFont="1" applyBorder="1" applyAlignment="1">
      <alignment vertical="center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13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0" fontId="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49" fontId="10" fillId="0" borderId="7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94" xfId="0" applyNumberFormat="1" applyFont="1" applyFill="1" applyBorder="1" applyAlignment="1" applyProtection="1">
      <alignment vertical="center" wrapText="1"/>
      <protection locked="0"/>
    </xf>
    <xf numFmtId="164" fontId="10" fillId="0" borderId="71" xfId="0" applyNumberFormat="1" applyFont="1" applyFill="1" applyBorder="1" applyAlignment="1" applyProtection="1">
      <alignment horizontal="center" vertical="center"/>
      <protection locked="0"/>
    </xf>
    <xf numFmtId="3" fontId="10" fillId="0" borderId="95" xfId="0" applyNumberFormat="1" applyFont="1" applyFill="1" applyBorder="1" applyAlignment="1" applyProtection="1">
      <alignment vertical="center"/>
      <protection locked="0"/>
    </xf>
    <xf numFmtId="3" fontId="10" fillId="0" borderId="96" xfId="0" applyNumberFormat="1" applyFont="1" applyFill="1" applyBorder="1" applyAlignment="1" applyProtection="1">
      <alignment vertical="center"/>
      <protection locked="0"/>
    </xf>
    <xf numFmtId="3" fontId="15" fillId="0" borderId="97" xfId="0" applyNumberFormat="1" applyFont="1" applyFill="1" applyBorder="1" applyAlignment="1" applyProtection="1">
      <alignment horizontal="right" vertical="center"/>
      <protection locked="0"/>
    </xf>
    <xf numFmtId="3" fontId="2" fillId="0" borderId="98" xfId="0" applyNumberFormat="1" applyFont="1" applyFill="1" applyBorder="1" applyAlignment="1" applyProtection="1">
      <alignment horizontal="right" vertical="center"/>
      <protection locked="0"/>
    </xf>
    <xf numFmtId="1" fontId="2" fillId="0" borderId="51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2" fillId="0" borderId="84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9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82" xfId="0" applyNumberFormat="1" applyFont="1" applyFill="1" applyBorder="1" applyAlignment="1" applyProtection="1">
      <alignment horizontal="center" vertical="center"/>
      <protection locked="0"/>
    </xf>
    <xf numFmtId="3" fontId="10" fillId="0" borderId="82" xfId="0" applyNumberFormat="1" applyFont="1" applyFill="1" applyBorder="1" applyAlignment="1" applyProtection="1">
      <alignment horizontal="right" vertical="center"/>
      <protection locked="0"/>
    </xf>
    <xf numFmtId="3" fontId="10" fillId="0" borderId="100" xfId="0" applyNumberFormat="1" applyFont="1" applyFill="1" applyBorder="1" applyAlignment="1" applyProtection="1">
      <alignment horizontal="right" vertical="center"/>
      <protection locked="0"/>
    </xf>
    <xf numFmtId="3" fontId="10" fillId="0" borderId="93" xfId="0" applyNumberFormat="1" applyFont="1" applyFill="1" applyBorder="1" applyAlignment="1" applyProtection="1">
      <alignment horizontal="right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39" xfId="21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center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 applyProtection="1">
      <alignment horizontal="right" vertical="center"/>
      <protection locked="0"/>
    </xf>
    <xf numFmtId="3" fontId="18" fillId="0" borderId="50" xfId="0" applyNumberFormat="1" applyFont="1" applyFill="1" applyBorder="1" applyAlignment="1" applyProtection="1">
      <alignment vertical="center"/>
      <protection locked="0"/>
    </xf>
    <xf numFmtId="3" fontId="18" fillId="0" borderId="4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164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vertical="center"/>
      <protection locked="0"/>
    </xf>
    <xf numFmtId="3" fontId="18" fillId="0" borderId="43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87" xfId="0" applyNumberFormat="1" applyFont="1" applyFill="1" applyBorder="1" applyAlignment="1" applyProtection="1">
      <alignment horizontal="right" vertical="center"/>
      <protection locked="0"/>
    </xf>
    <xf numFmtId="3" fontId="10" fillId="0" borderId="81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29" fillId="0" borderId="0" xfId="0" applyNumberFormat="1" applyFont="1" applyFill="1" applyBorder="1" applyAlignment="1" applyProtection="1">
      <alignment vertical="top"/>
      <protection/>
    </xf>
    <xf numFmtId="3" fontId="29" fillId="0" borderId="0" xfId="0" applyNumberFormat="1" applyFont="1" applyFill="1" applyBorder="1" applyAlignment="1" applyProtection="1">
      <alignment horizontal="center" vertical="top"/>
      <protection/>
    </xf>
    <xf numFmtId="4" fontId="2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1" xfId="0" applyNumberFormat="1" applyFont="1" applyFill="1" applyBorder="1" applyAlignment="1" applyProtection="1">
      <alignment horizontal="center" vertical="center" wrapText="1"/>
      <protection/>
    </xf>
    <xf numFmtId="49" fontId="7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3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84" xfId="0" applyNumberFormat="1" applyFont="1" applyFill="1" applyBorder="1" applyAlignment="1" applyProtection="1">
      <alignment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46" xfId="0" applyNumberFormat="1" applyFont="1" applyFill="1" applyBorder="1" applyAlignment="1" applyProtection="1">
      <alignment horizontal="center" vertical="center" wrapText="1"/>
      <protection/>
    </xf>
    <xf numFmtId="3" fontId="11" fillId="0" borderId="17" xfId="0" applyNumberFormat="1" applyFont="1" applyFill="1" applyBorder="1" applyAlignment="1" applyProtection="1">
      <alignment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3" fontId="10" fillId="0" borderId="57" xfId="0" applyNumberFormat="1" applyFont="1" applyFill="1" applyBorder="1" applyAlignment="1" applyProtection="1">
      <alignment horizontal="right" vertical="center"/>
      <protection/>
    </xf>
    <xf numFmtId="3" fontId="10" fillId="0" borderId="39" xfId="0" applyNumberFormat="1" applyFont="1" applyFill="1" applyBorder="1" applyAlignment="1" applyProtection="1">
      <alignment horizontal="right"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7" xfId="0" applyNumberFormat="1" applyFont="1" applyFill="1" applyBorder="1" applyAlignment="1" applyProtection="1">
      <alignment horizontal="left" vertical="center" wrapText="1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84" xfId="0" applyNumberFormat="1" applyFont="1" applyFill="1" applyBorder="1" applyAlignment="1" applyProtection="1">
      <alignment vertical="center"/>
      <protection/>
    </xf>
    <xf numFmtId="0" fontId="18" fillId="0" borderId="55" xfId="0" applyNumberFormat="1" applyFont="1" applyFill="1" applyBorder="1" applyAlignment="1" applyProtection="1">
      <alignment horizontal="center" vertical="center"/>
      <protection/>
    </xf>
    <xf numFmtId="3" fontId="3" fillId="0" borderId="41" xfId="0" applyNumberFormat="1" applyFont="1" applyFill="1" applyBorder="1" applyAlignment="1" applyProtection="1">
      <alignment horizontal="right" vertical="center"/>
      <protection/>
    </xf>
    <xf numFmtId="3" fontId="3" fillId="0" borderId="26" xfId="0" applyNumberFormat="1" applyFont="1" applyFill="1" applyBorder="1" applyAlignment="1" applyProtection="1">
      <alignment horizontal="right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Fill="1" applyBorder="1" applyAlignment="1" applyProtection="1">
      <alignment vertical="center" wrapText="1"/>
      <protection/>
    </xf>
    <xf numFmtId="0" fontId="10" fillId="0" borderId="37" xfId="0" applyNumberFormat="1" applyFont="1" applyFill="1" applyBorder="1" applyAlignment="1" applyProtection="1">
      <alignment vertical="center" wrapText="1"/>
      <protection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3" fontId="3" fillId="0" borderId="105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10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3" fillId="0" borderId="107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3" fontId="5" fillId="0" borderId="107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0" fillId="0" borderId="83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11" fillId="0" borderId="5" xfId="0" applyFont="1" applyBorder="1" applyAlignment="1">
      <alignment horizontal="centerContinuous" vertical="center" wrapText="1"/>
    </xf>
    <xf numFmtId="0" fontId="29" fillId="0" borderId="5" xfId="0" applyFont="1" applyBorder="1" applyAlignment="1">
      <alignment horizontal="centerContinuous" vertical="center" wrapText="1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165" fontId="20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Continuous" vertical="center"/>
    </xf>
    <xf numFmtId="3" fontId="20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165" fontId="6" fillId="0" borderId="103" xfId="0" applyNumberFormat="1" applyFont="1" applyBorder="1" applyAlignment="1">
      <alignment horizontal="center" vertical="center" wrapText="1"/>
    </xf>
    <xf numFmtId="3" fontId="6" fillId="0" borderId="102" xfId="0" applyNumberFormat="1" applyFont="1" applyBorder="1" applyAlignment="1">
      <alignment horizontal="center" vertical="center"/>
    </xf>
    <xf numFmtId="3" fontId="6" fillId="0" borderId="10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3" fontId="11" fillId="0" borderId="96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46" xfId="0" applyFont="1" applyBorder="1" applyAlignment="1">
      <alignment horizontal="center" vertical="center"/>
    </xf>
    <xf numFmtId="3" fontId="11" fillId="0" borderId="103" xfId="0" applyNumberFormat="1" applyFont="1" applyBorder="1" applyAlignment="1">
      <alignment horizontal="right" vertical="center"/>
    </xf>
    <xf numFmtId="3" fontId="11" fillId="0" borderId="102" xfId="0" applyNumberFormat="1" applyFont="1" applyBorder="1" applyAlignment="1">
      <alignment vertical="center"/>
    </xf>
    <xf numFmtId="3" fontId="11" fillId="0" borderId="10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8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11" fillId="0" borderId="10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0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8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84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3" fillId="0" borderId="6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3" fontId="11" fillId="0" borderId="111" xfId="0" applyNumberFormat="1" applyFont="1" applyBorder="1" applyAlignment="1">
      <alignment horizontal="right" vertical="center"/>
    </xf>
    <xf numFmtId="3" fontId="11" fillId="0" borderId="102" xfId="0" applyNumberFormat="1" applyFont="1" applyBorder="1" applyAlignment="1">
      <alignment horizontal="right" vertical="center"/>
    </xf>
    <xf numFmtId="3" fontId="11" fillId="0" borderId="104" xfId="0" applyNumberFormat="1" applyFont="1" applyBorder="1" applyAlignment="1">
      <alignment vertical="center"/>
    </xf>
    <xf numFmtId="0" fontId="10" fillId="0" borderId="87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0" xfId="0" applyFont="1" applyBorder="1" applyAlignment="1">
      <alignment horizontal="center" vertical="center"/>
    </xf>
    <xf numFmtId="3" fontId="10" fillId="0" borderId="39" xfId="0" applyNumberFormat="1" applyFont="1" applyBorder="1" applyAlignment="1">
      <alignment vertical="center"/>
    </xf>
    <xf numFmtId="3" fontId="10" fillId="0" borderId="1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24" fillId="0" borderId="8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3" fontId="24" fillId="0" borderId="3" xfId="0" applyNumberFormat="1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24" fillId="0" borderId="39" xfId="0" applyFont="1" applyBorder="1" applyAlignment="1">
      <alignment vertical="center" wrapText="1"/>
    </xf>
    <xf numFmtId="3" fontId="24" fillId="0" borderId="4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4" fillId="0" borderId="85" xfId="0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33" xfId="0" applyNumberFormat="1" applyFont="1" applyBorder="1" applyAlignment="1">
      <alignment vertical="center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vertical="center" wrapText="1"/>
      <protection locked="0"/>
    </xf>
    <xf numFmtId="3" fontId="10" fillId="0" borderId="34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vertical="center" wrapText="1"/>
      <protection locked="0"/>
    </xf>
    <xf numFmtId="3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3" fontId="11" fillId="0" borderId="29" xfId="0" applyNumberFormat="1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305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122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172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252" t="s">
        <v>3</v>
      </c>
      <c r="B8" s="16" t="s">
        <v>4</v>
      </c>
      <c r="C8" s="17" t="s">
        <v>5</v>
      </c>
      <c r="D8" s="376" t="s">
        <v>6</v>
      </c>
      <c r="E8" s="377"/>
      <c r="F8" s="378" t="s">
        <v>7</v>
      </c>
      <c r="G8" s="379"/>
    </row>
    <row r="9" spans="1:7" s="18" customFormat="1" ht="18.75" customHeight="1">
      <c r="A9" s="333" t="s">
        <v>8</v>
      </c>
      <c r="B9" s="331"/>
      <c r="C9" s="332" t="s">
        <v>9</v>
      </c>
      <c r="D9" s="380" t="s">
        <v>10</v>
      </c>
      <c r="E9" s="381" t="s">
        <v>11</v>
      </c>
      <c r="F9" s="380" t="s">
        <v>10</v>
      </c>
      <c r="G9" s="382" t="s">
        <v>11</v>
      </c>
    </row>
    <row r="10" spans="1:7" s="92" customFormat="1" ht="10.5" customHeight="1" thickBot="1">
      <c r="A10" s="325">
        <v>1</v>
      </c>
      <c r="B10" s="326">
        <v>2</v>
      </c>
      <c r="C10" s="326">
        <v>3</v>
      </c>
      <c r="D10" s="326">
        <v>4</v>
      </c>
      <c r="E10" s="327">
        <v>5</v>
      </c>
      <c r="F10" s="326">
        <v>6</v>
      </c>
      <c r="G10" s="328">
        <v>7</v>
      </c>
    </row>
    <row r="11" spans="1:7" s="29" customFormat="1" ht="20.25" customHeight="1" thickBot="1" thickTop="1">
      <c r="A11" s="22">
        <v>600</v>
      </c>
      <c r="B11" s="23" t="s">
        <v>38</v>
      </c>
      <c r="C11" s="24" t="s">
        <v>33</v>
      </c>
      <c r="D11" s="25"/>
      <c r="E11" s="26"/>
      <c r="F11" s="27">
        <f>SUM(F12)</f>
        <v>20000</v>
      </c>
      <c r="G11" s="28">
        <f>SUM(G12)</f>
        <v>420000</v>
      </c>
    </row>
    <row r="12" spans="1:7" s="37" customFormat="1" ht="16.5" customHeight="1" thickTop="1">
      <c r="A12" s="30">
        <v>60016</v>
      </c>
      <c r="B12" s="31" t="s">
        <v>64</v>
      </c>
      <c r="C12" s="32"/>
      <c r="D12" s="33"/>
      <c r="E12" s="34"/>
      <c r="F12" s="35">
        <f>SUM(F13:F15)</f>
        <v>20000</v>
      </c>
      <c r="G12" s="36">
        <f>SUM(G13:G15)</f>
        <v>420000</v>
      </c>
    </row>
    <row r="13" spans="1:7" s="37" customFormat="1" ht="18" customHeight="1">
      <c r="A13" s="150">
        <v>4270</v>
      </c>
      <c r="B13" s="151" t="s">
        <v>94</v>
      </c>
      <c r="C13" s="305"/>
      <c r="D13" s="306"/>
      <c r="E13" s="307"/>
      <c r="F13" s="209">
        <v>20000</v>
      </c>
      <c r="G13" s="120"/>
    </row>
    <row r="14" spans="1:7" s="37" customFormat="1" ht="31.5" customHeight="1">
      <c r="A14" s="150">
        <v>6050</v>
      </c>
      <c r="B14" s="151" t="s">
        <v>168</v>
      </c>
      <c r="C14" s="305"/>
      <c r="D14" s="306"/>
      <c r="E14" s="307"/>
      <c r="F14" s="308"/>
      <c r="G14" s="120">
        <v>20000</v>
      </c>
    </row>
    <row r="15" spans="1:7" s="21" customFormat="1" ht="18.75" customHeight="1">
      <c r="A15" s="150">
        <v>6050</v>
      </c>
      <c r="B15" s="151" t="s">
        <v>65</v>
      </c>
      <c r="C15" s="152"/>
      <c r="D15" s="153"/>
      <c r="E15" s="154"/>
      <c r="F15" s="155"/>
      <c r="G15" s="156">
        <f>SUM(G16:G18)</f>
        <v>400000</v>
      </c>
    </row>
    <row r="16" spans="1:7" s="157" customFormat="1" ht="13.5" customHeight="1">
      <c r="A16" s="158"/>
      <c r="B16" s="159" t="s">
        <v>133</v>
      </c>
      <c r="C16" s="160"/>
      <c r="D16" s="161"/>
      <c r="E16" s="162"/>
      <c r="F16" s="163"/>
      <c r="G16" s="164">
        <v>100000</v>
      </c>
    </row>
    <row r="17" spans="1:7" s="157" customFormat="1" ht="13.5" customHeight="1">
      <c r="A17" s="158"/>
      <c r="B17" s="159" t="s">
        <v>134</v>
      </c>
      <c r="C17" s="160"/>
      <c r="D17" s="161"/>
      <c r="E17" s="162"/>
      <c r="F17" s="163"/>
      <c r="G17" s="164">
        <v>200000</v>
      </c>
    </row>
    <row r="18" spans="1:7" s="157" customFormat="1" ht="13.5" customHeight="1" thickBot="1">
      <c r="A18" s="158"/>
      <c r="B18" s="159" t="s">
        <v>135</v>
      </c>
      <c r="C18" s="160"/>
      <c r="D18" s="161"/>
      <c r="E18" s="162"/>
      <c r="F18" s="163"/>
      <c r="G18" s="164">
        <v>100000</v>
      </c>
    </row>
    <row r="19" spans="1:7" s="29" customFormat="1" ht="20.25" customHeight="1" thickBot="1" thickTop="1">
      <c r="A19" s="22">
        <v>700</v>
      </c>
      <c r="B19" s="23" t="s">
        <v>171</v>
      </c>
      <c r="C19" s="24" t="s">
        <v>93</v>
      </c>
      <c r="D19" s="25"/>
      <c r="E19" s="26">
        <f>E20</f>
        <v>2000000</v>
      </c>
      <c r="F19" s="27"/>
      <c r="G19" s="28">
        <f>G20</f>
        <v>770000</v>
      </c>
    </row>
    <row r="20" spans="1:7" s="37" customFormat="1" ht="20.25" customHeight="1" thickTop="1">
      <c r="A20" s="102">
        <v>70005</v>
      </c>
      <c r="B20" s="303" t="s">
        <v>88</v>
      </c>
      <c r="C20" s="204"/>
      <c r="D20" s="304"/>
      <c r="E20" s="205">
        <f>SUM(E21:E24)</f>
        <v>2000000</v>
      </c>
      <c r="F20" s="206"/>
      <c r="G20" s="125">
        <f>SUM(G21:G24)</f>
        <v>770000</v>
      </c>
    </row>
    <row r="21" spans="1:7" s="114" customFormat="1" ht="48" customHeight="1">
      <c r="A21" s="222" t="s">
        <v>129</v>
      </c>
      <c r="B21" s="445" t="s">
        <v>130</v>
      </c>
      <c r="C21" s="207"/>
      <c r="D21" s="446"/>
      <c r="E21" s="208">
        <v>2000000</v>
      </c>
      <c r="F21" s="209"/>
      <c r="G21" s="120"/>
    </row>
    <row r="22" spans="1:7" s="114" customFormat="1" ht="18" customHeight="1">
      <c r="A22" s="222" t="s">
        <v>19</v>
      </c>
      <c r="B22" s="445" t="s">
        <v>20</v>
      </c>
      <c r="C22" s="207"/>
      <c r="D22" s="446"/>
      <c r="E22" s="208"/>
      <c r="F22" s="209"/>
      <c r="G22" s="120">
        <v>220000</v>
      </c>
    </row>
    <row r="23" spans="1:7" s="114" customFormat="1" ht="48" customHeight="1">
      <c r="A23" s="447" t="s">
        <v>132</v>
      </c>
      <c r="B23" s="448" t="s">
        <v>131</v>
      </c>
      <c r="C23" s="207"/>
      <c r="D23" s="446"/>
      <c r="E23" s="208"/>
      <c r="F23" s="209"/>
      <c r="G23" s="120">
        <v>350000</v>
      </c>
    </row>
    <row r="24" spans="1:7" s="37" customFormat="1" ht="33" customHeight="1" thickBot="1">
      <c r="A24" s="38">
        <v>6060</v>
      </c>
      <c r="B24" s="301" t="s">
        <v>47</v>
      </c>
      <c r="C24" s="73"/>
      <c r="D24" s="39"/>
      <c r="E24" s="40"/>
      <c r="F24" s="41"/>
      <c r="G24" s="42">
        <v>200000</v>
      </c>
    </row>
    <row r="25" spans="1:7" s="37" customFormat="1" ht="21" customHeight="1" thickBot="1" thickTop="1">
      <c r="A25" s="45">
        <v>750</v>
      </c>
      <c r="B25" s="46" t="s">
        <v>15</v>
      </c>
      <c r="C25" s="242"/>
      <c r="D25" s="25"/>
      <c r="E25" s="47"/>
      <c r="F25" s="48">
        <f>F28+F30+F26</f>
        <v>101000</v>
      </c>
      <c r="G25" s="49">
        <f>G28+G30+G26</f>
        <v>30600</v>
      </c>
    </row>
    <row r="26" spans="1:7" s="37" customFormat="1" ht="16.5" customHeight="1" thickTop="1">
      <c r="A26" s="102">
        <v>75023</v>
      </c>
      <c r="B26" s="103" t="s">
        <v>162</v>
      </c>
      <c r="C26" s="147" t="s">
        <v>163</v>
      </c>
      <c r="D26" s="122"/>
      <c r="E26" s="123"/>
      <c r="F26" s="124"/>
      <c r="G26" s="125">
        <f>SUM(G27)</f>
        <v>30000</v>
      </c>
    </row>
    <row r="27" spans="1:7" s="37" customFormat="1" ht="31.5" customHeight="1">
      <c r="A27" s="244" t="s">
        <v>164</v>
      </c>
      <c r="B27" s="449" t="s">
        <v>165</v>
      </c>
      <c r="C27" s="117"/>
      <c r="D27" s="68"/>
      <c r="E27" s="386"/>
      <c r="F27" s="402"/>
      <c r="G27" s="387">
        <v>30000</v>
      </c>
    </row>
    <row r="28" spans="1:7" s="37" customFormat="1" ht="30.75" customHeight="1">
      <c r="A28" s="102">
        <v>75075</v>
      </c>
      <c r="B28" s="103" t="s">
        <v>137</v>
      </c>
      <c r="C28" s="239" t="s">
        <v>41</v>
      </c>
      <c r="D28" s="122"/>
      <c r="E28" s="123"/>
      <c r="F28" s="124">
        <f>SUM(F29)</f>
        <v>100000</v>
      </c>
      <c r="G28" s="125"/>
    </row>
    <row r="29" spans="1:7" s="37" customFormat="1" ht="15.75" customHeight="1">
      <c r="A29" s="244" t="s">
        <v>19</v>
      </c>
      <c r="B29" s="449" t="s">
        <v>20</v>
      </c>
      <c r="C29" s="117"/>
      <c r="D29" s="68"/>
      <c r="E29" s="386"/>
      <c r="F29" s="402">
        <v>100000</v>
      </c>
      <c r="G29" s="387"/>
    </row>
    <row r="30" spans="1:7" s="37" customFormat="1" ht="15" customHeight="1">
      <c r="A30" s="106" t="s">
        <v>59</v>
      </c>
      <c r="B30" s="107" t="s">
        <v>14</v>
      </c>
      <c r="C30" s="121" t="s">
        <v>70</v>
      </c>
      <c r="D30" s="122"/>
      <c r="E30" s="123"/>
      <c r="F30" s="124">
        <f>SUM(F31:F31)</f>
        <v>1000</v>
      </c>
      <c r="G30" s="125">
        <f>SUM(G31:G31)</f>
        <v>600</v>
      </c>
    </row>
    <row r="31" spans="1:7" s="458" customFormat="1" ht="17.25" customHeight="1">
      <c r="A31" s="453"/>
      <c r="B31" s="465" t="s">
        <v>139</v>
      </c>
      <c r="C31" s="454"/>
      <c r="D31" s="455"/>
      <c r="E31" s="459"/>
      <c r="F31" s="456">
        <f>SUM(F32:F34)</f>
        <v>1000</v>
      </c>
      <c r="G31" s="457">
        <f>SUM(G32:G34)</f>
        <v>600</v>
      </c>
    </row>
    <row r="32" spans="1:7" s="114" customFormat="1" ht="19.5" customHeight="1">
      <c r="A32" s="450" t="s">
        <v>81</v>
      </c>
      <c r="B32" s="449" t="s">
        <v>82</v>
      </c>
      <c r="C32" s="451"/>
      <c r="D32" s="118"/>
      <c r="E32" s="460"/>
      <c r="F32" s="119"/>
      <c r="G32" s="177">
        <v>600</v>
      </c>
    </row>
    <row r="33" spans="1:7" s="114" customFormat="1" ht="19.5" customHeight="1">
      <c r="A33" s="450" t="s">
        <v>140</v>
      </c>
      <c r="B33" s="449" t="s">
        <v>119</v>
      </c>
      <c r="C33" s="451"/>
      <c r="D33" s="118"/>
      <c r="E33" s="460"/>
      <c r="F33" s="119">
        <v>200</v>
      </c>
      <c r="G33" s="177"/>
    </row>
    <row r="34" spans="1:7" s="114" customFormat="1" ht="19.5" customHeight="1">
      <c r="A34" s="461">
        <v>4300</v>
      </c>
      <c r="B34" s="462" t="s">
        <v>20</v>
      </c>
      <c r="C34" s="404"/>
      <c r="D34" s="463"/>
      <c r="E34" s="464"/>
      <c r="F34" s="237">
        <v>800</v>
      </c>
      <c r="G34" s="238"/>
    </row>
    <row r="35" spans="1:7" s="29" customFormat="1" ht="79.5" customHeight="1" thickBot="1">
      <c r="A35" s="528">
        <v>756</v>
      </c>
      <c r="B35" s="525" t="s">
        <v>83</v>
      </c>
      <c r="C35" s="526" t="s">
        <v>13</v>
      </c>
      <c r="D35" s="527"/>
      <c r="E35" s="403">
        <f>SUM(E36)</f>
        <v>300000</v>
      </c>
      <c r="F35" s="508"/>
      <c r="G35" s="390"/>
    </row>
    <row r="36" spans="1:7" s="29" customFormat="1" ht="30" customHeight="1" thickTop="1">
      <c r="A36" s="276" t="s">
        <v>72</v>
      </c>
      <c r="B36" s="277" t="s">
        <v>73</v>
      </c>
      <c r="C36" s="32"/>
      <c r="D36" s="71"/>
      <c r="E36" s="111">
        <f>SUM(E37)</f>
        <v>300000</v>
      </c>
      <c r="F36" s="197"/>
      <c r="G36" s="180"/>
    </row>
    <row r="37" spans="1:7" s="114" customFormat="1" ht="33" customHeight="1" thickBot="1">
      <c r="A37" s="246" t="s">
        <v>75</v>
      </c>
      <c r="B37" s="247" t="s">
        <v>76</v>
      </c>
      <c r="C37" s="320"/>
      <c r="D37" s="248"/>
      <c r="E37" s="249">
        <v>300000</v>
      </c>
      <c r="F37" s="250"/>
      <c r="G37" s="251"/>
    </row>
    <row r="38" spans="1:7" s="101" customFormat="1" ht="20.25" customHeight="1" thickBot="1" thickTop="1">
      <c r="A38" s="521" t="s">
        <v>142</v>
      </c>
      <c r="B38" s="477" t="s">
        <v>143</v>
      </c>
      <c r="C38" s="165" t="s">
        <v>79</v>
      </c>
      <c r="D38" s="475"/>
      <c r="E38" s="482">
        <f>SUM(E39)</f>
        <v>276264</v>
      </c>
      <c r="F38" s="189"/>
      <c r="G38" s="476"/>
    </row>
    <row r="39" spans="1:7" s="101" customFormat="1" ht="31.5" customHeight="1" thickTop="1">
      <c r="A39" s="522" t="s">
        <v>144</v>
      </c>
      <c r="B39" s="478" t="s">
        <v>145</v>
      </c>
      <c r="C39" s="320"/>
      <c r="D39" s="474"/>
      <c r="E39" s="483">
        <f>SUM(E40)</f>
        <v>276264</v>
      </c>
      <c r="F39" s="250"/>
      <c r="G39" s="251"/>
    </row>
    <row r="40" spans="1:7" s="101" customFormat="1" ht="25.5" customHeight="1" thickBot="1">
      <c r="A40" s="500" t="s">
        <v>146</v>
      </c>
      <c r="B40" s="479" t="s">
        <v>147</v>
      </c>
      <c r="C40" s="239"/>
      <c r="D40" s="480"/>
      <c r="E40" s="481">
        <v>276264</v>
      </c>
      <c r="F40" s="240"/>
      <c r="G40" s="241"/>
    </row>
    <row r="41" spans="1:7" s="37" customFormat="1" ht="23.25" customHeight="1" thickBot="1" thickTop="1">
      <c r="A41" s="55">
        <v>801</v>
      </c>
      <c r="B41" s="56" t="s">
        <v>21</v>
      </c>
      <c r="C41" s="57" t="s">
        <v>22</v>
      </c>
      <c r="D41" s="58"/>
      <c r="E41" s="166">
        <f>E42</f>
        <v>12990</v>
      </c>
      <c r="F41" s="190"/>
      <c r="G41" s="173">
        <f>G42+G50+G54+G48</f>
        <v>336290</v>
      </c>
    </row>
    <row r="42" spans="1:7" s="37" customFormat="1" ht="16.5" customHeight="1" thickTop="1">
      <c r="A42" s="223">
        <v>80101</v>
      </c>
      <c r="B42" s="224" t="s">
        <v>71</v>
      </c>
      <c r="C42" s="225"/>
      <c r="D42" s="59"/>
      <c r="E42" s="167">
        <f>SUM(E43:E44)</f>
        <v>12990</v>
      </c>
      <c r="F42" s="191"/>
      <c r="G42" s="174">
        <f>SUM(G43:G47)</f>
        <v>84520</v>
      </c>
    </row>
    <row r="43" spans="1:7" s="29" customFormat="1" ht="63.75" customHeight="1">
      <c r="A43" s="60" t="s">
        <v>23</v>
      </c>
      <c r="B43" s="228" t="s">
        <v>43</v>
      </c>
      <c r="C43" s="229"/>
      <c r="D43" s="230"/>
      <c r="E43" s="231">
        <v>12000</v>
      </c>
      <c r="F43" s="232"/>
      <c r="G43" s="233"/>
    </row>
    <row r="44" spans="1:7" s="114" customFormat="1" ht="14.25" customHeight="1">
      <c r="A44" s="222" t="s">
        <v>126</v>
      </c>
      <c r="B44" s="116" t="s">
        <v>127</v>
      </c>
      <c r="C44" s="117"/>
      <c r="D44" s="118"/>
      <c r="E44" s="149">
        <v>990</v>
      </c>
      <c r="F44" s="194"/>
      <c r="G44" s="177"/>
    </row>
    <row r="45" spans="1:7" s="114" customFormat="1" ht="31.5" customHeight="1">
      <c r="A45" s="280" t="s">
        <v>49</v>
      </c>
      <c r="B45" s="281" t="s">
        <v>50</v>
      </c>
      <c r="C45" s="117"/>
      <c r="D45" s="118"/>
      <c r="E45" s="149"/>
      <c r="F45" s="194"/>
      <c r="G45" s="177">
        <v>77610</v>
      </c>
    </row>
    <row r="46" spans="1:7" s="114" customFormat="1" ht="14.25" customHeight="1">
      <c r="A46" s="222" t="s">
        <v>52</v>
      </c>
      <c r="B46" s="116" t="s">
        <v>24</v>
      </c>
      <c r="C46" s="117"/>
      <c r="D46" s="118"/>
      <c r="E46" s="149"/>
      <c r="F46" s="194"/>
      <c r="G46" s="177">
        <v>5180</v>
      </c>
    </row>
    <row r="47" spans="1:7" s="114" customFormat="1" ht="16.5" customHeight="1">
      <c r="A47" s="51" t="s">
        <v>19</v>
      </c>
      <c r="B47" s="43" t="s">
        <v>128</v>
      </c>
      <c r="C47" s="117"/>
      <c r="D47" s="118"/>
      <c r="E47" s="149"/>
      <c r="F47" s="194"/>
      <c r="G47" s="177">
        <v>1730</v>
      </c>
    </row>
    <row r="48" spans="1:7" s="37" customFormat="1" ht="31.5" customHeight="1">
      <c r="A48" s="30">
        <v>80103</v>
      </c>
      <c r="B48" s="31" t="s">
        <v>158</v>
      </c>
      <c r="C48" s="443"/>
      <c r="D48" s="389"/>
      <c r="E48" s="171"/>
      <c r="F48" s="202"/>
      <c r="G48" s="186">
        <f>SUM(G49)</f>
        <v>5520</v>
      </c>
    </row>
    <row r="49" spans="1:7" s="37" customFormat="1" ht="30.75" customHeight="1">
      <c r="A49" s="280" t="s">
        <v>49</v>
      </c>
      <c r="B49" s="281" t="s">
        <v>50</v>
      </c>
      <c r="C49" s="53"/>
      <c r="D49" s="54"/>
      <c r="E49" s="137"/>
      <c r="F49" s="192"/>
      <c r="G49" s="175">
        <v>5520</v>
      </c>
    </row>
    <row r="50" spans="1:7" s="37" customFormat="1" ht="16.5" customHeight="1">
      <c r="A50" s="30">
        <v>80110</v>
      </c>
      <c r="B50" s="31" t="s">
        <v>25</v>
      </c>
      <c r="C50" s="443"/>
      <c r="D50" s="389"/>
      <c r="E50" s="171"/>
      <c r="F50" s="202"/>
      <c r="G50" s="186">
        <f>SUM(G51:G53)</f>
        <v>41250</v>
      </c>
    </row>
    <row r="51" spans="1:7" s="37" customFormat="1" ht="30" customHeight="1">
      <c r="A51" s="60" t="s">
        <v>49</v>
      </c>
      <c r="B51" s="281" t="s">
        <v>50</v>
      </c>
      <c r="C51" s="53"/>
      <c r="D51" s="54"/>
      <c r="E51" s="511"/>
      <c r="F51" s="512"/>
      <c r="G51" s="177">
        <v>36160</v>
      </c>
    </row>
    <row r="52" spans="1:7" s="37" customFormat="1" ht="15" customHeight="1">
      <c r="A52" s="222" t="s">
        <v>52</v>
      </c>
      <c r="B52" s="116" t="s">
        <v>24</v>
      </c>
      <c r="C52" s="53"/>
      <c r="D52" s="54"/>
      <c r="E52" s="137"/>
      <c r="F52" s="192"/>
      <c r="G52" s="175">
        <v>3820</v>
      </c>
    </row>
    <row r="53" spans="1:7" s="114" customFormat="1" ht="15" customHeight="1">
      <c r="A53" s="280" t="s">
        <v>19</v>
      </c>
      <c r="B53" s="52" t="s">
        <v>20</v>
      </c>
      <c r="C53" s="234"/>
      <c r="D53" s="235"/>
      <c r="E53" s="236"/>
      <c r="F53" s="237"/>
      <c r="G53" s="238">
        <v>1270</v>
      </c>
    </row>
    <row r="54" spans="1:7" s="101" customFormat="1" ht="16.5" customHeight="1">
      <c r="A54" s="102">
        <v>80195</v>
      </c>
      <c r="B54" s="103" t="s">
        <v>14</v>
      </c>
      <c r="C54" s="121"/>
      <c r="D54" s="122"/>
      <c r="E54" s="138"/>
      <c r="F54" s="193"/>
      <c r="G54" s="176">
        <f>SUM(G55:G56)</f>
        <v>205000</v>
      </c>
    </row>
    <row r="55" spans="1:7" s="37" customFormat="1" ht="15" customHeight="1">
      <c r="A55" s="38">
        <v>4270</v>
      </c>
      <c r="B55" s="43" t="s">
        <v>169</v>
      </c>
      <c r="C55" s="44"/>
      <c r="D55" s="54"/>
      <c r="E55" s="137"/>
      <c r="F55" s="192"/>
      <c r="G55" s="175">
        <v>100000</v>
      </c>
    </row>
    <row r="56" spans="1:7" s="37" customFormat="1" ht="15" customHeight="1" thickBot="1">
      <c r="A56" s="61" t="s">
        <v>157</v>
      </c>
      <c r="B56" s="62" t="s">
        <v>34</v>
      </c>
      <c r="C56" s="53"/>
      <c r="D56" s="54"/>
      <c r="E56" s="137"/>
      <c r="F56" s="192"/>
      <c r="G56" s="175">
        <v>105000</v>
      </c>
    </row>
    <row r="57" spans="1:7" s="37" customFormat="1" ht="15.75" customHeight="1" thickBot="1" thickTop="1">
      <c r="A57" s="45">
        <v>851</v>
      </c>
      <c r="B57" s="46" t="s">
        <v>26</v>
      </c>
      <c r="C57" s="24"/>
      <c r="D57" s="25"/>
      <c r="E57" s="93"/>
      <c r="F57" s="190"/>
      <c r="G57" s="173">
        <f>G65+G58</f>
        <v>744700</v>
      </c>
    </row>
    <row r="58" spans="1:7" s="37" customFormat="1" ht="19.5" customHeight="1" thickTop="1">
      <c r="A58" s="130">
        <v>85149</v>
      </c>
      <c r="B58" s="131" t="s">
        <v>86</v>
      </c>
      <c r="C58" s="132" t="s">
        <v>41</v>
      </c>
      <c r="D58" s="50"/>
      <c r="E58" s="169"/>
      <c r="F58" s="195"/>
      <c r="G58" s="178">
        <f>G59</f>
        <v>122000</v>
      </c>
    </row>
    <row r="59" spans="1:7" s="114" customFormat="1" ht="17.25" customHeight="1">
      <c r="A59" s="321">
        <v>4300</v>
      </c>
      <c r="B59" s="66" t="s">
        <v>212</v>
      </c>
      <c r="C59" s="319"/>
      <c r="D59" s="648"/>
      <c r="E59" s="649"/>
      <c r="F59" s="650"/>
      <c r="G59" s="651">
        <f>SUM(G61:G64)</f>
        <v>122000</v>
      </c>
    </row>
    <row r="60" spans="1:7" s="114" customFormat="1" ht="17.25" customHeight="1">
      <c r="A60" s="133"/>
      <c r="B60" s="43" t="s">
        <v>211</v>
      </c>
      <c r="C60" s="324"/>
      <c r="D60" s="118"/>
      <c r="E60" s="149"/>
      <c r="F60" s="194"/>
      <c r="G60" s="177"/>
    </row>
    <row r="61" spans="1:7" s="683" customFormat="1" ht="25.5">
      <c r="A61" s="676"/>
      <c r="B61" s="677" t="s">
        <v>207</v>
      </c>
      <c r="C61" s="678"/>
      <c r="D61" s="679"/>
      <c r="E61" s="680"/>
      <c r="F61" s="681"/>
      <c r="G61" s="682">
        <v>75000</v>
      </c>
    </row>
    <row r="62" spans="1:7" s="683" customFormat="1" ht="38.25">
      <c r="A62" s="684"/>
      <c r="B62" s="685" t="s">
        <v>208</v>
      </c>
      <c r="C62" s="686"/>
      <c r="D62" s="687"/>
      <c r="E62" s="688"/>
      <c r="F62" s="689"/>
      <c r="G62" s="690">
        <v>35000</v>
      </c>
    </row>
    <row r="63" spans="1:7" s="683" customFormat="1" ht="25.5">
      <c r="A63" s="684"/>
      <c r="B63" s="685" t="s">
        <v>209</v>
      </c>
      <c r="C63" s="686"/>
      <c r="D63" s="687"/>
      <c r="E63" s="688"/>
      <c r="F63" s="689"/>
      <c r="G63" s="690">
        <v>10000</v>
      </c>
    </row>
    <row r="64" spans="1:7" s="683" customFormat="1" ht="12.75">
      <c r="A64" s="676"/>
      <c r="B64" s="677" t="s">
        <v>210</v>
      </c>
      <c r="C64" s="678"/>
      <c r="D64" s="679"/>
      <c r="E64" s="680"/>
      <c r="F64" s="681"/>
      <c r="G64" s="682">
        <v>2000</v>
      </c>
    </row>
    <row r="65" spans="1:7" s="37" customFormat="1" ht="18" customHeight="1">
      <c r="A65" s="69">
        <v>85154</v>
      </c>
      <c r="B65" s="70" t="s">
        <v>56</v>
      </c>
      <c r="C65" s="32" t="s">
        <v>74</v>
      </c>
      <c r="D65" s="136"/>
      <c r="E65" s="171"/>
      <c r="F65" s="202"/>
      <c r="G65" s="186">
        <f>SUM(G66:G69)</f>
        <v>622700</v>
      </c>
    </row>
    <row r="66" spans="1:7" s="114" customFormat="1" ht="48" customHeight="1">
      <c r="A66" s="321">
        <v>2820</v>
      </c>
      <c r="B66" s="220" t="s">
        <v>28</v>
      </c>
      <c r="C66" s="436"/>
      <c r="D66" s="648"/>
      <c r="E66" s="649"/>
      <c r="F66" s="650"/>
      <c r="G66" s="651">
        <v>25000</v>
      </c>
    </row>
    <row r="67" spans="1:7" s="114" customFormat="1" ht="18" customHeight="1">
      <c r="A67" s="133">
        <v>4210</v>
      </c>
      <c r="B67" s="134" t="s">
        <v>24</v>
      </c>
      <c r="C67" s="135"/>
      <c r="D67" s="118"/>
      <c r="E67" s="149"/>
      <c r="F67" s="194"/>
      <c r="G67" s="177">
        <v>10000</v>
      </c>
    </row>
    <row r="68" spans="1:7" s="114" customFormat="1" ht="29.25" customHeight="1">
      <c r="A68" s="133">
        <v>4240</v>
      </c>
      <c r="B68" s="134" t="s">
        <v>125</v>
      </c>
      <c r="C68" s="135"/>
      <c r="D68" s="118"/>
      <c r="E68" s="149"/>
      <c r="F68" s="194"/>
      <c r="G68" s="177">
        <v>4000</v>
      </c>
    </row>
    <row r="69" spans="1:7" s="114" customFormat="1" ht="18" customHeight="1" thickBot="1">
      <c r="A69" s="133">
        <v>4300</v>
      </c>
      <c r="B69" s="134" t="s">
        <v>20</v>
      </c>
      <c r="C69" s="135"/>
      <c r="D69" s="118"/>
      <c r="E69" s="149"/>
      <c r="F69" s="194"/>
      <c r="G69" s="177">
        <v>583700</v>
      </c>
    </row>
    <row r="70" spans="1:7" s="29" customFormat="1" ht="21.75" customHeight="1" thickBot="1" thickTop="1">
      <c r="A70" s="45">
        <v>852</v>
      </c>
      <c r="B70" s="46" t="s">
        <v>29</v>
      </c>
      <c r="C70" s="24" t="s">
        <v>41</v>
      </c>
      <c r="D70" s="25"/>
      <c r="E70" s="93"/>
      <c r="F70" s="196"/>
      <c r="G70" s="28">
        <f>G71+G73</f>
        <v>1000000</v>
      </c>
    </row>
    <row r="71" spans="1:7" s="37" customFormat="1" ht="34.5" customHeight="1" thickTop="1">
      <c r="A71" s="69">
        <v>85214</v>
      </c>
      <c r="B71" s="70" t="s">
        <v>58</v>
      </c>
      <c r="C71" s="32"/>
      <c r="D71" s="136"/>
      <c r="E71" s="171"/>
      <c r="F71" s="197"/>
      <c r="G71" s="180">
        <f>G72</f>
        <v>700000</v>
      </c>
    </row>
    <row r="72" spans="1:7" s="37" customFormat="1" ht="18" customHeight="1">
      <c r="A72" s="133">
        <v>3110</v>
      </c>
      <c r="B72" s="134" t="s">
        <v>57</v>
      </c>
      <c r="C72" s="135"/>
      <c r="D72" s="118"/>
      <c r="E72" s="149"/>
      <c r="F72" s="198"/>
      <c r="G72" s="181">
        <v>700000</v>
      </c>
    </row>
    <row r="73" spans="1:7" s="37" customFormat="1" ht="18.75" customHeight="1">
      <c r="A73" s="106" t="s">
        <v>66</v>
      </c>
      <c r="B73" s="107" t="s">
        <v>67</v>
      </c>
      <c r="C73" s="121"/>
      <c r="D73" s="122"/>
      <c r="E73" s="138"/>
      <c r="F73" s="193"/>
      <c r="G73" s="176">
        <f>SUM(G74:G75)</f>
        <v>300000</v>
      </c>
    </row>
    <row r="74" spans="1:7" s="37" customFormat="1" ht="24.75" customHeight="1">
      <c r="A74" s="51" t="s">
        <v>157</v>
      </c>
      <c r="B74" s="52" t="s">
        <v>34</v>
      </c>
      <c r="C74" s="53"/>
      <c r="D74" s="54"/>
      <c r="E74" s="137"/>
      <c r="F74" s="192"/>
      <c r="G74" s="175">
        <v>200000</v>
      </c>
    </row>
    <row r="75" spans="1:7" s="37" customFormat="1" ht="32.25" customHeight="1" thickBot="1">
      <c r="A75" s="51" t="s">
        <v>46</v>
      </c>
      <c r="B75" s="52" t="s">
        <v>47</v>
      </c>
      <c r="C75" s="53"/>
      <c r="D75" s="54"/>
      <c r="E75" s="137"/>
      <c r="F75" s="192"/>
      <c r="G75" s="175">
        <v>100000</v>
      </c>
    </row>
    <row r="76" spans="1:7" s="101" customFormat="1" ht="33" customHeight="1" thickBot="1" thickTop="1">
      <c r="A76" s="139">
        <v>853</v>
      </c>
      <c r="B76" s="140" t="s">
        <v>40</v>
      </c>
      <c r="C76" s="141" t="s">
        <v>41</v>
      </c>
      <c r="D76" s="142"/>
      <c r="E76" s="172"/>
      <c r="F76" s="187"/>
      <c r="G76" s="182">
        <f>G77+G79</f>
        <v>135000</v>
      </c>
    </row>
    <row r="77" spans="1:7" s="101" customFormat="1" ht="20.25" customHeight="1" thickTop="1">
      <c r="A77" s="513">
        <v>85305</v>
      </c>
      <c r="B77" s="514" t="s">
        <v>61</v>
      </c>
      <c r="C77" s="340"/>
      <c r="D77" s="515"/>
      <c r="E77" s="516"/>
      <c r="F77" s="517"/>
      <c r="G77" s="518">
        <f>G78</f>
        <v>50000</v>
      </c>
    </row>
    <row r="78" spans="1:7" s="29" customFormat="1" ht="35.25" customHeight="1">
      <c r="A78" s="330">
        <v>2510</v>
      </c>
      <c r="B78" s="66" t="s">
        <v>62</v>
      </c>
      <c r="C78" s="417"/>
      <c r="D78" s="68"/>
      <c r="E78" s="170"/>
      <c r="F78" s="315"/>
      <c r="G78" s="420">
        <v>50000</v>
      </c>
    </row>
    <row r="79" spans="1:7" s="29" customFormat="1" ht="21.75" customHeight="1">
      <c r="A79" s="102">
        <v>85395</v>
      </c>
      <c r="B79" s="103" t="s">
        <v>14</v>
      </c>
      <c r="C79" s="443"/>
      <c r="D79" s="389"/>
      <c r="E79" s="646"/>
      <c r="F79" s="647"/>
      <c r="G79" s="185">
        <f>G80</f>
        <v>85000</v>
      </c>
    </row>
    <row r="80" spans="1:7" s="29" customFormat="1" ht="34.5" customHeight="1" thickBot="1">
      <c r="A80" s="222" t="s">
        <v>19</v>
      </c>
      <c r="B80" s="489" t="s">
        <v>206</v>
      </c>
      <c r="C80" s="53"/>
      <c r="D80" s="54"/>
      <c r="E80" s="137"/>
      <c r="F80" s="200"/>
      <c r="G80" s="184">
        <v>85000</v>
      </c>
    </row>
    <row r="81" spans="1:7" s="29" customFormat="1" ht="36" customHeight="1" thickBot="1" thickTop="1">
      <c r="A81" s="139">
        <v>900</v>
      </c>
      <c r="B81" s="140" t="s">
        <v>60</v>
      </c>
      <c r="C81" s="141" t="s">
        <v>33</v>
      </c>
      <c r="D81" s="142"/>
      <c r="E81" s="172"/>
      <c r="F81" s="187"/>
      <c r="G81" s="288">
        <f>G82+G86</f>
        <v>484000</v>
      </c>
    </row>
    <row r="82" spans="1:7" s="29" customFormat="1" ht="16.5" customHeight="1" thickTop="1">
      <c r="A82" s="143">
        <v>90001</v>
      </c>
      <c r="B82" s="144" t="s">
        <v>63</v>
      </c>
      <c r="C82" s="145"/>
      <c r="D82" s="146"/>
      <c r="E82" s="148"/>
      <c r="F82" s="199"/>
      <c r="G82" s="183">
        <f>G83</f>
        <v>454000</v>
      </c>
    </row>
    <row r="83" spans="1:7" s="29" customFormat="1" ht="23.25" customHeight="1">
      <c r="A83" s="38">
        <v>6050</v>
      </c>
      <c r="B83" s="43" t="s">
        <v>34</v>
      </c>
      <c r="C83" s="53"/>
      <c r="D83" s="54"/>
      <c r="E83" s="137"/>
      <c r="F83" s="200"/>
      <c r="G83" s="184">
        <f>SUM(G84:G85)</f>
        <v>454000</v>
      </c>
    </row>
    <row r="84" spans="1:7" s="254" customFormat="1" ht="18" customHeight="1">
      <c r="A84" s="255"/>
      <c r="B84" s="295" t="s">
        <v>154</v>
      </c>
      <c r="C84" s="296"/>
      <c r="D84" s="297"/>
      <c r="E84" s="298"/>
      <c r="F84" s="299"/>
      <c r="G84" s="300">
        <v>34000</v>
      </c>
    </row>
    <row r="85" spans="1:7" s="254" customFormat="1" ht="18" customHeight="1">
      <c r="A85" s="255"/>
      <c r="B85" s="295" t="s">
        <v>153</v>
      </c>
      <c r="C85" s="296"/>
      <c r="D85" s="297"/>
      <c r="E85" s="298"/>
      <c r="F85" s="299"/>
      <c r="G85" s="300">
        <v>420000</v>
      </c>
    </row>
    <row r="86" spans="1:7" s="101" customFormat="1" ht="19.5" customHeight="1">
      <c r="A86" s="102">
        <v>90095</v>
      </c>
      <c r="B86" s="103" t="s">
        <v>14</v>
      </c>
      <c r="C86" s="121"/>
      <c r="D86" s="122"/>
      <c r="E86" s="138"/>
      <c r="F86" s="188"/>
      <c r="G86" s="185">
        <f>SUM(G87)</f>
        <v>30000</v>
      </c>
    </row>
    <row r="87" spans="1:7" s="101" customFormat="1" ht="21" customHeight="1">
      <c r="A87" s="635">
        <v>4270</v>
      </c>
      <c r="B87" s="531" t="s">
        <v>166</v>
      </c>
      <c r="C87" s="121"/>
      <c r="D87" s="112"/>
      <c r="E87" s="168"/>
      <c r="F87" s="696"/>
      <c r="G87" s="241">
        <v>30000</v>
      </c>
    </row>
    <row r="88" spans="1:7" s="29" customFormat="1" ht="36" customHeight="1" thickBot="1">
      <c r="A88" s="691">
        <v>921</v>
      </c>
      <c r="B88" s="692" t="s">
        <v>30</v>
      </c>
      <c r="C88" s="529"/>
      <c r="D88" s="693"/>
      <c r="E88" s="670"/>
      <c r="F88" s="694"/>
      <c r="G88" s="695">
        <f>G89+G92+G96+G94</f>
        <v>348000</v>
      </c>
    </row>
    <row r="89" spans="1:7" s="29" customFormat="1" ht="21.75" customHeight="1" thickTop="1">
      <c r="A89" s="63">
        <v>92105</v>
      </c>
      <c r="B89" s="64" t="s">
        <v>31</v>
      </c>
      <c r="C89" s="145"/>
      <c r="D89" s="59"/>
      <c r="E89" s="67"/>
      <c r="F89" s="201"/>
      <c r="G89" s="179">
        <f>SUM(G90:G91)</f>
        <v>97000</v>
      </c>
    </row>
    <row r="90" spans="1:7" s="29" customFormat="1" ht="49.5">
      <c r="A90" s="321">
        <v>2820</v>
      </c>
      <c r="B90" s="220" t="s">
        <v>28</v>
      </c>
      <c r="C90" s="318" t="s">
        <v>27</v>
      </c>
      <c r="D90" s="54"/>
      <c r="E90" s="137"/>
      <c r="F90" s="200"/>
      <c r="G90" s="181">
        <v>30000</v>
      </c>
    </row>
    <row r="91" spans="1:7" s="29" customFormat="1" ht="16.5">
      <c r="A91" s="322">
        <v>4300</v>
      </c>
      <c r="B91" s="323" t="s">
        <v>20</v>
      </c>
      <c r="C91" s="340" t="s">
        <v>41</v>
      </c>
      <c r="D91" s="227"/>
      <c r="E91" s="422"/>
      <c r="F91" s="423"/>
      <c r="G91" s="424">
        <v>67000</v>
      </c>
    </row>
    <row r="92" spans="1:7" s="29" customFormat="1" ht="33">
      <c r="A92" s="102">
        <v>92109</v>
      </c>
      <c r="B92" s="103" t="s">
        <v>87</v>
      </c>
      <c r="C92" s="121" t="s">
        <v>41</v>
      </c>
      <c r="D92" s="122"/>
      <c r="E92" s="138"/>
      <c r="F92" s="188"/>
      <c r="G92" s="185">
        <f>SUM(G93:G93)</f>
        <v>170000</v>
      </c>
    </row>
    <row r="93" spans="1:7" s="29" customFormat="1" ht="65.25" customHeight="1">
      <c r="A93" s="334">
        <v>6220</v>
      </c>
      <c r="B93" s="335" t="s">
        <v>159</v>
      </c>
      <c r="C93" s="391"/>
      <c r="D93" s="336"/>
      <c r="E93" s="337"/>
      <c r="F93" s="338"/>
      <c r="G93" s="339">
        <v>170000</v>
      </c>
    </row>
    <row r="94" spans="1:7" s="29" customFormat="1" ht="17.25" customHeight="1">
      <c r="A94" s="203">
        <v>92116</v>
      </c>
      <c r="B94" s="103" t="s">
        <v>91</v>
      </c>
      <c r="C94" s="317" t="s">
        <v>41</v>
      </c>
      <c r="D94" s="121"/>
      <c r="E94" s="416"/>
      <c r="F94" s="271"/>
      <c r="G94" s="292">
        <f>SUM(G95)</f>
        <v>80000</v>
      </c>
    </row>
    <row r="95" spans="1:7" s="29" customFormat="1" ht="64.5" customHeight="1">
      <c r="A95" s="334">
        <v>6220</v>
      </c>
      <c r="B95" s="335" t="s">
        <v>160</v>
      </c>
      <c r="C95" s="314"/>
      <c r="D95" s="417"/>
      <c r="E95" s="418"/>
      <c r="F95" s="315"/>
      <c r="G95" s="316">
        <v>80000</v>
      </c>
    </row>
    <row r="96" spans="1:7" s="114" customFormat="1" ht="21" customHeight="1">
      <c r="A96" s="214">
        <v>92195</v>
      </c>
      <c r="B96" s="212" t="s">
        <v>14</v>
      </c>
      <c r="C96" s="215" t="s">
        <v>70</v>
      </c>
      <c r="D96" s="216"/>
      <c r="E96" s="217"/>
      <c r="F96" s="218"/>
      <c r="G96" s="219">
        <f>G97</f>
        <v>1000</v>
      </c>
    </row>
    <row r="97" spans="1:7" s="37" customFormat="1" ht="32.25" customHeight="1" thickBot="1">
      <c r="A97" s="652">
        <v>4210</v>
      </c>
      <c r="B97" s="228" t="s">
        <v>141</v>
      </c>
      <c r="C97" s="653"/>
      <c r="D97" s="509"/>
      <c r="E97" s="510"/>
      <c r="F97" s="654"/>
      <c r="G97" s="655">
        <v>1000</v>
      </c>
    </row>
    <row r="98" spans="1:7" s="29" customFormat="1" ht="22.5" customHeight="1" thickBot="1" thickTop="1">
      <c r="A98" s="45">
        <v>926</v>
      </c>
      <c r="B98" s="46" t="s">
        <v>32</v>
      </c>
      <c r="C98" s="24"/>
      <c r="D98" s="24"/>
      <c r="E98" s="656"/>
      <c r="F98" s="190">
        <f>F99+F101</f>
        <v>6080</v>
      </c>
      <c r="G98" s="173">
        <f>SUM(G99+G101)</f>
        <v>123480</v>
      </c>
    </row>
    <row r="99" spans="1:7" s="37" customFormat="1" ht="21" customHeight="1" thickTop="1">
      <c r="A99" s="69">
        <v>92605</v>
      </c>
      <c r="B99" s="70" t="s">
        <v>138</v>
      </c>
      <c r="C99" s="32" t="s">
        <v>27</v>
      </c>
      <c r="D99" s="71"/>
      <c r="E99" s="35"/>
      <c r="F99" s="202"/>
      <c r="G99" s="186">
        <f>SUM(G100:G100)</f>
        <v>100000</v>
      </c>
    </row>
    <row r="100" spans="1:7" s="37" customFormat="1" ht="48.75" customHeight="1">
      <c r="A100" s="321">
        <v>2820</v>
      </c>
      <c r="B100" s="220" t="s">
        <v>28</v>
      </c>
      <c r="C100" s="73"/>
      <c r="D100" s="74"/>
      <c r="E100" s="41"/>
      <c r="F100" s="192"/>
      <c r="G100" s="175">
        <v>100000</v>
      </c>
    </row>
    <row r="101" spans="1:7" s="37" customFormat="1" ht="16.5" customHeight="1">
      <c r="A101" s="211">
        <v>92695</v>
      </c>
      <c r="B101" s="212" t="s">
        <v>14</v>
      </c>
      <c r="C101" s="204"/>
      <c r="D101" s="104"/>
      <c r="E101" s="206"/>
      <c r="F101" s="193">
        <f>SUM(F102:F105)</f>
        <v>6080</v>
      </c>
      <c r="G101" s="176">
        <f>SUM(G102:G105)</f>
        <v>23480</v>
      </c>
    </row>
    <row r="102" spans="1:7" s="114" customFormat="1" ht="16.5" customHeight="1">
      <c r="A102" s="493">
        <v>4210</v>
      </c>
      <c r="B102" s="134" t="s">
        <v>24</v>
      </c>
      <c r="C102" s="207" t="s">
        <v>41</v>
      </c>
      <c r="D102" s="413"/>
      <c r="E102" s="209"/>
      <c r="F102" s="194"/>
      <c r="G102" s="177">
        <v>4880</v>
      </c>
    </row>
    <row r="103" spans="1:7" s="114" customFormat="1" ht="16.5" customHeight="1">
      <c r="A103" s="493">
        <v>4280</v>
      </c>
      <c r="B103" s="134" t="s">
        <v>150</v>
      </c>
      <c r="C103" s="207" t="s">
        <v>41</v>
      </c>
      <c r="D103" s="413"/>
      <c r="E103" s="209"/>
      <c r="F103" s="194">
        <v>4880</v>
      </c>
      <c r="G103" s="177"/>
    </row>
    <row r="104" spans="1:7" s="114" customFormat="1" ht="16.5" customHeight="1">
      <c r="A104" s="493">
        <v>4270</v>
      </c>
      <c r="B104" s="134" t="s">
        <v>167</v>
      </c>
      <c r="C104" s="207"/>
      <c r="D104" s="413"/>
      <c r="E104" s="209"/>
      <c r="F104" s="194"/>
      <c r="G104" s="177">
        <v>18000</v>
      </c>
    </row>
    <row r="105" spans="1:7" s="473" customFormat="1" ht="16.5" customHeight="1">
      <c r="A105" s="467"/>
      <c r="B105" s="468" t="s">
        <v>139</v>
      </c>
      <c r="C105" s="469" t="s">
        <v>70</v>
      </c>
      <c r="D105" s="470"/>
      <c r="E105" s="471"/>
      <c r="F105" s="472">
        <f>SUM(F106:F107)</f>
        <v>1200</v>
      </c>
      <c r="G105" s="457">
        <f>SUM(G106:G107)</f>
        <v>600</v>
      </c>
    </row>
    <row r="106" spans="1:7" s="37" customFormat="1" ht="15.75" customHeight="1">
      <c r="A106" s="210">
        <v>4210</v>
      </c>
      <c r="B106" s="72" t="s">
        <v>24</v>
      </c>
      <c r="C106" s="302"/>
      <c r="D106" s="466"/>
      <c r="E106" s="444"/>
      <c r="F106" s="194">
        <v>1200</v>
      </c>
      <c r="G106" s="452"/>
    </row>
    <row r="107" spans="1:7" s="37" customFormat="1" ht="15.75" customHeight="1" thickBot="1">
      <c r="A107" s="210">
        <v>4300</v>
      </c>
      <c r="B107" s="72" t="s">
        <v>20</v>
      </c>
      <c r="C107" s="73"/>
      <c r="D107" s="74"/>
      <c r="E107" s="41"/>
      <c r="F107" s="192"/>
      <c r="G107" s="175">
        <v>600</v>
      </c>
    </row>
    <row r="108" spans="1:7" s="79" customFormat="1" ht="29.25" customHeight="1" thickBot="1" thickTop="1">
      <c r="A108" s="75"/>
      <c r="B108" s="213" t="s">
        <v>35</v>
      </c>
      <c r="C108" s="77"/>
      <c r="D108" s="78">
        <f>D11+D19+D25+D35+D38+D41+D57+D70+D76+D81+D88+D98</f>
        <v>0</v>
      </c>
      <c r="E108" s="273">
        <f>E11+E19+E25+E35+E38+E41+E57+E70+E76+E81+E88+E98</f>
        <v>2589254</v>
      </c>
      <c r="F108" s="274">
        <f>F11+F19+F25+F35+F38+F41+F57+F70+F76+F81+F88+F98</f>
        <v>127080</v>
      </c>
      <c r="G108" s="275">
        <f>G11+G19+G25+G35+G38+G41+G57+G70+G76+G81+G88+G98</f>
        <v>4392070</v>
      </c>
    </row>
    <row r="109" spans="1:7" s="86" customFormat="1" ht="21" customHeight="1" thickBot="1" thickTop="1">
      <c r="A109" s="80"/>
      <c r="B109" s="81" t="s">
        <v>36</v>
      </c>
      <c r="C109" s="82"/>
      <c r="D109" s="83">
        <f>E108-D108</f>
        <v>2589254</v>
      </c>
      <c r="E109" s="84"/>
      <c r="F109" s="83">
        <f>G108-F108</f>
        <v>4264990</v>
      </c>
      <c r="G109" s="85"/>
    </row>
    <row r="110" s="87" customFormat="1" ht="13.5" thickTop="1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F3" sqref="F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78</v>
      </c>
      <c r="G1" s="3"/>
    </row>
    <row r="2" spans="1:7" ht="12.75" customHeight="1">
      <c r="A2" s="5"/>
      <c r="B2" s="6"/>
      <c r="C2" s="7"/>
      <c r="D2" s="7"/>
      <c r="F2" s="9" t="s">
        <v>305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122</v>
      </c>
      <c r="G4" s="9"/>
    </row>
    <row r="5" spans="1:7" s="15" customFormat="1" ht="53.25" customHeight="1">
      <c r="A5" s="11" t="s">
        <v>115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37</v>
      </c>
    </row>
    <row r="7" spans="1:7" s="18" customFormat="1" ht="30" customHeight="1">
      <c r="A7" s="252" t="s">
        <v>3</v>
      </c>
      <c r="B7" s="16" t="s">
        <v>4</v>
      </c>
      <c r="C7" s="17" t="s">
        <v>5</v>
      </c>
      <c r="D7" s="88" t="s">
        <v>6</v>
      </c>
      <c r="E7" s="88"/>
      <c r="F7" s="262" t="s">
        <v>7</v>
      </c>
      <c r="G7" s="284"/>
    </row>
    <row r="8" spans="1:7" s="18" customFormat="1" ht="16.5" customHeight="1">
      <c r="A8" s="19" t="s">
        <v>8</v>
      </c>
      <c r="B8" s="20"/>
      <c r="C8" s="394" t="s">
        <v>9</v>
      </c>
      <c r="D8" s="380" t="s">
        <v>10</v>
      </c>
      <c r="E8" s="89" t="s">
        <v>11</v>
      </c>
      <c r="F8" s="263" t="s">
        <v>10</v>
      </c>
      <c r="G8" s="285" t="s">
        <v>11</v>
      </c>
    </row>
    <row r="9" spans="1:7" s="92" customFormat="1" ht="9.75" customHeight="1">
      <c r="A9" s="90">
        <v>1</v>
      </c>
      <c r="B9" s="91">
        <v>2</v>
      </c>
      <c r="C9" s="91">
        <v>3</v>
      </c>
      <c r="D9" s="673">
        <v>4</v>
      </c>
      <c r="E9" s="673">
        <v>5</v>
      </c>
      <c r="F9" s="674">
        <v>6</v>
      </c>
      <c r="G9" s="675">
        <v>7</v>
      </c>
    </row>
    <row r="10" spans="1:7" s="92" customFormat="1" ht="20.25" customHeight="1" thickBot="1">
      <c r="A10" s="668">
        <v>600</v>
      </c>
      <c r="B10" s="525" t="s">
        <v>38</v>
      </c>
      <c r="C10" s="529" t="s">
        <v>33</v>
      </c>
      <c r="D10" s="669"/>
      <c r="E10" s="670"/>
      <c r="F10" s="671">
        <f>F11</f>
        <v>400000</v>
      </c>
      <c r="G10" s="672"/>
    </row>
    <row r="11" spans="1:7" s="92" customFormat="1" ht="30.75" customHeight="1" thickTop="1">
      <c r="A11" s="30">
        <v>60015</v>
      </c>
      <c r="B11" s="31" t="s">
        <v>114</v>
      </c>
      <c r="C11" s="32"/>
      <c r="D11" s="396"/>
      <c r="E11" s="260"/>
      <c r="F11" s="264">
        <f>SUM(F12:F12)</f>
        <v>400000</v>
      </c>
      <c r="G11" s="286"/>
    </row>
    <row r="12" spans="1:7" s="114" customFormat="1" ht="30.75" customHeight="1" thickBot="1">
      <c r="A12" s="257">
        <v>6052</v>
      </c>
      <c r="B12" s="258" t="s">
        <v>136</v>
      </c>
      <c r="C12" s="259"/>
      <c r="D12" s="397"/>
      <c r="E12" s="261"/>
      <c r="F12" s="265">
        <v>400000</v>
      </c>
      <c r="G12" s="287"/>
    </row>
    <row r="13" spans="1:7" s="101" customFormat="1" ht="22.5" customHeight="1" thickBot="1" thickTop="1">
      <c r="A13" s="108" t="s">
        <v>53</v>
      </c>
      <c r="B13" s="109" t="s">
        <v>12</v>
      </c>
      <c r="C13" s="165" t="s">
        <v>84</v>
      </c>
      <c r="D13" s="398"/>
      <c r="E13" s="110"/>
      <c r="F13" s="266"/>
      <c r="G13" s="288">
        <f>G14</f>
        <v>2000</v>
      </c>
    </row>
    <row r="14" spans="1:7" s="29" customFormat="1" ht="18.75" customHeight="1" thickTop="1">
      <c r="A14" s="126" t="s">
        <v>54</v>
      </c>
      <c r="B14" s="127" t="s">
        <v>55</v>
      </c>
      <c r="C14" s="128"/>
      <c r="D14" s="399"/>
      <c r="E14" s="129"/>
      <c r="F14" s="264"/>
      <c r="G14" s="286">
        <f>G15</f>
        <v>2000</v>
      </c>
    </row>
    <row r="15" spans="1:7" s="29" customFormat="1" ht="18.75" customHeight="1" thickBot="1">
      <c r="A15" s="51" t="s">
        <v>16</v>
      </c>
      <c r="B15" s="52" t="s">
        <v>155</v>
      </c>
      <c r="C15" s="74"/>
      <c r="D15" s="400"/>
      <c r="E15" s="278"/>
      <c r="F15" s="279"/>
      <c r="G15" s="289">
        <v>2000</v>
      </c>
    </row>
    <row r="16" spans="1:7" s="101" customFormat="1" ht="37.5" customHeight="1" thickBot="1" thickTop="1">
      <c r="A16" s="108" t="s">
        <v>44</v>
      </c>
      <c r="B16" s="109" t="s">
        <v>45</v>
      </c>
      <c r="C16" s="165" t="s">
        <v>170</v>
      </c>
      <c r="D16" s="398"/>
      <c r="E16" s="110"/>
      <c r="F16" s="266"/>
      <c r="G16" s="288">
        <f>G17+G19</f>
        <v>500000</v>
      </c>
    </row>
    <row r="17" spans="1:7" s="29" customFormat="1" ht="18.75" customHeight="1" thickTop="1">
      <c r="A17" s="253">
        <v>75405</v>
      </c>
      <c r="B17" s="97" t="s">
        <v>48</v>
      </c>
      <c r="C17" s="94"/>
      <c r="D17" s="401"/>
      <c r="E17" s="98"/>
      <c r="F17" s="267"/>
      <c r="G17" s="286">
        <f>G18</f>
        <v>200000</v>
      </c>
    </row>
    <row r="18" spans="1:7" s="29" customFormat="1" ht="47.25" customHeight="1">
      <c r="A18" s="520">
        <v>6170</v>
      </c>
      <c r="B18" s="220" t="s">
        <v>156</v>
      </c>
      <c r="C18" s="74"/>
      <c r="D18" s="400"/>
      <c r="E18" s="278"/>
      <c r="F18" s="279"/>
      <c r="G18" s="289">
        <v>200000</v>
      </c>
    </row>
    <row r="19" spans="1:7" s="29" customFormat="1" ht="31.5" customHeight="1">
      <c r="A19" s="501">
        <v>75411</v>
      </c>
      <c r="B19" s="277" t="s">
        <v>116</v>
      </c>
      <c r="C19" s="502"/>
      <c r="D19" s="503"/>
      <c r="E19" s="504"/>
      <c r="F19" s="505"/>
      <c r="G19" s="292">
        <f>G20</f>
        <v>300000</v>
      </c>
    </row>
    <row r="20" spans="1:7" s="29" customFormat="1" ht="66.75" thickBot="1">
      <c r="A20" s="520">
        <v>6170</v>
      </c>
      <c r="B20" s="220" t="s">
        <v>213</v>
      </c>
      <c r="C20" s="509"/>
      <c r="D20" s="509"/>
      <c r="E20" s="510"/>
      <c r="F20" s="315"/>
      <c r="G20" s="420">
        <v>300000</v>
      </c>
    </row>
    <row r="21" spans="1:7" s="254" customFormat="1" ht="66" customHeight="1" thickBot="1" thickTop="1">
      <c r="A21" s="499">
        <v>756</v>
      </c>
      <c r="B21" s="23" t="s">
        <v>83</v>
      </c>
      <c r="C21" s="165" t="s">
        <v>80</v>
      </c>
      <c r="D21" s="494"/>
      <c r="E21" s="482">
        <f>SUM(E22)</f>
        <v>3000</v>
      </c>
      <c r="F21" s="506"/>
      <c r="G21" s="495"/>
    </row>
    <row r="22" spans="1:7" s="254" customFormat="1" ht="37.5" customHeight="1" thickTop="1">
      <c r="A22" s="276" t="s">
        <v>72</v>
      </c>
      <c r="B22" s="277" t="s">
        <v>73</v>
      </c>
      <c r="C22" s="496"/>
      <c r="D22" s="496"/>
      <c r="E22" s="498">
        <f>SUM(E23)</f>
        <v>3000</v>
      </c>
      <c r="F22" s="507"/>
      <c r="G22" s="497"/>
    </row>
    <row r="23" spans="1:7" s="101" customFormat="1" ht="57" customHeight="1">
      <c r="A23" s="524" t="s">
        <v>151</v>
      </c>
      <c r="B23" s="479" t="s">
        <v>152</v>
      </c>
      <c r="C23" s="485"/>
      <c r="D23" s="485"/>
      <c r="E23" s="481">
        <v>3000</v>
      </c>
      <c r="F23" s="240"/>
      <c r="G23" s="697"/>
    </row>
    <row r="24" spans="1:7" s="254" customFormat="1" ht="21" customHeight="1" thickBot="1">
      <c r="A24" s="657" t="s">
        <v>142</v>
      </c>
      <c r="B24" s="658" t="s">
        <v>143</v>
      </c>
      <c r="C24" s="659"/>
      <c r="D24" s="660">
        <f>D25+D27</f>
        <v>795</v>
      </c>
      <c r="E24" s="661">
        <f>SUM(E25)</f>
        <v>5893</v>
      </c>
      <c r="F24" s="662"/>
      <c r="G24" s="663"/>
    </row>
    <row r="25" spans="1:7" s="254" customFormat="1" ht="33.75" customHeight="1" thickTop="1">
      <c r="A25" s="522" t="s">
        <v>144</v>
      </c>
      <c r="B25" s="478" t="s">
        <v>145</v>
      </c>
      <c r="C25" s="320"/>
      <c r="D25" s="492"/>
      <c r="E25" s="483">
        <f>SUM(E26)</f>
        <v>5893</v>
      </c>
      <c r="F25" s="250"/>
      <c r="G25" s="251"/>
    </row>
    <row r="26" spans="1:7" s="254" customFormat="1" ht="23.25" customHeight="1">
      <c r="A26" s="524" t="s">
        <v>146</v>
      </c>
      <c r="B26" s="479" t="s">
        <v>147</v>
      </c>
      <c r="C26" s="239"/>
      <c r="D26" s="113"/>
      <c r="E26" s="481">
        <v>5893</v>
      </c>
      <c r="F26" s="240"/>
      <c r="G26" s="241"/>
    </row>
    <row r="27" spans="1:7" s="101" customFormat="1" ht="31.5" customHeight="1">
      <c r="A27" s="523" t="s">
        <v>148</v>
      </c>
      <c r="B27" s="484" t="s">
        <v>149</v>
      </c>
      <c r="C27" s="485"/>
      <c r="D27" s="105">
        <f>SUM(D28)</f>
        <v>795</v>
      </c>
      <c r="E27" s="486"/>
      <c r="F27" s="487"/>
      <c r="G27" s="488"/>
    </row>
    <row r="28" spans="1:7" s="101" customFormat="1" ht="15.75" customHeight="1" thickBot="1">
      <c r="A28" s="222" t="s">
        <v>146</v>
      </c>
      <c r="B28" s="489" t="s">
        <v>147</v>
      </c>
      <c r="C28" s="99"/>
      <c r="D28" s="245">
        <v>795</v>
      </c>
      <c r="E28" s="100"/>
      <c r="F28" s="490"/>
      <c r="G28" s="491"/>
    </row>
    <row r="29" spans="1:7" s="29" customFormat="1" ht="21.75" customHeight="1" thickBot="1" thickTop="1">
      <c r="A29" s="55">
        <v>801</v>
      </c>
      <c r="B29" s="56" t="s">
        <v>21</v>
      </c>
      <c r="C29" s="24" t="s">
        <v>22</v>
      </c>
      <c r="D29" s="93"/>
      <c r="E29" s="93">
        <f>E37+E30</f>
        <v>44500</v>
      </c>
      <c r="F29" s="268"/>
      <c r="G29" s="28">
        <f>G30+G37</f>
        <v>477632</v>
      </c>
    </row>
    <row r="30" spans="1:7" s="29" customFormat="1" ht="18" customHeight="1" thickTop="1">
      <c r="A30" s="30">
        <v>80120</v>
      </c>
      <c r="B30" s="31" t="s">
        <v>39</v>
      </c>
      <c r="C30" s="65"/>
      <c r="D30" s="405"/>
      <c r="E30" s="405">
        <f>SUM(E31:E36)</f>
        <v>42000</v>
      </c>
      <c r="F30" s="269"/>
      <c r="G30" s="290">
        <f>SUM(G31:G36)</f>
        <v>174775</v>
      </c>
    </row>
    <row r="31" spans="1:7" s="29" customFormat="1" ht="62.25" customHeight="1">
      <c r="A31" s="60" t="s">
        <v>23</v>
      </c>
      <c r="B31" s="228" t="s">
        <v>43</v>
      </c>
      <c r="C31" s="319"/>
      <c r="D31" s="406"/>
      <c r="E31" s="406">
        <v>42000</v>
      </c>
      <c r="F31" s="329"/>
      <c r="G31" s="316"/>
    </row>
    <row r="32" spans="1:7" s="29" customFormat="1" ht="31.5" customHeight="1">
      <c r="A32" s="280" t="s">
        <v>49</v>
      </c>
      <c r="B32" s="281" t="s">
        <v>50</v>
      </c>
      <c r="C32" s="324"/>
      <c r="D32" s="434"/>
      <c r="E32" s="434"/>
      <c r="F32" s="279"/>
      <c r="G32" s="289">
        <v>132775</v>
      </c>
    </row>
    <row r="33" spans="1:7" s="29" customFormat="1" ht="16.5" customHeight="1">
      <c r="A33" s="280" t="s">
        <v>52</v>
      </c>
      <c r="B33" s="281" t="s">
        <v>24</v>
      </c>
      <c r="C33" s="324"/>
      <c r="D33" s="434"/>
      <c r="E33" s="434"/>
      <c r="F33" s="279"/>
      <c r="G33" s="289">
        <v>12300</v>
      </c>
    </row>
    <row r="34" spans="1:7" s="29" customFormat="1" ht="16.5" customHeight="1">
      <c r="A34" s="280" t="s">
        <v>68</v>
      </c>
      <c r="B34" s="72" t="s">
        <v>69</v>
      </c>
      <c r="C34" s="324"/>
      <c r="D34" s="434"/>
      <c r="E34" s="434"/>
      <c r="F34" s="279"/>
      <c r="G34" s="289">
        <v>5200</v>
      </c>
    </row>
    <row r="35" spans="1:7" s="29" customFormat="1" ht="16.5" customHeight="1">
      <c r="A35" s="280" t="s">
        <v>19</v>
      </c>
      <c r="B35" s="281" t="s">
        <v>20</v>
      </c>
      <c r="C35" s="324"/>
      <c r="D35" s="434"/>
      <c r="E35" s="434"/>
      <c r="F35" s="279"/>
      <c r="G35" s="289">
        <v>6400</v>
      </c>
    </row>
    <row r="36" spans="1:7" s="29" customFormat="1" ht="15.75" customHeight="1">
      <c r="A36" s="257">
        <v>6050</v>
      </c>
      <c r="B36" s="258" t="s">
        <v>65</v>
      </c>
      <c r="C36" s="320"/>
      <c r="D36" s="407"/>
      <c r="E36" s="407"/>
      <c r="F36" s="384"/>
      <c r="G36" s="385">
        <v>18100</v>
      </c>
    </row>
    <row r="37" spans="1:7" s="29" customFormat="1" ht="18" customHeight="1">
      <c r="A37" s="30">
        <v>80130</v>
      </c>
      <c r="B37" s="31" t="s">
        <v>51</v>
      </c>
      <c r="C37" s="32" t="s">
        <v>22</v>
      </c>
      <c r="D37" s="408"/>
      <c r="E37" s="408">
        <f>SUM(E38:E39)</f>
        <v>2500</v>
      </c>
      <c r="F37" s="270"/>
      <c r="G37" s="291">
        <f>SUM(G38:G40)</f>
        <v>302857</v>
      </c>
    </row>
    <row r="38" spans="1:7" s="114" customFormat="1" ht="18" customHeight="1">
      <c r="A38" s="435" t="s">
        <v>117</v>
      </c>
      <c r="B38" s="220" t="s">
        <v>118</v>
      </c>
      <c r="C38" s="436"/>
      <c r="D38" s="437"/>
      <c r="E38" s="437">
        <v>500</v>
      </c>
      <c r="F38" s="438"/>
      <c r="G38" s="439"/>
    </row>
    <row r="39" spans="1:7" s="29" customFormat="1" ht="18.75" customHeight="1">
      <c r="A39" s="222" t="s">
        <v>77</v>
      </c>
      <c r="B39" s="43" t="s">
        <v>85</v>
      </c>
      <c r="C39" s="44"/>
      <c r="D39" s="434"/>
      <c r="E39" s="434">
        <v>2000</v>
      </c>
      <c r="F39" s="279"/>
      <c r="G39" s="289"/>
    </row>
    <row r="40" spans="1:7" s="29" customFormat="1" ht="29.25" customHeight="1" thickBot="1">
      <c r="A40" s="280" t="s">
        <v>49</v>
      </c>
      <c r="B40" s="281" t="s">
        <v>50</v>
      </c>
      <c r="C40" s="44"/>
      <c r="D40" s="434"/>
      <c r="E40" s="434"/>
      <c r="F40" s="279"/>
      <c r="G40" s="289">
        <v>302857</v>
      </c>
    </row>
    <row r="41" spans="1:7" s="29" customFormat="1" ht="19.5" customHeight="1" thickBot="1" thickTop="1">
      <c r="A41" s="45">
        <v>854</v>
      </c>
      <c r="B41" s="46" t="s">
        <v>42</v>
      </c>
      <c r="C41" s="24" t="s">
        <v>22</v>
      </c>
      <c r="D41" s="395"/>
      <c r="E41" s="421">
        <f>SUM(E42)</f>
        <v>4000</v>
      </c>
      <c r="F41" s="268"/>
      <c r="G41" s="28">
        <f>G42</f>
        <v>4000</v>
      </c>
    </row>
    <row r="42" spans="1:7" s="29" customFormat="1" ht="33" customHeight="1" thickTop="1">
      <c r="A42" s="69">
        <v>85407</v>
      </c>
      <c r="B42" s="70" t="s">
        <v>123</v>
      </c>
      <c r="C42" s="32"/>
      <c r="D42" s="65"/>
      <c r="E42" s="410">
        <f>SUM(E43:E43)</f>
        <v>4000</v>
      </c>
      <c r="F42" s="269"/>
      <c r="G42" s="290">
        <f>SUM(G43:G46)</f>
        <v>4000</v>
      </c>
    </row>
    <row r="43" spans="1:7" s="254" customFormat="1" ht="65.25" customHeight="1">
      <c r="A43" s="60" t="s">
        <v>23</v>
      </c>
      <c r="B43" s="228" t="s">
        <v>43</v>
      </c>
      <c r="C43" s="256"/>
      <c r="D43" s="411"/>
      <c r="E43" s="412">
        <v>4000</v>
      </c>
      <c r="F43" s="272"/>
      <c r="G43" s="293"/>
    </row>
    <row r="44" spans="1:7" s="254" customFormat="1" ht="16.5" customHeight="1">
      <c r="A44" s="280" t="s">
        <v>52</v>
      </c>
      <c r="B44" s="72" t="s">
        <v>24</v>
      </c>
      <c r="C44" s="440"/>
      <c r="D44" s="441"/>
      <c r="E44" s="414"/>
      <c r="F44" s="442"/>
      <c r="G44" s="287">
        <v>1000</v>
      </c>
    </row>
    <row r="45" spans="1:7" s="254" customFormat="1" ht="34.5" customHeight="1">
      <c r="A45" s="280" t="s">
        <v>124</v>
      </c>
      <c r="B45" s="72" t="s">
        <v>125</v>
      </c>
      <c r="C45" s="440"/>
      <c r="D45" s="441"/>
      <c r="E45" s="414"/>
      <c r="F45" s="442"/>
      <c r="G45" s="287">
        <v>2000</v>
      </c>
    </row>
    <row r="46" spans="1:7" s="101" customFormat="1" ht="15" customHeight="1" thickBot="1">
      <c r="A46" s="222" t="s">
        <v>19</v>
      </c>
      <c r="B46" s="134" t="s">
        <v>20</v>
      </c>
      <c r="C46" s="282"/>
      <c r="D46" s="413"/>
      <c r="E46" s="414"/>
      <c r="F46" s="283"/>
      <c r="G46" s="287">
        <v>1000</v>
      </c>
    </row>
    <row r="47" spans="1:7" s="101" customFormat="1" ht="42.75" customHeight="1" thickBot="1" thickTop="1">
      <c r="A47" s="309">
        <v>921</v>
      </c>
      <c r="B47" s="310" t="s">
        <v>30</v>
      </c>
      <c r="C47" s="141"/>
      <c r="D47" s="141"/>
      <c r="E47" s="415"/>
      <c r="F47" s="187"/>
      <c r="G47" s="288">
        <f>G48+G53+G56+G50</f>
        <v>684000</v>
      </c>
    </row>
    <row r="48" spans="1:7" s="29" customFormat="1" ht="19.5" customHeight="1" thickTop="1">
      <c r="A48" s="311">
        <v>92106</v>
      </c>
      <c r="B48" s="144" t="s">
        <v>89</v>
      </c>
      <c r="C48" s="312" t="s">
        <v>41</v>
      </c>
      <c r="D48" s="145"/>
      <c r="E48" s="221"/>
      <c r="F48" s="199"/>
      <c r="G48" s="286">
        <f>G49</f>
        <v>205000</v>
      </c>
    </row>
    <row r="49" spans="1:7" s="29" customFormat="1" ht="36.75" customHeight="1">
      <c r="A49" s="664">
        <v>2480</v>
      </c>
      <c r="B49" s="243" t="s">
        <v>90</v>
      </c>
      <c r="C49" s="665"/>
      <c r="D49" s="443"/>
      <c r="E49" s="666"/>
      <c r="F49" s="647"/>
      <c r="G49" s="667">
        <v>205000</v>
      </c>
    </row>
    <row r="50" spans="1:7" s="29" customFormat="1" ht="19.5" customHeight="1">
      <c r="A50" s="203">
        <v>92108</v>
      </c>
      <c r="B50" s="103" t="s">
        <v>161</v>
      </c>
      <c r="C50" s="317" t="s">
        <v>41</v>
      </c>
      <c r="D50" s="121"/>
      <c r="E50" s="416"/>
      <c r="F50" s="188"/>
      <c r="G50" s="292">
        <f>SUM(G51:G52)</f>
        <v>39000</v>
      </c>
    </row>
    <row r="51" spans="1:7" s="29" customFormat="1" ht="31.5" customHeight="1">
      <c r="A51" s="664">
        <v>2480</v>
      </c>
      <c r="B51" s="243" t="s">
        <v>90</v>
      </c>
      <c r="C51" s="665"/>
      <c r="D51" s="443"/>
      <c r="E51" s="666"/>
      <c r="F51" s="647"/>
      <c r="G51" s="667">
        <v>18000</v>
      </c>
    </row>
    <row r="52" spans="1:7" s="29" customFormat="1" ht="63.75" customHeight="1">
      <c r="A52" s="334">
        <v>6220</v>
      </c>
      <c r="B52" s="335" t="s">
        <v>160</v>
      </c>
      <c r="C52" s="383"/>
      <c r="D52" s="226"/>
      <c r="E52" s="419"/>
      <c r="F52" s="384"/>
      <c r="G52" s="385">
        <v>21000</v>
      </c>
    </row>
    <row r="53" spans="1:7" s="29" customFormat="1" ht="17.25" customHeight="1">
      <c r="A53" s="203">
        <v>92116</v>
      </c>
      <c r="B53" s="103" t="s">
        <v>91</v>
      </c>
      <c r="C53" s="317" t="s">
        <v>41</v>
      </c>
      <c r="D53" s="121"/>
      <c r="E53" s="416"/>
      <c r="F53" s="271"/>
      <c r="G53" s="292">
        <f>SUM(G54:G55)</f>
        <v>280000</v>
      </c>
    </row>
    <row r="54" spans="1:7" s="29" customFormat="1" ht="29.25" customHeight="1">
      <c r="A54" s="313">
        <v>2480</v>
      </c>
      <c r="B54" s="66" t="s">
        <v>90</v>
      </c>
      <c r="C54" s="314"/>
      <c r="D54" s="417"/>
      <c r="E54" s="418"/>
      <c r="F54" s="315"/>
      <c r="G54" s="316">
        <v>180000</v>
      </c>
    </row>
    <row r="55" spans="1:7" s="29" customFormat="1" ht="66" customHeight="1">
      <c r="A55" s="334">
        <v>6220</v>
      </c>
      <c r="B55" s="335" t="s">
        <v>160</v>
      </c>
      <c r="C55" s="383"/>
      <c r="D55" s="226"/>
      <c r="E55" s="419"/>
      <c r="F55" s="384"/>
      <c r="G55" s="385">
        <v>100000</v>
      </c>
    </row>
    <row r="56" spans="1:7" s="29" customFormat="1" ht="16.5" customHeight="1">
      <c r="A56" s="203">
        <v>92118</v>
      </c>
      <c r="B56" s="103" t="s">
        <v>92</v>
      </c>
      <c r="C56" s="317"/>
      <c r="D56" s="121"/>
      <c r="E56" s="416"/>
      <c r="F56" s="271"/>
      <c r="G56" s="292">
        <f>SUM(G57:G58)</f>
        <v>160000</v>
      </c>
    </row>
    <row r="57" spans="1:7" s="29" customFormat="1" ht="30" customHeight="1">
      <c r="A57" s="313">
        <v>2480</v>
      </c>
      <c r="B57" s="66" t="s">
        <v>90</v>
      </c>
      <c r="C57" s="519" t="s">
        <v>41</v>
      </c>
      <c r="D57" s="417"/>
      <c r="E57" s="418"/>
      <c r="F57" s="315"/>
      <c r="G57" s="316">
        <v>60000</v>
      </c>
    </row>
    <row r="58" spans="1:7" s="29" customFormat="1" ht="47.25" customHeight="1" thickBot="1">
      <c r="A58" s="334">
        <v>6050</v>
      </c>
      <c r="B58" s="591" t="s">
        <v>180</v>
      </c>
      <c r="C58" s="451" t="s">
        <v>33</v>
      </c>
      <c r="D58" s="53"/>
      <c r="E58" s="388"/>
      <c r="F58" s="279"/>
      <c r="G58" s="289">
        <v>100000</v>
      </c>
    </row>
    <row r="59" spans="1:7" s="79" customFormat="1" ht="19.5" customHeight="1" thickBot="1" thickTop="1">
      <c r="A59" s="75"/>
      <c r="B59" s="76" t="s">
        <v>35</v>
      </c>
      <c r="C59" s="77"/>
      <c r="D59" s="78">
        <f>D10+D13+D16+D21+D24+D29+D41+D47</f>
        <v>795</v>
      </c>
      <c r="E59" s="273">
        <f>E10+E13+E16+E21+E24+E29+E41+E47</f>
        <v>57393</v>
      </c>
      <c r="F59" s="274">
        <f>F10+F13+F16+F21+F24+F29+F41+F47</f>
        <v>400000</v>
      </c>
      <c r="G59" s="275">
        <f>G10+G13+G16+G21+G24+G29+G41+G47</f>
        <v>1667632</v>
      </c>
    </row>
    <row r="60" spans="1:7" s="87" customFormat="1" ht="20.25" customHeight="1" thickBot="1" thickTop="1">
      <c r="A60" s="80"/>
      <c r="B60" s="81" t="s">
        <v>36</v>
      </c>
      <c r="C60" s="81"/>
      <c r="D60" s="409">
        <f>E59-D59</f>
        <v>56598</v>
      </c>
      <c r="E60" s="84"/>
      <c r="F60" s="392">
        <f>G59-F59</f>
        <v>1267632</v>
      </c>
      <c r="G60" s="294"/>
    </row>
    <row r="61" s="87" customFormat="1" ht="13.5" thickTop="1"/>
    <row r="62" s="87" customFormat="1" ht="12.75">
      <c r="E62" s="95"/>
    </row>
    <row r="63" s="87" customFormat="1" ht="12.75">
      <c r="E63" s="96"/>
    </row>
    <row r="64" s="87" customFormat="1" ht="12.75">
      <c r="E64" s="96"/>
    </row>
  </sheetData>
  <printOptions horizontalCentered="1"/>
  <pageMargins left="0" right="0" top="0.984251968503937" bottom="0.4330708661417323" header="0.6692913385826772" footer="0.35433070866141736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3" sqref="D3"/>
    </sheetView>
  </sheetViews>
  <sheetFormatPr defaultColWidth="9.00390625" defaultRowHeight="12.75"/>
  <cols>
    <col min="1" max="1" width="9.125" style="571" customWidth="1"/>
    <col min="2" max="2" width="32.875" style="571" customWidth="1"/>
    <col min="3" max="3" width="6.625" style="571" customWidth="1"/>
    <col min="4" max="5" width="15.25390625" style="571" customWidth="1"/>
    <col min="6" max="16384" width="10.00390625" style="571" customWidth="1"/>
  </cols>
  <sheetData>
    <row r="1" spans="4:5" s="532" customFormat="1" ht="12.75" customHeight="1">
      <c r="D1" s="342" t="s">
        <v>176</v>
      </c>
      <c r="E1" s="342"/>
    </row>
    <row r="2" spans="1:5" s="532" customFormat="1" ht="12.75" customHeight="1">
      <c r="A2" s="533"/>
      <c r="B2" s="534"/>
      <c r="C2" s="535"/>
      <c r="D2" s="9" t="s">
        <v>305</v>
      </c>
      <c r="E2" s="536"/>
    </row>
    <row r="3" spans="1:5" s="532" customFormat="1" ht="12.75" customHeight="1">
      <c r="A3" s="533"/>
      <c r="B3" s="534"/>
      <c r="C3" s="535"/>
      <c r="D3" s="9" t="s">
        <v>1</v>
      </c>
      <c r="E3" s="536"/>
    </row>
    <row r="4" spans="1:5" s="532" customFormat="1" ht="12.75" customHeight="1">
      <c r="A4" s="533"/>
      <c r="B4" s="534"/>
      <c r="C4" s="537"/>
      <c r="D4" s="9" t="s">
        <v>122</v>
      </c>
      <c r="E4" s="536"/>
    </row>
    <row r="5" spans="1:5" s="532" customFormat="1" ht="23.25" customHeight="1">
      <c r="A5" s="533"/>
      <c r="B5" s="534"/>
      <c r="C5" s="537"/>
      <c r="D5" s="536"/>
      <c r="E5" s="536"/>
    </row>
    <row r="6" spans="1:5" s="532" customFormat="1" ht="71.25" customHeight="1">
      <c r="A6" s="538" t="s">
        <v>175</v>
      </c>
      <c r="B6" s="539"/>
      <c r="C6" s="535"/>
      <c r="D6" s="540"/>
      <c r="E6" s="540"/>
    </row>
    <row r="7" spans="1:5" s="532" customFormat="1" ht="29.25" customHeight="1" thickBot="1">
      <c r="A7" s="538"/>
      <c r="B7" s="539"/>
      <c r="C7" s="535"/>
      <c r="D7" s="540"/>
      <c r="E7" s="541" t="s">
        <v>37</v>
      </c>
    </row>
    <row r="8" spans="1:5" s="546" customFormat="1" ht="25.5">
      <c r="A8" s="542" t="s">
        <v>3</v>
      </c>
      <c r="B8" s="543" t="s">
        <v>4</v>
      </c>
      <c r="C8" s="544" t="s">
        <v>5</v>
      </c>
      <c r="D8" s="545" t="s">
        <v>7</v>
      </c>
      <c r="E8" s="545"/>
    </row>
    <row r="9" spans="1:5" s="546" customFormat="1" ht="16.5" customHeight="1">
      <c r="A9" s="547" t="s">
        <v>8</v>
      </c>
      <c r="B9" s="548"/>
      <c r="C9" s="549" t="s">
        <v>9</v>
      </c>
      <c r="D9" s="550" t="s">
        <v>10</v>
      </c>
      <c r="E9" s="551" t="s">
        <v>11</v>
      </c>
    </row>
    <row r="10" spans="1:5" s="556" customFormat="1" ht="13.5" thickBot="1">
      <c r="A10" s="552">
        <v>1</v>
      </c>
      <c r="B10" s="553">
        <v>2</v>
      </c>
      <c r="C10" s="553">
        <v>3</v>
      </c>
      <c r="D10" s="554">
        <v>5</v>
      </c>
      <c r="E10" s="555">
        <v>6</v>
      </c>
    </row>
    <row r="11" spans="1:5" s="114" customFormat="1" ht="22.5" customHeight="1" thickBot="1" thickTop="1">
      <c r="A11" s="45">
        <v>852</v>
      </c>
      <c r="B11" s="46" t="s">
        <v>29</v>
      </c>
      <c r="C11" s="24" t="s">
        <v>41</v>
      </c>
      <c r="D11" s="425">
        <f>SUM(D12)</f>
        <v>95000</v>
      </c>
      <c r="E11" s="557">
        <f>SUM(E12)</f>
        <v>95000</v>
      </c>
    </row>
    <row r="12" spans="1:5" s="114" customFormat="1" ht="38.25" customHeight="1" thickTop="1">
      <c r="A12" s="143">
        <v>85228</v>
      </c>
      <c r="B12" s="144" t="s">
        <v>177</v>
      </c>
      <c r="C12" s="558"/>
      <c r="D12" s="559">
        <f>SUM(D13:D19)</f>
        <v>95000</v>
      </c>
      <c r="E12" s="560">
        <f>SUM(E13:E19)</f>
        <v>95000</v>
      </c>
    </row>
    <row r="13" spans="1:5" s="114" customFormat="1" ht="31.5" customHeight="1">
      <c r="A13" s="321">
        <v>3020</v>
      </c>
      <c r="B13" s="530" t="s">
        <v>178</v>
      </c>
      <c r="C13" s="561"/>
      <c r="D13" s="562"/>
      <c r="E13" s="563">
        <v>12795</v>
      </c>
    </row>
    <row r="14" spans="1:5" s="114" customFormat="1" ht="18" customHeight="1">
      <c r="A14" s="133">
        <v>4010</v>
      </c>
      <c r="B14" s="134" t="s">
        <v>17</v>
      </c>
      <c r="C14" s="561"/>
      <c r="D14" s="562"/>
      <c r="E14" s="563">
        <v>44660</v>
      </c>
    </row>
    <row r="15" spans="1:5" s="114" customFormat="1" ht="16.5">
      <c r="A15" s="115">
        <v>4110</v>
      </c>
      <c r="B15" s="116" t="s">
        <v>18</v>
      </c>
      <c r="C15" s="561"/>
      <c r="D15" s="562"/>
      <c r="E15" s="563">
        <v>7920</v>
      </c>
    </row>
    <row r="16" spans="1:5" s="114" customFormat="1" ht="16.5">
      <c r="A16" s="115">
        <v>4120</v>
      </c>
      <c r="B16" s="116" t="s">
        <v>174</v>
      </c>
      <c r="C16" s="561"/>
      <c r="D16" s="562"/>
      <c r="E16" s="563">
        <v>1095</v>
      </c>
    </row>
    <row r="17" spans="1:5" s="114" customFormat="1" ht="16.5">
      <c r="A17" s="115">
        <v>4170</v>
      </c>
      <c r="B17" s="116" t="s">
        <v>82</v>
      </c>
      <c r="C17" s="561"/>
      <c r="D17" s="562"/>
      <c r="E17" s="563">
        <v>26235</v>
      </c>
    </row>
    <row r="18" spans="1:5" s="114" customFormat="1" ht="16.5">
      <c r="A18" s="115">
        <v>4300</v>
      </c>
      <c r="B18" s="116" t="s">
        <v>20</v>
      </c>
      <c r="C18" s="564"/>
      <c r="D18" s="562">
        <v>95000</v>
      </c>
      <c r="E18" s="563"/>
    </row>
    <row r="19" spans="1:5" s="114" customFormat="1" ht="17.25" thickBot="1">
      <c r="A19" s="115">
        <v>4440</v>
      </c>
      <c r="B19" s="116" t="s">
        <v>179</v>
      </c>
      <c r="C19" s="564"/>
      <c r="D19" s="562"/>
      <c r="E19" s="563">
        <v>2295</v>
      </c>
    </row>
    <row r="20" spans="1:5" s="570" customFormat="1" ht="21" customHeight="1" thickBot="1" thickTop="1">
      <c r="A20" s="565"/>
      <c r="B20" s="566" t="s">
        <v>35</v>
      </c>
      <c r="C20" s="567"/>
      <c r="D20" s="568">
        <f>D11</f>
        <v>95000</v>
      </c>
      <c r="E20" s="569">
        <f>E11</f>
        <v>95000</v>
      </c>
    </row>
    <row r="21" ht="16.5" thickTop="1"/>
  </sheetData>
  <printOptions horizontalCentered="1"/>
  <pageMargins left="0" right="0" top="0.984251968503937" bottom="0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" sqref="C3"/>
    </sheetView>
  </sheetViews>
  <sheetFormatPr defaultColWidth="9.00390625" defaultRowHeight="12.75"/>
  <cols>
    <col min="1" max="1" width="7.875" style="341" customWidth="1"/>
    <col min="2" max="2" width="47.875" style="341" customWidth="1"/>
    <col min="3" max="3" width="15.75390625" style="341" customWidth="1"/>
    <col min="4" max="4" width="15.125" style="341" customWidth="1"/>
    <col min="5" max="16384" width="9.125" style="341" customWidth="1"/>
  </cols>
  <sheetData>
    <row r="1" ht="12.75">
      <c r="C1" s="342" t="s">
        <v>120</v>
      </c>
    </row>
    <row r="2" ht="14.25" customHeight="1">
      <c r="C2" s="9" t="s">
        <v>305</v>
      </c>
    </row>
    <row r="3" spans="1:4" ht="15.75" customHeight="1">
      <c r="A3" s="343"/>
      <c r="B3" s="343"/>
      <c r="C3" s="9" t="s">
        <v>1</v>
      </c>
      <c r="D3" s="344"/>
    </row>
    <row r="4" spans="1:4" ht="13.5" customHeight="1">
      <c r="A4" s="343"/>
      <c r="B4" s="343"/>
      <c r="C4" s="9" t="s">
        <v>122</v>
      </c>
      <c r="D4" s="344"/>
    </row>
    <row r="5" spans="1:4" ht="18.75" customHeight="1">
      <c r="A5" s="343"/>
      <c r="B5" s="343"/>
      <c r="C5" s="345"/>
      <c r="D5" s="344"/>
    </row>
    <row r="6" spans="1:4" ht="15.75" customHeight="1">
      <c r="A6" s="346" t="s">
        <v>95</v>
      </c>
      <c r="B6" s="347"/>
      <c r="C6" s="347"/>
      <c r="D6" s="344"/>
    </row>
    <row r="7" spans="1:4" ht="15.75" customHeight="1">
      <c r="A7" s="346" t="s">
        <v>96</v>
      </c>
      <c r="B7" s="347"/>
      <c r="C7" s="343"/>
      <c r="D7" s="344"/>
    </row>
    <row r="8" spans="1:4" ht="15.75" customHeight="1">
      <c r="A8" s="348" t="s">
        <v>97</v>
      </c>
      <c r="B8" s="347"/>
      <c r="C8" s="343"/>
      <c r="D8" s="344"/>
    </row>
    <row r="9" spans="1:4" ht="15.75" customHeight="1">
      <c r="A9" s="347" t="s">
        <v>173</v>
      </c>
      <c r="B9" s="347"/>
      <c r="C9" s="343"/>
      <c r="D9" s="344"/>
    </row>
    <row r="10" ht="30.75" customHeight="1" thickBot="1">
      <c r="D10" s="349" t="s">
        <v>37</v>
      </c>
    </row>
    <row r="11" spans="1:4" ht="35.25" customHeight="1" thickBot="1">
      <c r="A11" s="572" t="s">
        <v>98</v>
      </c>
      <c r="B11" s="573" t="s">
        <v>99</v>
      </c>
      <c r="C11" s="574" t="s">
        <v>100</v>
      </c>
      <c r="D11" s="575" t="s">
        <v>101</v>
      </c>
    </row>
    <row r="12" spans="1:4" s="366" customFormat="1" ht="12" customHeight="1" thickBot="1" thickTop="1">
      <c r="A12" s="576">
        <v>1</v>
      </c>
      <c r="B12" s="393">
        <v>2</v>
      </c>
      <c r="C12" s="393">
        <v>3</v>
      </c>
      <c r="D12" s="577">
        <v>4</v>
      </c>
    </row>
    <row r="13" spans="1:4" ht="45" customHeight="1" thickTop="1">
      <c r="A13" s="578">
        <v>952</v>
      </c>
      <c r="B13" s="350" t="s">
        <v>214</v>
      </c>
      <c r="C13" s="351">
        <f>SUM(C16:C22)</f>
        <v>26254000</v>
      </c>
      <c r="D13" s="579"/>
    </row>
    <row r="14" spans="1:4" ht="9.75" customHeight="1">
      <c r="A14" s="580"/>
      <c r="B14" s="352" t="s">
        <v>102</v>
      </c>
      <c r="C14" s="353"/>
      <c r="D14" s="579"/>
    </row>
    <row r="15" spans="1:4" ht="12" customHeight="1" hidden="1">
      <c r="A15" s="580"/>
      <c r="B15" s="352"/>
      <c r="C15" s="353"/>
      <c r="D15" s="579"/>
    </row>
    <row r="16" spans="1:4" ht="28.5" customHeight="1">
      <c r="A16" s="580"/>
      <c r="B16" s="354" t="s">
        <v>103</v>
      </c>
      <c r="C16" s="355">
        <v>25000000</v>
      </c>
      <c r="D16" s="581"/>
    </row>
    <row r="17" spans="1:4" ht="3.75" customHeight="1" hidden="1">
      <c r="A17" s="580"/>
      <c r="B17" s="356"/>
      <c r="C17" s="357"/>
      <c r="D17" s="581"/>
    </row>
    <row r="18" spans="1:4" ht="25.5" customHeight="1" hidden="1">
      <c r="A18" s="580"/>
      <c r="B18" s="354" t="s">
        <v>104</v>
      </c>
      <c r="C18" s="355"/>
      <c r="D18" s="581"/>
    </row>
    <row r="19" spans="1:4" ht="18" customHeight="1" hidden="1">
      <c r="A19" s="580"/>
      <c r="B19" s="358" t="s">
        <v>105</v>
      </c>
      <c r="C19" s="359"/>
      <c r="D19" s="579"/>
    </row>
    <row r="20" spans="1:4" ht="18" customHeight="1">
      <c r="A20" s="580"/>
      <c r="B20" s="433" t="s">
        <v>121</v>
      </c>
      <c r="C20" s="432">
        <v>800000</v>
      </c>
      <c r="D20" s="579"/>
    </row>
    <row r="21" spans="1:4" ht="18" customHeight="1">
      <c r="A21" s="580"/>
      <c r="B21" s="433" t="s">
        <v>121</v>
      </c>
      <c r="C21" s="432">
        <v>420000</v>
      </c>
      <c r="D21" s="579"/>
    </row>
    <row r="22" spans="1:4" ht="18" customHeight="1">
      <c r="A22" s="580"/>
      <c r="B22" s="433" t="s">
        <v>121</v>
      </c>
      <c r="C22" s="432">
        <v>34000</v>
      </c>
      <c r="D22" s="579"/>
    </row>
    <row r="23" spans="1:4" ht="24.75" customHeight="1">
      <c r="A23" s="578">
        <v>955</v>
      </c>
      <c r="B23" s="360" t="s">
        <v>106</v>
      </c>
      <c r="C23" s="361">
        <f>32657810+85000-180000</f>
        <v>32562810</v>
      </c>
      <c r="D23" s="582"/>
    </row>
    <row r="24" spans="1:4" ht="16.5" customHeight="1">
      <c r="A24" s="580"/>
      <c r="B24" s="362"/>
      <c r="C24" s="363"/>
      <c r="D24" s="581"/>
    </row>
    <row r="25" spans="1:4" ht="15.75">
      <c r="A25" s="578">
        <v>992</v>
      </c>
      <c r="B25" s="364" t="s">
        <v>107</v>
      </c>
      <c r="C25" s="365"/>
      <c r="D25" s="583">
        <f>SUM(D27:D30)</f>
        <v>12813200</v>
      </c>
    </row>
    <row r="26" spans="1:4" ht="15.75" customHeight="1">
      <c r="A26" s="580"/>
      <c r="B26" s="352" t="s">
        <v>102</v>
      </c>
      <c r="C26" s="365"/>
      <c r="D26" s="584"/>
    </row>
    <row r="27" spans="1:4" s="366" customFormat="1" ht="19.5" customHeight="1">
      <c r="A27" s="585"/>
      <c r="B27" s="358" t="s">
        <v>108</v>
      </c>
      <c r="C27" s="426"/>
      <c r="D27" s="586">
        <v>1524800</v>
      </c>
    </row>
    <row r="28" spans="1:4" s="366" customFormat="1" ht="15.75" customHeight="1">
      <c r="A28" s="585"/>
      <c r="B28" s="358" t="s">
        <v>109</v>
      </c>
      <c r="C28" s="426"/>
      <c r="D28" s="586">
        <v>9295500</v>
      </c>
    </row>
    <row r="29" spans="1:4" s="366" customFormat="1" ht="15" customHeight="1">
      <c r="A29" s="585"/>
      <c r="B29" s="367" t="s">
        <v>110</v>
      </c>
      <c r="C29" s="359"/>
      <c r="D29" s="587">
        <v>600000</v>
      </c>
    </row>
    <row r="30" spans="1:4" s="366" customFormat="1" ht="18.75" customHeight="1" thickBot="1">
      <c r="A30" s="585"/>
      <c r="B30" s="367" t="s">
        <v>111</v>
      </c>
      <c r="C30" s="359"/>
      <c r="D30" s="587">
        <v>1392900</v>
      </c>
    </row>
    <row r="31" spans="1:4" ht="26.25" customHeight="1" thickBot="1" thickTop="1">
      <c r="A31" s="588"/>
      <c r="B31" s="368" t="s">
        <v>112</v>
      </c>
      <c r="C31" s="369">
        <f>C13+C23</f>
        <v>58816810</v>
      </c>
      <c r="D31" s="589">
        <f>D25</f>
        <v>12813200</v>
      </c>
    </row>
    <row r="32" spans="1:4" ht="24.75" customHeight="1" thickBot="1" thickTop="1">
      <c r="A32" s="588"/>
      <c r="B32" s="368" t="s">
        <v>113</v>
      </c>
      <c r="C32" s="370">
        <f>D31-C31</f>
        <v>-46003610</v>
      </c>
      <c r="D32" s="590"/>
    </row>
    <row r="33" spans="1:4" ht="16.5" thickTop="1">
      <c r="A33" s="371"/>
      <c r="B33" s="372"/>
      <c r="C33" s="373"/>
      <c r="D33" s="373"/>
    </row>
    <row r="34" spans="1:4" ht="15.75">
      <c r="A34" s="371"/>
      <c r="B34" s="372"/>
      <c r="C34" s="373"/>
      <c r="D34" s="373"/>
    </row>
    <row r="35" spans="1:4" ht="15.75">
      <c r="A35" s="371"/>
      <c r="B35" s="372"/>
      <c r="C35" s="373"/>
      <c r="D35" s="373"/>
    </row>
    <row r="36" spans="1:4" ht="15.75">
      <c r="A36" s="371"/>
      <c r="B36" s="372"/>
      <c r="C36" s="373"/>
      <c r="D36" s="373"/>
    </row>
    <row r="37" spans="1:4" ht="15.75">
      <c r="A37" s="371"/>
      <c r="B37" s="372"/>
      <c r="C37" s="373"/>
      <c r="D37" s="373"/>
    </row>
    <row r="38" spans="1:4" ht="15.75">
      <c r="A38" s="371"/>
      <c r="B38" s="372"/>
      <c r="C38" s="373"/>
      <c r="D38" s="373"/>
    </row>
    <row r="39" spans="1:4" ht="12.75">
      <c r="A39" s="371"/>
      <c r="B39" s="371"/>
      <c r="C39" s="374"/>
      <c r="D39" s="374"/>
    </row>
    <row r="40" spans="1:4" ht="12.75">
      <c r="A40" s="371"/>
      <c r="B40" s="371"/>
      <c r="C40" s="374"/>
      <c r="D40" s="374"/>
    </row>
    <row r="41" spans="1:4" ht="12.75">
      <c r="A41" s="371"/>
      <c r="B41" s="371"/>
      <c r="C41" s="374"/>
      <c r="D41" s="374"/>
    </row>
    <row r="42" spans="3:4" ht="12.75">
      <c r="C42" s="375"/>
      <c r="D42" s="375"/>
    </row>
    <row r="43" spans="3:4" ht="12.75">
      <c r="C43" s="375"/>
      <c r="D43" s="375"/>
    </row>
    <row r="44" spans="3:4" ht="12.75">
      <c r="C44" s="375"/>
      <c r="D44" s="375"/>
    </row>
    <row r="45" spans="3:4" ht="12.75">
      <c r="C45" s="375"/>
      <c r="D45" s="375"/>
    </row>
    <row r="46" spans="3:4" ht="12.75">
      <c r="C46" s="375"/>
      <c r="D46" s="375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3" sqref="C3"/>
    </sheetView>
  </sheetViews>
  <sheetFormatPr defaultColWidth="9.00390625" defaultRowHeight="12.75"/>
  <cols>
    <col min="1" max="1" width="9.125" style="427" customWidth="1"/>
    <col min="2" max="2" width="49.75390625" style="428" customWidth="1"/>
    <col min="3" max="3" width="7.375" style="429" customWidth="1"/>
    <col min="4" max="4" width="12.125" style="430" customWidth="1"/>
    <col min="5" max="5" width="12.125" style="431" customWidth="1"/>
    <col min="6" max="16384" width="9.125" style="429" customWidth="1"/>
  </cols>
  <sheetData>
    <row r="1" spans="3:4" ht="13.5">
      <c r="C1" s="342" t="s">
        <v>181</v>
      </c>
      <c r="D1" s="342"/>
    </row>
    <row r="2" spans="3:4" ht="13.5">
      <c r="C2" s="536" t="s">
        <v>305</v>
      </c>
      <c r="D2" s="536"/>
    </row>
    <row r="3" spans="3:4" ht="13.5">
      <c r="C3" s="536" t="s">
        <v>1</v>
      </c>
      <c r="D3" s="536"/>
    </row>
    <row r="4" spans="3:4" ht="13.5">
      <c r="C4" s="536" t="s">
        <v>122</v>
      </c>
      <c r="D4" s="536"/>
    </row>
    <row r="6" spans="1:5" ht="66" customHeight="1">
      <c r="A6" s="592" t="s">
        <v>217</v>
      </c>
      <c r="B6" s="593"/>
      <c r="C6" s="592"/>
      <c r="D6" s="594"/>
      <c r="E6" s="620"/>
    </row>
    <row r="7" ht="14.25" thickBot="1">
      <c r="D7" s="349" t="s">
        <v>37</v>
      </c>
    </row>
    <row r="8" spans="1:5" ht="25.5">
      <c r="A8" s="542" t="s">
        <v>3</v>
      </c>
      <c r="B8" s="604" t="s">
        <v>4</v>
      </c>
      <c r="C8" s="544" t="s">
        <v>5</v>
      </c>
      <c r="D8" s="609" t="s">
        <v>186</v>
      </c>
      <c r="E8" s="597" t="s">
        <v>187</v>
      </c>
    </row>
    <row r="9" spans="1:5" ht="20.25">
      <c r="A9" s="547" t="s">
        <v>8</v>
      </c>
      <c r="B9" s="605"/>
      <c r="C9" s="549" t="s">
        <v>9</v>
      </c>
      <c r="D9" s="595"/>
      <c r="E9" s="598"/>
    </row>
    <row r="10" spans="1:5" ht="13.5" thickBot="1">
      <c r="A10" s="552">
        <v>1</v>
      </c>
      <c r="B10" s="606">
        <v>2</v>
      </c>
      <c r="C10" s="553">
        <v>3</v>
      </c>
      <c r="D10" s="553">
        <v>4</v>
      </c>
      <c r="E10" s="599">
        <v>5</v>
      </c>
    </row>
    <row r="11" spans="1:5" ht="18" thickBot="1" thickTop="1">
      <c r="A11" s="521" t="s">
        <v>200</v>
      </c>
      <c r="B11" s="477" t="s">
        <v>38</v>
      </c>
      <c r="C11" s="141" t="s">
        <v>33</v>
      </c>
      <c r="D11" s="644">
        <f>SUM(D12)</f>
        <v>16668</v>
      </c>
      <c r="E11" s="639"/>
    </row>
    <row r="12" spans="1:5" ht="17.25" thickTop="1">
      <c r="A12" s="522" t="s">
        <v>201</v>
      </c>
      <c r="B12" s="478" t="s">
        <v>202</v>
      </c>
      <c r="C12" s="640"/>
      <c r="D12" s="645">
        <f>SUM(D13)</f>
        <v>16668</v>
      </c>
      <c r="E12" s="641"/>
    </row>
    <row r="13" spans="1:5" ht="50.25" thickBot="1">
      <c r="A13" s="222" t="s">
        <v>203</v>
      </c>
      <c r="B13" s="489" t="s">
        <v>204</v>
      </c>
      <c r="C13" s="117"/>
      <c r="D13" s="643">
        <v>16668</v>
      </c>
      <c r="E13" s="642"/>
    </row>
    <row r="14" spans="1:5" ht="18" thickBot="1" thickTop="1">
      <c r="A14" s="309">
        <v>803</v>
      </c>
      <c r="B14" s="477" t="s">
        <v>182</v>
      </c>
      <c r="C14" s="165" t="s">
        <v>22</v>
      </c>
      <c r="D14" s="610">
        <f>SUM(D15)</f>
        <v>37557</v>
      </c>
      <c r="E14" s="600"/>
    </row>
    <row r="15" spans="1:5" ht="17.25" thickTop="1">
      <c r="A15" s="143">
        <v>80309</v>
      </c>
      <c r="B15" s="607" t="s">
        <v>183</v>
      </c>
      <c r="C15" s="558"/>
      <c r="D15" s="611">
        <f>SUM(D16:D17)</f>
        <v>37557</v>
      </c>
      <c r="E15" s="601"/>
    </row>
    <row r="16" spans="1:5" ht="60.75" customHeight="1">
      <c r="A16" s="435" t="s">
        <v>184</v>
      </c>
      <c r="B16" s="449" t="s">
        <v>215</v>
      </c>
      <c r="C16" s="596"/>
      <c r="D16" s="612">
        <v>28170</v>
      </c>
      <c r="E16" s="602"/>
    </row>
    <row r="17" spans="1:5" ht="63.75" customHeight="1" thickBot="1">
      <c r="A17" s="222" t="s">
        <v>185</v>
      </c>
      <c r="B17" s="449" t="s">
        <v>215</v>
      </c>
      <c r="C17" s="561"/>
      <c r="D17" s="564">
        <v>9387</v>
      </c>
      <c r="E17" s="603"/>
    </row>
    <row r="18" spans="1:5" ht="21.75" customHeight="1" thickBot="1" thickTop="1">
      <c r="A18" s="45">
        <v>854</v>
      </c>
      <c r="B18" s="46" t="s">
        <v>42</v>
      </c>
      <c r="C18" s="24" t="s">
        <v>22</v>
      </c>
      <c r="D18" s="617"/>
      <c r="E18" s="600">
        <f>SUM(E19)</f>
        <v>533224</v>
      </c>
    </row>
    <row r="19" spans="1:5" s="616" customFormat="1" ht="17.25" thickTop="1">
      <c r="A19" s="522" t="s">
        <v>188</v>
      </c>
      <c r="B19" s="618" t="s">
        <v>189</v>
      </c>
      <c r="C19" s="558"/>
      <c r="D19" s="615"/>
      <c r="E19" s="601">
        <f>SUM(E20:E21)</f>
        <v>533224</v>
      </c>
    </row>
    <row r="20" spans="1:5" s="616" customFormat="1" ht="61.5" customHeight="1">
      <c r="A20" s="222" t="s">
        <v>184</v>
      </c>
      <c r="B20" s="449" t="s">
        <v>215</v>
      </c>
      <c r="C20" s="561"/>
      <c r="D20" s="564"/>
      <c r="E20" s="603">
        <v>362859</v>
      </c>
    </row>
    <row r="21" spans="1:5" s="616" customFormat="1" ht="61.5" customHeight="1" thickBot="1">
      <c r="A21" s="222" t="s">
        <v>185</v>
      </c>
      <c r="B21" s="449" t="s">
        <v>215</v>
      </c>
      <c r="C21" s="564"/>
      <c r="D21" s="564"/>
      <c r="E21" s="603">
        <v>170365</v>
      </c>
    </row>
    <row r="22" spans="1:5" s="616" customFormat="1" ht="25.5" customHeight="1" thickBot="1" thickTop="1">
      <c r="A22" s="309">
        <v>921</v>
      </c>
      <c r="B22" s="310" t="s">
        <v>30</v>
      </c>
      <c r="C22" s="638" t="s">
        <v>41</v>
      </c>
      <c r="D22" s="617"/>
      <c r="E22" s="600">
        <f>SUM(E23)</f>
        <v>20000</v>
      </c>
    </row>
    <row r="23" spans="1:5" s="616" customFormat="1" ht="17.25" thickTop="1">
      <c r="A23" s="203">
        <v>92116</v>
      </c>
      <c r="B23" s="103" t="s">
        <v>91</v>
      </c>
      <c r="C23" s="615"/>
      <c r="D23" s="615"/>
      <c r="E23" s="601">
        <f>SUM(E24)</f>
        <v>20000</v>
      </c>
    </row>
    <row r="24" spans="1:5" s="616" customFormat="1" ht="50.25" thickBot="1">
      <c r="A24" s="313">
        <v>2320</v>
      </c>
      <c r="B24" s="66" t="s">
        <v>199</v>
      </c>
      <c r="C24" s="608"/>
      <c r="D24" s="608"/>
      <c r="E24" s="619">
        <v>20000</v>
      </c>
    </row>
    <row r="25" spans="1:5" ht="18.75" customHeight="1" thickBot="1" thickTop="1">
      <c r="A25" s="565"/>
      <c r="B25" s="566" t="s">
        <v>35</v>
      </c>
      <c r="C25" s="567"/>
      <c r="D25" s="613">
        <f>D14+D18+D22+D11</f>
        <v>54225</v>
      </c>
      <c r="E25" s="614">
        <f>E14+E18+E22+E11</f>
        <v>553224</v>
      </c>
    </row>
    <row r="26" ht="14.25" thickTop="1"/>
  </sheetData>
  <printOptions horizontalCentered="1"/>
  <pageMargins left="0" right="0" top="0.984251968503937" bottom="0.5905511811023623" header="0.5118110236220472" footer="0.31496062992125984"/>
  <pageSetup firstPageNumber="13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3" sqref="C3"/>
    </sheetView>
  </sheetViews>
  <sheetFormatPr defaultColWidth="9.00390625" defaultRowHeight="12.75"/>
  <cols>
    <col min="1" max="1" width="9.125" style="427" customWidth="1"/>
    <col min="2" max="2" width="42.125" style="428" customWidth="1"/>
    <col min="3" max="3" width="7.375" style="429" customWidth="1"/>
    <col min="4" max="4" width="12.125" style="430" customWidth="1"/>
    <col min="5" max="5" width="12.125" style="431" customWidth="1"/>
    <col min="6" max="16384" width="9.125" style="429" customWidth="1"/>
  </cols>
  <sheetData>
    <row r="1" spans="3:4" ht="13.5">
      <c r="C1" s="342" t="s">
        <v>205</v>
      </c>
      <c r="D1" s="342"/>
    </row>
    <row r="2" spans="3:4" ht="13.5">
      <c r="C2" s="536" t="s">
        <v>305</v>
      </c>
      <c r="D2" s="536"/>
    </row>
    <row r="3" spans="3:4" ht="13.5">
      <c r="C3" s="536" t="s">
        <v>1</v>
      </c>
      <c r="D3" s="536"/>
    </row>
    <row r="4" spans="3:4" ht="13.5">
      <c r="C4" s="536" t="s">
        <v>122</v>
      </c>
      <c r="D4" s="536"/>
    </row>
    <row r="6" spans="1:5" ht="71.25" customHeight="1">
      <c r="A6" s="592" t="s">
        <v>216</v>
      </c>
      <c r="B6" s="593"/>
      <c r="C6" s="592"/>
      <c r="D6" s="594"/>
      <c r="E6" s="620"/>
    </row>
    <row r="7" ht="14.25" thickBot="1">
      <c r="D7" s="349" t="s">
        <v>37</v>
      </c>
    </row>
    <row r="8" spans="1:5" ht="25.5">
      <c r="A8" s="542" t="s">
        <v>3</v>
      </c>
      <c r="B8" s="604" t="s">
        <v>4</v>
      </c>
      <c r="C8" s="544" t="s">
        <v>5</v>
      </c>
      <c r="D8" s="609" t="s">
        <v>186</v>
      </c>
      <c r="E8" s="597" t="s">
        <v>187</v>
      </c>
    </row>
    <row r="9" spans="1:5" ht="20.25">
      <c r="A9" s="547" t="s">
        <v>8</v>
      </c>
      <c r="B9" s="605"/>
      <c r="C9" s="549" t="s">
        <v>9</v>
      </c>
      <c r="D9" s="595"/>
      <c r="E9" s="598"/>
    </row>
    <row r="10" spans="1:5" ht="13.5" thickBot="1">
      <c r="A10" s="552">
        <v>1</v>
      </c>
      <c r="B10" s="606">
        <v>2</v>
      </c>
      <c r="C10" s="553">
        <v>3</v>
      </c>
      <c r="D10" s="553">
        <v>4</v>
      </c>
      <c r="E10" s="599">
        <v>5</v>
      </c>
    </row>
    <row r="11" spans="1:5" ht="21.75" customHeight="1" thickBot="1" thickTop="1">
      <c r="A11" s="309">
        <v>750</v>
      </c>
      <c r="B11" s="477" t="s">
        <v>15</v>
      </c>
      <c r="C11" s="165"/>
      <c r="D11" s="610"/>
      <c r="E11" s="600">
        <f>SUM(E12)</f>
        <v>1168472</v>
      </c>
    </row>
    <row r="12" spans="1:5" ht="21.75" customHeight="1" thickTop="1">
      <c r="A12" s="143">
        <v>75020</v>
      </c>
      <c r="B12" s="607" t="s">
        <v>191</v>
      </c>
      <c r="C12" s="558"/>
      <c r="D12" s="611"/>
      <c r="E12" s="601">
        <f>SUM(E13:E14)</f>
        <v>1168472</v>
      </c>
    </row>
    <row r="13" spans="1:6" ht="63.75" customHeight="1">
      <c r="A13" s="622">
        <v>2320</v>
      </c>
      <c r="B13" s="623" t="s">
        <v>192</v>
      </c>
      <c r="C13" s="627" t="s">
        <v>190</v>
      </c>
      <c r="D13" s="612"/>
      <c r="E13" s="624">
        <v>15000</v>
      </c>
      <c r="F13" s="621"/>
    </row>
    <row r="14" spans="1:6" ht="71.25" customHeight="1" thickBot="1">
      <c r="A14" s="625">
        <v>2320</v>
      </c>
      <c r="B14" s="626" t="s">
        <v>193</v>
      </c>
      <c r="C14" s="628" t="s">
        <v>13</v>
      </c>
      <c r="D14" s="608"/>
      <c r="E14" s="619">
        <v>1153472</v>
      </c>
      <c r="F14" s="621"/>
    </row>
    <row r="15" spans="1:6" s="616" customFormat="1" ht="21.75" customHeight="1" thickBot="1" thickTop="1">
      <c r="A15" s="634">
        <v>851</v>
      </c>
      <c r="B15" s="629" t="s">
        <v>26</v>
      </c>
      <c r="C15" s="637" t="s">
        <v>41</v>
      </c>
      <c r="D15" s="630">
        <f>SUM(D16)</f>
        <v>3000000</v>
      </c>
      <c r="E15" s="633"/>
      <c r="F15" s="632"/>
    </row>
    <row r="16" spans="1:6" s="616" customFormat="1" ht="17.25" thickTop="1">
      <c r="A16" s="143">
        <v>85111</v>
      </c>
      <c r="B16" s="144" t="s">
        <v>194</v>
      </c>
      <c r="C16" s="611"/>
      <c r="D16" s="611">
        <f>SUM(D17)</f>
        <v>3000000</v>
      </c>
      <c r="E16" s="601"/>
      <c r="F16" s="632"/>
    </row>
    <row r="17" spans="1:6" s="616" customFormat="1" ht="69" customHeight="1" thickBot="1">
      <c r="A17" s="635">
        <v>2330</v>
      </c>
      <c r="B17" s="531" t="s">
        <v>196</v>
      </c>
      <c r="C17" s="612"/>
      <c r="D17" s="612">
        <v>3000000</v>
      </c>
      <c r="E17" s="602"/>
      <c r="F17" s="632"/>
    </row>
    <row r="18" spans="1:6" s="616" customFormat="1" ht="18" thickBot="1" thickTop="1">
      <c r="A18" s="139">
        <v>852</v>
      </c>
      <c r="B18" s="140" t="s">
        <v>29</v>
      </c>
      <c r="C18" s="638" t="s">
        <v>41</v>
      </c>
      <c r="D18" s="617"/>
      <c r="E18" s="600">
        <f>SUM(E19+E21)</f>
        <v>680560</v>
      </c>
      <c r="F18" s="632"/>
    </row>
    <row r="19" spans="1:6" s="616" customFormat="1" ht="31.5" customHeight="1" thickTop="1">
      <c r="A19" s="513">
        <v>85201</v>
      </c>
      <c r="B19" s="514" t="s">
        <v>195</v>
      </c>
      <c r="C19" s="615"/>
      <c r="D19" s="615"/>
      <c r="E19" s="601">
        <f>SUM(E20)</f>
        <v>590560</v>
      </c>
      <c r="F19" s="632"/>
    </row>
    <row r="20" spans="1:5" s="616" customFormat="1" ht="54.75" customHeight="1">
      <c r="A20" s="635">
        <v>2320</v>
      </c>
      <c r="B20" s="220" t="s">
        <v>197</v>
      </c>
      <c r="C20" s="564"/>
      <c r="D20" s="564"/>
      <c r="E20" s="603">
        <v>590560</v>
      </c>
    </row>
    <row r="21" spans="1:5" s="616" customFormat="1" ht="16.5">
      <c r="A21" s="513">
        <v>85204</v>
      </c>
      <c r="B21" s="103" t="s">
        <v>198</v>
      </c>
      <c r="C21" s="631"/>
      <c r="D21" s="631"/>
      <c r="E21" s="636">
        <f>SUM(E22)</f>
        <v>90000</v>
      </c>
    </row>
    <row r="22" spans="1:5" s="616" customFormat="1" ht="48.75" customHeight="1" thickBot="1">
      <c r="A22" s="635">
        <v>2320</v>
      </c>
      <c r="B22" s="531" t="s">
        <v>197</v>
      </c>
      <c r="C22" s="564"/>
      <c r="D22" s="564"/>
      <c r="E22" s="603">
        <v>90000</v>
      </c>
    </row>
    <row r="23" spans="1:5" ht="17.25" thickBot="1" thickTop="1">
      <c r="A23" s="565"/>
      <c r="B23" s="566" t="s">
        <v>35</v>
      </c>
      <c r="C23" s="567"/>
      <c r="D23" s="613">
        <f>D15+D18</f>
        <v>3000000</v>
      </c>
      <c r="E23" s="614">
        <f>E15+E18</f>
        <v>680560</v>
      </c>
    </row>
    <row r="24" ht="14.25" thickTop="1"/>
  </sheetData>
  <printOptions horizontalCentered="1"/>
  <pageMargins left="0" right="0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6" sqref="F6"/>
    </sheetView>
  </sheetViews>
  <sheetFormatPr defaultColWidth="9.00390625" defaultRowHeight="12.75"/>
  <cols>
    <col min="1" max="1" width="3.875" style="698" customWidth="1"/>
    <col min="2" max="2" width="7.25390625" style="699" customWidth="1"/>
    <col min="3" max="3" width="43.75390625" style="700" customWidth="1"/>
    <col min="4" max="4" width="12.75390625" style="701" customWidth="1"/>
    <col min="5" max="5" width="12.75390625" style="717" customWidth="1"/>
    <col min="6" max="6" width="12.75390625" style="700" customWidth="1"/>
    <col min="7" max="7" width="11.75390625" style="700" customWidth="1"/>
    <col min="8" max="8" width="14.375" style="700" customWidth="1"/>
    <col min="9" max="16384" width="9.125" style="700" customWidth="1"/>
  </cols>
  <sheetData>
    <row r="1" ht="13.5">
      <c r="E1" s="702" t="s">
        <v>218</v>
      </c>
    </row>
    <row r="2" ht="13.5">
      <c r="E2" s="703" t="s">
        <v>306</v>
      </c>
    </row>
    <row r="3" spans="1:6" s="706" customFormat="1" ht="12.75" customHeight="1">
      <c r="A3" s="704"/>
      <c r="B3" s="705"/>
      <c r="E3" s="703" t="s">
        <v>1</v>
      </c>
      <c r="F3" s="707"/>
    </row>
    <row r="4" spans="1:5" s="706" customFormat="1" ht="14.25" customHeight="1">
      <c r="A4" s="704"/>
      <c r="B4" s="705"/>
      <c r="E4" s="703" t="s">
        <v>219</v>
      </c>
    </row>
    <row r="5" spans="1:5" s="706" customFormat="1" ht="7.5" customHeight="1">
      <c r="A5" s="704"/>
      <c r="B5" s="705"/>
      <c r="E5" s="703"/>
    </row>
    <row r="6" spans="1:5" s="711" customFormat="1" ht="18" customHeight="1">
      <c r="A6" s="708"/>
      <c r="B6" s="709"/>
      <c r="C6" s="710" t="s">
        <v>220</v>
      </c>
      <c r="E6" s="712"/>
    </row>
    <row r="7" spans="1:5" s="711" customFormat="1" ht="18" customHeight="1">
      <c r="A7" s="708"/>
      <c r="B7" s="709"/>
      <c r="C7" s="710" t="s">
        <v>221</v>
      </c>
      <c r="E7" s="712"/>
    </row>
    <row r="8" spans="1:5" s="711" customFormat="1" ht="18" customHeight="1">
      <c r="A8" s="708"/>
      <c r="B8" s="709"/>
      <c r="C8" s="710" t="s">
        <v>222</v>
      </c>
      <c r="D8" s="713"/>
      <c r="E8" s="712"/>
    </row>
    <row r="9" spans="1:5" s="711" customFormat="1" ht="7.5" customHeight="1">
      <c r="A9" s="708"/>
      <c r="B9" s="709"/>
      <c r="C9" s="710"/>
      <c r="D9" s="713"/>
      <c r="E9" s="712"/>
    </row>
    <row r="10" spans="1:6" ht="14.25" customHeight="1" thickBot="1">
      <c r="A10" s="698" t="s">
        <v>223</v>
      </c>
      <c r="C10" s="714"/>
      <c r="E10" s="715"/>
      <c r="F10" s="715" t="s">
        <v>37</v>
      </c>
    </row>
    <row r="11" ht="8.25" customHeight="1" hidden="1">
      <c r="B11" s="716"/>
    </row>
    <row r="12" spans="1:6" s="724" customFormat="1" ht="38.25" customHeight="1" thickBot="1" thickTop="1">
      <c r="A12" s="718" t="s">
        <v>224</v>
      </c>
      <c r="B12" s="719" t="s">
        <v>225</v>
      </c>
      <c r="C12" s="720" t="s">
        <v>99</v>
      </c>
      <c r="D12" s="721" t="s">
        <v>226</v>
      </c>
      <c r="E12" s="722" t="s">
        <v>227</v>
      </c>
      <c r="F12" s="723" t="s">
        <v>228</v>
      </c>
    </row>
    <row r="13" spans="1:6" s="730" customFormat="1" ht="12.75" customHeight="1" thickBot="1" thickTop="1">
      <c r="A13" s="725">
        <v>1</v>
      </c>
      <c r="B13" s="726" t="s">
        <v>229</v>
      </c>
      <c r="C13" s="727">
        <v>3</v>
      </c>
      <c r="D13" s="728">
        <v>4</v>
      </c>
      <c r="E13" s="727">
        <v>5</v>
      </c>
      <c r="F13" s="729">
        <v>6</v>
      </c>
    </row>
    <row r="14" spans="1:6" s="737" customFormat="1" ht="26.25" customHeight="1" thickBot="1" thickTop="1">
      <c r="A14" s="731" t="s">
        <v>230</v>
      </c>
      <c r="B14" s="732" t="s">
        <v>231</v>
      </c>
      <c r="C14" s="733" t="s">
        <v>232</v>
      </c>
      <c r="D14" s="734">
        <f>SUM(D15:D17)</f>
        <v>850000</v>
      </c>
      <c r="E14" s="735">
        <f>SUM(E15:E17)</f>
        <v>725950</v>
      </c>
      <c r="F14" s="736">
        <f>D14+E14</f>
        <v>1575950</v>
      </c>
    </row>
    <row r="15" spans="1:6" s="706" customFormat="1" ht="17.25" customHeight="1" thickTop="1">
      <c r="A15" s="738"/>
      <c r="B15" s="739" t="s">
        <v>233</v>
      </c>
      <c r="C15" s="740" t="s">
        <v>234</v>
      </c>
      <c r="D15" s="741">
        <v>351000</v>
      </c>
      <c r="E15" s="742">
        <v>1019953</v>
      </c>
      <c r="F15" s="743">
        <f aca="true" t="shared" si="0" ref="F15:F35">D15+E15</f>
        <v>1370953</v>
      </c>
    </row>
    <row r="16" spans="1:6" s="706" customFormat="1" ht="24.75" customHeight="1">
      <c r="A16" s="744"/>
      <c r="B16" s="745" t="s">
        <v>235</v>
      </c>
      <c r="C16" s="746" t="s">
        <v>236</v>
      </c>
      <c r="D16" s="747">
        <v>490000</v>
      </c>
      <c r="E16" s="748">
        <v>-290000</v>
      </c>
      <c r="F16" s="749">
        <f t="shared" si="0"/>
        <v>200000</v>
      </c>
    </row>
    <row r="17" spans="1:6" s="706" customFormat="1" ht="15" customHeight="1" thickBot="1">
      <c r="A17" s="744"/>
      <c r="B17" s="750" t="s">
        <v>117</v>
      </c>
      <c r="C17" s="751" t="s">
        <v>118</v>
      </c>
      <c r="D17" s="747">
        <v>9000</v>
      </c>
      <c r="E17" s="748">
        <v>-4003</v>
      </c>
      <c r="F17" s="743">
        <f t="shared" si="0"/>
        <v>4997</v>
      </c>
    </row>
    <row r="18" spans="1:6" s="737" customFormat="1" ht="25.5" customHeight="1" thickBot="1" thickTop="1">
      <c r="A18" s="752" t="s">
        <v>237</v>
      </c>
      <c r="B18" s="732" t="s">
        <v>231</v>
      </c>
      <c r="C18" s="733" t="s">
        <v>238</v>
      </c>
      <c r="D18" s="734">
        <f>D19+D23+D26+D32</f>
        <v>850000</v>
      </c>
      <c r="E18" s="735">
        <f>E19+E23+E26+E32</f>
        <v>427000</v>
      </c>
      <c r="F18" s="753">
        <f t="shared" si="0"/>
        <v>1277000</v>
      </c>
    </row>
    <row r="19" spans="1:6" s="760" customFormat="1" ht="33.75" thickTop="1">
      <c r="A19" s="754" t="s">
        <v>239</v>
      </c>
      <c r="B19" s="755"/>
      <c r="C19" s="756" t="s">
        <v>240</v>
      </c>
      <c r="D19" s="757">
        <f>SUM(D20:D22)</f>
        <v>56000</v>
      </c>
      <c r="E19" s="758">
        <f>SUM(E20:E22)</f>
        <v>46000</v>
      </c>
      <c r="F19" s="759">
        <f t="shared" si="0"/>
        <v>102000</v>
      </c>
    </row>
    <row r="20" spans="1:6" s="760" customFormat="1" ht="38.25">
      <c r="A20" s="761"/>
      <c r="B20" s="762">
        <v>2450</v>
      </c>
      <c r="C20" s="763" t="s">
        <v>241</v>
      </c>
      <c r="D20" s="764">
        <v>25000</v>
      </c>
      <c r="E20" s="742">
        <v>14000</v>
      </c>
      <c r="F20" s="749">
        <f t="shared" si="0"/>
        <v>39000</v>
      </c>
    </row>
    <row r="21" spans="1:6" s="706" customFormat="1" ht="15" customHeight="1">
      <c r="A21" s="765"/>
      <c r="B21" s="745" t="s">
        <v>52</v>
      </c>
      <c r="C21" s="751" t="s">
        <v>24</v>
      </c>
      <c r="D21" s="766">
        <v>18400</v>
      </c>
      <c r="E21" s="748">
        <v>19200</v>
      </c>
      <c r="F21" s="749">
        <f t="shared" si="0"/>
        <v>37600</v>
      </c>
    </row>
    <row r="22" spans="1:6" s="706" customFormat="1" ht="13.5" customHeight="1">
      <c r="A22" s="765"/>
      <c r="B22" s="739" t="s">
        <v>19</v>
      </c>
      <c r="C22" s="740" t="s">
        <v>20</v>
      </c>
      <c r="D22" s="764">
        <v>12600</v>
      </c>
      <c r="E22" s="742">
        <v>12800</v>
      </c>
      <c r="F22" s="749">
        <f t="shared" si="0"/>
        <v>25400</v>
      </c>
    </row>
    <row r="23" spans="1:6" s="760" customFormat="1" ht="33">
      <c r="A23" s="767" t="s">
        <v>242</v>
      </c>
      <c r="B23" s="768"/>
      <c r="C23" s="769" t="s">
        <v>243</v>
      </c>
      <c r="D23" s="770">
        <f>SUM(D24:D24)</f>
        <v>178000</v>
      </c>
      <c r="E23" s="771">
        <f>SUM(E24:E25)</f>
        <v>156000</v>
      </c>
      <c r="F23" s="772">
        <f t="shared" si="0"/>
        <v>334000</v>
      </c>
    </row>
    <row r="24" spans="1:6" s="706" customFormat="1" ht="14.25" customHeight="1">
      <c r="A24" s="773"/>
      <c r="B24" s="745" t="s">
        <v>19</v>
      </c>
      <c r="C24" s="751" t="s">
        <v>20</v>
      </c>
      <c r="D24" s="774">
        <v>178000</v>
      </c>
      <c r="E24" s="775">
        <v>6000</v>
      </c>
      <c r="F24" s="749">
        <f t="shared" si="0"/>
        <v>184000</v>
      </c>
    </row>
    <row r="25" spans="1:6" s="706" customFormat="1" ht="14.25" customHeight="1">
      <c r="A25" s="776"/>
      <c r="B25" s="739" t="s">
        <v>244</v>
      </c>
      <c r="C25" s="746" t="s">
        <v>245</v>
      </c>
      <c r="D25" s="774"/>
      <c r="E25" s="775">
        <v>150000</v>
      </c>
      <c r="F25" s="749">
        <f t="shared" si="0"/>
        <v>150000</v>
      </c>
    </row>
    <row r="26" spans="1:6" s="760" customFormat="1" ht="16.5">
      <c r="A26" s="767" t="s">
        <v>246</v>
      </c>
      <c r="B26" s="768"/>
      <c r="C26" s="777" t="s">
        <v>247</v>
      </c>
      <c r="D26" s="770">
        <f>SUM(D27:D31)</f>
        <v>476000</v>
      </c>
      <c r="E26" s="771">
        <f>SUM(E27:E31)</f>
        <v>135000</v>
      </c>
      <c r="F26" s="772">
        <f t="shared" si="0"/>
        <v>611000</v>
      </c>
    </row>
    <row r="27" spans="1:6" s="760" customFormat="1" ht="38.25">
      <c r="A27" s="767"/>
      <c r="B27" s="762">
        <v>2450</v>
      </c>
      <c r="C27" s="763" t="s">
        <v>241</v>
      </c>
      <c r="D27" s="766">
        <v>50000</v>
      </c>
      <c r="E27" s="748">
        <v>15000</v>
      </c>
      <c r="F27" s="743">
        <f t="shared" si="0"/>
        <v>65000</v>
      </c>
    </row>
    <row r="28" spans="1:6" s="760" customFormat="1" ht="15" customHeight="1">
      <c r="A28" s="767"/>
      <c r="B28" s="745" t="s">
        <v>52</v>
      </c>
      <c r="C28" s="751" t="s">
        <v>24</v>
      </c>
      <c r="D28" s="766">
        <v>26000</v>
      </c>
      <c r="E28" s="748">
        <v>33000</v>
      </c>
      <c r="F28" s="749">
        <f t="shared" si="0"/>
        <v>59000</v>
      </c>
    </row>
    <row r="29" spans="1:6" s="760" customFormat="1" ht="15" customHeight="1">
      <c r="A29" s="767"/>
      <c r="B29" s="745" t="s">
        <v>19</v>
      </c>
      <c r="C29" s="746" t="s">
        <v>20</v>
      </c>
      <c r="D29" s="766">
        <v>320000</v>
      </c>
      <c r="E29" s="748">
        <v>27000</v>
      </c>
      <c r="F29" s="749">
        <f t="shared" si="0"/>
        <v>347000</v>
      </c>
    </row>
    <row r="30" spans="1:6" s="760" customFormat="1" ht="15.75" customHeight="1">
      <c r="A30" s="767"/>
      <c r="B30" s="745" t="s">
        <v>244</v>
      </c>
      <c r="C30" s="746" t="s">
        <v>245</v>
      </c>
      <c r="D30" s="766">
        <v>30000</v>
      </c>
      <c r="E30" s="748">
        <v>60000</v>
      </c>
      <c r="F30" s="749">
        <f t="shared" si="0"/>
        <v>90000</v>
      </c>
    </row>
    <row r="31" spans="1:6" s="760" customFormat="1" ht="39.75" customHeight="1">
      <c r="A31" s="767"/>
      <c r="B31" s="745" t="s">
        <v>248</v>
      </c>
      <c r="C31" s="778" t="s">
        <v>249</v>
      </c>
      <c r="D31" s="766">
        <v>50000</v>
      </c>
      <c r="E31" s="748"/>
      <c r="F31" s="749">
        <f t="shared" si="0"/>
        <v>50000</v>
      </c>
    </row>
    <row r="32" spans="1:6" s="760" customFormat="1" ht="30" customHeight="1">
      <c r="A32" s="767" t="s">
        <v>250</v>
      </c>
      <c r="B32" s="768"/>
      <c r="C32" s="779" t="s">
        <v>251</v>
      </c>
      <c r="D32" s="770">
        <f>SUM(D33:D35)</f>
        <v>140000</v>
      </c>
      <c r="E32" s="771">
        <f>SUM(E33:E35)</f>
        <v>90000</v>
      </c>
      <c r="F32" s="772">
        <f t="shared" si="0"/>
        <v>230000</v>
      </c>
    </row>
    <row r="33" spans="1:6" s="760" customFormat="1" ht="38.25" hidden="1">
      <c r="A33" s="767"/>
      <c r="B33" s="762">
        <v>2450</v>
      </c>
      <c r="C33" s="763" t="s">
        <v>252</v>
      </c>
      <c r="D33" s="766">
        <v>0</v>
      </c>
      <c r="E33" s="748"/>
      <c r="F33" s="749">
        <f t="shared" si="0"/>
        <v>0</v>
      </c>
    </row>
    <row r="34" spans="1:6" s="706" customFormat="1" ht="13.5" customHeight="1">
      <c r="A34" s="780"/>
      <c r="B34" s="745" t="s">
        <v>19</v>
      </c>
      <c r="C34" s="746" t="s">
        <v>20</v>
      </c>
      <c r="D34" s="766">
        <v>20000</v>
      </c>
      <c r="E34" s="748">
        <v>10000</v>
      </c>
      <c r="F34" s="749">
        <f t="shared" si="0"/>
        <v>30000</v>
      </c>
    </row>
    <row r="35" spans="1:6" s="706" customFormat="1" ht="39.75" customHeight="1" thickBot="1">
      <c r="A35" s="776"/>
      <c r="B35" s="781" t="s">
        <v>248</v>
      </c>
      <c r="C35" s="782" t="s">
        <v>253</v>
      </c>
      <c r="D35" s="764">
        <v>120000</v>
      </c>
      <c r="E35" s="742">
        <v>80000</v>
      </c>
      <c r="F35" s="783">
        <f t="shared" si="0"/>
        <v>200000</v>
      </c>
    </row>
    <row r="36" spans="1:6" s="737" customFormat="1" ht="23.25" customHeight="1" thickBot="1" thickTop="1">
      <c r="A36" s="731" t="s">
        <v>254</v>
      </c>
      <c r="B36" s="784" t="s">
        <v>255</v>
      </c>
      <c r="C36" s="785"/>
      <c r="D36" s="786">
        <f>D14-D18</f>
        <v>0</v>
      </c>
      <c r="E36" s="735">
        <f>E14-E18</f>
        <v>298950</v>
      </c>
      <c r="F36" s="787">
        <f>F14-F18</f>
        <v>298950</v>
      </c>
    </row>
    <row r="37" spans="1:5" s="706" customFormat="1" ht="14.25" thickTop="1">
      <c r="A37" s="704"/>
      <c r="B37" s="705"/>
      <c r="D37" s="788"/>
      <c r="E37" s="789"/>
    </row>
    <row r="38" spans="1:5" s="706" customFormat="1" ht="13.5">
      <c r="A38" s="704"/>
      <c r="B38" s="705"/>
      <c r="D38" s="788"/>
      <c r="E38" s="789"/>
    </row>
    <row r="39" spans="1:5" s="706" customFormat="1" ht="13.5">
      <c r="A39" s="704"/>
      <c r="B39" s="705"/>
      <c r="D39" s="788"/>
      <c r="E39" s="789"/>
    </row>
  </sheetData>
  <printOptions horizontalCentered="1"/>
  <pageMargins left="0.3937007874015748" right="0.3937007874015748" top="0.6299212598425197" bottom="0.4330708661417323" header="0.31496062992125984" footer="0.5118110236220472"/>
  <pageSetup firstPageNumber="15" useFirstPageNumber="1" horizontalDpi="600" verticalDpi="600" orientation="portrait" paperSize="9" r:id="rId1"/>
  <headerFooter alignWithMargins="0">
    <oddHeader>&amp;C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7" sqref="F7"/>
    </sheetView>
  </sheetViews>
  <sheetFormatPr defaultColWidth="9.00390625" defaultRowHeight="12.75"/>
  <cols>
    <col min="1" max="1" width="4.00390625" style="87" customWidth="1"/>
    <col min="2" max="2" width="7.75390625" style="87" customWidth="1"/>
    <col min="3" max="3" width="43.25390625" style="87" customWidth="1"/>
    <col min="4" max="6" width="11.75390625" style="87" customWidth="1"/>
    <col min="7" max="16384" width="9.125" style="87" customWidth="1"/>
  </cols>
  <sheetData>
    <row r="1" ht="12.75">
      <c r="E1" s="702" t="s">
        <v>256</v>
      </c>
    </row>
    <row r="2" ht="12.75">
      <c r="E2" s="703" t="s">
        <v>306</v>
      </c>
    </row>
    <row r="3" ht="12.75">
      <c r="E3" s="703" t="s">
        <v>1</v>
      </c>
    </row>
    <row r="4" ht="12.75">
      <c r="E4" s="703" t="s">
        <v>219</v>
      </c>
    </row>
    <row r="5" ht="12.75">
      <c r="D5" s="703"/>
    </row>
    <row r="6" spans="1:5" s="711" customFormat="1" ht="20.25" customHeight="1">
      <c r="A6" s="708"/>
      <c r="B6" s="709"/>
      <c r="C6" s="710" t="s">
        <v>220</v>
      </c>
      <c r="E6" s="712"/>
    </row>
    <row r="7" spans="1:5" s="711" customFormat="1" ht="21" customHeight="1">
      <c r="A7" s="708"/>
      <c r="B7" s="709"/>
      <c r="C7" s="710" t="s">
        <v>257</v>
      </c>
      <c r="E7" s="712"/>
    </row>
    <row r="8" spans="1:5" s="711" customFormat="1" ht="19.5" customHeight="1">
      <c r="A8" s="708"/>
      <c r="B8" s="709"/>
      <c r="C8" s="710" t="s">
        <v>222</v>
      </c>
      <c r="D8" s="713"/>
      <c r="E8" s="712"/>
    </row>
    <row r="9" spans="3:8" s="790" customFormat="1" ht="15.75" customHeight="1">
      <c r="C9" s="791"/>
      <c r="D9" s="791"/>
      <c r="E9" s="791"/>
      <c r="G9" s="791"/>
      <c r="H9" s="791"/>
    </row>
    <row r="10" spans="4:6" ht="14.25" customHeight="1" thickBot="1">
      <c r="D10" s="792"/>
      <c r="E10" s="793"/>
      <c r="F10" s="794" t="s">
        <v>258</v>
      </c>
    </row>
    <row r="11" spans="1:6" s="724" customFormat="1" ht="38.25" customHeight="1" thickBot="1" thickTop="1">
      <c r="A11" s="718" t="s">
        <v>224</v>
      </c>
      <c r="B11" s="719" t="s">
        <v>225</v>
      </c>
      <c r="C11" s="720" t="s">
        <v>99</v>
      </c>
      <c r="D11" s="722" t="s">
        <v>226</v>
      </c>
      <c r="E11" s="722" t="s">
        <v>227</v>
      </c>
      <c r="F11" s="795" t="s">
        <v>228</v>
      </c>
    </row>
    <row r="12" spans="1:6" s="730" customFormat="1" ht="12.75" customHeight="1" thickBot="1" thickTop="1">
      <c r="A12" s="725">
        <v>1</v>
      </c>
      <c r="B12" s="726" t="s">
        <v>229</v>
      </c>
      <c r="C12" s="727">
        <v>3</v>
      </c>
      <c r="D12" s="727">
        <v>4</v>
      </c>
      <c r="E12" s="727">
        <v>5</v>
      </c>
      <c r="F12" s="796">
        <v>6</v>
      </c>
    </row>
    <row r="13" spans="1:6" s="801" customFormat="1" ht="39" customHeight="1" thickBot="1" thickTop="1">
      <c r="A13" s="797" t="s">
        <v>230</v>
      </c>
      <c r="B13" s="798" t="s">
        <v>231</v>
      </c>
      <c r="C13" s="213" t="s">
        <v>259</v>
      </c>
      <c r="D13" s="799">
        <f>D14+D15</f>
        <v>8000</v>
      </c>
      <c r="E13" s="799">
        <f>E14+E15</f>
        <v>854</v>
      </c>
      <c r="F13" s="800">
        <f>D13+E13</f>
        <v>8854</v>
      </c>
    </row>
    <row r="14" spans="1:6" s="801" customFormat="1" ht="24" customHeight="1" thickTop="1">
      <c r="A14" s="802" t="s">
        <v>239</v>
      </c>
      <c r="B14" s="803">
        <v>9570</v>
      </c>
      <c r="C14" s="740" t="s">
        <v>234</v>
      </c>
      <c r="D14" s="804">
        <v>0</v>
      </c>
      <c r="E14" s="804">
        <v>8854</v>
      </c>
      <c r="F14" s="805">
        <f aca="true" t="shared" si="0" ref="F14:F19">D14+E14</f>
        <v>8854</v>
      </c>
    </row>
    <row r="15" spans="1:6" s="801" customFormat="1" ht="36" customHeight="1" thickBot="1">
      <c r="A15" s="806" t="s">
        <v>242</v>
      </c>
      <c r="B15" s="745" t="s">
        <v>235</v>
      </c>
      <c r="C15" s="746" t="s">
        <v>236</v>
      </c>
      <c r="D15" s="807">
        <v>8000</v>
      </c>
      <c r="E15" s="807">
        <v>-8000</v>
      </c>
      <c r="F15" s="808">
        <f t="shared" si="0"/>
        <v>0</v>
      </c>
    </row>
    <row r="16" spans="1:6" s="801" customFormat="1" ht="39" customHeight="1" thickBot="1" thickTop="1">
      <c r="A16" s="797" t="s">
        <v>237</v>
      </c>
      <c r="B16" s="798" t="s">
        <v>231</v>
      </c>
      <c r="C16" s="809" t="s">
        <v>260</v>
      </c>
      <c r="D16" s="799">
        <f>D17</f>
        <v>8000</v>
      </c>
      <c r="E16" s="799"/>
      <c r="F16" s="810">
        <f t="shared" si="0"/>
        <v>8000</v>
      </c>
    </row>
    <row r="17" spans="1:6" s="801" customFormat="1" ht="36" customHeight="1" thickTop="1">
      <c r="A17" s="811" t="s">
        <v>239</v>
      </c>
      <c r="B17" s="812"/>
      <c r="C17" s="813" t="s">
        <v>243</v>
      </c>
      <c r="D17" s="814">
        <f>D18</f>
        <v>8000</v>
      </c>
      <c r="E17" s="815"/>
      <c r="F17" s="816">
        <f t="shared" si="0"/>
        <v>8000</v>
      </c>
    </row>
    <row r="18" spans="1:6" s="801" customFormat="1" ht="47.25" customHeight="1" thickBot="1">
      <c r="A18" s="817"/>
      <c r="B18" s="745" t="s">
        <v>261</v>
      </c>
      <c r="C18" s="763" t="s">
        <v>241</v>
      </c>
      <c r="D18" s="804">
        <v>8000</v>
      </c>
      <c r="E18" s="804"/>
      <c r="F18" s="808">
        <f t="shared" si="0"/>
        <v>8000</v>
      </c>
    </row>
    <row r="19" spans="1:6" s="801" customFormat="1" ht="39" customHeight="1" thickBot="1" thickTop="1">
      <c r="A19" s="797" t="s">
        <v>254</v>
      </c>
      <c r="B19" s="818" t="s">
        <v>255</v>
      </c>
      <c r="C19" s="819"/>
      <c r="D19" s="799">
        <f>D13-D16</f>
        <v>0</v>
      </c>
      <c r="E19" s="799">
        <f>E13-E16</f>
        <v>854</v>
      </c>
      <c r="F19" s="810">
        <f t="shared" si="0"/>
        <v>854</v>
      </c>
    </row>
    <row r="20" s="801" customFormat="1" ht="13.5" thickTop="1"/>
    <row r="21" s="801" customFormat="1" ht="12.75"/>
    <row r="22" s="801" customFormat="1" ht="12.75"/>
    <row r="23" s="801" customFormat="1" ht="12.75"/>
    <row r="24" s="801" customFormat="1" ht="12.75"/>
    <row r="25" s="801" customFormat="1" ht="12.75"/>
    <row r="26" s="801" customFormat="1" ht="12.75"/>
    <row r="27" s="801" customFormat="1" ht="12.75"/>
    <row r="28" s="801" customFormat="1" ht="12.75"/>
    <row r="29" s="801" customFormat="1" ht="12.75"/>
    <row r="30" s="801" customFormat="1" ht="12.75"/>
    <row r="31" s="801" customFormat="1" ht="12.75"/>
    <row r="32" s="801" customFormat="1" ht="12.75"/>
    <row r="33" s="801" customFormat="1" ht="12.75"/>
    <row r="34" s="801" customFormat="1" ht="12.75"/>
    <row r="35" s="801" customFormat="1" ht="12.75"/>
    <row r="36" s="801" customFormat="1" ht="12.75"/>
    <row r="37" s="801" customFormat="1" ht="12.75"/>
    <row r="38" s="801" customFormat="1" ht="12.75"/>
    <row r="39" s="801" customFormat="1" ht="12.75"/>
    <row r="40" s="801" customFormat="1" ht="12.75"/>
    <row r="41" s="801" customFormat="1" ht="12.75"/>
    <row r="42" s="801" customFormat="1" ht="12.75"/>
    <row r="43" s="801" customFormat="1" ht="12.75"/>
    <row r="44" s="801" customFormat="1" ht="12.75"/>
    <row r="45" s="801" customFormat="1" ht="12.75"/>
    <row r="46" s="801" customFormat="1" ht="12.75"/>
    <row r="47" s="801" customFormat="1" ht="12.75"/>
    <row r="48" s="801" customFormat="1" ht="12.75"/>
    <row r="49" s="801" customFormat="1" ht="12.75"/>
    <row r="50" s="801" customFormat="1" ht="12.75"/>
    <row r="51" s="801" customFormat="1" ht="12.75"/>
    <row r="52" s="801" customFormat="1" ht="12.75"/>
    <row r="53" s="801" customFormat="1" ht="12.75"/>
    <row r="54" s="801" customFormat="1" ht="12.75"/>
    <row r="55" s="801" customFormat="1" ht="12.75"/>
    <row r="56" s="801" customFormat="1" ht="12.75"/>
    <row r="57" s="801" customFormat="1" ht="12.75"/>
    <row r="58" s="801" customFormat="1" ht="12.75"/>
    <row r="59" s="801" customFormat="1" ht="12.75"/>
    <row r="60" s="801" customFormat="1" ht="12.75"/>
    <row r="61" s="801" customFormat="1" ht="12.75"/>
    <row r="62" s="801" customFormat="1" ht="12.75"/>
    <row r="63" s="801" customFormat="1" ht="12.75"/>
    <row r="64" s="801" customFormat="1" ht="12.75"/>
    <row r="65" s="801" customFormat="1" ht="12.75"/>
    <row r="66" s="801" customFormat="1" ht="12.75"/>
    <row r="67" s="801" customFormat="1" ht="12.75"/>
    <row r="68" s="801" customFormat="1" ht="12.75"/>
    <row r="69" s="801" customFormat="1" ht="12.75"/>
    <row r="70" s="801" customFormat="1" ht="12.75"/>
    <row r="71" s="801" customFormat="1" ht="12.75"/>
    <row r="72" s="801" customFormat="1" ht="12.75"/>
    <row r="73" s="801" customFormat="1" ht="12.75"/>
    <row r="74" s="801" customFormat="1" ht="12.75"/>
    <row r="75" s="801" customFormat="1" ht="12.75"/>
    <row r="76" s="801" customFormat="1" ht="12.75"/>
    <row r="77" s="801" customFormat="1" ht="12.75"/>
    <row r="78" s="801" customFormat="1" ht="12.75"/>
    <row r="79" s="801" customFormat="1" ht="12.75"/>
    <row r="80" s="801" customFormat="1" ht="12.75"/>
    <row r="81" s="801" customFormat="1" ht="12.75"/>
    <row r="82" s="801" customFormat="1" ht="12.75"/>
  </sheetData>
  <printOptions horizontalCentered="1"/>
  <pageMargins left="0.2755905511811024" right="0.31496062992125984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H75"/>
  <sheetViews>
    <sheetView workbookViewId="0" topLeftCell="A1">
      <selection activeCell="E3" sqref="E3"/>
    </sheetView>
  </sheetViews>
  <sheetFormatPr defaultColWidth="9.00390625" defaultRowHeight="12.75"/>
  <cols>
    <col min="1" max="1" width="8.25390625" style="87" customWidth="1"/>
    <col min="2" max="2" width="43.75390625" style="87" customWidth="1"/>
    <col min="3" max="3" width="11.75390625" style="823" customWidth="1"/>
    <col min="4" max="4" width="10.75390625" style="821" hidden="1" customWidth="1"/>
    <col min="5" max="5" width="10.75390625" style="821" customWidth="1"/>
    <col min="6" max="6" width="11.75390625" style="821" customWidth="1"/>
    <col min="7" max="16384" width="9.125" style="87" customWidth="1"/>
  </cols>
  <sheetData>
    <row r="1" spans="3:5" ht="12.75">
      <c r="C1" s="820"/>
      <c r="E1" s="702" t="s">
        <v>262</v>
      </c>
    </row>
    <row r="2" spans="3:5" ht="12.75">
      <c r="C2" s="822"/>
      <c r="E2" s="703" t="s">
        <v>306</v>
      </c>
    </row>
    <row r="3" spans="3:5" ht="12.75">
      <c r="C3" s="822"/>
      <c r="E3" s="703" t="s">
        <v>1</v>
      </c>
    </row>
    <row r="4" spans="3:5" ht="12.75">
      <c r="C4" s="822"/>
      <c r="E4" s="703" t="s">
        <v>263</v>
      </c>
    </row>
    <row r="5" ht="21" customHeight="1"/>
    <row r="6" spans="1:4" s="828" customFormat="1" ht="18.75">
      <c r="A6" s="824" t="s">
        <v>264</v>
      </c>
      <c r="B6" s="825"/>
      <c r="C6" s="826"/>
      <c r="D6" s="827"/>
    </row>
    <row r="7" spans="1:4" s="828" customFormat="1" ht="18.75">
      <c r="A7" s="714"/>
      <c r="B7" s="791" t="s">
        <v>265</v>
      </c>
      <c r="C7" s="826"/>
      <c r="D7" s="827"/>
    </row>
    <row r="8" spans="1:6" s="829" customFormat="1" ht="15.75">
      <c r="A8" s="829" t="s">
        <v>266</v>
      </c>
      <c r="B8" s="830"/>
      <c r="C8" s="831"/>
      <c r="D8" s="832"/>
      <c r="E8" s="833"/>
      <c r="F8" s="833"/>
    </row>
    <row r="9" spans="3:6" ht="13.5" thickBot="1">
      <c r="C9" s="834"/>
      <c r="D9" s="835"/>
      <c r="F9" s="835" t="s">
        <v>37</v>
      </c>
    </row>
    <row r="10" spans="1:6" s="840" customFormat="1" ht="50.25" customHeight="1" thickTop="1">
      <c r="A10" s="836" t="s">
        <v>267</v>
      </c>
      <c r="B10" s="720" t="s">
        <v>99</v>
      </c>
      <c r="C10" s="837" t="s">
        <v>268</v>
      </c>
      <c r="D10" s="838" t="s">
        <v>10</v>
      </c>
      <c r="E10" s="838" t="s">
        <v>11</v>
      </c>
      <c r="F10" s="839" t="s">
        <v>269</v>
      </c>
    </row>
    <row r="11" spans="1:6" s="801" customFormat="1" ht="10.5" customHeight="1">
      <c r="A11" s="841">
        <v>1</v>
      </c>
      <c r="B11" s="842">
        <v>2</v>
      </c>
      <c r="C11" s="843">
        <v>3</v>
      </c>
      <c r="D11" s="844">
        <v>4</v>
      </c>
      <c r="E11" s="844">
        <v>4</v>
      </c>
      <c r="F11" s="845">
        <v>5</v>
      </c>
    </row>
    <row r="12" spans="1:6" s="851" customFormat="1" ht="23.25" customHeight="1" thickBot="1">
      <c r="A12" s="846" t="s">
        <v>230</v>
      </c>
      <c r="B12" s="847" t="s">
        <v>270</v>
      </c>
      <c r="C12" s="848">
        <v>0</v>
      </c>
      <c r="D12" s="849"/>
      <c r="E12" s="849">
        <v>644993</v>
      </c>
      <c r="F12" s="850">
        <f>C12-D12+E12</f>
        <v>644993</v>
      </c>
    </row>
    <row r="13" spans="1:6" s="856" customFormat="1" ht="23.25" customHeight="1" thickBot="1" thickTop="1">
      <c r="A13" s="852" t="s">
        <v>237</v>
      </c>
      <c r="B13" s="213" t="s">
        <v>232</v>
      </c>
      <c r="C13" s="853">
        <f>SUM(C15)</f>
        <v>1907000</v>
      </c>
      <c r="D13" s="854"/>
      <c r="E13" s="854"/>
      <c r="F13" s="855">
        <f>C13-D13+E13</f>
        <v>1907000</v>
      </c>
    </row>
    <row r="14" spans="1:6" s="862" customFormat="1" ht="12" customHeight="1" hidden="1">
      <c r="A14" s="857"/>
      <c r="B14" s="858" t="s">
        <v>102</v>
      </c>
      <c r="C14" s="859"/>
      <c r="D14" s="860"/>
      <c r="E14" s="860"/>
      <c r="F14" s="861"/>
    </row>
    <row r="15" spans="1:6" s="867" customFormat="1" ht="18.75" customHeight="1" thickBot="1" thickTop="1">
      <c r="A15" s="863">
        <v>600</v>
      </c>
      <c r="B15" s="864" t="s">
        <v>271</v>
      </c>
      <c r="C15" s="865">
        <f>SUM(C16+C20)</f>
        <v>1907000</v>
      </c>
      <c r="D15" s="866"/>
      <c r="E15" s="866"/>
      <c r="F15" s="800">
        <f aca="true" t="shared" si="0" ref="F15:F25">C15-D15+E15</f>
        <v>1907000</v>
      </c>
    </row>
    <row r="16" spans="1:6" s="873" customFormat="1" ht="33.75" thickTop="1">
      <c r="A16" s="868">
        <v>60015</v>
      </c>
      <c r="B16" s="869" t="s">
        <v>272</v>
      </c>
      <c r="C16" s="870">
        <f>SUM(C17:C19)</f>
        <v>591000</v>
      </c>
      <c r="D16" s="871"/>
      <c r="E16" s="871"/>
      <c r="F16" s="872">
        <f t="shared" si="0"/>
        <v>591000</v>
      </c>
    </row>
    <row r="17" spans="1:242" s="867" customFormat="1" ht="15" customHeight="1">
      <c r="A17" s="874" t="s">
        <v>273</v>
      </c>
      <c r="B17" s="875" t="s">
        <v>274</v>
      </c>
      <c r="C17" s="876">
        <v>1000</v>
      </c>
      <c r="D17" s="877"/>
      <c r="E17" s="877"/>
      <c r="F17" s="878">
        <f t="shared" si="0"/>
        <v>1000</v>
      </c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879"/>
      <c r="X17" s="879"/>
      <c r="Y17" s="879"/>
      <c r="Z17" s="879"/>
      <c r="AA17" s="879"/>
      <c r="AB17" s="879"/>
      <c r="AC17" s="879"/>
      <c r="AD17" s="879"/>
      <c r="AE17" s="879"/>
      <c r="AF17" s="879"/>
      <c r="AG17" s="879"/>
      <c r="AH17" s="879"/>
      <c r="AI17" s="879"/>
      <c r="AJ17" s="879"/>
      <c r="AK17" s="879"/>
      <c r="AL17" s="879"/>
      <c r="AM17" s="879"/>
      <c r="AN17" s="879"/>
      <c r="AO17" s="879"/>
      <c r="AP17" s="879"/>
      <c r="AQ17" s="879"/>
      <c r="AR17" s="879"/>
      <c r="AS17" s="879"/>
      <c r="AT17" s="879"/>
      <c r="AU17" s="879"/>
      <c r="AV17" s="879"/>
      <c r="AW17" s="879"/>
      <c r="AX17" s="879"/>
      <c r="AY17" s="879"/>
      <c r="AZ17" s="879"/>
      <c r="BA17" s="879"/>
      <c r="BB17" s="879"/>
      <c r="BC17" s="879"/>
      <c r="BD17" s="879"/>
      <c r="BE17" s="879"/>
      <c r="BF17" s="879"/>
      <c r="BG17" s="879"/>
      <c r="BH17" s="879"/>
      <c r="BI17" s="879"/>
      <c r="BJ17" s="879"/>
      <c r="BK17" s="879"/>
      <c r="BL17" s="879"/>
      <c r="BM17" s="879"/>
      <c r="BN17" s="879"/>
      <c r="BO17" s="879"/>
      <c r="BP17" s="879"/>
      <c r="BQ17" s="879"/>
      <c r="BR17" s="879"/>
      <c r="BS17" s="879"/>
      <c r="BT17" s="879"/>
      <c r="BU17" s="879"/>
      <c r="BV17" s="879"/>
      <c r="BW17" s="879"/>
      <c r="BX17" s="879"/>
      <c r="BY17" s="879"/>
      <c r="BZ17" s="879"/>
      <c r="CA17" s="879"/>
      <c r="CB17" s="879"/>
      <c r="CC17" s="879"/>
      <c r="CD17" s="879"/>
      <c r="CE17" s="879"/>
      <c r="CF17" s="879"/>
      <c r="CG17" s="879"/>
      <c r="CH17" s="879"/>
      <c r="CI17" s="879"/>
      <c r="CJ17" s="879"/>
      <c r="CK17" s="879"/>
      <c r="CL17" s="879"/>
      <c r="CM17" s="879"/>
      <c r="CN17" s="879"/>
      <c r="CO17" s="879"/>
      <c r="CP17" s="879"/>
      <c r="CQ17" s="879"/>
      <c r="CR17" s="879"/>
      <c r="CS17" s="879"/>
      <c r="CT17" s="879"/>
      <c r="CU17" s="879"/>
      <c r="CV17" s="879"/>
      <c r="CW17" s="879"/>
      <c r="CX17" s="879"/>
      <c r="CY17" s="879"/>
      <c r="CZ17" s="879"/>
      <c r="DA17" s="879"/>
      <c r="DB17" s="879"/>
      <c r="DC17" s="879"/>
      <c r="DD17" s="879"/>
      <c r="DE17" s="879"/>
      <c r="DF17" s="879"/>
      <c r="DG17" s="879"/>
      <c r="DH17" s="879"/>
      <c r="DI17" s="879"/>
      <c r="DJ17" s="879"/>
      <c r="DK17" s="879"/>
      <c r="DL17" s="879"/>
      <c r="DM17" s="879"/>
      <c r="DN17" s="879"/>
      <c r="DO17" s="879"/>
      <c r="DP17" s="879"/>
      <c r="DQ17" s="879"/>
      <c r="DR17" s="879"/>
      <c r="DS17" s="879"/>
      <c r="DT17" s="879"/>
      <c r="DU17" s="879"/>
      <c r="DV17" s="879"/>
      <c r="DW17" s="879"/>
      <c r="DX17" s="879"/>
      <c r="DY17" s="879"/>
      <c r="DZ17" s="879"/>
      <c r="EA17" s="879"/>
      <c r="EB17" s="879"/>
      <c r="EC17" s="879"/>
      <c r="ED17" s="879"/>
      <c r="EE17" s="879"/>
      <c r="EF17" s="879"/>
      <c r="EG17" s="879"/>
      <c r="EH17" s="879"/>
      <c r="EI17" s="879"/>
      <c r="EJ17" s="879"/>
      <c r="EK17" s="879"/>
      <c r="EL17" s="879"/>
      <c r="EM17" s="879"/>
      <c r="EN17" s="879"/>
      <c r="EO17" s="879"/>
      <c r="EP17" s="879"/>
      <c r="EQ17" s="879"/>
      <c r="ER17" s="879"/>
      <c r="ES17" s="879"/>
      <c r="ET17" s="879"/>
      <c r="EU17" s="879"/>
      <c r="EV17" s="879"/>
      <c r="EW17" s="879"/>
      <c r="EX17" s="879"/>
      <c r="EY17" s="879"/>
      <c r="EZ17" s="879"/>
      <c r="FA17" s="879"/>
      <c r="FB17" s="879"/>
      <c r="FC17" s="879"/>
      <c r="FD17" s="879"/>
      <c r="FE17" s="879"/>
      <c r="FF17" s="879"/>
      <c r="FG17" s="879"/>
      <c r="FH17" s="879"/>
      <c r="FI17" s="879"/>
      <c r="FJ17" s="879"/>
      <c r="FK17" s="879"/>
      <c r="FL17" s="879"/>
      <c r="FM17" s="879"/>
      <c r="FN17" s="879"/>
      <c r="FO17" s="879"/>
      <c r="FP17" s="879"/>
      <c r="FQ17" s="879"/>
      <c r="FR17" s="879"/>
      <c r="FS17" s="879"/>
      <c r="FT17" s="879"/>
      <c r="FU17" s="879"/>
      <c r="FV17" s="879"/>
      <c r="FW17" s="879"/>
      <c r="FX17" s="879"/>
      <c r="FY17" s="879"/>
      <c r="FZ17" s="879"/>
      <c r="GA17" s="879"/>
      <c r="GB17" s="879"/>
      <c r="GC17" s="879"/>
      <c r="GD17" s="879"/>
      <c r="GE17" s="879"/>
      <c r="GF17" s="879"/>
      <c r="GG17" s="879"/>
      <c r="GH17" s="879"/>
      <c r="GI17" s="879"/>
      <c r="GJ17" s="879"/>
      <c r="GK17" s="879"/>
      <c r="GL17" s="879"/>
      <c r="GM17" s="879"/>
      <c r="GN17" s="879"/>
      <c r="GO17" s="879"/>
      <c r="GP17" s="879"/>
      <c r="GQ17" s="879"/>
      <c r="GR17" s="879"/>
      <c r="GS17" s="879"/>
      <c r="GT17" s="879"/>
      <c r="GU17" s="879"/>
      <c r="GV17" s="879"/>
      <c r="GW17" s="879"/>
      <c r="GX17" s="879"/>
      <c r="GY17" s="879"/>
      <c r="GZ17" s="879"/>
      <c r="HA17" s="879"/>
      <c r="HB17" s="879"/>
      <c r="HC17" s="879"/>
      <c r="HD17" s="879"/>
      <c r="HE17" s="879"/>
      <c r="HF17" s="879"/>
      <c r="HG17" s="879"/>
      <c r="HH17" s="879"/>
      <c r="HI17" s="879"/>
      <c r="HJ17" s="879"/>
      <c r="HK17" s="879"/>
      <c r="HL17" s="879"/>
      <c r="HM17" s="879"/>
      <c r="HN17" s="879"/>
      <c r="HO17" s="879"/>
      <c r="HP17" s="879"/>
      <c r="HQ17" s="879"/>
      <c r="HR17" s="879"/>
      <c r="HS17" s="879"/>
      <c r="HT17" s="879"/>
      <c r="HU17" s="879"/>
      <c r="HV17" s="879"/>
      <c r="HW17" s="879"/>
      <c r="HX17" s="879"/>
      <c r="HY17" s="879"/>
      <c r="HZ17" s="879"/>
      <c r="IA17" s="879"/>
      <c r="IB17" s="879"/>
      <c r="IC17" s="879"/>
      <c r="ID17" s="879"/>
      <c r="IE17" s="879"/>
      <c r="IF17" s="879"/>
      <c r="IG17" s="879"/>
      <c r="IH17" s="879"/>
    </row>
    <row r="18" spans="1:242" s="867" customFormat="1" ht="27.75" customHeight="1">
      <c r="A18" s="874" t="s">
        <v>235</v>
      </c>
      <c r="B18" s="880" t="s">
        <v>275</v>
      </c>
      <c r="C18" s="876">
        <v>20000</v>
      </c>
      <c r="D18" s="881"/>
      <c r="E18" s="881"/>
      <c r="F18" s="878">
        <f t="shared" si="0"/>
        <v>20000</v>
      </c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882"/>
      <c r="AQ18" s="882"/>
      <c r="AR18" s="882"/>
      <c r="AS18" s="882"/>
      <c r="AT18" s="882"/>
      <c r="AU18" s="882"/>
      <c r="AV18" s="882"/>
      <c r="AW18" s="882"/>
      <c r="AX18" s="882"/>
      <c r="AY18" s="882"/>
      <c r="AZ18" s="882"/>
      <c r="BA18" s="882"/>
      <c r="BB18" s="882"/>
      <c r="BC18" s="882"/>
      <c r="BD18" s="882"/>
      <c r="BE18" s="882"/>
      <c r="BF18" s="882"/>
      <c r="BG18" s="882"/>
      <c r="BH18" s="882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2"/>
      <c r="BU18" s="882"/>
      <c r="BV18" s="882"/>
      <c r="BW18" s="882"/>
      <c r="BX18" s="882"/>
      <c r="BY18" s="882"/>
      <c r="BZ18" s="882"/>
      <c r="CA18" s="882"/>
      <c r="CB18" s="882"/>
      <c r="CC18" s="882"/>
      <c r="CD18" s="882"/>
      <c r="CE18" s="882"/>
      <c r="CF18" s="882"/>
      <c r="CG18" s="882"/>
      <c r="CH18" s="882"/>
      <c r="CI18" s="882"/>
      <c r="CJ18" s="882"/>
      <c r="CK18" s="882"/>
      <c r="CL18" s="882"/>
      <c r="CM18" s="882"/>
      <c r="CN18" s="882"/>
      <c r="CO18" s="882"/>
      <c r="CP18" s="882"/>
      <c r="CQ18" s="882"/>
      <c r="CR18" s="882"/>
      <c r="CS18" s="882"/>
      <c r="CT18" s="882"/>
      <c r="CU18" s="882"/>
      <c r="CV18" s="882"/>
      <c r="CW18" s="882"/>
      <c r="CX18" s="882"/>
      <c r="CY18" s="882"/>
      <c r="CZ18" s="882"/>
      <c r="DA18" s="882"/>
      <c r="DB18" s="882"/>
      <c r="DC18" s="882"/>
      <c r="DD18" s="882"/>
      <c r="DE18" s="882"/>
      <c r="DF18" s="882"/>
      <c r="DG18" s="882"/>
      <c r="DH18" s="882"/>
      <c r="DI18" s="882"/>
      <c r="DJ18" s="882"/>
      <c r="DK18" s="882"/>
      <c r="DL18" s="882"/>
      <c r="DM18" s="882"/>
      <c r="DN18" s="882"/>
      <c r="DO18" s="882"/>
      <c r="DP18" s="882"/>
      <c r="DQ18" s="882"/>
      <c r="DR18" s="882"/>
      <c r="DS18" s="882"/>
      <c r="DT18" s="882"/>
      <c r="DU18" s="882"/>
      <c r="DV18" s="882"/>
      <c r="DW18" s="882"/>
      <c r="DX18" s="882"/>
      <c r="DY18" s="882"/>
      <c r="DZ18" s="882"/>
      <c r="EA18" s="882"/>
      <c r="EB18" s="882"/>
      <c r="EC18" s="882"/>
      <c r="ED18" s="882"/>
      <c r="EE18" s="882"/>
      <c r="EF18" s="882"/>
      <c r="EG18" s="882"/>
      <c r="EH18" s="882"/>
      <c r="EI18" s="882"/>
      <c r="EJ18" s="882"/>
      <c r="EK18" s="882"/>
      <c r="EL18" s="882"/>
      <c r="EM18" s="882"/>
      <c r="EN18" s="882"/>
      <c r="EO18" s="882"/>
      <c r="EP18" s="882"/>
      <c r="EQ18" s="882"/>
      <c r="ER18" s="882"/>
      <c r="ES18" s="882"/>
      <c r="ET18" s="882"/>
      <c r="EU18" s="882"/>
      <c r="EV18" s="882"/>
      <c r="EW18" s="882"/>
      <c r="EX18" s="882"/>
      <c r="EY18" s="882"/>
      <c r="EZ18" s="882"/>
      <c r="FA18" s="882"/>
      <c r="FB18" s="882"/>
      <c r="FC18" s="882"/>
      <c r="FD18" s="882"/>
      <c r="FE18" s="882"/>
      <c r="FF18" s="882"/>
      <c r="FG18" s="882"/>
      <c r="FH18" s="882"/>
      <c r="FI18" s="882"/>
      <c r="FJ18" s="882"/>
      <c r="FK18" s="882"/>
      <c r="FL18" s="882"/>
      <c r="FM18" s="882"/>
      <c r="FN18" s="882"/>
      <c r="FO18" s="882"/>
      <c r="FP18" s="882"/>
      <c r="FQ18" s="882"/>
      <c r="FR18" s="882"/>
      <c r="FS18" s="882"/>
      <c r="FT18" s="882"/>
      <c r="FU18" s="882"/>
      <c r="FV18" s="882"/>
      <c r="FW18" s="882"/>
      <c r="FX18" s="882"/>
      <c r="FY18" s="882"/>
      <c r="FZ18" s="882"/>
      <c r="GA18" s="882"/>
      <c r="GB18" s="882"/>
      <c r="GC18" s="882"/>
      <c r="GD18" s="882"/>
      <c r="GE18" s="882"/>
      <c r="GF18" s="882"/>
      <c r="GG18" s="882"/>
      <c r="GH18" s="882"/>
      <c r="GI18" s="882"/>
      <c r="GJ18" s="882"/>
      <c r="GK18" s="882"/>
      <c r="GL18" s="882"/>
      <c r="GM18" s="882"/>
      <c r="GN18" s="882"/>
      <c r="GO18" s="882"/>
      <c r="GP18" s="882"/>
      <c r="GQ18" s="882"/>
      <c r="GR18" s="882"/>
      <c r="GS18" s="882"/>
      <c r="GT18" s="882"/>
      <c r="GU18" s="882"/>
      <c r="GV18" s="882"/>
      <c r="GW18" s="882"/>
      <c r="GX18" s="882"/>
      <c r="GY18" s="882"/>
      <c r="GZ18" s="882"/>
      <c r="HA18" s="882"/>
      <c r="HB18" s="882"/>
      <c r="HC18" s="882"/>
      <c r="HD18" s="882"/>
      <c r="HE18" s="882"/>
      <c r="HF18" s="882"/>
      <c r="HG18" s="882"/>
      <c r="HH18" s="882"/>
      <c r="HI18" s="882"/>
      <c r="HJ18" s="882"/>
      <c r="HK18" s="882"/>
      <c r="HL18" s="882"/>
      <c r="HM18" s="882"/>
      <c r="HN18" s="882"/>
      <c r="HO18" s="882"/>
      <c r="HP18" s="882"/>
      <c r="HQ18" s="882"/>
      <c r="HR18" s="882"/>
      <c r="HS18" s="882"/>
      <c r="HT18" s="882"/>
      <c r="HU18" s="882"/>
      <c r="HV18" s="882"/>
      <c r="HW18" s="882"/>
      <c r="HX18" s="882"/>
      <c r="HY18" s="882"/>
      <c r="HZ18" s="882"/>
      <c r="IA18" s="882"/>
      <c r="IB18" s="882"/>
      <c r="IC18" s="882"/>
      <c r="ID18" s="882"/>
      <c r="IE18" s="882"/>
      <c r="IF18" s="882"/>
      <c r="IG18" s="882"/>
      <c r="IH18" s="882"/>
    </row>
    <row r="19" spans="1:242" s="867" customFormat="1" ht="15" customHeight="1">
      <c r="A19" s="874" t="s">
        <v>117</v>
      </c>
      <c r="B19" s="880" t="s">
        <v>118</v>
      </c>
      <c r="C19" s="876">
        <v>570000</v>
      </c>
      <c r="D19" s="881"/>
      <c r="E19" s="881"/>
      <c r="F19" s="878">
        <f t="shared" si="0"/>
        <v>570000</v>
      </c>
      <c r="G19" s="882"/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2"/>
      <c r="AI19" s="882"/>
      <c r="AJ19" s="882"/>
      <c r="AK19" s="882"/>
      <c r="AL19" s="882"/>
      <c r="AM19" s="882"/>
      <c r="AN19" s="882"/>
      <c r="AO19" s="882"/>
      <c r="AP19" s="882"/>
      <c r="AQ19" s="882"/>
      <c r="AR19" s="882"/>
      <c r="AS19" s="882"/>
      <c r="AT19" s="882"/>
      <c r="AU19" s="882"/>
      <c r="AV19" s="882"/>
      <c r="AW19" s="882"/>
      <c r="AX19" s="882"/>
      <c r="AY19" s="882"/>
      <c r="AZ19" s="882"/>
      <c r="BA19" s="882"/>
      <c r="BB19" s="882"/>
      <c r="BC19" s="882"/>
      <c r="BD19" s="882"/>
      <c r="BE19" s="882"/>
      <c r="BF19" s="882"/>
      <c r="BG19" s="882"/>
      <c r="BH19" s="882"/>
      <c r="BI19" s="882"/>
      <c r="BJ19" s="882"/>
      <c r="BK19" s="882"/>
      <c r="BL19" s="882"/>
      <c r="BM19" s="882"/>
      <c r="BN19" s="882"/>
      <c r="BO19" s="882"/>
      <c r="BP19" s="882"/>
      <c r="BQ19" s="882"/>
      <c r="BR19" s="882"/>
      <c r="BS19" s="882"/>
      <c r="BT19" s="882"/>
      <c r="BU19" s="882"/>
      <c r="BV19" s="882"/>
      <c r="BW19" s="882"/>
      <c r="BX19" s="882"/>
      <c r="BY19" s="882"/>
      <c r="BZ19" s="882"/>
      <c r="CA19" s="882"/>
      <c r="CB19" s="882"/>
      <c r="CC19" s="882"/>
      <c r="CD19" s="882"/>
      <c r="CE19" s="882"/>
      <c r="CF19" s="882"/>
      <c r="CG19" s="882"/>
      <c r="CH19" s="882"/>
      <c r="CI19" s="882"/>
      <c r="CJ19" s="882"/>
      <c r="CK19" s="882"/>
      <c r="CL19" s="882"/>
      <c r="CM19" s="882"/>
      <c r="CN19" s="882"/>
      <c r="CO19" s="882"/>
      <c r="CP19" s="882"/>
      <c r="CQ19" s="882"/>
      <c r="CR19" s="882"/>
      <c r="CS19" s="882"/>
      <c r="CT19" s="882"/>
      <c r="CU19" s="882"/>
      <c r="CV19" s="882"/>
      <c r="CW19" s="882"/>
      <c r="CX19" s="882"/>
      <c r="CY19" s="882"/>
      <c r="CZ19" s="882"/>
      <c r="DA19" s="882"/>
      <c r="DB19" s="882"/>
      <c r="DC19" s="882"/>
      <c r="DD19" s="882"/>
      <c r="DE19" s="882"/>
      <c r="DF19" s="882"/>
      <c r="DG19" s="882"/>
      <c r="DH19" s="882"/>
      <c r="DI19" s="882"/>
      <c r="DJ19" s="882"/>
      <c r="DK19" s="882"/>
      <c r="DL19" s="882"/>
      <c r="DM19" s="882"/>
      <c r="DN19" s="882"/>
      <c r="DO19" s="882"/>
      <c r="DP19" s="882"/>
      <c r="DQ19" s="882"/>
      <c r="DR19" s="882"/>
      <c r="DS19" s="882"/>
      <c r="DT19" s="882"/>
      <c r="DU19" s="882"/>
      <c r="DV19" s="882"/>
      <c r="DW19" s="882"/>
      <c r="DX19" s="882"/>
      <c r="DY19" s="882"/>
      <c r="DZ19" s="882"/>
      <c r="EA19" s="882"/>
      <c r="EB19" s="882"/>
      <c r="EC19" s="882"/>
      <c r="ED19" s="882"/>
      <c r="EE19" s="882"/>
      <c r="EF19" s="882"/>
      <c r="EG19" s="882"/>
      <c r="EH19" s="882"/>
      <c r="EI19" s="882"/>
      <c r="EJ19" s="882"/>
      <c r="EK19" s="882"/>
      <c r="EL19" s="882"/>
      <c r="EM19" s="882"/>
      <c r="EN19" s="882"/>
      <c r="EO19" s="882"/>
      <c r="EP19" s="882"/>
      <c r="EQ19" s="882"/>
      <c r="ER19" s="882"/>
      <c r="ES19" s="882"/>
      <c r="ET19" s="882"/>
      <c r="EU19" s="882"/>
      <c r="EV19" s="882"/>
      <c r="EW19" s="882"/>
      <c r="EX19" s="882"/>
      <c r="EY19" s="882"/>
      <c r="EZ19" s="882"/>
      <c r="FA19" s="882"/>
      <c r="FB19" s="882"/>
      <c r="FC19" s="882"/>
      <c r="FD19" s="882"/>
      <c r="FE19" s="882"/>
      <c r="FF19" s="882"/>
      <c r="FG19" s="882"/>
      <c r="FH19" s="882"/>
      <c r="FI19" s="882"/>
      <c r="FJ19" s="882"/>
      <c r="FK19" s="882"/>
      <c r="FL19" s="882"/>
      <c r="FM19" s="882"/>
      <c r="FN19" s="882"/>
      <c r="FO19" s="882"/>
      <c r="FP19" s="882"/>
      <c r="FQ19" s="882"/>
      <c r="FR19" s="882"/>
      <c r="FS19" s="882"/>
      <c r="FT19" s="882"/>
      <c r="FU19" s="882"/>
      <c r="FV19" s="882"/>
      <c r="FW19" s="882"/>
      <c r="FX19" s="882"/>
      <c r="FY19" s="882"/>
      <c r="FZ19" s="882"/>
      <c r="GA19" s="882"/>
      <c r="GB19" s="882"/>
      <c r="GC19" s="882"/>
      <c r="GD19" s="882"/>
      <c r="GE19" s="882"/>
      <c r="GF19" s="882"/>
      <c r="GG19" s="882"/>
      <c r="GH19" s="882"/>
      <c r="GI19" s="882"/>
      <c r="GJ19" s="882"/>
      <c r="GK19" s="882"/>
      <c r="GL19" s="882"/>
      <c r="GM19" s="882"/>
      <c r="GN19" s="882"/>
      <c r="GO19" s="882"/>
      <c r="GP19" s="882"/>
      <c r="GQ19" s="882"/>
      <c r="GR19" s="882"/>
      <c r="GS19" s="882"/>
      <c r="GT19" s="882"/>
      <c r="GU19" s="882"/>
      <c r="GV19" s="882"/>
      <c r="GW19" s="882"/>
      <c r="GX19" s="882"/>
      <c r="GY19" s="882"/>
      <c r="GZ19" s="882"/>
      <c r="HA19" s="882"/>
      <c r="HB19" s="882"/>
      <c r="HC19" s="882"/>
      <c r="HD19" s="882"/>
      <c r="HE19" s="882"/>
      <c r="HF19" s="882"/>
      <c r="HG19" s="882"/>
      <c r="HH19" s="882"/>
      <c r="HI19" s="882"/>
      <c r="HJ19" s="882"/>
      <c r="HK19" s="882"/>
      <c r="HL19" s="882"/>
      <c r="HM19" s="882"/>
      <c r="HN19" s="882"/>
      <c r="HO19" s="882"/>
      <c r="HP19" s="882"/>
      <c r="HQ19" s="882"/>
      <c r="HR19" s="882"/>
      <c r="HS19" s="882"/>
      <c r="HT19" s="882"/>
      <c r="HU19" s="882"/>
      <c r="HV19" s="882"/>
      <c r="HW19" s="882"/>
      <c r="HX19" s="882"/>
      <c r="HY19" s="882"/>
      <c r="HZ19" s="882"/>
      <c r="IA19" s="882"/>
      <c r="IB19" s="882"/>
      <c r="IC19" s="882"/>
      <c r="ID19" s="882"/>
      <c r="IE19" s="882"/>
      <c r="IF19" s="882"/>
      <c r="IG19" s="882"/>
      <c r="IH19" s="882"/>
    </row>
    <row r="20" spans="1:242" s="889" customFormat="1" ht="18" customHeight="1">
      <c r="A20" s="883">
        <v>60016</v>
      </c>
      <c r="B20" s="884" t="s">
        <v>64</v>
      </c>
      <c r="C20" s="885">
        <f>SUM(C21:C24)</f>
        <v>1316000</v>
      </c>
      <c r="D20" s="886"/>
      <c r="E20" s="886"/>
      <c r="F20" s="887">
        <f t="shared" si="0"/>
        <v>1316000</v>
      </c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  <c r="AC20" s="888"/>
      <c r="AD20" s="888"/>
      <c r="AE20" s="888"/>
      <c r="AF20" s="888"/>
      <c r="AG20" s="888"/>
      <c r="AH20" s="888"/>
      <c r="AI20" s="888"/>
      <c r="AJ20" s="888"/>
      <c r="AK20" s="888"/>
      <c r="AL20" s="888"/>
      <c r="AM20" s="888"/>
      <c r="AN20" s="888"/>
      <c r="AO20" s="888"/>
      <c r="AP20" s="888"/>
      <c r="AQ20" s="888"/>
      <c r="AR20" s="888"/>
      <c r="AS20" s="888"/>
      <c r="AT20" s="888"/>
      <c r="AU20" s="888"/>
      <c r="AV20" s="888"/>
      <c r="AW20" s="888"/>
      <c r="AX20" s="888"/>
      <c r="AY20" s="888"/>
      <c r="AZ20" s="888"/>
      <c r="BA20" s="888"/>
      <c r="BB20" s="888"/>
      <c r="BC20" s="888"/>
      <c r="BD20" s="888"/>
      <c r="BE20" s="888"/>
      <c r="BF20" s="888"/>
      <c r="BG20" s="888"/>
      <c r="BH20" s="888"/>
      <c r="BI20" s="888"/>
      <c r="BJ20" s="888"/>
      <c r="BK20" s="888"/>
      <c r="BL20" s="888"/>
      <c r="BM20" s="888"/>
      <c r="BN20" s="888"/>
      <c r="BO20" s="888"/>
      <c r="BP20" s="888"/>
      <c r="BQ20" s="888"/>
      <c r="BR20" s="888"/>
      <c r="BS20" s="888"/>
      <c r="BT20" s="888"/>
      <c r="BU20" s="888"/>
      <c r="BV20" s="888"/>
      <c r="BW20" s="888"/>
      <c r="BX20" s="888"/>
      <c r="BY20" s="888"/>
      <c r="BZ20" s="888"/>
      <c r="CA20" s="888"/>
      <c r="CB20" s="888"/>
      <c r="CC20" s="888"/>
      <c r="CD20" s="888"/>
      <c r="CE20" s="888"/>
      <c r="CF20" s="888"/>
      <c r="CG20" s="888"/>
      <c r="CH20" s="888"/>
      <c r="CI20" s="888"/>
      <c r="CJ20" s="888"/>
      <c r="CK20" s="888"/>
      <c r="CL20" s="888"/>
      <c r="CM20" s="888"/>
      <c r="CN20" s="888"/>
      <c r="CO20" s="888"/>
      <c r="CP20" s="888"/>
      <c r="CQ20" s="888"/>
      <c r="CR20" s="888"/>
      <c r="CS20" s="888"/>
      <c r="CT20" s="888"/>
      <c r="CU20" s="888"/>
      <c r="CV20" s="888"/>
      <c r="CW20" s="888"/>
      <c r="CX20" s="888"/>
      <c r="CY20" s="888"/>
      <c r="CZ20" s="888"/>
      <c r="DA20" s="888"/>
      <c r="DB20" s="888"/>
      <c r="DC20" s="888"/>
      <c r="DD20" s="888"/>
      <c r="DE20" s="888"/>
      <c r="DF20" s="888"/>
      <c r="DG20" s="888"/>
      <c r="DH20" s="888"/>
      <c r="DI20" s="888"/>
      <c r="DJ20" s="888"/>
      <c r="DK20" s="888"/>
      <c r="DL20" s="888"/>
      <c r="DM20" s="888"/>
      <c r="DN20" s="888"/>
      <c r="DO20" s="888"/>
      <c r="DP20" s="888"/>
      <c r="DQ20" s="888"/>
      <c r="DR20" s="888"/>
      <c r="DS20" s="888"/>
      <c r="DT20" s="888"/>
      <c r="DU20" s="888"/>
      <c r="DV20" s="888"/>
      <c r="DW20" s="888"/>
      <c r="DX20" s="888"/>
      <c r="DY20" s="888"/>
      <c r="DZ20" s="888"/>
      <c r="EA20" s="888"/>
      <c r="EB20" s="888"/>
      <c r="EC20" s="888"/>
      <c r="ED20" s="888"/>
      <c r="EE20" s="888"/>
      <c r="EF20" s="888"/>
      <c r="EG20" s="888"/>
      <c r="EH20" s="888"/>
      <c r="EI20" s="888"/>
      <c r="EJ20" s="888"/>
      <c r="EK20" s="888"/>
      <c r="EL20" s="888"/>
      <c r="EM20" s="888"/>
      <c r="EN20" s="888"/>
      <c r="EO20" s="888"/>
      <c r="EP20" s="888"/>
      <c r="EQ20" s="888"/>
      <c r="ER20" s="888"/>
      <c r="ES20" s="888"/>
      <c r="ET20" s="888"/>
      <c r="EU20" s="888"/>
      <c r="EV20" s="888"/>
      <c r="EW20" s="888"/>
      <c r="EX20" s="888"/>
      <c r="EY20" s="888"/>
      <c r="EZ20" s="888"/>
      <c r="FA20" s="888"/>
      <c r="FB20" s="888"/>
      <c r="FC20" s="888"/>
      <c r="FD20" s="888"/>
      <c r="FE20" s="888"/>
      <c r="FF20" s="888"/>
      <c r="FG20" s="888"/>
      <c r="FH20" s="888"/>
      <c r="FI20" s="888"/>
      <c r="FJ20" s="888"/>
      <c r="FK20" s="888"/>
      <c r="FL20" s="888"/>
      <c r="FM20" s="888"/>
      <c r="FN20" s="888"/>
      <c r="FO20" s="888"/>
      <c r="FP20" s="888"/>
      <c r="FQ20" s="888"/>
      <c r="FR20" s="888"/>
      <c r="FS20" s="888"/>
      <c r="FT20" s="888"/>
      <c r="FU20" s="888"/>
      <c r="FV20" s="888"/>
      <c r="FW20" s="888"/>
      <c r="FX20" s="888"/>
      <c r="FY20" s="888"/>
      <c r="FZ20" s="888"/>
      <c r="GA20" s="888"/>
      <c r="GB20" s="888"/>
      <c r="GC20" s="888"/>
      <c r="GD20" s="888"/>
      <c r="GE20" s="888"/>
      <c r="GF20" s="888"/>
      <c r="GG20" s="888"/>
      <c r="GH20" s="888"/>
      <c r="GI20" s="888"/>
      <c r="GJ20" s="888"/>
      <c r="GK20" s="888"/>
      <c r="GL20" s="888"/>
      <c r="GM20" s="888"/>
      <c r="GN20" s="888"/>
      <c r="GO20" s="888"/>
      <c r="GP20" s="888"/>
      <c r="GQ20" s="888"/>
      <c r="GR20" s="888"/>
      <c r="GS20" s="888"/>
      <c r="GT20" s="888"/>
      <c r="GU20" s="888"/>
      <c r="GV20" s="888"/>
      <c r="GW20" s="888"/>
      <c r="GX20" s="888"/>
      <c r="GY20" s="888"/>
      <c r="GZ20" s="888"/>
      <c r="HA20" s="888"/>
      <c r="HB20" s="888"/>
      <c r="HC20" s="888"/>
      <c r="HD20" s="888"/>
      <c r="HE20" s="888"/>
      <c r="HF20" s="888"/>
      <c r="HG20" s="888"/>
      <c r="HH20" s="888"/>
      <c r="HI20" s="888"/>
      <c r="HJ20" s="888"/>
      <c r="HK20" s="888"/>
      <c r="HL20" s="888"/>
      <c r="HM20" s="888"/>
      <c r="HN20" s="888"/>
      <c r="HO20" s="888"/>
      <c r="HP20" s="888"/>
      <c r="HQ20" s="888"/>
      <c r="HR20" s="888"/>
      <c r="HS20" s="888"/>
      <c r="HT20" s="888"/>
      <c r="HU20" s="888"/>
      <c r="HV20" s="888"/>
      <c r="HW20" s="888"/>
      <c r="HX20" s="888"/>
      <c r="HY20" s="888"/>
      <c r="HZ20" s="888"/>
      <c r="IA20" s="888"/>
      <c r="IB20" s="888"/>
      <c r="IC20" s="888"/>
      <c r="ID20" s="888"/>
      <c r="IE20" s="888"/>
      <c r="IF20" s="888"/>
      <c r="IG20" s="888"/>
      <c r="IH20" s="888"/>
    </row>
    <row r="21" spans="1:242" s="867" customFormat="1" ht="15" customHeight="1">
      <c r="A21" s="874" t="s">
        <v>273</v>
      </c>
      <c r="B21" s="875" t="s">
        <v>274</v>
      </c>
      <c r="C21" s="876">
        <v>1000</v>
      </c>
      <c r="D21" s="881"/>
      <c r="E21" s="881"/>
      <c r="F21" s="878">
        <f t="shared" si="0"/>
        <v>1000</v>
      </c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82"/>
      <c r="AF21" s="882"/>
      <c r="AG21" s="882"/>
      <c r="AH21" s="882"/>
      <c r="AI21" s="882"/>
      <c r="AJ21" s="882"/>
      <c r="AK21" s="882"/>
      <c r="AL21" s="882"/>
      <c r="AM21" s="882"/>
      <c r="AN21" s="882"/>
      <c r="AO21" s="882"/>
      <c r="AP21" s="882"/>
      <c r="AQ21" s="882"/>
      <c r="AR21" s="882"/>
      <c r="AS21" s="882"/>
      <c r="AT21" s="882"/>
      <c r="AU21" s="882"/>
      <c r="AV21" s="882"/>
      <c r="AW21" s="882"/>
      <c r="AX21" s="882"/>
      <c r="AY21" s="882"/>
      <c r="AZ21" s="882"/>
      <c r="BA21" s="882"/>
      <c r="BB21" s="882"/>
      <c r="BC21" s="882"/>
      <c r="BD21" s="882"/>
      <c r="BE21" s="882"/>
      <c r="BF21" s="882"/>
      <c r="BG21" s="882"/>
      <c r="BH21" s="882"/>
      <c r="BI21" s="882"/>
      <c r="BJ21" s="882"/>
      <c r="BK21" s="882"/>
      <c r="BL21" s="882"/>
      <c r="BM21" s="882"/>
      <c r="BN21" s="882"/>
      <c r="BO21" s="882"/>
      <c r="BP21" s="882"/>
      <c r="BQ21" s="882"/>
      <c r="BR21" s="882"/>
      <c r="BS21" s="882"/>
      <c r="BT21" s="882"/>
      <c r="BU21" s="882"/>
      <c r="BV21" s="882"/>
      <c r="BW21" s="882"/>
      <c r="BX21" s="882"/>
      <c r="BY21" s="882"/>
      <c r="BZ21" s="882"/>
      <c r="CA21" s="882"/>
      <c r="CB21" s="882"/>
      <c r="CC21" s="882"/>
      <c r="CD21" s="882"/>
      <c r="CE21" s="882"/>
      <c r="CF21" s="882"/>
      <c r="CG21" s="882"/>
      <c r="CH21" s="882"/>
      <c r="CI21" s="882"/>
      <c r="CJ21" s="882"/>
      <c r="CK21" s="882"/>
      <c r="CL21" s="882"/>
      <c r="CM21" s="882"/>
      <c r="CN21" s="882"/>
      <c r="CO21" s="882"/>
      <c r="CP21" s="882"/>
      <c r="CQ21" s="882"/>
      <c r="CR21" s="882"/>
      <c r="CS21" s="882"/>
      <c r="CT21" s="882"/>
      <c r="CU21" s="882"/>
      <c r="CV21" s="882"/>
      <c r="CW21" s="882"/>
      <c r="CX21" s="882"/>
      <c r="CY21" s="882"/>
      <c r="CZ21" s="882"/>
      <c r="DA21" s="882"/>
      <c r="DB21" s="882"/>
      <c r="DC21" s="882"/>
      <c r="DD21" s="882"/>
      <c r="DE21" s="882"/>
      <c r="DF21" s="882"/>
      <c r="DG21" s="882"/>
      <c r="DH21" s="882"/>
      <c r="DI21" s="882"/>
      <c r="DJ21" s="882"/>
      <c r="DK21" s="882"/>
      <c r="DL21" s="882"/>
      <c r="DM21" s="882"/>
      <c r="DN21" s="882"/>
      <c r="DO21" s="882"/>
      <c r="DP21" s="882"/>
      <c r="DQ21" s="882"/>
      <c r="DR21" s="882"/>
      <c r="DS21" s="882"/>
      <c r="DT21" s="882"/>
      <c r="DU21" s="882"/>
      <c r="DV21" s="882"/>
      <c r="DW21" s="882"/>
      <c r="DX21" s="882"/>
      <c r="DY21" s="882"/>
      <c r="DZ21" s="882"/>
      <c r="EA21" s="882"/>
      <c r="EB21" s="882"/>
      <c r="EC21" s="882"/>
      <c r="ED21" s="882"/>
      <c r="EE21" s="882"/>
      <c r="EF21" s="882"/>
      <c r="EG21" s="882"/>
      <c r="EH21" s="882"/>
      <c r="EI21" s="882"/>
      <c r="EJ21" s="882"/>
      <c r="EK21" s="882"/>
      <c r="EL21" s="882"/>
      <c r="EM21" s="882"/>
      <c r="EN21" s="882"/>
      <c r="EO21" s="882"/>
      <c r="EP21" s="882"/>
      <c r="EQ21" s="882"/>
      <c r="ER21" s="882"/>
      <c r="ES21" s="882"/>
      <c r="ET21" s="882"/>
      <c r="EU21" s="882"/>
      <c r="EV21" s="882"/>
      <c r="EW21" s="882"/>
      <c r="EX21" s="882"/>
      <c r="EY21" s="882"/>
      <c r="EZ21" s="882"/>
      <c r="FA21" s="882"/>
      <c r="FB21" s="882"/>
      <c r="FC21" s="882"/>
      <c r="FD21" s="882"/>
      <c r="FE21" s="882"/>
      <c r="FF21" s="882"/>
      <c r="FG21" s="882"/>
      <c r="FH21" s="882"/>
      <c r="FI21" s="882"/>
      <c r="FJ21" s="882"/>
      <c r="FK21" s="882"/>
      <c r="FL21" s="882"/>
      <c r="FM21" s="882"/>
      <c r="FN21" s="882"/>
      <c r="FO21" s="882"/>
      <c r="FP21" s="882"/>
      <c r="FQ21" s="882"/>
      <c r="FR21" s="882"/>
      <c r="FS21" s="882"/>
      <c r="FT21" s="882"/>
      <c r="FU21" s="882"/>
      <c r="FV21" s="882"/>
      <c r="FW21" s="882"/>
      <c r="FX21" s="882"/>
      <c r="FY21" s="882"/>
      <c r="FZ21" s="882"/>
      <c r="GA21" s="882"/>
      <c r="GB21" s="882"/>
      <c r="GC21" s="882"/>
      <c r="GD21" s="882"/>
      <c r="GE21" s="882"/>
      <c r="GF21" s="882"/>
      <c r="GG21" s="882"/>
      <c r="GH21" s="882"/>
      <c r="GI21" s="882"/>
      <c r="GJ21" s="882"/>
      <c r="GK21" s="882"/>
      <c r="GL21" s="882"/>
      <c r="GM21" s="882"/>
      <c r="GN21" s="882"/>
      <c r="GO21" s="882"/>
      <c r="GP21" s="882"/>
      <c r="GQ21" s="882"/>
      <c r="GR21" s="882"/>
      <c r="GS21" s="882"/>
      <c r="GT21" s="882"/>
      <c r="GU21" s="882"/>
      <c r="GV21" s="882"/>
      <c r="GW21" s="882"/>
      <c r="GX21" s="882"/>
      <c r="GY21" s="882"/>
      <c r="GZ21" s="882"/>
      <c r="HA21" s="882"/>
      <c r="HB21" s="882"/>
      <c r="HC21" s="882"/>
      <c r="HD21" s="882"/>
      <c r="HE21" s="882"/>
      <c r="HF21" s="882"/>
      <c r="HG21" s="882"/>
      <c r="HH21" s="882"/>
      <c r="HI21" s="882"/>
      <c r="HJ21" s="882"/>
      <c r="HK21" s="882"/>
      <c r="HL21" s="882"/>
      <c r="HM21" s="882"/>
      <c r="HN21" s="882"/>
      <c r="HO21" s="882"/>
      <c r="HP21" s="882"/>
      <c r="HQ21" s="882"/>
      <c r="HR21" s="882"/>
      <c r="HS21" s="882"/>
      <c r="HT21" s="882"/>
      <c r="HU21" s="882"/>
      <c r="HV21" s="882"/>
      <c r="HW21" s="882"/>
      <c r="HX21" s="882"/>
      <c r="HY21" s="882"/>
      <c r="HZ21" s="882"/>
      <c r="IA21" s="882"/>
      <c r="IB21" s="882"/>
      <c r="IC21" s="882"/>
      <c r="ID21" s="882"/>
      <c r="IE21" s="882"/>
      <c r="IF21" s="882"/>
      <c r="IG21" s="882"/>
      <c r="IH21" s="882"/>
    </row>
    <row r="22" spans="1:242" s="867" customFormat="1" ht="27.75" customHeight="1">
      <c r="A22" s="874" t="s">
        <v>235</v>
      </c>
      <c r="B22" s="880" t="s">
        <v>275</v>
      </c>
      <c r="C22" s="876">
        <v>20000</v>
      </c>
      <c r="D22" s="881"/>
      <c r="E22" s="881"/>
      <c r="F22" s="878">
        <f t="shared" si="0"/>
        <v>20000</v>
      </c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882"/>
      <c r="AN22" s="882"/>
      <c r="AO22" s="882"/>
      <c r="AP22" s="882"/>
      <c r="AQ22" s="882"/>
      <c r="AR22" s="882"/>
      <c r="AS22" s="882"/>
      <c r="AT22" s="882"/>
      <c r="AU22" s="882"/>
      <c r="AV22" s="882"/>
      <c r="AW22" s="882"/>
      <c r="AX22" s="882"/>
      <c r="AY22" s="882"/>
      <c r="AZ22" s="882"/>
      <c r="BA22" s="882"/>
      <c r="BB22" s="882"/>
      <c r="BC22" s="882"/>
      <c r="BD22" s="882"/>
      <c r="BE22" s="882"/>
      <c r="BF22" s="882"/>
      <c r="BG22" s="882"/>
      <c r="BH22" s="882"/>
      <c r="BI22" s="882"/>
      <c r="BJ22" s="882"/>
      <c r="BK22" s="882"/>
      <c r="BL22" s="882"/>
      <c r="BM22" s="882"/>
      <c r="BN22" s="882"/>
      <c r="BO22" s="882"/>
      <c r="BP22" s="882"/>
      <c r="BQ22" s="882"/>
      <c r="BR22" s="882"/>
      <c r="BS22" s="882"/>
      <c r="BT22" s="882"/>
      <c r="BU22" s="882"/>
      <c r="BV22" s="882"/>
      <c r="BW22" s="882"/>
      <c r="BX22" s="882"/>
      <c r="BY22" s="882"/>
      <c r="BZ22" s="882"/>
      <c r="CA22" s="882"/>
      <c r="CB22" s="882"/>
      <c r="CC22" s="882"/>
      <c r="CD22" s="882"/>
      <c r="CE22" s="882"/>
      <c r="CF22" s="882"/>
      <c r="CG22" s="882"/>
      <c r="CH22" s="882"/>
      <c r="CI22" s="882"/>
      <c r="CJ22" s="882"/>
      <c r="CK22" s="882"/>
      <c r="CL22" s="882"/>
      <c r="CM22" s="882"/>
      <c r="CN22" s="882"/>
      <c r="CO22" s="882"/>
      <c r="CP22" s="882"/>
      <c r="CQ22" s="882"/>
      <c r="CR22" s="882"/>
      <c r="CS22" s="882"/>
      <c r="CT22" s="882"/>
      <c r="CU22" s="882"/>
      <c r="CV22" s="882"/>
      <c r="CW22" s="882"/>
      <c r="CX22" s="882"/>
      <c r="CY22" s="882"/>
      <c r="CZ22" s="882"/>
      <c r="DA22" s="882"/>
      <c r="DB22" s="882"/>
      <c r="DC22" s="882"/>
      <c r="DD22" s="882"/>
      <c r="DE22" s="882"/>
      <c r="DF22" s="882"/>
      <c r="DG22" s="882"/>
      <c r="DH22" s="882"/>
      <c r="DI22" s="882"/>
      <c r="DJ22" s="882"/>
      <c r="DK22" s="882"/>
      <c r="DL22" s="882"/>
      <c r="DM22" s="882"/>
      <c r="DN22" s="882"/>
      <c r="DO22" s="882"/>
      <c r="DP22" s="882"/>
      <c r="DQ22" s="882"/>
      <c r="DR22" s="882"/>
      <c r="DS22" s="882"/>
      <c r="DT22" s="882"/>
      <c r="DU22" s="882"/>
      <c r="DV22" s="882"/>
      <c r="DW22" s="882"/>
      <c r="DX22" s="882"/>
      <c r="DY22" s="882"/>
      <c r="DZ22" s="882"/>
      <c r="EA22" s="882"/>
      <c r="EB22" s="882"/>
      <c r="EC22" s="882"/>
      <c r="ED22" s="882"/>
      <c r="EE22" s="882"/>
      <c r="EF22" s="882"/>
      <c r="EG22" s="882"/>
      <c r="EH22" s="882"/>
      <c r="EI22" s="882"/>
      <c r="EJ22" s="882"/>
      <c r="EK22" s="882"/>
      <c r="EL22" s="882"/>
      <c r="EM22" s="882"/>
      <c r="EN22" s="882"/>
      <c r="EO22" s="882"/>
      <c r="EP22" s="882"/>
      <c r="EQ22" s="882"/>
      <c r="ER22" s="882"/>
      <c r="ES22" s="882"/>
      <c r="ET22" s="882"/>
      <c r="EU22" s="882"/>
      <c r="EV22" s="882"/>
      <c r="EW22" s="882"/>
      <c r="EX22" s="882"/>
      <c r="EY22" s="882"/>
      <c r="EZ22" s="882"/>
      <c r="FA22" s="882"/>
      <c r="FB22" s="882"/>
      <c r="FC22" s="882"/>
      <c r="FD22" s="882"/>
      <c r="FE22" s="882"/>
      <c r="FF22" s="882"/>
      <c r="FG22" s="882"/>
      <c r="FH22" s="882"/>
      <c r="FI22" s="882"/>
      <c r="FJ22" s="882"/>
      <c r="FK22" s="882"/>
      <c r="FL22" s="882"/>
      <c r="FM22" s="882"/>
      <c r="FN22" s="882"/>
      <c r="FO22" s="882"/>
      <c r="FP22" s="882"/>
      <c r="FQ22" s="882"/>
      <c r="FR22" s="882"/>
      <c r="FS22" s="882"/>
      <c r="FT22" s="882"/>
      <c r="FU22" s="882"/>
      <c r="FV22" s="882"/>
      <c r="FW22" s="882"/>
      <c r="FX22" s="882"/>
      <c r="FY22" s="882"/>
      <c r="FZ22" s="882"/>
      <c r="GA22" s="882"/>
      <c r="GB22" s="882"/>
      <c r="GC22" s="882"/>
      <c r="GD22" s="882"/>
      <c r="GE22" s="882"/>
      <c r="GF22" s="882"/>
      <c r="GG22" s="882"/>
      <c r="GH22" s="882"/>
      <c r="GI22" s="882"/>
      <c r="GJ22" s="882"/>
      <c r="GK22" s="882"/>
      <c r="GL22" s="882"/>
      <c r="GM22" s="882"/>
      <c r="GN22" s="882"/>
      <c r="GO22" s="882"/>
      <c r="GP22" s="882"/>
      <c r="GQ22" s="882"/>
      <c r="GR22" s="882"/>
      <c r="GS22" s="882"/>
      <c r="GT22" s="882"/>
      <c r="GU22" s="882"/>
      <c r="GV22" s="882"/>
      <c r="GW22" s="882"/>
      <c r="GX22" s="882"/>
      <c r="GY22" s="882"/>
      <c r="GZ22" s="882"/>
      <c r="HA22" s="882"/>
      <c r="HB22" s="882"/>
      <c r="HC22" s="882"/>
      <c r="HD22" s="882"/>
      <c r="HE22" s="882"/>
      <c r="HF22" s="882"/>
      <c r="HG22" s="882"/>
      <c r="HH22" s="882"/>
      <c r="HI22" s="882"/>
      <c r="HJ22" s="882"/>
      <c r="HK22" s="882"/>
      <c r="HL22" s="882"/>
      <c r="HM22" s="882"/>
      <c r="HN22" s="882"/>
      <c r="HO22" s="882"/>
      <c r="HP22" s="882"/>
      <c r="HQ22" s="882"/>
      <c r="HR22" s="882"/>
      <c r="HS22" s="882"/>
      <c r="HT22" s="882"/>
      <c r="HU22" s="882"/>
      <c r="HV22" s="882"/>
      <c r="HW22" s="882"/>
      <c r="HX22" s="882"/>
      <c r="HY22" s="882"/>
      <c r="HZ22" s="882"/>
      <c r="IA22" s="882"/>
      <c r="IB22" s="882"/>
      <c r="IC22" s="882"/>
      <c r="ID22" s="882"/>
      <c r="IE22" s="882"/>
      <c r="IF22" s="882"/>
      <c r="IG22" s="882"/>
      <c r="IH22" s="882"/>
    </row>
    <row r="23" spans="1:242" s="867" customFormat="1" ht="15" customHeight="1">
      <c r="A23" s="874" t="s">
        <v>117</v>
      </c>
      <c r="B23" s="880" t="s">
        <v>118</v>
      </c>
      <c r="C23" s="876">
        <v>1293000</v>
      </c>
      <c r="D23" s="881"/>
      <c r="E23" s="881"/>
      <c r="F23" s="878">
        <f t="shared" si="0"/>
        <v>1293000</v>
      </c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2"/>
      <c r="AL23" s="882"/>
      <c r="AM23" s="882"/>
      <c r="AN23" s="882"/>
      <c r="AO23" s="882"/>
      <c r="AP23" s="882"/>
      <c r="AQ23" s="882"/>
      <c r="AR23" s="882"/>
      <c r="AS23" s="882"/>
      <c r="AT23" s="882"/>
      <c r="AU23" s="882"/>
      <c r="AV23" s="882"/>
      <c r="AW23" s="882"/>
      <c r="AX23" s="882"/>
      <c r="AY23" s="882"/>
      <c r="AZ23" s="882"/>
      <c r="BA23" s="882"/>
      <c r="BB23" s="882"/>
      <c r="BC23" s="882"/>
      <c r="BD23" s="882"/>
      <c r="BE23" s="882"/>
      <c r="BF23" s="882"/>
      <c r="BG23" s="882"/>
      <c r="BH23" s="882"/>
      <c r="BI23" s="882"/>
      <c r="BJ23" s="882"/>
      <c r="BK23" s="882"/>
      <c r="BL23" s="882"/>
      <c r="BM23" s="882"/>
      <c r="BN23" s="882"/>
      <c r="BO23" s="882"/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882"/>
      <c r="CD23" s="882"/>
      <c r="CE23" s="882"/>
      <c r="CF23" s="882"/>
      <c r="CG23" s="882"/>
      <c r="CH23" s="882"/>
      <c r="CI23" s="882"/>
      <c r="CJ23" s="882"/>
      <c r="CK23" s="882"/>
      <c r="CL23" s="882"/>
      <c r="CM23" s="882"/>
      <c r="CN23" s="882"/>
      <c r="CO23" s="882"/>
      <c r="CP23" s="882"/>
      <c r="CQ23" s="882"/>
      <c r="CR23" s="882"/>
      <c r="CS23" s="882"/>
      <c r="CT23" s="882"/>
      <c r="CU23" s="882"/>
      <c r="CV23" s="882"/>
      <c r="CW23" s="882"/>
      <c r="CX23" s="882"/>
      <c r="CY23" s="882"/>
      <c r="CZ23" s="882"/>
      <c r="DA23" s="882"/>
      <c r="DB23" s="882"/>
      <c r="DC23" s="882"/>
      <c r="DD23" s="882"/>
      <c r="DE23" s="882"/>
      <c r="DF23" s="882"/>
      <c r="DG23" s="882"/>
      <c r="DH23" s="882"/>
      <c r="DI23" s="882"/>
      <c r="DJ23" s="882"/>
      <c r="DK23" s="882"/>
      <c r="DL23" s="882"/>
      <c r="DM23" s="882"/>
      <c r="DN23" s="882"/>
      <c r="DO23" s="882"/>
      <c r="DP23" s="882"/>
      <c r="DQ23" s="882"/>
      <c r="DR23" s="882"/>
      <c r="DS23" s="882"/>
      <c r="DT23" s="882"/>
      <c r="DU23" s="882"/>
      <c r="DV23" s="882"/>
      <c r="DW23" s="882"/>
      <c r="DX23" s="882"/>
      <c r="DY23" s="882"/>
      <c r="DZ23" s="882"/>
      <c r="EA23" s="882"/>
      <c r="EB23" s="882"/>
      <c r="EC23" s="882"/>
      <c r="ED23" s="882"/>
      <c r="EE23" s="882"/>
      <c r="EF23" s="882"/>
      <c r="EG23" s="882"/>
      <c r="EH23" s="882"/>
      <c r="EI23" s="882"/>
      <c r="EJ23" s="882"/>
      <c r="EK23" s="882"/>
      <c r="EL23" s="882"/>
      <c r="EM23" s="882"/>
      <c r="EN23" s="882"/>
      <c r="EO23" s="882"/>
      <c r="EP23" s="882"/>
      <c r="EQ23" s="882"/>
      <c r="ER23" s="882"/>
      <c r="ES23" s="882"/>
      <c r="ET23" s="882"/>
      <c r="EU23" s="882"/>
      <c r="EV23" s="882"/>
      <c r="EW23" s="882"/>
      <c r="EX23" s="882"/>
      <c r="EY23" s="882"/>
      <c r="EZ23" s="882"/>
      <c r="FA23" s="882"/>
      <c r="FB23" s="882"/>
      <c r="FC23" s="882"/>
      <c r="FD23" s="882"/>
      <c r="FE23" s="882"/>
      <c r="FF23" s="882"/>
      <c r="FG23" s="882"/>
      <c r="FH23" s="882"/>
      <c r="FI23" s="882"/>
      <c r="FJ23" s="882"/>
      <c r="FK23" s="882"/>
      <c r="FL23" s="882"/>
      <c r="FM23" s="882"/>
      <c r="FN23" s="882"/>
      <c r="FO23" s="882"/>
      <c r="FP23" s="882"/>
      <c r="FQ23" s="882"/>
      <c r="FR23" s="882"/>
      <c r="FS23" s="882"/>
      <c r="FT23" s="882"/>
      <c r="FU23" s="882"/>
      <c r="FV23" s="882"/>
      <c r="FW23" s="882"/>
      <c r="FX23" s="882"/>
      <c r="FY23" s="882"/>
      <c r="FZ23" s="882"/>
      <c r="GA23" s="882"/>
      <c r="GB23" s="882"/>
      <c r="GC23" s="882"/>
      <c r="GD23" s="882"/>
      <c r="GE23" s="882"/>
      <c r="GF23" s="882"/>
      <c r="GG23" s="882"/>
      <c r="GH23" s="882"/>
      <c r="GI23" s="882"/>
      <c r="GJ23" s="882"/>
      <c r="GK23" s="882"/>
      <c r="GL23" s="882"/>
      <c r="GM23" s="882"/>
      <c r="GN23" s="882"/>
      <c r="GO23" s="882"/>
      <c r="GP23" s="882"/>
      <c r="GQ23" s="882"/>
      <c r="GR23" s="882"/>
      <c r="GS23" s="882"/>
      <c r="GT23" s="882"/>
      <c r="GU23" s="882"/>
      <c r="GV23" s="882"/>
      <c r="GW23" s="882"/>
      <c r="GX23" s="882"/>
      <c r="GY23" s="882"/>
      <c r="GZ23" s="882"/>
      <c r="HA23" s="882"/>
      <c r="HB23" s="882"/>
      <c r="HC23" s="882"/>
      <c r="HD23" s="882"/>
      <c r="HE23" s="882"/>
      <c r="HF23" s="882"/>
      <c r="HG23" s="882"/>
      <c r="HH23" s="882"/>
      <c r="HI23" s="882"/>
      <c r="HJ23" s="882"/>
      <c r="HK23" s="882"/>
      <c r="HL23" s="882"/>
      <c r="HM23" s="882"/>
      <c r="HN23" s="882"/>
      <c r="HO23" s="882"/>
      <c r="HP23" s="882"/>
      <c r="HQ23" s="882"/>
      <c r="HR23" s="882"/>
      <c r="HS23" s="882"/>
      <c r="HT23" s="882"/>
      <c r="HU23" s="882"/>
      <c r="HV23" s="882"/>
      <c r="HW23" s="882"/>
      <c r="HX23" s="882"/>
      <c r="HY23" s="882"/>
      <c r="HZ23" s="882"/>
      <c r="IA23" s="882"/>
      <c r="IB23" s="882"/>
      <c r="IC23" s="882"/>
      <c r="ID23" s="882"/>
      <c r="IE23" s="882"/>
      <c r="IF23" s="882"/>
      <c r="IG23" s="882"/>
      <c r="IH23" s="882"/>
    </row>
    <row r="24" spans="1:242" s="867" customFormat="1" ht="16.5" customHeight="1" thickBot="1">
      <c r="A24" s="890" t="s">
        <v>77</v>
      </c>
      <c r="B24" s="880" t="s">
        <v>85</v>
      </c>
      <c r="C24" s="876">
        <v>2000</v>
      </c>
      <c r="D24" s="881"/>
      <c r="E24" s="881"/>
      <c r="F24" s="878">
        <f t="shared" si="0"/>
        <v>2000</v>
      </c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  <c r="AM24" s="882"/>
      <c r="AN24" s="882"/>
      <c r="AO24" s="882"/>
      <c r="AP24" s="882"/>
      <c r="AQ24" s="882"/>
      <c r="AR24" s="882"/>
      <c r="AS24" s="882"/>
      <c r="AT24" s="882"/>
      <c r="AU24" s="882"/>
      <c r="AV24" s="882"/>
      <c r="AW24" s="882"/>
      <c r="AX24" s="882"/>
      <c r="AY24" s="882"/>
      <c r="AZ24" s="882"/>
      <c r="BA24" s="882"/>
      <c r="BB24" s="882"/>
      <c r="BC24" s="882"/>
      <c r="BD24" s="882"/>
      <c r="BE24" s="882"/>
      <c r="BF24" s="882"/>
      <c r="BG24" s="882"/>
      <c r="BH24" s="882"/>
      <c r="BI24" s="882"/>
      <c r="BJ24" s="882"/>
      <c r="BK24" s="882"/>
      <c r="BL24" s="882"/>
      <c r="BM24" s="882"/>
      <c r="BN24" s="882"/>
      <c r="BO24" s="882"/>
      <c r="BP24" s="882"/>
      <c r="BQ24" s="882"/>
      <c r="BR24" s="882"/>
      <c r="BS24" s="882"/>
      <c r="BT24" s="882"/>
      <c r="BU24" s="882"/>
      <c r="BV24" s="882"/>
      <c r="BW24" s="882"/>
      <c r="BX24" s="882"/>
      <c r="BY24" s="882"/>
      <c r="BZ24" s="882"/>
      <c r="CA24" s="882"/>
      <c r="CB24" s="882"/>
      <c r="CC24" s="882"/>
      <c r="CD24" s="882"/>
      <c r="CE24" s="882"/>
      <c r="CF24" s="882"/>
      <c r="CG24" s="882"/>
      <c r="CH24" s="882"/>
      <c r="CI24" s="882"/>
      <c r="CJ24" s="882"/>
      <c r="CK24" s="882"/>
      <c r="CL24" s="882"/>
      <c r="CM24" s="882"/>
      <c r="CN24" s="882"/>
      <c r="CO24" s="882"/>
      <c r="CP24" s="882"/>
      <c r="CQ24" s="882"/>
      <c r="CR24" s="882"/>
      <c r="CS24" s="882"/>
      <c r="CT24" s="882"/>
      <c r="CU24" s="882"/>
      <c r="CV24" s="882"/>
      <c r="CW24" s="882"/>
      <c r="CX24" s="882"/>
      <c r="CY24" s="882"/>
      <c r="CZ24" s="882"/>
      <c r="DA24" s="882"/>
      <c r="DB24" s="882"/>
      <c r="DC24" s="882"/>
      <c r="DD24" s="882"/>
      <c r="DE24" s="882"/>
      <c r="DF24" s="882"/>
      <c r="DG24" s="882"/>
      <c r="DH24" s="882"/>
      <c r="DI24" s="882"/>
      <c r="DJ24" s="882"/>
      <c r="DK24" s="882"/>
      <c r="DL24" s="882"/>
      <c r="DM24" s="882"/>
      <c r="DN24" s="882"/>
      <c r="DO24" s="882"/>
      <c r="DP24" s="882"/>
      <c r="DQ24" s="882"/>
      <c r="DR24" s="882"/>
      <c r="DS24" s="882"/>
      <c r="DT24" s="882"/>
      <c r="DU24" s="882"/>
      <c r="DV24" s="882"/>
      <c r="DW24" s="882"/>
      <c r="DX24" s="882"/>
      <c r="DY24" s="882"/>
      <c r="DZ24" s="882"/>
      <c r="EA24" s="882"/>
      <c r="EB24" s="882"/>
      <c r="EC24" s="882"/>
      <c r="ED24" s="882"/>
      <c r="EE24" s="882"/>
      <c r="EF24" s="882"/>
      <c r="EG24" s="882"/>
      <c r="EH24" s="882"/>
      <c r="EI24" s="882"/>
      <c r="EJ24" s="882"/>
      <c r="EK24" s="882"/>
      <c r="EL24" s="882"/>
      <c r="EM24" s="882"/>
      <c r="EN24" s="882"/>
      <c r="EO24" s="882"/>
      <c r="EP24" s="882"/>
      <c r="EQ24" s="882"/>
      <c r="ER24" s="882"/>
      <c r="ES24" s="882"/>
      <c r="ET24" s="882"/>
      <c r="EU24" s="882"/>
      <c r="EV24" s="882"/>
      <c r="EW24" s="882"/>
      <c r="EX24" s="882"/>
      <c r="EY24" s="882"/>
      <c r="EZ24" s="882"/>
      <c r="FA24" s="882"/>
      <c r="FB24" s="882"/>
      <c r="FC24" s="882"/>
      <c r="FD24" s="882"/>
      <c r="FE24" s="882"/>
      <c r="FF24" s="882"/>
      <c r="FG24" s="882"/>
      <c r="FH24" s="882"/>
      <c r="FI24" s="882"/>
      <c r="FJ24" s="882"/>
      <c r="FK24" s="882"/>
      <c r="FL24" s="882"/>
      <c r="FM24" s="882"/>
      <c r="FN24" s="882"/>
      <c r="FO24" s="882"/>
      <c r="FP24" s="882"/>
      <c r="FQ24" s="882"/>
      <c r="FR24" s="882"/>
      <c r="FS24" s="882"/>
      <c r="FT24" s="882"/>
      <c r="FU24" s="882"/>
      <c r="FV24" s="882"/>
      <c r="FW24" s="882"/>
      <c r="FX24" s="882"/>
      <c r="FY24" s="882"/>
      <c r="FZ24" s="882"/>
      <c r="GA24" s="882"/>
      <c r="GB24" s="882"/>
      <c r="GC24" s="882"/>
      <c r="GD24" s="882"/>
      <c r="GE24" s="882"/>
      <c r="GF24" s="882"/>
      <c r="GG24" s="882"/>
      <c r="GH24" s="882"/>
      <c r="GI24" s="882"/>
      <c r="GJ24" s="882"/>
      <c r="GK24" s="882"/>
      <c r="GL24" s="882"/>
      <c r="GM24" s="882"/>
      <c r="GN24" s="882"/>
      <c r="GO24" s="882"/>
      <c r="GP24" s="882"/>
      <c r="GQ24" s="882"/>
      <c r="GR24" s="882"/>
      <c r="GS24" s="882"/>
      <c r="GT24" s="882"/>
      <c r="GU24" s="882"/>
      <c r="GV24" s="882"/>
      <c r="GW24" s="882"/>
      <c r="GX24" s="882"/>
      <c r="GY24" s="882"/>
      <c r="GZ24" s="882"/>
      <c r="HA24" s="882"/>
      <c r="HB24" s="882"/>
      <c r="HC24" s="882"/>
      <c r="HD24" s="882"/>
      <c r="HE24" s="882"/>
      <c r="HF24" s="882"/>
      <c r="HG24" s="882"/>
      <c r="HH24" s="882"/>
      <c r="HI24" s="882"/>
      <c r="HJ24" s="882"/>
      <c r="HK24" s="882"/>
      <c r="HL24" s="882"/>
      <c r="HM24" s="882"/>
      <c r="HN24" s="882"/>
      <c r="HO24" s="882"/>
      <c r="HP24" s="882"/>
      <c r="HQ24" s="882"/>
      <c r="HR24" s="882"/>
      <c r="HS24" s="882"/>
      <c r="HT24" s="882"/>
      <c r="HU24" s="882"/>
      <c r="HV24" s="882"/>
      <c r="HW24" s="882"/>
      <c r="HX24" s="882"/>
      <c r="HY24" s="882"/>
      <c r="HZ24" s="882"/>
      <c r="IA24" s="882"/>
      <c r="IB24" s="882"/>
      <c r="IC24" s="882"/>
      <c r="ID24" s="882"/>
      <c r="IE24" s="882"/>
      <c r="IF24" s="882"/>
      <c r="IG24" s="882"/>
      <c r="IH24" s="882"/>
    </row>
    <row r="25" spans="1:6" s="856" customFormat="1" ht="23.25" customHeight="1" thickBot="1" thickTop="1">
      <c r="A25" s="852" t="s">
        <v>254</v>
      </c>
      <c r="B25" s="891" t="s">
        <v>238</v>
      </c>
      <c r="C25" s="892">
        <f>C27+C58</f>
        <v>1907000</v>
      </c>
      <c r="D25" s="893"/>
      <c r="E25" s="893">
        <f>E27+E58</f>
        <v>644993</v>
      </c>
      <c r="F25" s="894">
        <f t="shared" si="0"/>
        <v>2551993</v>
      </c>
    </row>
    <row r="26" spans="1:6" ht="12" customHeight="1" hidden="1">
      <c r="A26" s="857"/>
      <c r="B26" s="858" t="s">
        <v>102</v>
      </c>
      <c r="C26" s="859"/>
      <c r="D26" s="860"/>
      <c r="E26" s="860"/>
      <c r="F26" s="861"/>
    </row>
    <row r="27" spans="1:6" s="900" customFormat="1" ht="21" customHeight="1" thickBot="1" thickTop="1">
      <c r="A27" s="895">
        <v>600</v>
      </c>
      <c r="B27" s="896" t="s">
        <v>38</v>
      </c>
      <c r="C27" s="897">
        <f>SUM(C28+C44)</f>
        <v>1037000</v>
      </c>
      <c r="D27" s="898"/>
      <c r="E27" s="898">
        <f>SUM(E28+E44)</f>
        <v>624993</v>
      </c>
      <c r="F27" s="899">
        <f aca="true" t="shared" si="1" ref="F27:F75">C27-D27+E27</f>
        <v>1661993</v>
      </c>
    </row>
    <row r="28" spans="1:6" s="904" customFormat="1" ht="32.25" customHeight="1" thickTop="1">
      <c r="A28" s="901">
        <v>60015</v>
      </c>
      <c r="B28" s="869" t="s">
        <v>276</v>
      </c>
      <c r="C28" s="870">
        <f>SUM(C29:C34)</f>
        <v>591500</v>
      </c>
      <c r="D28" s="902"/>
      <c r="E28" s="902">
        <f>SUM(E29:E34)</f>
        <v>7100</v>
      </c>
      <c r="F28" s="903">
        <f t="shared" si="1"/>
        <v>598600</v>
      </c>
    </row>
    <row r="29" spans="1:6" s="908" customFormat="1" ht="12.75" customHeight="1">
      <c r="A29" s="905">
        <v>4210</v>
      </c>
      <c r="B29" s="906" t="s">
        <v>24</v>
      </c>
      <c r="C29" s="876">
        <v>10000</v>
      </c>
      <c r="D29" s="907"/>
      <c r="E29" s="907"/>
      <c r="F29" s="878">
        <f t="shared" si="1"/>
        <v>10000</v>
      </c>
    </row>
    <row r="30" spans="1:6" s="908" customFormat="1" ht="12.75" customHeight="1">
      <c r="A30" s="905">
        <v>4260</v>
      </c>
      <c r="B30" s="906" t="s">
        <v>119</v>
      </c>
      <c r="C30" s="876">
        <v>20000</v>
      </c>
      <c r="D30" s="907"/>
      <c r="E30" s="907"/>
      <c r="F30" s="878">
        <f t="shared" si="1"/>
        <v>20000</v>
      </c>
    </row>
    <row r="31" spans="1:6" s="909" customFormat="1" ht="12.75" customHeight="1">
      <c r="A31" s="905">
        <v>4270</v>
      </c>
      <c r="B31" s="906" t="s">
        <v>69</v>
      </c>
      <c r="C31" s="876">
        <v>440000</v>
      </c>
      <c r="D31" s="907"/>
      <c r="E31" s="907"/>
      <c r="F31" s="878">
        <f t="shared" si="1"/>
        <v>440000</v>
      </c>
    </row>
    <row r="32" spans="1:6" s="909" customFormat="1" ht="12.75" customHeight="1">
      <c r="A32" s="905">
        <v>4300</v>
      </c>
      <c r="B32" s="906" t="s">
        <v>20</v>
      </c>
      <c r="C32" s="876">
        <v>103000</v>
      </c>
      <c r="D32" s="907"/>
      <c r="E32" s="907"/>
      <c r="F32" s="878">
        <f t="shared" si="1"/>
        <v>103000</v>
      </c>
    </row>
    <row r="33" spans="1:6" s="909" customFormat="1" ht="12.75" customHeight="1">
      <c r="A33" s="905">
        <v>4430</v>
      </c>
      <c r="B33" s="906" t="s">
        <v>277</v>
      </c>
      <c r="C33" s="876">
        <v>14500</v>
      </c>
      <c r="D33" s="907"/>
      <c r="E33" s="804">
        <v>7100</v>
      </c>
      <c r="F33" s="878">
        <f t="shared" si="1"/>
        <v>21600</v>
      </c>
    </row>
    <row r="34" spans="1:6" s="909" customFormat="1" ht="12.75" customHeight="1">
      <c r="A34" s="910">
        <v>4590</v>
      </c>
      <c r="B34" s="911" t="s">
        <v>278</v>
      </c>
      <c r="C34" s="912">
        <v>4000</v>
      </c>
      <c r="D34" s="913"/>
      <c r="E34" s="913"/>
      <c r="F34" s="914">
        <f t="shared" si="1"/>
        <v>4000</v>
      </c>
    </row>
    <row r="35" spans="1:6" s="920" customFormat="1" ht="15" customHeight="1">
      <c r="A35" s="915"/>
      <c r="B35" s="916" t="s">
        <v>279</v>
      </c>
      <c r="C35" s="917">
        <f>SUM(C36:C43)</f>
        <v>591500</v>
      </c>
      <c r="D35" s="918"/>
      <c r="E35" s="918">
        <f>SUM(E36:E43)</f>
        <v>7100</v>
      </c>
      <c r="F35" s="919">
        <f t="shared" si="1"/>
        <v>598600</v>
      </c>
    </row>
    <row r="36" spans="1:6" s="926" customFormat="1" ht="12.75" customHeight="1">
      <c r="A36" s="921"/>
      <c r="B36" s="922" t="s">
        <v>280</v>
      </c>
      <c r="C36" s="923">
        <v>207000</v>
      </c>
      <c r="D36" s="924"/>
      <c r="E36" s="924"/>
      <c r="F36" s="925">
        <f t="shared" si="1"/>
        <v>207000</v>
      </c>
    </row>
    <row r="37" spans="1:6" s="926" customFormat="1" ht="12.75" customHeight="1">
      <c r="A37" s="921"/>
      <c r="B37" s="922" t="s">
        <v>281</v>
      </c>
      <c r="C37" s="923">
        <v>61000</v>
      </c>
      <c r="D37" s="924"/>
      <c r="E37" s="924"/>
      <c r="F37" s="925">
        <f t="shared" si="1"/>
        <v>61000</v>
      </c>
    </row>
    <row r="38" spans="1:6" s="926" customFormat="1" ht="12.75" customHeight="1">
      <c r="A38" s="921"/>
      <c r="B38" s="922" t="s">
        <v>282</v>
      </c>
      <c r="C38" s="923">
        <v>150000</v>
      </c>
      <c r="D38" s="924"/>
      <c r="E38" s="924"/>
      <c r="F38" s="925">
        <f t="shared" si="1"/>
        <v>150000</v>
      </c>
    </row>
    <row r="39" spans="1:6" s="926" customFormat="1" ht="12.75" customHeight="1">
      <c r="A39" s="921"/>
      <c r="B39" s="922" t="s">
        <v>283</v>
      </c>
      <c r="C39" s="923">
        <v>100000</v>
      </c>
      <c r="D39" s="924"/>
      <c r="E39" s="924"/>
      <c r="F39" s="925">
        <f t="shared" si="1"/>
        <v>100000</v>
      </c>
    </row>
    <row r="40" spans="1:6" s="926" customFormat="1" ht="12.75" customHeight="1">
      <c r="A40" s="921"/>
      <c r="B40" s="922" t="s">
        <v>284</v>
      </c>
      <c r="C40" s="923">
        <v>50000</v>
      </c>
      <c r="D40" s="924"/>
      <c r="E40" s="924"/>
      <c r="F40" s="925">
        <f t="shared" si="1"/>
        <v>50000</v>
      </c>
    </row>
    <row r="41" spans="1:6" s="926" customFormat="1" ht="12.75" customHeight="1">
      <c r="A41" s="921"/>
      <c r="B41" s="927" t="s">
        <v>285</v>
      </c>
      <c r="C41" s="923">
        <v>5000</v>
      </c>
      <c r="D41" s="924"/>
      <c r="E41" s="924"/>
      <c r="F41" s="925">
        <f t="shared" si="1"/>
        <v>5000</v>
      </c>
    </row>
    <row r="42" spans="1:6" s="926" customFormat="1" ht="12.75" customHeight="1">
      <c r="A42" s="921"/>
      <c r="B42" s="922" t="s">
        <v>286</v>
      </c>
      <c r="C42" s="923">
        <v>14500</v>
      </c>
      <c r="D42" s="924"/>
      <c r="E42" s="928">
        <v>7100</v>
      </c>
      <c r="F42" s="925">
        <f t="shared" si="1"/>
        <v>21600</v>
      </c>
    </row>
    <row r="43" spans="1:6" s="926" customFormat="1" ht="24" customHeight="1">
      <c r="A43" s="929"/>
      <c r="B43" s="930" t="s">
        <v>287</v>
      </c>
      <c r="C43" s="931">
        <v>4000</v>
      </c>
      <c r="D43" s="932"/>
      <c r="E43" s="932"/>
      <c r="F43" s="933">
        <f t="shared" si="1"/>
        <v>4000</v>
      </c>
    </row>
    <row r="44" spans="1:6" s="939" customFormat="1" ht="17.25" customHeight="1">
      <c r="A44" s="934">
        <v>60016</v>
      </c>
      <c r="B44" s="935" t="s">
        <v>64</v>
      </c>
      <c r="C44" s="936">
        <f>SUM(C45:C49)</f>
        <v>445500</v>
      </c>
      <c r="D44" s="937"/>
      <c r="E44" s="937">
        <f>SUM(E45:E49)</f>
        <v>617893</v>
      </c>
      <c r="F44" s="938">
        <f t="shared" si="1"/>
        <v>1063393</v>
      </c>
    </row>
    <row r="45" spans="1:6" s="909" customFormat="1" ht="15" customHeight="1">
      <c r="A45" s="905">
        <v>4210</v>
      </c>
      <c r="B45" s="906" t="s">
        <v>24</v>
      </c>
      <c r="C45" s="876">
        <v>6000</v>
      </c>
      <c r="D45" s="907"/>
      <c r="E45" s="907"/>
      <c r="F45" s="878">
        <f t="shared" si="1"/>
        <v>6000</v>
      </c>
    </row>
    <row r="46" spans="1:6" s="909" customFormat="1" ht="15" customHeight="1">
      <c r="A46" s="905">
        <v>4270</v>
      </c>
      <c r="B46" s="906" t="s">
        <v>69</v>
      </c>
      <c r="C46" s="876">
        <v>339500</v>
      </c>
      <c r="D46" s="907"/>
      <c r="E46" s="804">
        <v>610393</v>
      </c>
      <c r="F46" s="878">
        <f t="shared" si="1"/>
        <v>949893</v>
      </c>
    </row>
    <row r="47" spans="1:6" s="909" customFormat="1" ht="15" customHeight="1">
      <c r="A47" s="905">
        <v>4300</v>
      </c>
      <c r="B47" s="906" t="s">
        <v>20</v>
      </c>
      <c r="C47" s="876">
        <v>50000</v>
      </c>
      <c r="D47" s="907"/>
      <c r="E47" s="907"/>
      <c r="F47" s="878">
        <f t="shared" si="1"/>
        <v>50000</v>
      </c>
    </row>
    <row r="48" spans="1:6" s="909" customFormat="1" ht="15" customHeight="1">
      <c r="A48" s="905">
        <v>4430</v>
      </c>
      <c r="B48" s="906" t="s">
        <v>277</v>
      </c>
      <c r="C48" s="876">
        <v>15000</v>
      </c>
      <c r="D48" s="907"/>
      <c r="E48" s="804">
        <v>7500</v>
      </c>
      <c r="F48" s="878">
        <f t="shared" si="1"/>
        <v>22500</v>
      </c>
    </row>
    <row r="49" spans="1:6" s="909" customFormat="1" ht="15" customHeight="1">
      <c r="A49" s="905">
        <v>4590</v>
      </c>
      <c r="B49" s="906" t="s">
        <v>278</v>
      </c>
      <c r="C49" s="876">
        <v>35000</v>
      </c>
      <c r="D49" s="907"/>
      <c r="E49" s="907"/>
      <c r="F49" s="878">
        <f t="shared" si="1"/>
        <v>35000</v>
      </c>
    </row>
    <row r="50" spans="1:6" s="926" customFormat="1" ht="15" customHeight="1">
      <c r="A50" s="915"/>
      <c r="B50" s="916" t="s">
        <v>279</v>
      </c>
      <c r="C50" s="917">
        <f>SUM(C51:C57)</f>
        <v>445500</v>
      </c>
      <c r="D50" s="924"/>
      <c r="E50" s="924">
        <f>SUM(E51:E57)</f>
        <v>617893</v>
      </c>
      <c r="F50" s="919">
        <f t="shared" si="1"/>
        <v>1063393</v>
      </c>
    </row>
    <row r="51" spans="1:6" s="926" customFormat="1" ht="15" customHeight="1">
      <c r="A51" s="921"/>
      <c r="B51" s="922" t="s">
        <v>280</v>
      </c>
      <c r="C51" s="923">
        <v>167500</v>
      </c>
      <c r="D51" s="924"/>
      <c r="E51" s="928">
        <v>610393</v>
      </c>
      <c r="F51" s="925">
        <f t="shared" si="1"/>
        <v>777893</v>
      </c>
    </row>
    <row r="52" spans="1:6" s="926" customFormat="1" ht="15" customHeight="1">
      <c r="A52" s="921"/>
      <c r="B52" s="922" t="s">
        <v>281</v>
      </c>
      <c r="C52" s="923">
        <v>94000</v>
      </c>
      <c r="D52" s="924"/>
      <c r="E52" s="928"/>
      <c r="F52" s="925">
        <f t="shared" si="1"/>
        <v>94000</v>
      </c>
    </row>
    <row r="53" spans="1:6" s="926" customFormat="1" ht="15" customHeight="1">
      <c r="A53" s="921"/>
      <c r="B53" s="922" t="s">
        <v>288</v>
      </c>
      <c r="C53" s="923">
        <v>50000</v>
      </c>
      <c r="D53" s="924"/>
      <c r="E53" s="928"/>
      <c r="F53" s="925">
        <f t="shared" si="1"/>
        <v>50000</v>
      </c>
    </row>
    <row r="54" spans="1:6" s="926" customFormat="1" ht="15" customHeight="1">
      <c r="A54" s="921"/>
      <c r="B54" s="922" t="s">
        <v>289</v>
      </c>
      <c r="C54" s="923">
        <v>78000</v>
      </c>
      <c r="D54" s="924"/>
      <c r="E54" s="928"/>
      <c r="F54" s="925">
        <f t="shared" si="1"/>
        <v>78000</v>
      </c>
    </row>
    <row r="55" spans="1:6" s="926" customFormat="1" ht="23.25" customHeight="1">
      <c r="A55" s="921"/>
      <c r="B55" s="927" t="s">
        <v>290</v>
      </c>
      <c r="C55" s="923">
        <v>6000</v>
      </c>
      <c r="D55" s="924"/>
      <c r="E55" s="928"/>
      <c r="F55" s="925">
        <f t="shared" si="1"/>
        <v>6000</v>
      </c>
    </row>
    <row r="56" spans="1:6" s="926" customFormat="1" ht="15" customHeight="1">
      <c r="A56" s="921"/>
      <c r="B56" s="922" t="s">
        <v>291</v>
      </c>
      <c r="C56" s="923">
        <v>15000</v>
      </c>
      <c r="D56" s="924"/>
      <c r="E56" s="928">
        <v>7500</v>
      </c>
      <c r="F56" s="925">
        <f t="shared" si="1"/>
        <v>22500</v>
      </c>
    </row>
    <row r="57" spans="1:6" s="926" customFormat="1" ht="27.75" customHeight="1" thickBot="1">
      <c r="A57" s="921"/>
      <c r="B57" s="927" t="s">
        <v>292</v>
      </c>
      <c r="C57" s="923">
        <v>35000</v>
      </c>
      <c r="D57" s="924"/>
      <c r="E57" s="924"/>
      <c r="F57" s="925">
        <f t="shared" si="1"/>
        <v>35000</v>
      </c>
    </row>
    <row r="58" spans="1:6" s="926" customFormat="1" ht="33.75" customHeight="1" thickBot="1" thickTop="1">
      <c r="A58" s="940">
        <v>900</v>
      </c>
      <c r="B58" s="941" t="s">
        <v>293</v>
      </c>
      <c r="C58" s="942">
        <f>C59+C69+C72</f>
        <v>870000</v>
      </c>
      <c r="D58" s="898"/>
      <c r="E58" s="898">
        <f>E59+E69+E72</f>
        <v>20000</v>
      </c>
      <c r="F58" s="899">
        <f t="shared" si="1"/>
        <v>890000</v>
      </c>
    </row>
    <row r="59" spans="1:6" s="926" customFormat="1" ht="21.75" customHeight="1" thickTop="1">
      <c r="A59" s="943">
        <v>90001</v>
      </c>
      <c r="B59" s="944" t="s">
        <v>63</v>
      </c>
      <c r="C59" s="945">
        <f>SUM(C60:C63)</f>
        <v>780000</v>
      </c>
      <c r="D59" s="946"/>
      <c r="E59" s="946"/>
      <c r="F59" s="872">
        <f t="shared" si="1"/>
        <v>780000</v>
      </c>
    </row>
    <row r="60" spans="1:6" s="926" customFormat="1" ht="15" customHeight="1">
      <c r="A60" s="947">
        <v>4300</v>
      </c>
      <c r="B60" s="948" t="s">
        <v>20</v>
      </c>
      <c r="C60" s="949">
        <v>50000</v>
      </c>
      <c r="D60" s="924"/>
      <c r="E60" s="924"/>
      <c r="F60" s="878">
        <f t="shared" si="1"/>
        <v>50000</v>
      </c>
    </row>
    <row r="61" spans="1:6" s="926" customFormat="1" ht="15" customHeight="1">
      <c r="A61" s="947">
        <v>4430</v>
      </c>
      <c r="B61" s="948" t="s">
        <v>277</v>
      </c>
      <c r="C61" s="949">
        <v>427000</v>
      </c>
      <c r="D61" s="924"/>
      <c r="E61" s="924"/>
      <c r="F61" s="878">
        <f t="shared" si="1"/>
        <v>427000</v>
      </c>
    </row>
    <row r="62" spans="1:6" s="926" customFormat="1" ht="15" customHeight="1">
      <c r="A62" s="947">
        <v>4580</v>
      </c>
      <c r="B62" s="948" t="s">
        <v>294</v>
      </c>
      <c r="C62" s="949">
        <v>83000</v>
      </c>
      <c r="D62" s="924"/>
      <c r="E62" s="924"/>
      <c r="F62" s="878">
        <f t="shared" si="1"/>
        <v>83000</v>
      </c>
    </row>
    <row r="63" spans="1:6" s="926" customFormat="1" ht="15" customHeight="1">
      <c r="A63" s="905">
        <v>6050</v>
      </c>
      <c r="B63" s="950" t="s">
        <v>34</v>
      </c>
      <c r="C63" s="949">
        <v>220000</v>
      </c>
      <c r="D63" s="924"/>
      <c r="E63" s="924"/>
      <c r="F63" s="878">
        <f t="shared" si="1"/>
        <v>220000</v>
      </c>
    </row>
    <row r="64" spans="1:6" s="926" customFormat="1" ht="15" customHeight="1">
      <c r="A64" s="905"/>
      <c r="B64" s="927" t="s">
        <v>279</v>
      </c>
      <c r="C64" s="923">
        <f>SUM(C65:C68)</f>
        <v>780000</v>
      </c>
      <c r="D64" s="924"/>
      <c r="E64" s="924"/>
      <c r="F64" s="925">
        <f t="shared" si="1"/>
        <v>780000</v>
      </c>
    </row>
    <row r="65" spans="1:6" s="926" customFormat="1" ht="15" customHeight="1">
      <c r="A65" s="905"/>
      <c r="B65" s="927" t="s">
        <v>295</v>
      </c>
      <c r="C65" s="923">
        <v>427000</v>
      </c>
      <c r="D65" s="924"/>
      <c r="E65" s="924"/>
      <c r="F65" s="925">
        <f t="shared" si="1"/>
        <v>427000</v>
      </c>
    </row>
    <row r="66" spans="1:6" s="926" customFormat="1" ht="15" customHeight="1">
      <c r="A66" s="905"/>
      <c r="B66" s="927" t="s">
        <v>296</v>
      </c>
      <c r="C66" s="923">
        <v>83000</v>
      </c>
      <c r="D66" s="924"/>
      <c r="E66" s="924"/>
      <c r="F66" s="925">
        <f t="shared" si="1"/>
        <v>83000</v>
      </c>
    </row>
    <row r="67" spans="1:6" s="926" customFormat="1" ht="15" customHeight="1">
      <c r="A67" s="905"/>
      <c r="B67" s="927" t="s">
        <v>297</v>
      </c>
      <c r="C67" s="923">
        <v>50000</v>
      </c>
      <c r="D67" s="924"/>
      <c r="E67" s="924"/>
      <c r="F67" s="925">
        <f t="shared" si="1"/>
        <v>50000</v>
      </c>
    </row>
    <row r="68" spans="1:6" s="926" customFormat="1" ht="15" customHeight="1">
      <c r="A68" s="905"/>
      <c r="B68" s="927" t="s">
        <v>298</v>
      </c>
      <c r="C68" s="923">
        <v>220000</v>
      </c>
      <c r="D68" s="924"/>
      <c r="E68" s="924"/>
      <c r="F68" s="925">
        <f t="shared" si="1"/>
        <v>220000</v>
      </c>
    </row>
    <row r="69" spans="1:6" s="926" customFormat="1" ht="15" customHeight="1">
      <c r="A69" s="934">
        <v>90003</v>
      </c>
      <c r="B69" s="935" t="s">
        <v>299</v>
      </c>
      <c r="C69" s="885">
        <f>C70</f>
        <v>50000</v>
      </c>
      <c r="D69" s="951"/>
      <c r="E69" s="951"/>
      <c r="F69" s="887">
        <f t="shared" si="1"/>
        <v>50000</v>
      </c>
    </row>
    <row r="70" spans="1:6" s="926" customFormat="1" ht="15" customHeight="1">
      <c r="A70" s="905">
        <v>4300</v>
      </c>
      <c r="B70" s="952" t="s">
        <v>20</v>
      </c>
      <c r="C70" s="876">
        <f>C71</f>
        <v>50000</v>
      </c>
      <c r="D70" s="924"/>
      <c r="E70" s="924"/>
      <c r="F70" s="878">
        <f t="shared" si="1"/>
        <v>50000</v>
      </c>
    </row>
    <row r="71" spans="1:6" s="926" customFormat="1" ht="15" customHeight="1">
      <c r="A71" s="921"/>
      <c r="B71" s="927" t="s">
        <v>300</v>
      </c>
      <c r="C71" s="923">
        <v>50000</v>
      </c>
      <c r="D71" s="924"/>
      <c r="E71" s="924"/>
      <c r="F71" s="925">
        <f t="shared" si="1"/>
        <v>50000</v>
      </c>
    </row>
    <row r="72" spans="1:6" s="926" customFormat="1" ht="15" customHeight="1">
      <c r="A72" s="934">
        <v>90004</v>
      </c>
      <c r="B72" s="935" t="s">
        <v>301</v>
      </c>
      <c r="C72" s="885">
        <f>C73</f>
        <v>40000</v>
      </c>
      <c r="D72" s="814"/>
      <c r="E72" s="814">
        <f>E73</f>
        <v>20000</v>
      </c>
      <c r="F72" s="887">
        <f t="shared" si="1"/>
        <v>60000</v>
      </c>
    </row>
    <row r="73" spans="1:6" s="926" customFormat="1" ht="15" customHeight="1">
      <c r="A73" s="905">
        <v>4300</v>
      </c>
      <c r="B73" s="952" t="s">
        <v>20</v>
      </c>
      <c r="C73" s="876">
        <f>C74</f>
        <v>40000</v>
      </c>
      <c r="D73" s="804"/>
      <c r="E73" s="804">
        <f>E74</f>
        <v>20000</v>
      </c>
      <c r="F73" s="953">
        <f t="shared" si="1"/>
        <v>60000</v>
      </c>
    </row>
    <row r="74" spans="1:6" s="926" customFormat="1" ht="15" customHeight="1" thickBot="1">
      <c r="A74" s="921"/>
      <c r="B74" s="927" t="s">
        <v>302</v>
      </c>
      <c r="C74" s="923">
        <v>40000</v>
      </c>
      <c r="D74" s="924"/>
      <c r="E74" s="928">
        <v>20000</v>
      </c>
      <c r="F74" s="925">
        <f t="shared" si="1"/>
        <v>60000</v>
      </c>
    </row>
    <row r="75" spans="1:6" s="79" customFormat="1" ht="28.5" customHeight="1" thickBot="1" thickTop="1">
      <c r="A75" s="852" t="s">
        <v>303</v>
      </c>
      <c r="B75" s="954" t="s">
        <v>304</v>
      </c>
      <c r="C75" s="955">
        <f>C12+C13-C25</f>
        <v>0</v>
      </c>
      <c r="D75" s="78">
        <f>D12+D13-D25</f>
        <v>0</v>
      </c>
      <c r="E75" s="955">
        <f>E12+E13-E25</f>
        <v>0</v>
      </c>
      <c r="F75" s="273">
        <f t="shared" si="1"/>
        <v>0</v>
      </c>
    </row>
    <row r="76" ht="13.5" thickTop="1"/>
  </sheetData>
  <printOptions horizontalCentered="1"/>
  <pageMargins left="0" right="0" top="0.9448818897637796" bottom="0.8267716535433072" header="0.5118110236220472" footer="0.5118110236220472"/>
  <pageSetup firstPageNumber="17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2006-04-28T06:44:17Z</cp:lastPrinted>
  <dcterms:created xsi:type="dcterms:W3CDTF">2005-03-29T09:14:57Z</dcterms:created>
  <dcterms:modified xsi:type="dcterms:W3CDTF">2006-04-28T10:32:20Z</dcterms:modified>
  <cp:category/>
  <cp:version/>
  <cp:contentType/>
  <cp:contentStatus/>
</cp:coreProperties>
</file>