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6"/>
  </bookViews>
  <sheets>
    <sheet name="zał 1" sheetId="1" r:id="rId1"/>
    <sheet name="zał 2" sheetId="2" r:id="rId2"/>
    <sheet name="zał 3" sheetId="3" r:id="rId3"/>
    <sheet name="Zał nr 4" sheetId="4" r:id="rId4"/>
    <sheet name="zal 5" sheetId="5" r:id="rId5"/>
    <sheet name="zał 6" sheetId="6" r:id="rId6"/>
    <sheet name="zał 7" sheetId="7" r:id="rId7"/>
  </sheets>
  <definedNames>
    <definedName name="_xlnm.Print_Titles" localSheetId="0">'zał 1'!$8:$10</definedName>
    <definedName name="_xlnm.Print_Titles" localSheetId="1">'zał 2'!$7:$9</definedName>
  </definedNames>
  <calcPr fullCalcOnLoad="1"/>
</workbook>
</file>

<file path=xl/sharedStrings.xml><?xml version="1.0" encoding="utf-8"?>
<sst xmlns="http://schemas.openxmlformats.org/spreadsheetml/2006/main" count="563" uniqueCount="313">
  <si>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</si>
  <si>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</si>
  <si>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</si>
  <si>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</si>
  <si>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</si>
  <si>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</si>
  <si>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</si>
  <si>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</si>
  <si>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</si>
  <si>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</si>
  <si>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</si>
  <si>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</si>
  <si>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</si>
  <si>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</si>
  <si>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</si>
  <si>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</si>
  <si>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</si>
  <si>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</si>
  <si>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</si>
  <si>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</si>
  <si>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</si>
  <si>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</si>
  <si>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</si>
  <si>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</si>
  <si>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</si>
  <si>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</si>
  <si>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</si>
  <si>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</si>
  <si>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</si>
  <si>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</si>
  <si>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</si>
  <si>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</si>
  <si>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</si>
  <si>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</si>
  <si>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</si>
  <si>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</si>
  <si>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</si>
  <si>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Fk</t>
  </si>
  <si>
    <t>RÓŻNE ROZLICZENIA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</si>
  <si>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</si>
  <si>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</si>
  <si>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</si>
  <si>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</si>
  <si>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</si>
  <si>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</si>
  <si>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</si>
  <si>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</si>
  <si>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</si>
  <si>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Gospodarka gruntami i nieruchomościami</t>
  </si>
  <si>
    <t>N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</si>
  <si>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</si>
  <si>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</si>
  <si>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</si>
  <si>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</si>
  <si>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</si>
  <si>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</si>
  <si>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</si>
  <si>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</si>
  <si>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</si>
  <si>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</si>
  <si>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</si>
  <si>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</si>
  <si>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OCHRONA ZDROWIA</t>
  </si>
  <si>
    <t>60015</t>
  </si>
  <si>
    <t>Drogi publiczne w miastach na prawach powiatu</t>
  </si>
  <si>
    <t>6050</t>
  </si>
  <si>
    <t>Drogi publiczne gminne</t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</si>
  <si>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</si>
  <si>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</si>
  <si>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</si>
  <si>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</si>
  <si>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</si>
  <si>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</si>
  <si>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</si>
  <si>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</si>
  <si>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</si>
  <si>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</si>
  <si>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</si>
  <si>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</si>
  <si>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</si>
  <si>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</si>
  <si>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</si>
  <si>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</si>
  <si>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</si>
  <si>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</si>
  <si>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</si>
  <si>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</si>
  <si>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</si>
  <si>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</si>
  <si>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0580</t>
  </si>
  <si>
    <t>0960</t>
  </si>
  <si>
    <t>Rodziny zastępcze</t>
  </si>
  <si>
    <t>2320</t>
  </si>
  <si>
    <t>Dotacje celowe otrzymane z powiatu na zadania bieżące realizowane na podstawie porozumień między jednostkami samorządu terytorialnego</t>
  </si>
  <si>
    <t>DZIAŁALNOŚĆ USŁUGOWA</t>
  </si>
  <si>
    <t>71035</t>
  </si>
  <si>
    <t>Cmentarze</t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</si>
  <si>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</si>
  <si>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</si>
  <si>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</si>
  <si>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</si>
  <si>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</si>
  <si>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</si>
  <si>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</si>
  <si>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</si>
  <si>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</si>
  <si>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0910</t>
  </si>
  <si>
    <t>0360</t>
  </si>
  <si>
    <t>Podatek od spadków i darowizn</t>
  </si>
  <si>
    <t>Odsetki od nieterminowych wpłat z tytułu podatków i opłat</t>
  </si>
  <si>
    <t>0770</t>
  </si>
  <si>
    <t>Centrum Kształcenia Ustawicznego</t>
  </si>
  <si>
    <t>Składki na ubezpieczenia społeczne</t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</si>
  <si>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</si>
  <si>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</si>
  <si>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</si>
  <si>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t>PI</t>
  </si>
  <si>
    <t>Pożyczka z WFOŚiGW</t>
  </si>
  <si>
    <t>Spłaty otrzymanych krajowych  pożyczek i kredytów</t>
  </si>
  <si>
    <t>Załącznik nr 4 do Uchwały</t>
  </si>
  <si>
    <t>Przychody z zaciągniętych pożyczek i kredytów na rynku krajowym</t>
  </si>
  <si>
    <t>Ośrodku wsparcia</t>
  </si>
  <si>
    <t>BRM</t>
  </si>
  <si>
    <t>Zakup pomocy naukowych, dydaktycznych i książek</t>
  </si>
  <si>
    <t>Gospodarka ściekowa i ochrona wód</t>
  </si>
  <si>
    <t>Dotacja celowa z budżetu na finansowanie lub dofinansowanie zadań zleconych do realizacji stowarzyszeniom</t>
  </si>
  <si>
    <t>0310</t>
  </si>
  <si>
    <t>Podatek od nieruchomości</t>
  </si>
  <si>
    <t>Udziały gmin w podatkach stanowiących dochód budżetu państwa</t>
  </si>
  <si>
    <t>0020</t>
  </si>
  <si>
    <t>Podatek dochodowy od osób prawnych</t>
  </si>
  <si>
    <t>Wpływy z odpłatnego nabycia prawa własności oraz prawa użytkowania wieczystego nieruchomości</t>
  </si>
  <si>
    <t>0500</t>
  </si>
  <si>
    <t>Podatek od czynności cywilno-prawnych</t>
  </si>
  <si>
    <t>0870</t>
  </si>
  <si>
    <t>Wpływy ze sprzedaży składników majątkowych</t>
  </si>
  <si>
    <t>Szkoły zawodowe</t>
  </si>
  <si>
    <t>4240</t>
  </si>
  <si>
    <t>4260</t>
  </si>
  <si>
    <t>3020</t>
  </si>
  <si>
    <t>Wydatki osobowe niezaliczone do wynagrodzeń</t>
  </si>
  <si>
    <t>80195</t>
  </si>
  <si>
    <t>Wynagrodzenia osobowe pracowników</t>
  </si>
  <si>
    <t xml:space="preserve">Zespół Obsługi Ekonomiczno-Administracyjnej Przedszkoli Miejskich </t>
  </si>
  <si>
    <t>BEZPIECZEŃSTWO PUBLICZNE I OCHRONA PRZECIWPOŻAROWA</t>
  </si>
  <si>
    <t>75405</t>
  </si>
  <si>
    <t>Komendy powiatowe Policji</t>
  </si>
  <si>
    <t>3000</t>
  </si>
  <si>
    <t>Wpłaty jednostek na fundusz celowy</t>
  </si>
  <si>
    <t>70095</t>
  </si>
  <si>
    <t>Oczyszczanie miast i wsi</t>
  </si>
  <si>
    <t>75647</t>
  </si>
  <si>
    <t xml:space="preserve">Pobór podatków, opłat i nieopodatkowanych należności budżetowych </t>
  </si>
  <si>
    <t xml:space="preserve">Zakup usług pozostałych </t>
  </si>
  <si>
    <t>Promocja jednostek samorządu terytorialnego</t>
  </si>
  <si>
    <t>4170</t>
  </si>
  <si>
    <t>Wynagrodzenia bezosobowe</t>
  </si>
  <si>
    <t>TURYSTYKA</t>
  </si>
  <si>
    <t>Zadania w zakresie upowszechniania turystyki</t>
  </si>
  <si>
    <t>Placówki wychowania pozaszkolnego</t>
  </si>
  <si>
    <t>wydatki inwestycyjne jednostek budżetowych</t>
  </si>
  <si>
    <t>6052</t>
  </si>
  <si>
    <t>Osiedle Bukowe - drogi</t>
  </si>
  <si>
    <t xml:space="preserve">Grzywny i inne kary pieniężne od osób prawnych i innych jednostek organizacyjnych </t>
  </si>
  <si>
    <t>3030</t>
  </si>
  <si>
    <t>Różne wydatki na rzecz osób fizycznych</t>
  </si>
  <si>
    <t>Rp</t>
  </si>
  <si>
    <r>
      <t xml:space="preserve">Otrzymane spadki, zapisy  i darowizny  </t>
    </r>
    <r>
      <rPr>
        <i/>
        <sz val="11"/>
        <rFont val="Arial Narrow"/>
        <family val="2"/>
      </rPr>
      <t xml:space="preserve">- </t>
    </r>
    <r>
      <rPr>
        <b/>
        <i/>
        <sz val="10"/>
        <rFont val="Arial Narrow"/>
        <family val="2"/>
      </rPr>
      <t xml:space="preserve">RO "Wspólny Dom"   </t>
    </r>
    <r>
      <rPr>
        <b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</t>
    </r>
  </si>
  <si>
    <r>
      <t xml:space="preserve">Zakup materiałów i wyposażenia - </t>
    </r>
    <r>
      <rPr>
        <b/>
        <i/>
        <sz val="10"/>
        <rFont val="Arial Narrow"/>
        <family val="2"/>
      </rPr>
      <t>RO "Kotarbińskiego"</t>
    </r>
  </si>
  <si>
    <t>4110</t>
  </si>
  <si>
    <t xml:space="preserve">Wynagrodzenia bezosobowe  </t>
  </si>
  <si>
    <t xml:space="preserve">Zakup energii </t>
  </si>
  <si>
    <r>
      <t>Zakup materiałów i wyposażenia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"Wspólny Dom"</t>
    </r>
  </si>
  <si>
    <r>
      <t>Zakup materiałów i wyposażenia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"Tysiąclecie"</t>
    </r>
  </si>
  <si>
    <t>RO "Tysiąclecie"</t>
  </si>
  <si>
    <r>
      <t xml:space="preserve">Zakup materiałów i wyposażenia - </t>
    </r>
    <r>
      <rPr>
        <b/>
        <i/>
        <sz val="10"/>
        <rFont val="Arial Narrow"/>
        <family val="2"/>
      </rPr>
      <t>RO "Tysiąclecia"</t>
    </r>
  </si>
  <si>
    <t>Zadania w zakresie kultury fizycznej i sportu</t>
  </si>
  <si>
    <t>OP</t>
  </si>
  <si>
    <t>ZMIANY   PLANU  DOCHODÓW  I   WYDATKÓW   NA  ZADANIA  WŁASNE                                               POWIATU    W  2006  ROKU</t>
  </si>
  <si>
    <t>ZMIANY   PLANU  DOCHODÓW  I  WYDATKÓW   NA  ZADANIA  WŁASNE                                               GMINY  W  2006  ROKU</t>
  </si>
  <si>
    <t xml:space="preserve">Załacznik Nr 3 do Uchwały </t>
  </si>
  <si>
    <t>POZOSTAŁE ZADANIA W ZAKRESIE POLITYKI SPOŁECZNEJ</t>
  </si>
  <si>
    <t>Osiedle Wenedów - drogi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</si>
  <si>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</si>
  <si>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</si>
  <si>
    <t>2650</t>
  </si>
  <si>
    <t>Dotacja przedmiotowa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</si>
  <si>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Rozbudowa Cmentarza Komunalnego</t>
    </r>
  </si>
  <si>
    <r>
      <t>Wydatki inwestycyjne jednostek budżetowych - w</t>
    </r>
    <r>
      <rPr>
        <i/>
        <sz val="10"/>
        <rFont val="Arial Narrow"/>
        <family val="2"/>
      </rPr>
      <t>ydatki na inwestycje zakończone</t>
    </r>
  </si>
  <si>
    <t>BZK</t>
  </si>
  <si>
    <r>
      <t xml:space="preserve">Wydatki inwestycyjne jednostek budżetowych  - </t>
    </r>
    <r>
      <rPr>
        <i/>
        <sz val="10"/>
        <rFont val="Arial Narrow"/>
        <family val="2"/>
      </rPr>
      <t>Rozbudowa Cmentarza Komunalnego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</si>
  <si>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"Kotarbińskiego"</t>
    </r>
  </si>
  <si>
    <t>Utrzymanie zieleni w miastach i gminach</t>
  </si>
  <si>
    <t>Drogi wewnętrzne</t>
  </si>
  <si>
    <t>Wydatki inwestycyjne jednostek budżetowych - "ulica śródmiejska"</t>
  </si>
  <si>
    <t>NA 2006 ROK</t>
  </si>
  <si>
    <t xml:space="preserve">Kredyty i pożyczki </t>
  </si>
  <si>
    <t>Pożyczka z WFOŚ i GW</t>
  </si>
  <si>
    <t xml:space="preserve"> -kolektor sanitarny A - II etap </t>
  </si>
  <si>
    <t xml:space="preserve">Pożyczki z Banku Gospodarstwa Krajowego na prefinansowanie programów i projektów z udziałem środków pochodzących z funduszy strukturalnych i Funduszu Spójności </t>
  </si>
  <si>
    <t>Modernizacja budynku Muzeum</t>
  </si>
  <si>
    <t>ulica Połczyńska</t>
  </si>
  <si>
    <t>ulica Olchowa</t>
  </si>
  <si>
    <t>Budowa Centrum rekreacyjno - sportowego w Koszalinie</t>
  </si>
  <si>
    <t xml:space="preserve"> -  spłata pożyczkek na prefinansowanie programów i projektów z udziałem środków pochodzących z funduszy strukturalnych i Funduszu Spójności - Bank Gospodarstwa Krajowego (z 2005 r.)</t>
  </si>
  <si>
    <t xml:space="preserve"> -  spłata pożyczkek na prefinansowanie programów i projektów z udziałem środków pochodzących z funduszy strukturalnych i Funduszu Spójności - Bank Gospodarstwa Krajowego</t>
  </si>
  <si>
    <t>POWIAT</t>
  </si>
  <si>
    <t xml:space="preserve">MIASTA  KOSZALINA                                                                                                                     </t>
  </si>
  <si>
    <t>ZMIANA  PLANU  DOTACJI OTRZYMYWANYCH OD  JEDNOSTEK SAMORZĄDU TERYTORIALNEGO NA PODSTAWIE POROZUMIEŃ                                           NA 2006 ROK</t>
  </si>
  <si>
    <t>z dnia 21 września  2006 r.</t>
  </si>
  <si>
    <t>75075</t>
  </si>
  <si>
    <t>DOCHODY OD OSÓB PRAWNYCH , OD OSÓB FIZYCZNYCH I OD INNYCH JEDNOSTEK NIEPOSIADAJĄCYCH OSOBOWOŚCI PRAWNEJ ORAZ WYDATKI ZWIĄZANE Z ICH POBOREM</t>
  </si>
  <si>
    <t xml:space="preserve">Nr  XXXVII / 579 / 2006  </t>
  </si>
  <si>
    <t>Załącznik nr 5 do Uchwały</t>
  </si>
  <si>
    <t>Nr XXXVII / 579 / 2006</t>
  </si>
  <si>
    <t xml:space="preserve">z dnia  21 września 2006  r.      </t>
  </si>
  <si>
    <t xml:space="preserve">                                                           ZMIANY  PLANU  PRZYCHODÓW I WYDATKÓW </t>
  </si>
  <si>
    <t xml:space="preserve">                                                       GMINNEGO  FUNDUSZU  OCHRONY  ŚRODOWISKA</t>
  </si>
  <si>
    <t xml:space="preserve">                                                       I  GOSPODARKI  WODNEJ NA  2006  ROK</t>
  </si>
  <si>
    <t xml:space="preserve">         </t>
  </si>
  <si>
    <t>Lp.</t>
  </si>
  <si>
    <t>Dział           Rozdział                §</t>
  </si>
  <si>
    <t>Plan na                            2006 r.</t>
  </si>
  <si>
    <t>Zmiany planu</t>
  </si>
  <si>
    <t>Plan po zmianach na 2006 r.</t>
  </si>
  <si>
    <t>2</t>
  </si>
  <si>
    <t>I</t>
  </si>
  <si>
    <t>900         90011</t>
  </si>
  <si>
    <t>PRZYCHODY OGÓŁEM</t>
  </si>
  <si>
    <t>9570</t>
  </si>
  <si>
    <t>Nadwyżki z lat ubiegłych</t>
  </si>
  <si>
    <t>Grzywny i inne kary pieniężne od osób prawnych i innych jednostek organizacyjnych</t>
  </si>
  <si>
    <t>II</t>
  </si>
  <si>
    <t>WYDATKI OGÓŁEM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</si>
  <si>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</si>
  <si>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</si>
  <si>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</si>
  <si>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</si>
  <si>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</si>
  <si>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6110</t>
  </si>
  <si>
    <t>Wydatki inwestycyjne funduszy celowych</t>
  </si>
  <si>
    <t>3.</t>
  </si>
  <si>
    <t>Inne cele służące ochronie środowiska: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</si>
  <si>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</si>
  <si>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</si>
  <si>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</si>
  <si>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</si>
  <si>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Dotacje z funduszy celowych na finansowanie lub dofinansowanie kosztów realizacji inwestycji i zakupów inwestycyjnych jednostek niezaliczanych do sektora finansów publicznych</t>
  </si>
  <si>
    <t>III</t>
  </si>
  <si>
    <t>STAN ŚRODKÓW OBROTOWYCH NA KONIEC ROKU</t>
  </si>
  <si>
    <t xml:space="preserve">              Załącznik Nr 6 do Uchwały</t>
  </si>
  <si>
    <t xml:space="preserve">              Nr XXXVII / 579 / 2006</t>
  </si>
  <si>
    <t xml:space="preserve">              Rady Miejskiej w Koszalinie</t>
  </si>
  <si>
    <t xml:space="preserve">              z dnia 21 września 2006 r.        </t>
  </si>
  <si>
    <t>ZMIANY  PLANU  PRZYCHODÓW  I  WYDATKÓW</t>
  </si>
  <si>
    <t xml:space="preserve">POWIATOWEGO FUNDUSZU GOSPODARKI </t>
  </si>
  <si>
    <t>ZASOBEM GEODEZYJNYM I KARTOGRAFICZNYM</t>
  </si>
  <si>
    <t>Dział
Rozdział
§</t>
  </si>
  <si>
    <t>Plan na                                               2006 r.</t>
  </si>
  <si>
    <t xml:space="preserve">Zmiany </t>
  </si>
  <si>
    <t>Plan po zmianach na                                               2006 r.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</si>
  <si>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</si>
  <si>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</si>
  <si>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</si>
  <si>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</si>
  <si>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</si>
  <si>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</si>
  <si>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IV</t>
  </si>
  <si>
    <t>WYDATKI  OGÓŁEM</t>
  </si>
  <si>
    <t>Wydatki bieżące ( własne )</t>
  </si>
  <si>
    <t xml:space="preserve"> Przelewy redystrybucyjne (na CFZGiK  i  WFZGiK)</t>
  </si>
  <si>
    <t>Składki na Fundusz Pracy</t>
  </si>
  <si>
    <t xml:space="preserve"> Zakup materiałów i wyposażenia</t>
  </si>
  <si>
    <t xml:space="preserve"> Zakup usług pozostałych</t>
  </si>
  <si>
    <t>Wydatki inwestycyjne</t>
  </si>
  <si>
    <t>Wydatki na zakupy inwestycyjne funduszy celowych</t>
  </si>
  <si>
    <t>V</t>
  </si>
  <si>
    <t>STAN ŚRODKÓW OBROTOWYCH  
NA KONIEC ROKU  (III-IV)</t>
  </si>
  <si>
    <t>Załącznik nr 7 do Uchwały</t>
  </si>
  <si>
    <t xml:space="preserve">                      PLAN PRZYCHODÓW I WYDATKÓW DOCHODÓW WŁASNYCH  </t>
  </si>
  <si>
    <t xml:space="preserve">                                                      ZARZĄDU DRÓG MIEJSKICH NA 2006 ROK     </t>
  </si>
  <si>
    <t xml:space="preserve">  </t>
  </si>
  <si>
    <t>Dział, rozdział        §</t>
  </si>
  <si>
    <t>GMINA</t>
  </si>
  <si>
    <t>Stan środków  na początek roku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</si>
  <si>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</si>
  <si>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</si>
  <si>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</si>
  <si>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</si>
  <si>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Grzywny, i inne kary pieniężne od osób prawnych i innych jednostek organizacyjnych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</si>
  <si>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</si>
  <si>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</si>
  <si>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</si>
  <si>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</si>
  <si>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</si>
  <si>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</si>
  <si>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</si>
  <si>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</si>
  <si>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</si>
  <si>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</si>
  <si>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</si>
  <si>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</si>
  <si>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</si>
  <si>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</si>
  <si>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</si>
  <si>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</si>
  <si>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1. Opłaty na rzecz ochrony środowiska</t>
  </si>
  <si>
    <t>2. Odsetki za nieterminowe wpłaty</t>
  </si>
  <si>
    <t>3. Operaty wodnoprawne</t>
  </si>
  <si>
    <t>Utrzymanie zimowe miasta</t>
  </si>
  <si>
    <t>Mechaniczne zamiatanie na drogach publicznych - bez dróg gminnych</t>
  </si>
  <si>
    <t>Utrzymanie parków i zieleńców</t>
  </si>
  <si>
    <t>Stan środków na koniec roku (I+II-III)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</si>
</sst>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9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2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2" xfId="0" applyNumberFormat="1" applyFont="1" applyFill="1" applyBorder="1" applyAlignment="1" applyProtection="1">
      <alignment horizontal="center" vertical="center"/>
      <protection locked="0"/>
    </xf>
    <xf numFmtId="164" fontId="13" fillId="0" borderId="54" xfId="0" applyNumberFormat="1" applyFont="1" applyFill="1" applyBorder="1" applyAlignment="1" applyProtection="1">
      <alignment vertical="center"/>
      <protection locked="0"/>
    </xf>
    <xf numFmtId="0" fontId="10" fillId="0" borderId="55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2" xfId="0" applyNumberFormat="1" applyFont="1" applyBorder="1" applyAlignment="1">
      <alignment horizontal="centerContinuous" vertical="center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1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19" applyNumberFormat="1" applyFont="1" applyFill="1" applyBorder="1" applyAlignment="1" applyProtection="1">
      <alignment vertical="center" wrapText="1"/>
      <protection locked="0"/>
    </xf>
    <xf numFmtId="0" fontId="4" fillId="0" borderId="69" xfId="0" applyNumberFormat="1" applyFont="1" applyFill="1" applyBorder="1" applyAlignment="1" applyProtection="1">
      <alignment horizontal="center" vertical="center"/>
      <protection locked="0"/>
    </xf>
    <xf numFmtId="3" fontId="4" fillId="0" borderId="68" xfId="0" applyNumberFormat="1" applyFont="1" applyFill="1" applyBorder="1" applyAlignment="1" applyProtection="1">
      <alignment horizontal="right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164" fontId="13" fillId="0" borderId="54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3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3" fontId="21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0" fontId="18" fillId="0" borderId="7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75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75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164" fontId="13" fillId="0" borderId="57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0" fontId="13" fillId="0" borderId="57" xfId="0" applyNumberFormat="1" applyFont="1" applyFill="1" applyBorder="1" applyAlignment="1" applyProtection="1">
      <alignment vertical="center" wrapText="1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3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1" fontId="21" fillId="0" borderId="1" xfId="0" applyNumberFormat="1" applyFont="1" applyFill="1" applyBorder="1" applyAlignment="1" applyProtection="1">
      <alignment horizontal="centerContinuous" vertical="center"/>
      <protection locked="0"/>
    </xf>
    <xf numFmtId="0" fontId="21" fillId="0" borderId="39" xfId="0" applyNumberFormat="1" applyFont="1" applyFill="1" applyBorder="1" applyAlignment="1" applyProtection="1">
      <alignment vertical="center" wrapText="1"/>
      <protection locked="0"/>
    </xf>
    <xf numFmtId="0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1" fillId="0" borderId="7" xfId="0" applyNumberFormat="1" applyFont="1" applyFill="1" applyBorder="1" applyAlignment="1" applyProtection="1">
      <alignment horizontal="right" vertical="center"/>
      <protection locked="0"/>
    </xf>
    <xf numFmtId="3" fontId="21" fillId="0" borderId="25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Fill="1" applyBorder="1" applyAlignment="1" applyProtection="1">
      <alignment vertical="center"/>
      <protection locked="0"/>
    </xf>
    <xf numFmtId="3" fontId="21" fillId="0" borderId="27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49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49" fontId="13" fillId="0" borderId="5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78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164" fontId="5" fillId="0" borderId="39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7" xfId="19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vertical="center"/>
      <protection locked="0"/>
    </xf>
    <xf numFmtId="3" fontId="4" fillId="0" borderId="73" xfId="0" applyNumberFormat="1" applyFont="1" applyFill="1" applyBorder="1" applyAlignment="1" applyProtection="1">
      <alignment vertical="center"/>
      <protection locked="0"/>
    </xf>
    <xf numFmtId="0" fontId="4" fillId="0" borderId="56" xfId="0" applyNumberFormat="1" applyFont="1" applyFill="1" applyBorder="1" applyAlignment="1" applyProtection="1">
      <alignment vertical="center" wrapText="1"/>
      <protection locked="0"/>
    </xf>
    <xf numFmtId="164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61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49" fontId="4" fillId="0" borderId="79" xfId="0" applyNumberFormat="1" applyFont="1" applyFill="1" applyBorder="1" applyAlignment="1" applyProtection="1">
      <alignment horizontal="centerContinuous" vertical="center"/>
      <protection locked="0"/>
    </xf>
    <xf numFmtId="1" fontId="4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3" xfId="19" applyNumberFormat="1" applyFont="1" applyFill="1" applyBorder="1" applyAlignment="1" applyProtection="1">
      <alignment vertical="center" wrapText="1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75" xfId="0" applyNumberFormat="1" applyFont="1" applyFill="1" applyBorder="1" applyAlignment="1" applyProtection="1">
      <alignment vertical="center"/>
      <protection locked="0"/>
    </xf>
    <xf numFmtId="49" fontId="18" fillId="0" borderId="60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0" fontId="18" fillId="0" borderId="39" xfId="0" applyNumberFormat="1" applyFont="1" applyFill="1" applyBorder="1" applyAlignment="1" applyProtection="1">
      <alignment horizontal="center" vertical="center"/>
      <protection locked="0"/>
    </xf>
    <xf numFmtId="3" fontId="18" fillId="0" borderId="7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1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3" fontId="18" fillId="0" borderId="7" xfId="0" applyNumberFormat="1" applyFont="1" applyFill="1" applyBorder="1" applyAlignment="1" applyProtection="1">
      <alignment horizontal="right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vertical="center"/>
      <protection locked="0"/>
    </xf>
    <xf numFmtId="3" fontId="22" fillId="0" borderId="45" xfId="0" applyNumberFormat="1" applyFont="1" applyFill="1" applyBorder="1" applyAlignment="1" applyProtection="1">
      <alignment vertical="center"/>
      <protection locked="0"/>
    </xf>
    <xf numFmtId="3" fontId="18" fillId="0" borderId="45" xfId="0" applyNumberFormat="1" applyFont="1" applyFill="1" applyBorder="1" applyAlignment="1" applyProtection="1">
      <alignment vertical="center"/>
      <protection locked="0"/>
    </xf>
    <xf numFmtId="49" fontId="18" fillId="0" borderId="60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39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7" xfId="19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/>
      <protection locked="0"/>
    </xf>
    <xf numFmtId="0" fontId="2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22" fillId="0" borderId="49" xfId="0" applyNumberFormat="1" applyFont="1" applyFill="1" applyBorder="1" applyAlignment="1" applyProtection="1">
      <alignment vertical="center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4" fillId="0" borderId="17" xfId="0" applyNumberFormat="1" applyFont="1" applyBorder="1" applyAlignment="1" applyProtection="1">
      <alignment horizontal="centerContinuous" vertical="center"/>
      <protection locked="0"/>
    </xf>
    <xf numFmtId="164" fontId="4" fillId="0" borderId="42" xfId="0" applyNumberFormat="1" applyFont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54" xfId="0" applyNumberFormat="1" applyFont="1" applyFill="1" applyBorder="1" applyAlignment="1" applyProtection="1">
      <alignment vertical="center" wrapText="1"/>
      <protection locked="0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13" fillId="0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2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60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21" fillId="0" borderId="7" xfId="0" applyFont="1" applyBorder="1" applyAlignment="1">
      <alignment/>
    </xf>
    <xf numFmtId="3" fontId="13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3" fontId="18" fillId="0" borderId="7" xfId="0" applyNumberFormat="1" applyFont="1" applyBorder="1" applyAlignment="1">
      <alignment/>
    </xf>
    <xf numFmtId="3" fontId="8" fillId="0" borderId="45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6" fillId="0" borderId="6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27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3" fontId="14" fillId="0" borderId="16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28" fillId="0" borderId="0" xfId="0" applyNumberFormat="1" applyFont="1" applyFill="1" applyBorder="1" applyAlignment="1" applyProtection="1">
      <alignment vertical="top"/>
      <protection/>
    </xf>
    <xf numFmtId="3" fontId="28" fillId="0" borderId="0" xfId="0" applyNumberFormat="1" applyFont="1" applyFill="1" applyBorder="1" applyAlignment="1" applyProtection="1">
      <alignment horizontal="center" vertical="top"/>
      <protection/>
    </xf>
    <xf numFmtId="4" fontId="2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84" xfId="0" applyNumberFormat="1" applyFont="1" applyFill="1" applyBorder="1" applyAlignment="1" applyProtection="1">
      <alignment horizontal="center" vertical="center" wrapText="1"/>
      <protection/>
    </xf>
    <xf numFmtId="49" fontId="10" fillId="0" borderId="85" xfId="0" applyNumberFormat="1" applyFont="1" applyFill="1" applyBorder="1" applyAlignment="1" applyProtection="1">
      <alignment horizontal="center" vertical="center" wrapText="1"/>
      <protection/>
    </xf>
    <xf numFmtId="0" fontId="8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5" xfId="0" applyNumberFormat="1" applyFont="1" applyFill="1" applyBorder="1" applyAlignment="1" applyProtection="1">
      <alignment vertical="center"/>
      <protection/>
    </xf>
    <xf numFmtId="0" fontId="6" fillId="0" borderId="88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7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89" xfId="0" applyNumberFormat="1" applyFont="1" applyFill="1" applyBorder="1" applyAlignment="1" applyProtection="1">
      <alignment vertical="center"/>
      <protection/>
    </xf>
    <xf numFmtId="49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47" xfId="0" applyNumberFormat="1" applyFont="1" applyFill="1" applyBorder="1" applyAlignment="1" applyProtection="1">
      <alignment horizontal="center" vertical="center" wrapText="1"/>
      <protection/>
    </xf>
    <xf numFmtId="3" fontId="14" fillId="0" borderId="29" xfId="0" applyNumberFormat="1" applyFont="1" applyFill="1" applyBorder="1" applyAlignment="1" applyProtection="1">
      <alignment vertical="center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4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5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7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89" xfId="0" applyNumberFormat="1" applyFont="1" applyFill="1" applyBorder="1" applyAlignment="1" applyProtection="1">
      <alignment vertical="center"/>
      <protection/>
    </xf>
    <xf numFmtId="0" fontId="18" fillId="0" borderId="61" xfId="0" applyNumberFormat="1" applyFont="1" applyFill="1" applyBorder="1" applyAlignment="1" applyProtection="1">
      <alignment horizontal="center" vertical="center"/>
      <protection/>
    </xf>
    <xf numFmtId="3" fontId="6" fillId="0" borderId="76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90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29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166" fontId="14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7" fillId="0" borderId="46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 wrapText="1"/>
    </xf>
    <xf numFmtId="1" fontId="17" fillId="0" borderId="20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19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3" fillId="0" borderId="91" xfId="0" applyFont="1" applyBorder="1" applyAlignment="1">
      <alignment horizontal="center" vertical="center"/>
    </xf>
    <xf numFmtId="0" fontId="13" fillId="0" borderId="68" xfId="0" applyFont="1" applyBorder="1" applyAlignment="1">
      <alignment horizontal="left" vertical="center" wrapText="1"/>
    </xf>
    <xf numFmtId="3" fontId="9" fillId="0" borderId="92" xfId="0" applyNumberFormat="1" applyFont="1" applyBorder="1" applyAlignment="1">
      <alignment horizontal="right" vertical="center"/>
    </xf>
    <xf numFmtId="3" fontId="9" fillId="0" borderId="68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49" fontId="6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165" fontId="8" fillId="0" borderId="86" xfId="0" applyNumberFormat="1" applyFont="1" applyBorder="1" applyAlignment="1">
      <alignment horizontal="center" vertical="center" wrapText="1"/>
    </xf>
    <xf numFmtId="3" fontId="8" fillId="0" borderId="85" xfId="0" applyNumberFormat="1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/>
    </xf>
    <xf numFmtId="3" fontId="17" fillId="0" borderId="8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3" fontId="14" fillId="0" borderId="92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74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3" fontId="14" fillId="0" borderId="85" xfId="0" applyNumberFormat="1" applyFont="1" applyBorder="1" applyAlignment="1">
      <alignment horizontal="right" vertical="center"/>
    </xf>
    <xf numFmtId="3" fontId="14" fillId="0" borderId="86" xfId="0" applyNumberFormat="1" applyFont="1" applyBorder="1" applyAlignment="1">
      <alignment horizontal="right" vertical="center"/>
    </xf>
    <xf numFmtId="3" fontId="14" fillId="0" borderId="94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14" fillId="0" borderId="9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95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96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75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9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7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9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89" xfId="0" applyNumberFormat="1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6" fillId="0" borderId="88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3" fontId="14" fillId="0" borderId="100" xfId="0" applyNumberFormat="1" applyFont="1" applyBorder="1" applyAlignment="1">
      <alignment horizontal="right" vertical="center"/>
    </xf>
    <xf numFmtId="3" fontId="14" fillId="0" borderId="87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14" fillId="0" borderId="65" xfId="0" applyNumberFormat="1" applyFont="1" applyBorder="1" applyAlignment="1">
      <alignment vertical="center"/>
    </xf>
    <xf numFmtId="0" fontId="13" fillId="0" borderId="77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13" fillId="0" borderId="41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1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3" fontId="26" fillId="0" borderId="7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0" fontId="26" fillId="0" borderId="50" xfId="0" applyFont="1" applyBorder="1" applyAlignment="1">
      <alignment horizontal="center" vertical="center"/>
    </xf>
    <xf numFmtId="0" fontId="26" fillId="0" borderId="41" xfId="0" applyFont="1" applyBorder="1" applyAlignment="1">
      <alignment vertical="center" wrapText="1"/>
    </xf>
    <xf numFmtId="3" fontId="26" fillId="0" borderId="75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/>
    </xf>
    <xf numFmtId="3" fontId="26" fillId="0" borderId="101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3" fontId="26" fillId="0" borderId="63" xfId="0" applyNumberFormat="1" applyFont="1" applyBorder="1" applyAlignment="1">
      <alignment vertical="center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NumberFormat="1" applyFont="1" applyFill="1" applyBorder="1" applyAlignment="1" applyProtection="1">
      <alignment vertical="center" wrapText="1"/>
      <protection locked="0"/>
    </xf>
    <xf numFmtId="3" fontId="13" fillId="0" borderId="52" xfId="0" applyNumberFormat="1" applyFont="1" applyBorder="1" applyAlignment="1">
      <alignment vertical="center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3" fontId="13" fillId="0" borderId="58" xfId="0" applyNumberFormat="1" applyFont="1" applyBorder="1" applyAlignment="1">
      <alignment vertical="center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1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C3" sqref="C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3.5" customHeight="1">
      <c r="D1" s="3"/>
      <c r="E1" s="3"/>
      <c r="F1" s="4" t="s">
        <v>13</v>
      </c>
      <c r="G1" s="5"/>
    </row>
    <row r="2" spans="1:7" ht="13.5" customHeight="1">
      <c r="A2" s="6"/>
      <c r="B2" s="7"/>
      <c r="C2" s="8"/>
      <c r="D2" s="9"/>
      <c r="E2" s="9"/>
      <c r="F2" s="10" t="s">
        <v>212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3.5" customHeight="1">
      <c r="A4" s="6"/>
      <c r="B4" s="7"/>
      <c r="C4" s="8"/>
      <c r="D4" s="9"/>
      <c r="E4" s="9"/>
      <c r="F4" s="10" t="s">
        <v>209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179</v>
      </c>
      <c r="B6" s="13"/>
      <c r="C6" s="14"/>
      <c r="D6" s="15"/>
      <c r="E6" s="15"/>
      <c r="F6" s="15"/>
      <c r="G6" s="15"/>
    </row>
    <row r="7" spans="1:7" s="16" customFormat="1" ht="13.5" customHeight="1" thickBot="1">
      <c r="A7" s="12"/>
      <c r="B7" s="13"/>
      <c r="C7" s="14"/>
      <c r="D7" s="15"/>
      <c r="E7" s="15"/>
      <c r="F7" s="15"/>
      <c r="G7" s="15" t="s">
        <v>15</v>
      </c>
    </row>
    <row r="8" spans="1:7" s="23" customFormat="1" ht="24.75" customHeight="1">
      <c r="A8" s="17" t="s">
        <v>0</v>
      </c>
      <c r="B8" s="18" t="s">
        <v>1</v>
      </c>
      <c r="C8" s="151" t="s">
        <v>2</v>
      </c>
      <c r="D8" s="163" t="s">
        <v>16</v>
      </c>
      <c r="E8" s="20"/>
      <c r="F8" s="21" t="s">
        <v>3</v>
      </c>
      <c r="G8" s="22"/>
    </row>
    <row r="9" spans="1:7" s="23" customFormat="1" ht="12" customHeight="1">
      <c r="A9" s="417" t="s">
        <v>4</v>
      </c>
      <c r="B9" s="25"/>
      <c r="C9" s="152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6">
        <v>2</v>
      </c>
      <c r="C10" s="153">
        <v>3</v>
      </c>
      <c r="D10" s="126">
        <v>4</v>
      </c>
      <c r="E10" s="127">
        <v>5</v>
      </c>
      <c r="F10" s="126">
        <v>6</v>
      </c>
      <c r="G10" s="128">
        <v>7</v>
      </c>
    </row>
    <row r="11" spans="1:7" s="39" customFormat="1" ht="16.5" customHeight="1" thickBot="1" thickTop="1">
      <c r="A11" s="129">
        <v>600</v>
      </c>
      <c r="B11" s="50" t="s">
        <v>20</v>
      </c>
      <c r="C11" s="154" t="s">
        <v>18</v>
      </c>
      <c r="D11" s="164"/>
      <c r="E11" s="130">
        <f>E12</f>
        <v>19000</v>
      </c>
      <c r="F11" s="93">
        <f>F12+F17</f>
        <v>450000</v>
      </c>
      <c r="G11" s="66">
        <f>G12+G17</f>
        <v>400000</v>
      </c>
    </row>
    <row r="12" spans="1:7" s="39" customFormat="1" ht="14.25" customHeight="1" thickTop="1">
      <c r="A12" s="182">
        <v>60016</v>
      </c>
      <c r="B12" s="64" t="s">
        <v>66</v>
      </c>
      <c r="C12" s="162"/>
      <c r="D12" s="168"/>
      <c r="E12" s="43">
        <f>E13</f>
        <v>19000</v>
      </c>
      <c r="F12" s="183">
        <f>SUM(F14:F14)</f>
        <v>200000</v>
      </c>
      <c r="G12" s="45">
        <f>G14</f>
        <v>400000</v>
      </c>
    </row>
    <row r="13" spans="1:7" s="233" customFormat="1" ht="30.75" customHeight="1">
      <c r="A13" s="345" t="s">
        <v>89</v>
      </c>
      <c r="B13" s="264" t="s">
        <v>163</v>
      </c>
      <c r="C13" s="265"/>
      <c r="D13" s="266"/>
      <c r="E13" s="238">
        <v>19000</v>
      </c>
      <c r="F13" s="249"/>
      <c r="G13" s="232"/>
    </row>
    <row r="14" spans="1:7" s="46" customFormat="1" ht="15" customHeight="1">
      <c r="A14" s="184" t="s">
        <v>65</v>
      </c>
      <c r="B14" s="55" t="s">
        <v>41</v>
      </c>
      <c r="C14" s="155"/>
      <c r="D14" s="167"/>
      <c r="E14" s="56"/>
      <c r="F14" s="57">
        <f>F15+F16</f>
        <v>200000</v>
      </c>
      <c r="G14" s="58">
        <f>G15+G16</f>
        <v>400000</v>
      </c>
    </row>
    <row r="15" spans="1:7" s="392" customFormat="1" ht="11.25" customHeight="1">
      <c r="A15" s="385"/>
      <c r="B15" s="386" t="s">
        <v>162</v>
      </c>
      <c r="C15" s="387"/>
      <c r="D15" s="388"/>
      <c r="E15" s="389"/>
      <c r="F15" s="390"/>
      <c r="G15" s="391">
        <v>400000</v>
      </c>
    </row>
    <row r="16" spans="1:7" s="392" customFormat="1" ht="12.75" customHeight="1">
      <c r="A16" s="385"/>
      <c r="B16" s="386" t="s">
        <v>182</v>
      </c>
      <c r="C16" s="387"/>
      <c r="D16" s="388"/>
      <c r="E16" s="389"/>
      <c r="F16" s="390">
        <v>200000</v>
      </c>
      <c r="G16" s="391"/>
    </row>
    <row r="17" spans="1:7" s="39" customFormat="1" ht="15.75" customHeight="1">
      <c r="A17" s="182">
        <v>60017</v>
      </c>
      <c r="B17" s="64" t="s">
        <v>193</v>
      </c>
      <c r="C17" s="162"/>
      <c r="D17" s="168"/>
      <c r="E17" s="43"/>
      <c r="F17" s="183">
        <f>SUM(F18)</f>
        <v>250000</v>
      </c>
      <c r="G17" s="45"/>
    </row>
    <row r="18" spans="1:7" s="233" customFormat="1" ht="17.25" customHeight="1" thickBot="1">
      <c r="A18" s="345" t="s">
        <v>50</v>
      </c>
      <c r="B18" s="264" t="s">
        <v>34</v>
      </c>
      <c r="C18" s="265"/>
      <c r="D18" s="266"/>
      <c r="E18" s="238"/>
      <c r="F18" s="249">
        <v>250000</v>
      </c>
      <c r="G18" s="232"/>
    </row>
    <row r="19" spans="1:7" s="39" customFormat="1" ht="17.25" customHeight="1" thickBot="1" thickTop="1">
      <c r="A19" s="129">
        <v>630</v>
      </c>
      <c r="B19" s="50" t="s">
        <v>157</v>
      </c>
      <c r="C19" s="154" t="s">
        <v>116</v>
      </c>
      <c r="D19" s="164"/>
      <c r="E19" s="130"/>
      <c r="F19" s="93">
        <f>F20</f>
        <v>4000</v>
      </c>
      <c r="G19" s="66"/>
    </row>
    <row r="20" spans="1:7" s="39" customFormat="1" ht="30" customHeight="1" thickTop="1">
      <c r="A20" s="182">
        <v>63003</v>
      </c>
      <c r="B20" s="64" t="s">
        <v>158</v>
      </c>
      <c r="C20" s="162"/>
      <c r="D20" s="168"/>
      <c r="E20" s="43"/>
      <c r="F20" s="183">
        <f>SUM(F21:F21)</f>
        <v>4000</v>
      </c>
      <c r="G20" s="45"/>
    </row>
    <row r="21" spans="1:7" s="46" customFormat="1" ht="15" customHeight="1" thickBot="1">
      <c r="A21" s="184" t="s">
        <v>11</v>
      </c>
      <c r="B21" s="55" t="s">
        <v>10</v>
      </c>
      <c r="C21" s="155"/>
      <c r="D21" s="167"/>
      <c r="E21" s="56"/>
      <c r="F21" s="57">
        <v>4000</v>
      </c>
      <c r="G21" s="58"/>
    </row>
    <row r="22" spans="1:7" s="39" customFormat="1" ht="14.25" customHeight="1" thickBot="1" thickTop="1">
      <c r="A22" s="32">
        <v>700</v>
      </c>
      <c r="B22" s="33" t="s">
        <v>31</v>
      </c>
      <c r="C22" s="149"/>
      <c r="D22" s="35">
        <f>D26+D23</f>
        <v>0</v>
      </c>
      <c r="E22" s="36">
        <f>E26+E23</f>
        <v>1240000</v>
      </c>
      <c r="F22" s="288">
        <f>F23+F26+F29</f>
        <v>600</v>
      </c>
      <c r="G22" s="38">
        <f>G23+G26+G29</f>
        <v>4830400</v>
      </c>
    </row>
    <row r="23" spans="1:7" s="46" customFormat="1" ht="15.75" customHeight="1" thickTop="1">
      <c r="A23" s="40">
        <v>70001</v>
      </c>
      <c r="B23" s="41" t="s">
        <v>113</v>
      </c>
      <c r="C23" s="156" t="s">
        <v>18</v>
      </c>
      <c r="D23" s="168"/>
      <c r="E23" s="43"/>
      <c r="F23" s="44"/>
      <c r="G23" s="45">
        <f>SUM(G24:G25)</f>
        <v>4830000</v>
      </c>
    </row>
    <row r="24" spans="1:7" s="46" customFormat="1" ht="27" customHeight="1">
      <c r="A24" s="54" t="s">
        <v>185</v>
      </c>
      <c r="B24" s="82" t="s">
        <v>186</v>
      </c>
      <c r="C24" s="148"/>
      <c r="D24" s="170"/>
      <c r="E24" s="65"/>
      <c r="F24" s="49"/>
      <c r="G24" s="132">
        <v>1970000</v>
      </c>
    </row>
    <row r="25" spans="1:7" s="39" customFormat="1" ht="65.25" customHeight="1">
      <c r="A25" s="268">
        <v>6210</v>
      </c>
      <c r="B25" s="269" t="s">
        <v>114</v>
      </c>
      <c r="C25" s="244"/>
      <c r="D25" s="172"/>
      <c r="E25" s="230"/>
      <c r="F25" s="267"/>
      <c r="G25" s="289">
        <v>2860000</v>
      </c>
    </row>
    <row r="26" spans="1:7" s="46" customFormat="1" ht="15.75" customHeight="1">
      <c r="A26" s="40">
        <v>70005</v>
      </c>
      <c r="B26" s="41" t="s">
        <v>48</v>
      </c>
      <c r="C26" s="156" t="s">
        <v>49</v>
      </c>
      <c r="D26" s="168"/>
      <c r="E26" s="43">
        <f>SUM(E27:E28)</f>
        <v>1240000</v>
      </c>
      <c r="F26" s="44"/>
      <c r="G26" s="45"/>
    </row>
    <row r="27" spans="1:7" s="46" customFormat="1" ht="14.25" customHeight="1">
      <c r="A27" s="105" t="s">
        <v>59</v>
      </c>
      <c r="B27" s="302" t="s">
        <v>60</v>
      </c>
      <c r="C27" s="382"/>
      <c r="D27" s="374"/>
      <c r="E27" s="375">
        <v>40000</v>
      </c>
      <c r="F27" s="303"/>
      <c r="G27" s="144"/>
    </row>
    <row r="28" spans="1:7" s="46" customFormat="1" ht="48.75" customHeight="1">
      <c r="A28" s="245" t="s">
        <v>110</v>
      </c>
      <c r="B28" s="293" t="s">
        <v>131</v>
      </c>
      <c r="C28" s="195"/>
      <c r="D28" s="295"/>
      <c r="E28" s="383">
        <v>1200000</v>
      </c>
      <c r="F28" s="384"/>
      <c r="G28" s="197"/>
    </row>
    <row r="29" spans="1:7" s="46" customFormat="1" ht="18.75" customHeight="1">
      <c r="A29" s="317" t="s">
        <v>149</v>
      </c>
      <c r="B29" s="342" t="s">
        <v>21</v>
      </c>
      <c r="C29" s="311"/>
      <c r="D29" s="325"/>
      <c r="E29" s="326"/>
      <c r="F29" s="343">
        <f>SUM(F30:F31)</f>
        <v>600</v>
      </c>
      <c r="G29" s="344">
        <f>SUM(G30)</f>
        <v>400</v>
      </c>
    </row>
    <row r="30" spans="1:7" s="46" customFormat="1" ht="29.25" customHeight="1">
      <c r="A30" s="97" t="s">
        <v>67</v>
      </c>
      <c r="B30" s="48" t="s">
        <v>172</v>
      </c>
      <c r="C30" s="244"/>
      <c r="D30" s="167"/>
      <c r="E30" s="238"/>
      <c r="F30" s="135"/>
      <c r="G30" s="232">
        <v>400</v>
      </c>
    </row>
    <row r="31" spans="1:7" s="46" customFormat="1" ht="33.75" customHeight="1" thickBot="1">
      <c r="A31" s="97" t="s">
        <v>67</v>
      </c>
      <c r="B31" s="48" t="s">
        <v>173</v>
      </c>
      <c r="C31" s="244"/>
      <c r="D31" s="167"/>
      <c r="E31" s="238"/>
      <c r="F31" s="231">
        <v>600</v>
      </c>
      <c r="G31" s="232"/>
    </row>
    <row r="32" spans="1:7" s="46" customFormat="1" ht="18.75" customHeight="1" thickBot="1" thickTop="1">
      <c r="A32" s="59">
        <v>710</v>
      </c>
      <c r="B32" s="50" t="s">
        <v>94</v>
      </c>
      <c r="C32" s="149"/>
      <c r="D32" s="35"/>
      <c r="E32" s="36">
        <f>SUM(E33)</f>
        <v>40000</v>
      </c>
      <c r="F32" s="93"/>
      <c r="G32" s="66">
        <f>G33</f>
        <v>240000</v>
      </c>
    </row>
    <row r="33" spans="1:7" s="46" customFormat="1" ht="15" customHeight="1" thickTop="1">
      <c r="A33" s="61" t="s">
        <v>95</v>
      </c>
      <c r="B33" s="147" t="s">
        <v>96</v>
      </c>
      <c r="C33" s="158" t="s">
        <v>18</v>
      </c>
      <c r="D33" s="169"/>
      <c r="E33" s="62">
        <f>SUM(E34)</f>
        <v>40000</v>
      </c>
      <c r="F33" s="196"/>
      <c r="G33" s="197">
        <f>SUM(G35:G36)</f>
        <v>240000</v>
      </c>
    </row>
    <row r="34" spans="1:7" s="233" customFormat="1" ht="64.5" customHeight="1">
      <c r="A34" s="199" t="s">
        <v>22</v>
      </c>
      <c r="B34" s="234" t="s">
        <v>42</v>
      </c>
      <c r="C34" s="393"/>
      <c r="D34" s="350"/>
      <c r="E34" s="351">
        <v>40000</v>
      </c>
      <c r="F34" s="394"/>
      <c r="G34" s="395"/>
    </row>
    <row r="35" spans="1:7" s="46" customFormat="1" ht="15.75" customHeight="1">
      <c r="A35" s="54" t="s">
        <v>11</v>
      </c>
      <c r="B35" s="82" t="s">
        <v>10</v>
      </c>
      <c r="C35" s="148"/>
      <c r="D35" s="170"/>
      <c r="E35" s="65"/>
      <c r="F35" s="49"/>
      <c r="G35" s="58">
        <v>40000</v>
      </c>
    </row>
    <row r="36" spans="1:7" s="46" customFormat="1" ht="30.75" customHeight="1" thickBot="1">
      <c r="A36" s="54" t="s">
        <v>65</v>
      </c>
      <c r="B36" s="55" t="s">
        <v>190</v>
      </c>
      <c r="C36" s="148"/>
      <c r="D36" s="170"/>
      <c r="E36" s="65"/>
      <c r="F36" s="49"/>
      <c r="G36" s="58">
        <v>200000</v>
      </c>
    </row>
    <row r="37" spans="1:7" s="46" customFormat="1" ht="15.75" customHeight="1" thickBot="1" thickTop="1">
      <c r="A37" s="59">
        <v>750</v>
      </c>
      <c r="B37" s="50" t="s">
        <v>23</v>
      </c>
      <c r="C37" s="149"/>
      <c r="D37" s="35"/>
      <c r="E37" s="36">
        <f>SUM(E44+E38)</f>
        <v>60400</v>
      </c>
      <c r="F37" s="93">
        <f>F44+F38</f>
        <v>5456</v>
      </c>
      <c r="G37" s="66">
        <f>G38+G41+G44</f>
        <v>144200</v>
      </c>
    </row>
    <row r="38" spans="1:7" s="46" customFormat="1" ht="15.75" customHeight="1" thickTop="1">
      <c r="A38" s="61" t="s">
        <v>97</v>
      </c>
      <c r="B38" s="147" t="s">
        <v>98</v>
      </c>
      <c r="C38" s="158" t="s">
        <v>166</v>
      </c>
      <c r="D38" s="169"/>
      <c r="E38" s="62">
        <f>E39</f>
        <v>60000</v>
      </c>
      <c r="F38" s="196"/>
      <c r="G38" s="197">
        <f>SUM(G40:G40)</f>
        <v>60000</v>
      </c>
    </row>
    <row r="39" spans="1:7" s="233" customFormat="1" ht="15.75" customHeight="1">
      <c r="A39" s="226" t="s">
        <v>59</v>
      </c>
      <c r="B39" s="227" t="s">
        <v>60</v>
      </c>
      <c r="C39" s="228"/>
      <c r="D39" s="229"/>
      <c r="E39" s="230">
        <v>60000</v>
      </c>
      <c r="F39" s="231"/>
      <c r="G39" s="232"/>
    </row>
    <row r="40" spans="1:7" s="233" customFormat="1" ht="15.75" customHeight="1">
      <c r="A40" s="226" t="s">
        <v>164</v>
      </c>
      <c r="B40" s="227" t="s">
        <v>165</v>
      </c>
      <c r="C40" s="228"/>
      <c r="D40" s="229"/>
      <c r="E40" s="230"/>
      <c r="F40" s="231"/>
      <c r="G40" s="232">
        <v>60000</v>
      </c>
    </row>
    <row r="41" spans="1:7" s="46" customFormat="1" ht="30" customHeight="1">
      <c r="A41" s="178" t="s">
        <v>210</v>
      </c>
      <c r="B41" s="179" t="s">
        <v>154</v>
      </c>
      <c r="C41" s="162"/>
      <c r="D41" s="174"/>
      <c r="E41" s="118"/>
      <c r="F41" s="183"/>
      <c r="G41" s="45">
        <f>SUM(G42:G43)</f>
        <v>84000</v>
      </c>
    </row>
    <row r="42" spans="1:7" s="46" customFormat="1" ht="15.75" customHeight="1">
      <c r="A42" s="97" t="s">
        <v>155</v>
      </c>
      <c r="B42" s="48" t="s">
        <v>156</v>
      </c>
      <c r="C42" s="228" t="s">
        <v>116</v>
      </c>
      <c r="D42" s="172"/>
      <c r="E42" s="230"/>
      <c r="F42" s="135"/>
      <c r="G42" s="232">
        <v>4000</v>
      </c>
    </row>
    <row r="43" spans="1:7" s="46" customFormat="1" ht="15.75" customHeight="1">
      <c r="A43" s="97" t="s">
        <v>11</v>
      </c>
      <c r="B43" s="48" t="s">
        <v>10</v>
      </c>
      <c r="C43" s="228" t="s">
        <v>52</v>
      </c>
      <c r="D43" s="172"/>
      <c r="E43" s="230"/>
      <c r="F43" s="135"/>
      <c r="G43" s="232">
        <v>80000</v>
      </c>
    </row>
    <row r="44" spans="1:7" s="46" customFormat="1" ht="15" customHeight="1">
      <c r="A44" s="178" t="s">
        <v>33</v>
      </c>
      <c r="B44" s="179" t="s">
        <v>21</v>
      </c>
      <c r="C44" s="162" t="s">
        <v>122</v>
      </c>
      <c r="D44" s="174"/>
      <c r="E44" s="118">
        <f>SUM(E45:E51)</f>
        <v>400</v>
      </c>
      <c r="F44" s="183">
        <f>F45+F46+F51</f>
        <v>5456</v>
      </c>
      <c r="G44" s="45">
        <f>G46+G51</f>
        <v>200</v>
      </c>
    </row>
    <row r="45" spans="1:7" s="46" customFormat="1" ht="28.5" customHeight="1">
      <c r="A45" s="345" t="s">
        <v>90</v>
      </c>
      <c r="B45" s="305" t="s">
        <v>167</v>
      </c>
      <c r="C45" s="306"/>
      <c r="D45" s="229"/>
      <c r="E45" s="230">
        <v>400</v>
      </c>
      <c r="F45" s="135"/>
      <c r="G45" s="134"/>
    </row>
    <row r="46" spans="1:7" s="424" customFormat="1" ht="12.75" customHeight="1">
      <c r="A46" s="418"/>
      <c r="B46" s="419" t="s">
        <v>174</v>
      </c>
      <c r="C46" s="420"/>
      <c r="D46" s="409"/>
      <c r="E46" s="421"/>
      <c r="F46" s="422">
        <f>SUM(F47:F50)</f>
        <v>4756</v>
      </c>
      <c r="G46" s="423">
        <f>SUM(G47:G50)</f>
        <v>200</v>
      </c>
    </row>
    <row r="47" spans="1:7" s="392" customFormat="1" ht="12.75" customHeight="1">
      <c r="A47" s="385" t="s">
        <v>155</v>
      </c>
      <c r="B47" s="396" t="s">
        <v>170</v>
      </c>
      <c r="C47" s="397"/>
      <c r="D47" s="398"/>
      <c r="E47" s="399"/>
      <c r="F47" s="400">
        <v>3000</v>
      </c>
      <c r="G47" s="401"/>
    </row>
    <row r="48" spans="1:7" s="392" customFormat="1" ht="12.75" customHeight="1">
      <c r="A48" s="385" t="s">
        <v>169</v>
      </c>
      <c r="B48" s="396" t="s">
        <v>112</v>
      </c>
      <c r="C48" s="397"/>
      <c r="D48" s="398"/>
      <c r="E48" s="399"/>
      <c r="F48" s="400">
        <v>600</v>
      </c>
      <c r="G48" s="401"/>
    </row>
    <row r="49" spans="1:7" s="392" customFormat="1" ht="12.75" customHeight="1">
      <c r="A49" s="385" t="s">
        <v>67</v>
      </c>
      <c r="B49" s="396" t="s">
        <v>26</v>
      </c>
      <c r="C49" s="387"/>
      <c r="D49" s="398"/>
      <c r="E49" s="399"/>
      <c r="F49" s="390"/>
      <c r="G49" s="402">
        <v>200</v>
      </c>
    </row>
    <row r="50" spans="1:7" s="407" customFormat="1" ht="12.75" customHeight="1">
      <c r="A50" s="403" t="s">
        <v>138</v>
      </c>
      <c r="B50" s="386" t="s">
        <v>171</v>
      </c>
      <c r="C50" s="404"/>
      <c r="D50" s="388"/>
      <c r="E50" s="389"/>
      <c r="F50" s="405">
        <v>1156</v>
      </c>
      <c r="G50" s="406"/>
    </row>
    <row r="51" spans="1:7" s="39" customFormat="1" ht="27.75" customHeight="1" thickBot="1">
      <c r="A51" s="189" t="s">
        <v>67</v>
      </c>
      <c r="B51" s="55" t="s">
        <v>191</v>
      </c>
      <c r="C51" s="90"/>
      <c r="D51" s="167"/>
      <c r="E51" s="56"/>
      <c r="F51" s="381">
        <v>700</v>
      </c>
      <c r="G51" s="112"/>
    </row>
    <row r="52" spans="1:7" s="39" customFormat="1" ht="78" customHeight="1" thickBot="1" thickTop="1">
      <c r="A52" s="129">
        <v>756</v>
      </c>
      <c r="B52" s="33" t="s">
        <v>211</v>
      </c>
      <c r="C52" s="149"/>
      <c r="D52" s="35">
        <f>D53+D55+D57+D60+D62</f>
        <v>100000</v>
      </c>
      <c r="E52" s="60">
        <f>E53+E55+E57+E60+E62</f>
        <v>3600000</v>
      </c>
      <c r="F52" s="37"/>
      <c r="G52" s="38">
        <f>G62</f>
        <v>50000</v>
      </c>
    </row>
    <row r="53" spans="1:7" s="39" customFormat="1" ht="28.5" customHeight="1" thickTop="1">
      <c r="A53" s="61" t="s">
        <v>43</v>
      </c>
      <c r="B53" s="147" t="s">
        <v>44</v>
      </c>
      <c r="C53" s="217" t="s">
        <v>37</v>
      </c>
      <c r="D53" s="169">
        <f>SUM(D54)</f>
        <v>100000</v>
      </c>
      <c r="E53" s="62"/>
      <c r="F53" s="53"/>
      <c r="G53" s="92"/>
    </row>
    <row r="54" spans="1:7" s="39" customFormat="1" ht="44.25" customHeight="1">
      <c r="A54" s="140" t="s">
        <v>45</v>
      </c>
      <c r="B54" s="141" t="s">
        <v>46</v>
      </c>
      <c r="C54" s="159"/>
      <c r="D54" s="171">
        <v>100000</v>
      </c>
      <c r="E54" s="142"/>
      <c r="F54" s="145"/>
      <c r="G54" s="146"/>
    </row>
    <row r="55" spans="1:7" s="39" customFormat="1" ht="78.75" customHeight="1">
      <c r="A55" s="178" t="s">
        <v>47</v>
      </c>
      <c r="B55" s="179" t="s">
        <v>103</v>
      </c>
      <c r="C55" s="42" t="s">
        <v>37</v>
      </c>
      <c r="D55" s="174"/>
      <c r="E55" s="118">
        <f>SUM(E56:E56)</f>
        <v>1000000</v>
      </c>
      <c r="F55" s="120"/>
      <c r="G55" s="121"/>
    </row>
    <row r="56" spans="1:7" s="39" customFormat="1" ht="14.25" customHeight="1">
      <c r="A56" s="140" t="s">
        <v>126</v>
      </c>
      <c r="B56" s="141" t="s">
        <v>127</v>
      </c>
      <c r="C56" s="159"/>
      <c r="D56" s="171"/>
      <c r="E56" s="142">
        <v>1000000</v>
      </c>
      <c r="F56" s="145"/>
      <c r="G56" s="146"/>
    </row>
    <row r="57" spans="1:7" s="39" customFormat="1" ht="81.75" customHeight="1">
      <c r="A57" s="178" t="s">
        <v>105</v>
      </c>
      <c r="B57" s="179" t="s">
        <v>104</v>
      </c>
      <c r="C57" s="156" t="s">
        <v>37</v>
      </c>
      <c r="D57" s="174"/>
      <c r="E57" s="118">
        <f>SUM(E58:E59)</f>
        <v>2100000</v>
      </c>
      <c r="F57" s="120"/>
      <c r="G57" s="121"/>
    </row>
    <row r="58" spans="1:7" s="39" customFormat="1" ht="17.25" customHeight="1">
      <c r="A58" s="97" t="s">
        <v>107</v>
      </c>
      <c r="B58" s="98" t="s">
        <v>108</v>
      </c>
      <c r="C58" s="90"/>
      <c r="D58" s="170"/>
      <c r="E58" s="65">
        <v>100000</v>
      </c>
      <c r="F58" s="225"/>
      <c r="G58" s="186"/>
    </row>
    <row r="59" spans="1:7" s="39" customFormat="1" ht="15" customHeight="1">
      <c r="A59" s="312" t="s">
        <v>132</v>
      </c>
      <c r="B59" s="428" t="s">
        <v>133</v>
      </c>
      <c r="C59" s="294"/>
      <c r="D59" s="175"/>
      <c r="E59" s="136">
        <v>2000000</v>
      </c>
      <c r="F59" s="53"/>
      <c r="G59" s="92"/>
    </row>
    <row r="60" spans="1:7" s="39" customFormat="1" ht="31.5" customHeight="1">
      <c r="A60" s="67">
        <v>75621</v>
      </c>
      <c r="B60" s="64" t="s">
        <v>128</v>
      </c>
      <c r="C60" s="156" t="s">
        <v>37</v>
      </c>
      <c r="D60" s="174"/>
      <c r="E60" s="118">
        <f>SUM(E61)</f>
        <v>500000</v>
      </c>
      <c r="F60" s="120"/>
      <c r="G60" s="121"/>
    </row>
    <row r="61" spans="1:7" s="39" customFormat="1" ht="15" customHeight="1">
      <c r="A61" s="199" t="s">
        <v>129</v>
      </c>
      <c r="B61" s="234" t="s">
        <v>130</v>
      </c>
      <c r="C61" s="408"/>
      <c r="D61" s="176"/>
      <c r="E61" s="63">
        <v>500000</v>
      </c>
      <c r="F61" s="120"/>
      <c r="G61" s="121"/>
    </row>
    <row r="62" spans="1:7" s="356" customFormat="1" ht="45" customHeight="1">
      <c r="A62" s="354" t="s">
        <v>151</v>
      </c>
      <c r="B62" s="323" t="s">
        <v>152</v>
      </c>
      <c r="C62" s="311" t="s">
        <v>18</v>
      </c>
      <c r="D62" s="320"/>
      <c r="E62" s="237"/>
      <c r="F62" s="355"/>
      <c r="G62" s="321">
        <f>G63</f>
        <v>50000</v>
      </c>
    </row>
    <row r="63" spans="1:7" s="39" customFormat="1" ht="18" customHeight="1" thickBot="1">
      <c r="A63" s="189" t="s">
        <v>11</v>
      </c>
      <c r="B63" s="55" t="s">
        <v>153</v>
      </c>
      <c r="C63" s="240"/>
      <c r="D63" s="170"/>
      <c r="E63" s="65"/>
      <c r="F63" s="225"/>
      <c r="G63" s="307">
        <v>50000</v>
      </c>
    </row>
    <row r="64" spans="1:7" s="39" customFormat="1" ht="18.75" customHeight="1" thickBot="1" thickTop="1">
      <c r="A64" s="129">
        <v>758</v>
      </c>
      <c r="B64" s="33" t="s">
        <v>38</v>
      </c>
      <c r="C64" s="149" t="s">
        <v>37</v>
      </c>
      <c r="D64" s="35"/>
      <c r="E64" s="60">
        <f>SUM(E65)</f>
        <v>200000</v>
      </c>
      <c r="F64" s="37"/>
      <c r="G64" s="38"/>
    </row>
    <row r="65" spans="1:7" s="39" customFormat="1" ht="18" customHeight="1" thickTop="1">
      <c r="A65" s="61" t="s">
        <v>70</v>
      </c>
      <c r="B65" s="147" t="s">
        <v>71</v>
      </c>
      <c r="C65" s="150"/>
      <c r="D65" s="169"/>
      <c r="E65" s="62">
        <f>SUM(E66:E66)</f>
        <v>200000</v>
      </c>
      <c r="F65" s="53"/>
      <c r="G65" s="92"/>
    </row>
    <row r="66" spans="1:7" s="39" customFormat="1" ht="30" customHeight="1" thickBot="1">
      <c r="A66" s="54" t="s">
        <v>106</v>
      </c>
      <c r="B66" s="82" t="s">
        <v>109</v>
      </c>
      <c r="C66" s="236"/>
      <c r="D66" s="172"/>
      <c r="E66" s="230">
        <v>200000</v>
      </c>
      <c r="F66" s="225"/>
      <c r="G66" s="186"/>
    </row>
    <row r="67" spans="1:7" s="46" customFormat="1" ht="17.25" customHeight="1" thickBot="1" thickTop="1">
      <c r="A67" s="103">
        <v>801</v>
      </c>
      <c r="B67" s="100" t="s">
        <v>24</v>
      </c>
      <c r="C67" s="154" t="s">
        <v>28</v>
      </c>
      <c r="D67" s="35"/>
      <c r="E67" s="36">
        <f>E68+E78+E75+E73</f>
        <v>42000</v>
      </c>
      <c r="F67" s="242"/>
      <c r="G67" s="243">
        <f>G68+G78+G75+G73</f>
        <v>307560</v>
      </c>
    </row>
    <row r="68" spans="1:7" s="46" customFormat="1" ht="18.75" customHeight="1" thickTop="1">
      <c r="A68" s="104">
        <v>80101</v>
      </c>
      <c r="B68" s="101" t="s">
        <v>25</v>
      </c>
      <c r="C68" s="300"/>
      <c r="D68" s="173"/>
      <c r="E68" s="91">
        <f>SUM(E69:E72)</f>
        <v>42000</v>
      </c>
      <c r="F68" s="94"/>
      <c r="G68" s="99">
        <f>SUM(G69:G72)</f>
        <v>35700</v>
      </c>
    </row>
    <row r="69" spans="1:7" s="46" customFormat="1" ht="63.75" customHeight="1">
      <c r="A69" s="105" t="s">
        <v>22</v>
      </c>
      <c r="B69" s="98" t="s">
        <v>42</v>
      </c>
      <c r="C69" s="155"/>
      <c r="D69" s="170"/>
      <c r="E69" s="65">
        <v>40000</v>
      </c>
      <c r="F69" s="57"/>
      <c r="G69" s="58"/>
    </row>
    <row r="70" spans="1:7" s="46" customFormat="1" ht="15" customHeight="1">
      <c r="A70" s="97" t="s">
        <v>30</v>
      </c>
      <c r="B70" s="98" t="s">
        <v>99</v>
      </c>
      <c r="C70" s="155"/>
      <c r="D70" s="170"/>
      <c r="E70" s="65">
        <v>2000</v>
      </c>
      <c r="F70" s="57"/>
      <c r="G70" s="58"/>
    </row>
    <row r="71" spans="1:7" s="46" customFormat="1" ht="15" customHeight="1">
      <c r="A71" s="47">
        <v>4260</v>
      </c>
      <c r="B71" s="48" t="s">
        <v>35</v>
      </c>
      <c r="C71" s="155"/>
      <c r="D71" s="170"/>
      <c r="E71" s="65"/>
      <c r="F71" s="57"/>
      <c r="G71" s="58">
        <v>18300</v>
      </c>
    </row>
    <row r="72" spans="1:7" s="46" customFormat="1" ht="16.5" customHeight="1">
      <c r="A72" s="258" t="s">
        <v>65</v>
      </c>
      <c r="B72" s="259" t="s">
        <v>41</v>
      </c>
      <c r="C72" s="260"/>
      <c r="D72" s="175"/>
      <c r="E72" s="136"/>
      <c r="F72" s="246"/>
      <c r="G72" s="247">
        <v>17400</v>
      </c>
    </row>
    <row r="73" spans="1:7" s="46" customFormat="1" ht="17.25" customHeight="1">
      <c r="A73" s="40">
        <v>80104</v>
      </c>
      <c r="B73" s="41" t="s">
        <v>100</v>
      </c>
      <c r="C73" s="301"/>
      <c r="D73" s="174"/>
      <c r="E73" s="118"/>
      <c r="F73" s="183"/>
      <c r="G73" s="45">
        <f>SUM(G74)</f>
        <v>20000</v>
      </c>
    </row>
    <row r="74" spans="1:7" s="46" customFormat="1" ht="30" customHeight="1">
      <c r="A74" s="199" t="s">
        <v>101</v>
      </c>
      <c r="B74" s="299" t="s">
        <v>102</v>
      </c>
      <c r="C74" s="160"/>
      <c r="D74" s="176"/>
      <c r="E74" s="63"/>
      <c r="F74" s="102"/>
      <c r="G74" s="308">
        <v>20000</v>
      </c>
    </row>
    <row r="75" spans="1:7" s="46" customFormat="1" ht="16.5" customHeight="1">
      <c r="A75" s="40">
        <v>80110</v>
      </c>
      <c r="B75" s="64" t="s">
        <v>27</v>
      </c>
      <c r="C75" s="301"/>
      <c r="D75" s="174"/>
      <c r="E75" s="118"/>
      <c r="F75" s="102"/>
      <c r="G75" s="45">
        <f>SUM(G76:G77)</f>
        <v>25860</v>
      </c>
    </row>
    <row r="76" spans="1:7" s="233" customFormat="1" ht="16.5" customHeight="1">
      <c r="A76" s="316">
        <v>4260</v>
      </c>
      <c r="B76" s="264" t="s">
        <v>35</v>
      </c>
      <c r="C76" s="265"/>
      <c r="D76" s="229"/>
      <c r="E76" s="230"/>
      <c r="F76" s="249"/>
      <c r="G76" s="232">
        <v>13260</v>
      </c>
    </row>
    <row r="77" spans="1:7" s="46" customFormat="1" ht="18" customHeight="1">
      <c r="A77" s="47">
        <v>6050</v>
      </c>
      <c r="B77" s="259" t="s">
        <v>41</v>
      </c>
      <c r="C77" s="155"/>
      <c r="D77" s="170"/>
      <c r="E77" s="65"/>
      <c r="F77" s="57"/>
      <c r="G77" s="58">
        <v>12600</v>
      </c>
    </row>
    <row r="78" spans="1:7" s="46" customFormat="1" ht="18" customHeight="1">
      <c r="A78" s="40">
        <v>80195</v>
      </c>
      <c r="B78" s="64" t="s">
        <v>21</v>
      </c>
      <c r="C78" s="160"/>
      <c r="D78" s="174"/>
      <c r="E78" s="118"/>
      <c r="F78" s="235"/>
      <c r="G78" s="45">
        <f>G80+G79</f>
        <v>226000</v>
      </c>
    </row>
    <row r="79" spans="1:7" s="233" customFormat="1" ht="18" customHeight="1">
      <c r="A79" s="316">
        <v>4300</v>
      </c>
      <c r="B79" s="313" t="s">
        <v>10</v>
      </c>
      <c r="C79" s="265"/>
      <c r="D79" s="229"/>
      <c r="E79" s="230"/>
      <c r="F79" s="249"/>
      <c r="G79" s="232">
        <v>96000</v>
      </c>
    </row>
    <row r="80" spans="1:7" s="341" customFormat="1" ht="30.75" customHeight="1">
      <c r="A80" s="334"/>
      <c r="B80" s="335" t="s">
        <v>143</v>
      </c>
      <c r="C80" s="336"/>
      <c r="D80" s="337"/>
      <c r="E80" s="338"/>
      <c r="F80" s="339"/>
      <c r="G80" s="340">
        <f>G81</f>
        <v>130000</v>
      </c>
    </row>
    <row r="81" spans="1:7" s="233" customFormat="1" ht="18" customHeight="1" thickBot="1">
      <c r="A81" s="316">
        <v>4270</v>
      </c>
      <c r="B81" s="313" t="s">
        <v>34</v>
      </c>
      <c r="C81" s="265"/>
      <c r="D81" s="229"/>
      <c r="E81" s="230"/>
      <c r="F81" s="249"/>
      <c r="G81" s="232">
        <v>130000</v>
      </c>
    </row>
    <row r="82" spans="1:7" s="46" customFormat="1" ht="16.5" customHeight="1" thickBot="1" thickTop="1">
      <c r="A82" s="59">
        <v>851</v>
      </c>
      <c r="B82" s="50" t="s">
        <v>62</v>
      </c>
      <c r="C82" s="149"/>
      <c r="D82" s="35"/>
      <c r="E82" s="36">
        <f>SUM(E83)</f>
        <v>20000</v>
      </c>
      <c r="F82" s="93"/>
      <c r="G82" s="66">
        <f>G83</f>
        <v>3500</v>
      </c>
    </row>
    <row r="83" spans="1:7" s="46" customFormat="1" ht="16.5" customHeight="1" thickTop="1">
      <c r="A83" s="95">
        <v>85195</v>
      </c>
      <c r="B83" s="52" t="s">
        <v>21</v>
      </c>
      <c r="C83" s="161"/>
      <c r="D83" s="173"/>
      <c r="E83" s="91">
        <f>SUM(E84)</f>
        <v>20000</v>
      </c>
      <c r="F83" s="94"/>
      <c r="G83" s="99">
        <f>SUM(G84:G85)</f>
        <v>3500</v>
      </c>
    </row>
    <row r="84" spans="1:7" s="46" customFormat="1" ht="14.25" customHeight="1">
      <c r="A84" s="105" t="s">
        <v>68</v>
      </c>
      <c r="B84" s="192" t="s">
        <v>69</v>
      </c>
      <c r="C84" s="157" t="s">
        <v>37</v>
      </c>
      <c r="D84" s="171"/>
      <c r="E84" s="142">
        <v>20000</v>
      </c>
      <c r="F84" s="143"/>
      <c r="G84" s="144"/>
    </row>
    <row r="85" spans="1:7" s="46" customFormat="1" ht="48" customHeight="1" thickBot="1">
      <c r="A85" s="368">
        <v>2820</v>
      </c>
      <c r="B85" s="264" t="s">
        <v>125</v>
      </c>
      <c r="C85" s="148" t="s">
        <v>177</v>
      </c>
      <c r="D85" s="170"/>
      <c r="E85" s="65"/>
      <c r="F85" s="49"/>
      <c r="G85" s="58">
        <v>3500</v>
      </c>
    </row>
    <row r="86" spans="1:7" s="46" customFormat="1" ht="20.25" customHeight="1" thickBot="1" thickTop="1">
      <c r="A86" s="59">
        <v>852</v>
      </c>
      <c r="B86" s="50" t="s">
        <v>39</v>
      </c>
      <c r="C86" s="149" t="s">
        <v>52</v>
      </c>
      <c r="D86" s="35"/>
      <c r="E86" s="36">
        <f>E87</f>
        <v>10000</v>
      </c>
      <c r="F86" s="93"/>
      <c r="G86" s="66"/>
    </row>
    <row r="87" spans="1:7" s="46" customFormat="1" ht="18.75" customHeight="1" thickTop="1">
      <c r="A87" s="95">
        <v>85203</v>
      </c>
      <c r="B87" s="64" t="s">
        <v>121</v>
      </c>
      <c r="C87" s="161"/>
      <c r="D87" s="173"/>
      <c r="E87" s="91">
        <f>SUM(E88:E88)</f>
        <v>10000</v>
      </c>
      <c r="F87" s="94"/>
      <c r="G87" s="99"/>
    </row>
    <row r="88" spans="1:7" s="233" customFormat="1" ht="30.75" customHeight="1">
      <c r="A88" s="410" t="s">
        <v>30</v>
      </c>
      <c r="B88" s="348" t="s">
        <v>99</v>
      </c>
      <c r="C88" s="349"/>
      <c r="D88" s="350"/>
      <c r="E88" s="351">
        <v>10000</v>
      </c>
      <c r="F88" s="411"/>
      <c r="G88" s="395"/>
    </row>
    <row r="89" spans="1:7" s="46" customFormat="1" ht="30.75" customHeight="1" thickBot="1">
      <c r="A89" s="203">
        <v>853</v>
      </c>
      <c r="B89" s="204" t="s">
        <v>181</v>
      </c>
      <c r="C89" s="205" t="s">
        <v>52</v>
      </c>
      <c r="D89" s="206"/>
      <c r="E89" s="207">
        <f>E90</f>
        <v>84960</v>
      </c>
      <c r="F89" s="429"/>
      <c r="G89" s="430"/>
    </row>
    <row r="90" spans="1:7" s="46" customFormat="1" ht="18.75" customHeight="1" thickTop="1">
      <c r="A90" s="95">
        <v>85395</v>
      </c>
      <c r="B90" s="191" t="s">
        <v>21</v>
      </c>
      <c r="C90" s="161"/>
      <c r="D90" s="173"/>
      <c r="E90" s="91">
        <f>SUM(E91:E91)</f>
        <v>84960</v>
      </c>
      <c r="F90" s="94"/>
      <c r="G90" s="99"/>
    </row>
    <row r="91" spans="1:7" s="233" customFormat="1" ht="18.75" customHeight="1" thickBot="1">
      <c r="A91" s="472" t="s">
        <v>68</v>
      </c>
      <c r="B91" s="473" t="s">
        <v>69</v>
      </c>
      <c r="C91" s="474"/>
      <c r="D91" s="475"/>
      <c r="E91" s="476">
        <v>84960</v>
      </c>
      <c r="F91" s="477"/>
      <c r="G91" s="478"/>
    </row>
    <row r="92" spans="1:7" s="39" customFormat="1" ht="28.5" customHeight="1" thickBot="1" thickTop="1">
      <c r="A92" s="59">
        <v>854</v>
      </c>
      <c r="B92" s="50" t="s">
        <v>19</v>
      </c>
      <c r="C92" s="149" t="s">
        <v>28</v>
      </c>
      <c r="D92" s="164"/>
      <c r="E92" s="130"/>
      <c r="F92" s="114">
        <f>F93</f>
        <v>19560</v>
      </c>
      <c r="G92" s="110"/>
    </row>
    <row r="93" spans="1:7" s="39" customFormat="1" ht="18" customHeight="1" thickTop="1">
      <c r="A93" s="190">
        <v>85495</v>
      </c>
      <c r="B93" s="191" t="s">
        <v>21</v>
      </c>
      <c r="C93" s="162"/>
      <c r="D93" s="174"/>
      <c r="E93" s="118"/>
      <c r="F93" s="120">
        <f>F94</f>
        <v>19560</v>
      </c>
      <c r="G93" s="121"/>
    </row>
    <row r="94" spans="1:7" s="39" customFormat="1" ht="18" customHeight="1" thickBot="1">
      <c r="A94" s="210">
        <v>4440</v>
      </c>
      <c r="B94" s="211" t="s">
        <v>36</v>
      </c>
      <c r="C94" s="212"/>
      <c r="D94" s="213"/>
      <c r="E94" s="214"/>
      <c r="F94" s="215">
        <v>19560</v>
      </c>
      <c r="G94" s="216"/>
    </row>
    <row r="95" spans="1:7" s="39" customFormat="1" ht="30.75" customHeight="1" thickBot="1" thickTop="1">
      <c r="A95" s="203">
        <v>900</v>
      </c>
      <c r="B95" s="204" t="s">
        <v>32</v>
      </c>
      <c r="C95" s="205"/>
      <c r="D95" s="206"/>
      <c r="E95" s="207">
        <f>SUM(E102)</f>
        <v>0</v>
      </c>
      <c r="F95" s="206">
        <f>F96+F98+F102</f>
        <v>209377</v>
      </c>
      <c r="G95" s="208">
        <f>G96+G98+G102+G100</f>
        <v>316000</v>
      </c>
    </row>
    <row r="96" spans="1:7" s="39" customFormat="1" ht="20.25" customHeight="1" thickTop="1">
      <c r="A96" s="95">
        <v>90001</v>
      </c>
      <c r="B96" s="52" t="s">
        <v>124</v>
      </c>
      <c r="C96" s="161" t="s">
        <v>18</v>
      </c>
      <c r="D96" s="173"/>
      <c r="E96" s="91"/>
      <c r="F96" s="358"/>
      <c r="G96" s="359">
        <f>G97</f>
        <v>156000</v>
      </c>
    </row>
    <row r="97" spans="1:7" s="39" customFormat="1" ht="30" customHeight="1">
      <c r="A97" s="54" t="s">
        <v>65</v>
      </c>
      <c r="B97" s="82" t="s">
        <v>41</v>
      </c>
      <c r="C97" s="244"/>
      <c r="D97" s="172"/>
      <c r="E97" s="315"/>
      <c r="F97" s="267"/>
      <c r="G97" s="307">
        <v>156000</v>
      </c>
    </row>
    <row r="98" spans="1:7" s="39" customFormat="1" ht="15.75" customHeight="1">
      <c r="A98" s="67">
        <v>90003</v>
      </c>
      <c r="B98" s="64" t="s">
        <v>150</v>
      </c>
      <c r="C98" s="156" t="s">
        <v>18</v>
      </c>
      <c r="D98" s="174"/>
      <c r="E98" s="118"/>
      <c r="F98" s="291"/>
      <c r="G98" s="121">
        <f>G99</f>
        <v>50000</v>
      </c>
    </row>
    <row r="99" spans="1:7" s="233" customFormat="1" ht="30" customHeight="1">
      <c r="A99" s="347">
        <v>4300</v>
      </c>
      <c r="B99" s="348" t="s">
        <v>183</v>
      </c>
      <c r="C99" s="349"/>
      <c r="D99" s="350"/>
      <c r="E99" s="351"/>
      <c r="F99" s="352"/>
      <c r="G99" s="353">
        <v>50000</v>
      </c>
    </row>
    <row r="100" spans="1:7" s="39" customFormat="1" ht="16.5" customHeight="1">
      <c r="A100" s="67">
        <v>90004</v>
      </c>
      <c r="B100" s="64" t="s">
        <v>192</v>
      </c>
      <c r="C100" s="156" t="s">
        <v>18</v>
      </c>
      <c r="D100" s="174"/>
      <c r="E100" s="118"/>
      <c r="F100" s="291"/>
      <c r="G100" s="121">
        <f>G101</f>
        <v>100000</v>
      </c>
    </row>
    <row r="101" spans="1:7" s="233" customFormat="1" ht="21" customHeight="1">
      <c r="A101" s="347">
        <v>4300</v>
      </c>
      <c r="B101" s="348" t="s">
        <v>153</v>
      </c>
      <c r="C101" s="349"/>
      <c r="D101" s="350"/>
      <c r="E101" s="351"/>
      <c r="F101" s="352"/>
      <c r="G101" s="353">
        <v>100000</v>
      </c>
    </row>
    <row r="102" spans="1:7" s="39" customFormat="1" ht="17.25" customHeight="1">
      <c r="A102" s="190">
        <v>90095</v>
      </c>
      <c r="B102" s="191" t="s">
        <v>21</v>
      </c>
      <c r="C102" s="158"/>
      <c r="D102" s="175"/>
      <c r="E102" s="62"/>
      <c r="F102" s="357">
        <f>SUM(F104:F105)</f>
        <v>209377</v>
      </c>
      <c r="G102" s="92">
        <f>G103</f>
        <v>10000</v>
      </c>
    </row>
    <row r="103" spans="1:7" s="233" customFormat="1" ht="17.25" customHeight="1">
      <c r="A103" s="368">
        <v>4300</v>
      </c>
      <c r="B103" s="264" t="s">
        <v>10</v>
      </c>
      <c r="C103" s="265" t="s">
        <v>189</v>
      </c>
      <c r="D103" s="229"/>
      <c r="E103" s="230"/>
      <c r="F103" s="369"/>
      <c r="G103" s="307">
        <v>10000</v>
      </c>
    </row>
    <row r="104" spans="1:7" s="39" customFormat="1" ht="29.25" customHeight="1">
      <c r="A104" s="54" t="s">
        <v>65</v>
      </c>
      <c r="B104" s="82" t="s">
        <v>187</v>
      </c>
      <c r="C104" s="265" t="s">
        <v>18</v>
      </c>
      <c r="D104" s="170"/>
      <c r="E104" s="65"/>
      <c r="F104" s="123">
        <v>200000</v>
      </c>
      <c r="G104" s="132"/>
    </row>
    <row r="105" spans="1:7" s="39" customFormat="1" ht="36" customHeight="1" thickBot="1">
      <c r="A105" s="54" t="s">
        <v>65</v>
      </c>
      <c r="B105" s="82" t="s">
        <v>188</v>
      </c>
      <c r="C105" s="265" t="s">
        <v>18</v>
      </c>
      <c r="D105" s="170"/>
      <c r="E105" s="65"/>
      <c r="F105" s="123">
        <v>9377</v>
      </c>
      <c r="G105" s="331"/>
    </row>
    <row r="106" spans="1:7" s="39" customFormat="1" ht="33" customHeight="1" thickBot="1" thickTop="1">
      <c r="A106" s="59">
        <v>921</v>
      </c>
      <c r="B106" s="50" t="s">
        <v>51</v>
      </c>
      <c r="C106" s="149"/>
      <c r="D106" s="35"/>
      <c r="E106" s="36"/>
      <c r="F106" s="35"/>
      <c r="G106" s="38">
        <f>G107+G110+G114+G112</f>
        <v>320956</v>
      </c>
    </row>
    <row r="107" spans="1:7" s="39" customFormat="1" ht="14.25" customHeight="1" thickTop="1">
      <c r="A107" s="67">
        <v>92105</v>
      </c>
      <c r="B107" s="64" t="s">
        <v>54</v>
      </c>
      <c r="C107" s="162"/>
      <c r="D107" s="176"/>
      <c r="E107" s="63"/>
      <c r="F107" s="133"/>
      <c r="G107" s="121">
        <f>SUM(G108:G109)</f>
        <v>7200</v>
      </c>
    </row>
    <row r="108" spans="1:7" s="46" customFormat="1" ht="46.5" customHeight="1">
      <c r="A108" s="368">
        <v>2820</v>
      </c>
      <c r="B108" s="264" t="s">
        <v>125</v>
      </c>
      <c r="C108" s="148" t="s">
        <v>177</v>
      </c>
      <c r="D108" s="170"/>
      <c r="E108" s="65"/>
      <c r="F108" s="49"/>
      <c r="G108" s="58">
        <v>2200</v>
      </c>
    </row>
    <row r="109" spans="1:7" s="46" customFormat="1" ht="20.25" customHeight="1">
      <c r="A109" s="297">
        <v>4300</v>
      </c>
      <c r="B109" s="293" t="s">
        <v>10</v>
      </c>
      <c r="C109" s="298" t="s">
        <v>52</v>
      </c>
      <c r="D109" s="175"/>
      <c r="E109" s="136"/>
      <c r="F109" s="296"/>
      <c r="G109" s="247">
        <v>5000</v>
      </c>
    </row>
    <row r="110" spans="1:7" s="39" customFormat="1" ht="18.75" customHeight="1">
      <c r="A110" s="67">
        <v>92109</v>
      </c>
      <c r="B110" s="64" t="s">
        <v>53</v>
      </c>
      <c r="C110" s="162" t="s">
        <v>52</v>
      </c>
      <c r="D110" s="176"/>
      <c r="E110" s="63"/>
      <c r="F110" s="291"/>
      <c r="G110" s="121">
        <f>SUM(G111)</f>
        <v>290000</v>
      </c>
    </row>
    <row r="111" spans="1:7" s="46" customFormat="1" ht="33" customHeight="1">
      <c r="A111" s="261">
        <v>2480</v>
      </c>
      <c r="B111" s="262" t="s">
        <v>115</v>
      </c>
      <c r="C111" s="309"/>
      <c r="D111" s="176"/>
      <c r="E111" s="63"/>
      <c r="F111" s="310"/>
      <c r="G111" s="308">
        <v>290000</v>
      </c>
    </row>
    <row r="112" spans="1:7" s="39" customFormat="1" ht="17.25" customHeight="1">
      <c r="A112" s="67">
        <v>92116</v>
      </c>
      <c r="B112" s="64" t="s">
        <v>56</v>
      </c>
      <c r="C112" s="42" t="s">
        <v>52</v>
      </c>
      <c r="D112" s="183"/>
      <c r="E112" s="43"/>
      <c r="F112" s="117"/>
      <c r="G112" s="121">
        <f>SUM(G113)</f>
        <v>21500</v>
      </c>
    </row>
    <row r="113" spans="1:7" s="39" customFormat="1" ht="66" customHeight="1">
      <c r="A113" s="425">
        <v>6220</v>
      </c>
      <c r="B113" s="426" t="s">
        <v>184</v>
      </c>
      <c r="C113" s="416"/>
      <c r="D113" s="102"/>
      <c r="E113" s="200"/>
      <c r="F113" s="252"/>
      <c r="G113" s="253">
        <v>21500</v>
      </c>
    </row>
    <row r="114" spans="1:7" s="39" customFormat="1" ht="16.5" customHeight="1">
      <c r="A114" s="67">
        <v>92195</v>
      </c>
      <c r="B114" s="64" t="s">
        <v>21</v>
      </c>
      <c r="C114" s="162" t="s">
        <v>122</v>
      </c>
      <c r="D114" s="176"/>
      <c r="E114" s="63"/>
      <c r="F114" s="133"/>
      <c r="G114" s="121">
        <f>G115+G116</f>
        <v>2256</v>
      </c>
    </row>
    <row r="115" spans="1:7" s="46" customFormat="1" ht="31.5" customHeight="1">
      <c r="A115" s="261">
        <v>4210</v>
      </c>
      <c r="B115" s="262" t="s">
        <v>168</v>
      </c>
      <c r="C115" s="309"/>
      <c r="D115" s="176"/>
      <c r="E115" s="63"/>
      <c r="F115" s="310"/>
      <c r="G115" s="308">
        <v>500</v>
      </c>
    </row>
    <row r="116" spans="1:7" s="367" customFormat="1" ht="13.5" customHeight="1">
      <c r="A116" s="334"/>
      <c r="B116" s="365" t="s">
        <v>174</v>
      </c>
      <c r="C116" s="366"/>
      <c r="D116" s="337"/>
      <c r="E116" s="338"/>
      <c r="F116" s="364"/>
      <c r="G116" s="340">
        <f>G117+G118</f>
        <v>1756</v>
      </c>
    </row>
    <row r="117" spans="1:7" s="392" customFormat="1" ht="17.25" customHeight="1">
      <c r="A117" s="412">
        <v>4210</v>
      </c>
      <c r="B117" s="413" t="s">
        <v>26</v>
      </c>
      <c r="C117" s="414"/>
      <c r="D117" s="398"/>
      <c r="E117" s="399"/>
      <c r="F117" s="415"/>
      <c r="G117" s="391">
        <v>756</v>
      </c>
    </row>
    <row r="118" spans="1:7" s="392" customFormat="1" ht="16.5" customHeight="1" thickBot="1">
      <c r="A118" s="412">
        <v>4300</v>
      </c>
      <c r="B118" s="413" t="s">
        <v>10</v>
      </c>
      <c r="C118" s="414"/>
      <c r="D118" s="398"/>
      <c r="E118" s="399"/>
      <c r="F118" s="415"/>
      <c r="G118" s="391">
        <v>1000</v>
      </c>
    </row>
    <row r="119" spans="1:7" s="39" customFormat="1" ht="21.75" customHeight="1" thickBot="1" thickTop="1">
      <c r="A119" s="59">
        <v>926</v>
      </c>
      <c r="B119" s="50" t="s">
        <v>40</v>
      </c>
      <c r="C119" s="149"/>
      <c r="D119" s="35"/>
      <c r="E119" s="36"/>
      <c r="F119" s="35">
        <f>F120+F122</f>
        <v>96000</v>
      </c>
      <c r="G119" s="38">
        <f>G122+G120</f>
        <v>48600</v>
      </c>
    </row>
    <row r="120" spans="1:7" s="39" customFormat="1" ht="29.25" customHeight="1" thickTop="1">
      <c r="A120" s="95">
        <v>92605</v>
      </c>
      <c r="B120" s="52" t="s">
        <v>176</v>
      </c>
      <c r="C120" s="161" t="s">
        <v>177</v>
      </c>
      <c r="D120" s="173"/>
      <c r="E120" s="91"/>
      <c r="F120" s="358">
        <f>F121</f>
        <v>96000</v>
      </c>
      <c r="G120" s="359">
        <f>SUM(G121)</f>
        <v>45000</v>
      </c>
    </row>
    <row r="121" spans="1:7" s="233" customFormat="1" ht="45.75" customHeight="1">
      <c r="A121" s="368">
        <v>2820</v>
      </c>
      <c r="B121" s="264" t="s">
        <v>125</v>
      </c>
      <c r="C121" s="248"/>
      <c r="D121" s="229"/>
      <c r="E121" s="230"/>
      <c r="F121" s="369">
        <v>96000</v>
      </c>
      <c r="G121" s="307">
        <v>45000</v>
      </c>
    </row>
    <row r="122" spans="1:7" s="39" customFormat="1" ht="15.75" customHeight="1">
      <c r="A122" s="67">
        <v>92695</v>
      </c>
      <c r="B122" s="64" t="s">
        <v>21</v>
      </c>
      <c r="C122" s="162" t="s">
        <v>122</v>
      </c>
      <c r="D122" s="176"/>
      <c r="E122" s="237"/>
      <c r="F122" s="133"/>
      <c r="G122" s="121">
        <f>SUM(G123:G124)</f>
        <v>3600</v>
      </c>
    </row>
    <row r="123" spans="1:7" s="46" customFormat="1" ht="31.5" customHeight="1">
      <c r="A123" s="378" t="s">
        <v>67</v>
      </c>
      <c r="B123" s="302" t="s">
        <v>175</v>
      </c>
      <c r="C123" s="270"/>
      <c r="D123" s="170"/>
      <c r="E123" s="292"/>
      <c r="F123" s="49"/>
      <c r="G123" s="58">
        <v>3400</v>
      </c>
    </row>
    <row r="124" spans="1:7" s="46" customFormat="1" ht="32.25" customHeight="1" thickBot="1">
      <c r="A124" s="379">
        <v>4210</v>
      </c>
      <c r="B124" s="380" t="s">
        <v>168</v>
      </c>
      <c r="C124" s="270"/>
      <c r="D124" s="170"/>
      <c r="E124" s="292"/>
      <c r="F124" s="49"/>
      <c r="G124" s="58">
        <v>200</v>
      </c>
    </row>
    <row r="125" spans="1:7" s="73" customFormat="1" ht="18.75" customHeight="1" thickBot="1" thickTop="1">
      <c r="A125" s="69"/>
      <c r="B125" s="70" t="s">
        <v>7</v>
      </c>
      <c r="C125" s="70"/>
      <c r="D125" s="177">
        <f>D11+D19+D22+D32+D37+D52+D64+D67+D82+D86+D89+D92+D95+D106+D119</f>
        <v>100000</v>
      </c>
      <c r="E125" s="177">
        <f>E11+E19+E22+E32+E37+E52+E64+E67+E82+E86+E89+E92+E95+E106+E119</f>
        <v>5316360</v>
      </c>
      <c r="F125" s="209">
        <f>F11+F19+F22+F32+F37+F52+F64+F67+F82+F86+F89+F92+F95+F106+F119</f>
        <v>784993</v>
      </c>
      <c r="G125" s="72">
        <f>G11+G19+G22+G32+G37+G52+G64+G67+G82+G86+G89+G92+G95+G106+G119</f>
        <v>6661216</v>
      </c>
    </row>
    <row r="126" spans="1:7" s="79" customFormat="1" ht="18.75" customHeight="1" thickBot="1" thickTop="1">
      <c r="A126" s="74"/>
      <c r="B126" s="75" t="s">
        <v>17</v>
      </c>
      <c r="C126" s="75"/>
      <c r="D126" s="181">
        <f>E125-D125</f>
        <v>5216360</v>
      </c>
      <c r="E126" s="77"/>
      <c r="F126" s="76">
        <f>G125-F125</f>
        <v>5876223</v>
      </c>
      <c r="G126" s="78"/>
    </row>
    <row r="127" s="80" customFormat="1" ht="13.5" thickTop="1"/>
    <row r="128" s="80" customFormat="1" ht="12.75"/>
    <row r="129" spans="4:5" s="80" customFormat="1" ht="12.75">
      <c r="D129" s="86"/>
      <c r="E129" s="86"/>
    </row>
    <row r="130" s="80" customFormat="1" ht="12.75">
      <c r="G130" s="255"/>
    </row>
    <row r="131" s="80" customFormat="1" ht="12.75">
      <c r="G131" s="255"/>
    </row>
    <row r="132" s="80" customFormat="1" ht="12.75">
      <c r="G132" s="255"/>
    </row>
    <row r="133" s="80" customFormat="1" ht="12.75"/>
    <row r="134" s="80" customFormat="1" ht="12.75"/>
    <row r="135" s="80" customFormat="1" ht="12.75"/>
  </sheetData>
  <printOptions horizontalCentered="1"/>
  <pageMargins left="0" right="0" top="0.984251968503937" bottom="0.5905511811023623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H4" sqref="H4"/>
    </sheetView>
  </sheetViews>
  <sheetFormatPr defaultColWidth="9.00390625" defaultRowHeight="12.75"/>
  <cols>
    <col min="1" max="1" width="8.375" style="2" customWidth="1"/>
    <col min="2" max="2" width="35.00390625" style="2" customWidth="1"/>
    <col min="3" max="3" width="6.125" style="2" customWidth="1"/>
    <col min="4" max="4" width="11.25390625" style="2" customWidth="1"/>
    <col min="5" max="5" width="11.625" style="2" customWidth="1"/>
    <col min="6" max="7" width="12.125" style="2" customWidth="1"/>
    <col min="8" max="16384" width="10.00390625" style="2" customWidth="1"/>
  </cols>
  <sheetData>
    <row r="1" spans="4:8" ht="11.25" customHeight="1">
      <c r="D1" s="4"/>
      <c r="E1" s="4"/>
      <c r="F1" s="4" t="s">
        <v>14</v>
      </c>
      <c r="G1" s="4"/>
      <c r="H1" s="5"/>
    </row>
    <row r="2" spans="1:8" ht="11.25" customHeight="1">
      <c r="A2" s="6"/>
      <c r="B2" s="7"/>
      <c r="C2" s="8"/>
      <c r="D2" s="10"/>
      <c r="E2" s="10"/>
      <c r="F2" s="10" t="s">
        <v>212</v>
      </c>
      <c r="G2" s="10"/>
      <c r="H2" s="5"/>
    </row>
    <row r="3" spans="1:8" ht="11.2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1.25" customHeight="1">
      <c r="A4" s="6"/>
      <c r="B4" s="7"/>
      <c r="C4" s="8"/>
      <c r="D4" s="10"/>
      <c r="E4" s="10"/>
      <c r="F4" s="10" t="s">
        <v>209</v>
      </c>
      <c r="G4" s="10"/>
      <c r="H4" s="5"/>
    </row>
    <row r="5" spans="1:8" s="16" customFormat="1" ht="39.75" customHeight="1">
      <c r="A5" s="12" t="s">
        <v>178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1" t="s">
        <v>16</v>
      </c>
      <c r="E7" s="81"/>
      <c r="F7" s="96" t="s">
        <v>3</v>
      </c>
      <c r="G7" s="96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3" t="s">
        <v>8</v>
      </c>
      <c r="G8" s="109" t="s">
        <v>6</v>
      </c>
    </row>
    <row r="9" spans="1:7" s="89" customFormat="1" ht="8.25" customHeight="1" thickBot="1">
      <c r="A9" s="87">
        <v>1</v>
      </c>
      <c r="B9" s="88">
        <v>2</v>
      </c>
      <c r="C9" s="88">
        <v>3</v>
      </c>
      <c r="D9" s="221">
        <v>4</v>
      </c>
      <c r="E9" s="218">
        <v>5</v>
      </c>
      <c r="F9" s="193">
        <v>6</v>
      </c>
      <c r="G9" s="194">
        <v>7</v>
      </c>
    </row>
    <row r="10" spans="1:7" s="89" customFormat="1" ht="18.75" customHeight="1" thickBot="1" thickTop="1">
      <c r="A10" s="59">
        <v>600</v>
      </c>
      <c r="B10" s="50" t="s">
        <v>20</v>
      </c>
      <c r="C10" s="34" t="s">
        <v>18</v>
      </c>
      <c r="D10" s="222"/>
      <c r="E10" s="219"/>
      <c r="F10" s="114">
        <f>SUM(F11)</f>
        <v>200000</v>
      </c>
      <c r="G10" s="110"/>
    </row>
    <row r="11" spans="1:7" s="89" customFormat="1" ht="30.75" customHeight="1" thickTop="1">
      <c r="A11" s="51" t="s">
        <v>63</v>
      </c>
      <c r="B11" s="83" t="s">
        <v>64</v>
      </c>
      <c r="C11" s="84"/>
      <c r="D11" s="223"/>
      <c r="E11" s="220"/>
      <c r="F11" s="115">
        <f>F12</f>
        <v>200000</v>
      </c>
      <c r="G11" s="111"/>
    </row>
    <row r="12" spans="1:7" s="304" customFormat="1" ht="31.5" customHeight="1" thickBot="1">
      <c r="A12" s="345" t="s">
        <v>161</v>
      </c>
      <c r="B12" s="227" t="s">
        <v>194</v>
      </c>
      <c r="C12" s="360"/>
      <c r="D12" s="361"/>
      <c r="E12" s="362"/>
      <c r="F12" s="427">
        <v>200000</v>
      </c>
      <c r="G12" s="363"/>
    </row>
    <row r="13" spans="1:7" s="39" customFormat="1" ht="33" customHeight="1" thickBot="1" thickTop="1">
      <c r="A13" s="59">
        <v>754</v>
      </c>
      <c r="B13" s="50" t="s">
        <v>144</v>
      </c>
      <c r="C13" s="34"/>
      <c r="D13" s="35"/>
      <c r="E13" s="36"/>
      <c r="F13" s="114"/>
      <c r="G13" s="110">
        <f>G14+G16</f>
        <v>150000</v>
      </c>
    </row>
    <row r="14" spans="1:7" s="39" customFormat="1" ht="15.75" customHeight="1" thickTop="1">
      <c r="A14" s="51" t="s">
        <v>145</v>
      </c>
      <c r="B14" s="83" t="s">
        <v>146</v>
      </c>
      <c r="C14" s="84"/>
      <c r="D14" s="165"/>
      <c r="E14" s="131"/>
      <c r="F14" s="115"/>
      <c r="G14" s="111">
        <f>G15</f>
        <v>150000</v>
      </c>
    </row>
    <row r="15" spans="1:7" s="39" customFormat="1" ht="18" customHeight="1" thickBot="1">
      <c r="A15" s="199" t="s">
        <v>147</v>
      </c>
      <c r="B15" s="234" t="s">
        <v>148</v>
      </c>
      <c r="C15" s="250"/>
      <c r="D15" s="251"/>
      <c r="E15" s="200"/>
      <c r="F15" s="252"/>
      <c r="G15" s="253">
        <v>150000</v>
      </c>
    </row>
    <row r="16" spans="1:7" s="39" customFormat="1" ht="17.25" customHeight="1" thickBot="1" thickTop="1">
      <c r="A16" s="129">
        <v>758</v>
      </c>
      <c r="B16" s="33" t="s">
        <v>38</v>
      </c>
      <c r="C16" s="149" t="s">
        <v>18</v>
      </c>
      <c r="D16" s="35">
        <f>D17</f>
        <v>712</v>
      </c>
      <c r="E16" s="60"/>
      <c r="F16" s="37"/>
      <c r="G16" s="38"/>
    </row>
    <row r="17" spans="1:7" s="39" customFormat="1" ht="18.75" customHeight="1" thickTop="1">
      <c r="A17" s="317" t="s">
        <v>70</v>
      </c>
      <c r="B17" s="318" t="s">
        <v>71</v>
      </c>
      <c r="C17" s="319"/>
      <c r="D17" s="320">
        <f>D18</f>
        <v>712</v>
      </c>
      <c r="E17" s="237"/>
      <c r="F17" s="254"/>
      <c r="G17" s="321"/>
    </row>
    <row r="18" spans="1:7" s="39" customFormat="1" ht="19.5" customHeight="1" thickBot="1">
      <c r="A18" s="97" t="s">
        <v>72</v>
      </c>
      <c r="B18" s="82" t="s">
        <v>73</v>
      </c>
      <c r="C18" s="240"/>
      <c r="D18" s="170">
        <v>712</v>
      </c>
      <c r="E18" s="65"/>
      <c r="F18" s="267"/>
      <c r="G18" s="186"/>
    </row>
    <row r="19" spans="1:7" s="39" customFormat="1" ht="16.5" customHeight="1" thickBot="1" thickTop="1">
      <c r="A19" s="103">
        <v>801</v>
      </c>
      <c r="B19" s="100" t="s">
        <v>24</v>
      </c>
      <c r="C19" s="34" t="s">
        <v>28</v>
      </c>
      <c r="D19" s="164"/>
      <c r="E19" s="130">
        <f>E20+E26+E33</f>
        <v>101382</v>
      </c>
      <c r="F19" s="290"/>
      <c r="G19" s="66">
        <f>G20+G26+G33+G35</f>
        <v>103670</v>
      </c>
    </row>
    <row r="20" spans="1:7" s="39" customFormat="1" ht="16.5" customHeight="1" thickTop="1">
      <c r="A20" s="40">
        <v>80120</v>
      </c>
      <c r="B20" s="41" t="s">
        <v>29</v>
      </c>
      <c r="C20" s="195"/>
      <c r="D20" s="198"/>
      <c r="E20" s="201">
        <f>SUM(E21:E25)</f>
        <v>11712</v>
      </c>
      <c r="F20" s="124"/>
      <c r="G20" s="125">
        <f>SUM(G23:G25)</f>
        <v>11500</v>
      </c>
    </row>
    <row r="21" spans="1:7" s="39" customFormat="1" ht="61.5" customHeight="1">
      <c r="A21" s="105" t="s">
        <v>22</v>
      </c>
      <c r="B21" s="372" t="s">
        <v>42</v>
      </c>
      <c r="C21" s="373"/>
      <c r="D21" s="374"/>
      <c r="E21" s="375">
        <v>11500</v>
      </c>
      <c r="F21" s="376"/>
      <c r="G21" s="377"/>
    </row>
    <row r="22" spans="1:7" s="39" customFormat="1" ht="16.5" customHeight="1">
      <c r="A22" s="97" t="s">
        <v>134</v>
      </c>
      <c r="B22" s="98" t="s">
        <v>135</v>
      </c>
      <c r="C22" s="68"/>
      <c r="D22" s="167"/>
      <c r="E22" s="56">
        <v>212</v>
      </c>
      <c r="F22" s="116"/>
      <c r="G22" s="112"/>
    </row>
    <row r="23" spans="1:7" s="39" customFormat="1" ht="15.75" customHeight="1">
      <c r="A23" s="97" t="s">
        <v>67</v>
      </c>
      <c r="B23" s="98" t="s">
        <v>26</v>
      </c>
      <c r="C23" s="90"/>
      <c r="D23" s="167"/>
      <c r="E23" s="56"/>
      <c r="F23" s="116"/>
      <c r="G23" s="112">
        <v>1600</v>
      </c>
    </row>
    <row r="24" spans="1:7" s="39" customFormat="1" ht="15.75" customHeight="1">
      <c r="A24" s="97" t="s">
        <v>50</v>
      </c>
      <c r="B24" s="98" t="s">
        <v>34</v>
      </c>
      <c r="C24" s="90"/>
      <c r="D24" s="167"/>
      <c r="E24" s="56"/>
      <c r="F24" s="116"/>
      <c r="G24" s="112">
        <v>7500</v>
      </c>
    </row>
    <row r="25" spans="1:7" s="39" customFormat="1" ht="15.75" customHeight="1">
      <c r="A25" s="189" t="s">
        <v>11</v>
      </c>
      <c r="B25" s="55" t="s">
        <v>10</v>
      </c>
      <c r="C25" s="90"/>
      <c r="D25" s="167"/>
      <c r="E25" s="56"/>
      <c r="F25" s="116"/>
      <c r="G25" s="112">
        <v>2400</v>
      </c>
    </row>
    <row r="26" spans="1:7" s="39" customFormat="1" ht="15.75" customHeight="1">
      <c r="A26" s="322">
        <v>80130</v>
      </c>
      <c r="B26" s="323" t="s">
        <v>136</v>
      </c>
      <c r="C26" s="324"/>
      <c r="D26" s="325"/>
      <c r="E26" s="326">
        <f>E27+E28</f>
        <v>89670</v>
      </c>
      <c r="F26" s="327"/>
      <c r="G26" s="328">
        <f>SUM(G29:G32)</f>
        <v>34170</v>
      </c>
    </row>
    <row r="27" spans="1:7" s="39" customFormat="1" ht="13.5" customHeight="1">
      <c r="A27" s="105" t="s">
        <v>59</v>
      </c>
      <c r="B27" s="192" t="s">
        <v>60</v>
      </c>
      <c r="C27" s="90"/>
      <c r="D27" s="167"/>
      <c r="E27" s="56">
        <v>500</v>
      </c>
      <c r="F27" s="116"/>
      <c r="G27" s="112"/>
    </row>
    <row r="28" spans="1:7" s="39" customFormat="1" ht="64.5" customHeight="1">
      <c r="A28" s="97" t="s">
        <v>22</v>
      </c>
      <c r="B28" s="55" t="s">
        <v>42</v>
      </c>
      <c r="C28" s="90"/>
      <c r="D28" s="167"/>
      <c r="E28" s="56">
        <v>89170</v>
      </c>
      <c r="F28" s="116"/>
      <c r="G28" s="112"/>
    </row>
    <row r="29" spans="1:7" s="39" customFormat="1" ht="30" customHeight="1">
      <c r="A29" s="97" t="s">
        <v>137</v>
      </c>
      <c r="B29" s="55" t="s">
        <v>123</v>
      </c>
      <c r="C29" s="90"/>
      <c r="D29" s="167"/>
      <c r="E29" s="56"/>
      <c r="F29" s="116"/>
      <c r="G29" s="112">
        <v>10000</v>
      </c>
    </row>
    <row r="30" spans="1:7" s="39" customFormat="1" ht="14.25" customHeight="1">
      <c r="A30" s="97" t="s">
        <v>138</v>
      </c>
      <c r="B30" s="55" t="s">
        <v>35</v>
      </c>
      <c r="C30" s="90"/>
      <c r="D30" s="167"/>
      <c r="E30" s="56"/>
      <c r="F30" s="116"/>
      <c r="G30" s="112">
        <v>10000</v>
      </c>
    </row>
    <row r="31" spans="1:7" s="39" customFormat="1" ht="14.25" customHeight="1">
      <c r="A31" s="97" t="s">
        <v>50</v>
      </c>
      <c r="B31" s="98" t="s">
        <v>34</v>
      </c>
      <c r="C31" s="90"/>
      <c r="D31" s="167"/>
      <c r="E31" s="56"/>
      <c r="F31" s="116"/>
      <c r="G31" s="112">
        <v>10000</v>
      </c>
    </row>
    <row r="32" spans="1:7" s="39" customFormat="1" ht="14.25" customHeight="1">
      <c r="A32" s="189" t="s">
        <v>11</v>
      </c>
      <c r="B32" s="55" t="s">
        <v>10</v>
      </c>
      <c r="C32" s="90"/>
      <c r="D32" s="167"/>
      <c r="E32" s="56"/>
      <c r="F32" s="116"/>
      <c r="G32" s="112">
        <v>4170</v>
      </c>
    </row>
    <row r="33" spans="1:7" s="39" customFormat="1" ht="19.5" customHeight="1">
      <c r="A33" s="40">
        <v>80140</v>
      </c>
      <c r="B33" s="41" t="s">
        <v>111</v>
      </c>
      <c r="C33" s="42"/>
      <c r="D33" s="168"/>
      <c r="E33" s="43"/>
      <c r="F33" s="252"/>
      <c r="G33" s="241">
        <f>G34</f>
        <v>33000</v>
      </c>
    </row>
    <row r="34" spans="1:7" s="39" customFormat="1" ht="31.5" customHeight="1">
      <c r="A34" s="199" t="s">
        <v>139</v>
      </c>
      <c r="B34" s="299" t="s">
        <v>140</v>
      </c>
      <c r="C34" s="250"/>
      <c r="D34" s="251"/>
      <c r="E34" s="200"/>
      <c r="F34" s="252"/>
      <c r="G34" s="253">
        <v>33000</v>
      </c>
    </row>
    <row r="35" spans="1:7" s="39" customFormat="1" ht="15.75" customHeight="1">
      <c r="A35" s="317" t="s">
        <v>141</v>
      </c>
      <c r="B35" s="329" t="s">
        <v>21</v>
      </c>
      <c r="C35" s="319"/>
      <c r="D35" s="325"/>
      <c r="E35" s="326"/>
      <c r="F35" s="327"/>
      <c r="G35" s="321">
        <f>G36</f>
        <v>25000</v>
      </c>
    </row>
    <row r="36" spans="1:7" s="39" customFormat="1" ht="15" customHeight="1" thickBot="1">
      <c r="A36" s="54" t="s">
        <v>65</v>
      </c>
      <c r="B36" s="82" t="s">
        <v>41</v>
      </c>
      <c r="C36" s="240"/>
      <c r="D36" s="167"/>
      <c r="E36" s="56"/>
      <c r="F36" s="330"/>
      <c r="G36" s="331">
        <v>25000</v>
      </c>
    </row>
    <row r="37" spans="1:7" s="39" customFormat="1" ht="17.25" customHeight="1" thickBot="1" thickTop="1">
      <c r="A37" s="59">
        <v>854</v>
      </c>
      <c r="B37" s="50" t="s">
        <v>19</v>
      </c>
      <c r="C37" s="149" t="s">
        <v>28</v>
      </c>
      <c r="D37" s="164"/>
      <c r="E37" s="130"/>
      <c r="F37" s="224">
        <f>F40</f>
        <v>3000</v>
      </c>
      <c r="G37" s="66">
        <f>G38</f>
        <v>9377</v>
      </c>
    </row>
    <row r="38" spans="1:7" s="39" customFormat="1" ht="17.25" customHeight="1" thickTop="1">
      <c r="A38" s="190">
        <v>85407</v>
      </c>
      <c r="B38" s="191" t="s">
        <v>159</v>
      </c>
      <c r="C38" s="195"/>
      <c r="D38" s="196"/>
      <c r="E38" s="201"/>
      <c r="F38" s="202"/>
      <c r="G38" s="125">
        <f>G39</f>
        <v>9377</v>
      </c>
    </row>
    <row r="39" spans="1:7" s="39" customFormat="1" ht="15.75" customHeight="1">
      <c r="A39" s="97" t="s">
        <v>65</v>
      </c>
      <c r="B39" s="55" t="s">
        <v>160</v>
      </c>
      <c r="C39" s="187"/>
      <c r="D39" s="57"/>
      <c r="E39" s="56"/>
      <c r="F39" s="185"/>
      <c r="G39" s="307">
        <v>9377</v>
      </c>
    </row>
    <row r="40" spans="1:7" s="39" customFormat="1" ht="15.75" customHeight="1">
      <c r="A40" s="322">
        <v>85495</v>
      </c>
      <c r="B40" s="323" t="s">
        <v>21</v>
      </c>
      <c r="C40" s="324"/>
      <c r="D40" s="325"/>
      <c r="E40" s="326"/>
      <c r="F40" s="254">
        <f>F41+F42</f>
        <v>3000</v>
      </c>
      <c r="G40" s="321"/>
    </row>
    <row r="41" spans="1:7" s="39" customFormat="1" ht="16.5" customHeight="1">
      <c r="A41" s="1">
        <v>4010</v>
      </c>
      <c r="B41" s="55" t="s">
        <v>142</v>
      </c>
      <c r="C41" s="332"/>
      <c r="D41" s="166"/>
      <c r="E41" s="238"/>
      <c r="F41" s="123">
        <v>2435</v>
      </c>
      <c r="G41" s="132"/>
    </row>
    <row r="42" spans="1:7" s="39" customFormat="1" ht="17.25" customHeight="1" thickBot="1">
      <c r="A42" s="1">
        <v>4300</v>
      </c>
      <c r="B42" s="55" t="s">
        <v>10</v>
      </c>
      <c r="C42" s="239"/>
      <c r="D42" s="333"/>
      <c r="E42" s="238"/>
      <c r="F42" s="123">
        <v>565</v>
      </c>
      <c r="G42" s="132"/>
    </row>
    <row r="43" spans="1:7" s="39" customFormat="1" ht="32.25" customHeight="1" thickBot="1" thickTop="1">
      <c r="A43" s="59">
        <v>900</v>
      </c>
      <c r="B43" s="50" t="s">
        <v>32</v>
      </c>
      <c r="C43" s="149"/>
      <c r="D43" s="164"/>
      <c r="E43" s="130"/>
      <c r="F43" s="224"/>
      <c r="G43" s="66">
        <f>G44+G46</f>
        <v>400000</v>
      </c>
    </row>
    <row r="44" spans="1:7" s="39" customFormat="1" ht="15.75" customHeight="1" thickTop="1">
      <c r="A44" s="346">
        <v>90003</v>
      </c>
      <c r="B44" s="314" t="s">
        <v>150</v>
      </c>
      <c r="C44" s="195"/>
      <c r="D44" s="196"/>
      <c r="E44" s="201"/>
      <c r="F44" s="202"/>
      <c r="G44" s="125">
        <f>SUM(G45:G45)</f>
        <v>250000</v>
      </c>
    </row>
    <row r="45" spans="1:7" s="39" customFormat="1" ht="30" customHeight="1">
      <c r="A45" s="347">
        <v>4300</v>
      </c>
      <c r="B45" s="348" t="s">
        <v>183</v>
      </c>
      <c r="C45" s="42"/>
      <c r="D45" s="183"/>
      <c r="E45" s="43"/>
      <c r="F45" s="252"/>
      <c r="G45" s="263">
        <v>250000</v>
      </c>
    </row>
    <row r="46" spans="1:7" s="39" customFormat="1" ht="31.5" customHeight="1">
      <c r="A46" s="346">
        <v>90004</v>
      </c>
      <c r="B46" s="314" t="s">
        <v>192</v>
      </c>
      <c r="C46" s="195"/>
      <c r="D46" s="196"/>
      <c r="E46" s="201"/>
      <c r="F46" s="202"/>
      <c r="G46" s="125">
        <f>SUM(G47:G47)</f>
        <v>150000</v>
      </c>
    </row>
    <row r="47" spans="1:7" s="39" customFormat="1" ht="17.25" customHeight="1" thickBot="1">
      <c r="A47" s="347">
        <v>4300</v>
      </c>
      <c r="B47" s="348" t="s">
        <v>10</v>
      </c>
      <c r="C47" s="42"/>
      <c r="D47" s="183"/>
      <c r="E47" s="43"/>
      <c r="F47" s="252"/>
      <c r="G47" s="263">
        <v>150000</v>
      </c>
    </row>
    <row r="48" spans="1:7" s="39" customFormat="1" ht="32.25" customHeight="1" thickBot="1" thickTop="1">
      <c r="A48" s="59">
        <v>921</v>
      </c>
      <c r="B48" s="50" t="s">
        <v>51</v>
      </c>
      <c r="C48" s="149" t="s">
        <v>52</v>
      </c>
      <c r="D48" s="164"/>
      <c r="E48" s="130"/>
      <c r="F48" s="224"/>
      <c r="G48" s="66">
        <f>G49+G52+G54+G56</f>
        <v>223400</v>
      </c>
    </row>
    <row r="49" spans="1:7" s="39" customFormat="1" ht="18" customHeight="1" thickTop="1">
      <c r="A49" s="190">
        <v>92106</v>
      </c>
      <c r="B49" s="191" t="s">
        <v>55</v>
      </c>
      <c r="C49" s="195"/>
      <c r="D49" s="196"/>
      <c r="E49" s="201"/>
      <c r="F49" s="202"/>
      <c r="G49" s="125">
        <f>SUM(G50:G51)</f>
        <v>97400</v>
      </c>
    </row>
    <row r="50" spans="1:7" s="39" customFormat="1" ht="33">
      <c r="A50" s="482">
        <v>2480</v>
      </c>
      <c r="B50" s="48" t="s">
        <v>115</v>
      </c>
      <c r="C50" s="332"/>
      <c r="D50" s="484"/>
      <c r="E50" s="485"/>
      <c r="F50" s="376"/>
      <c r="G50" s="486">
        <v>74200</v>
      </c>
    </row>
    <row r="51" spans="1:7" s="39" customFormat="1" ht="64.5" customHeight="1">
      <c r="A51" s="47">
        <v>6220</v>
      </c>
      <c r="B51" s="48" t="s">
        <v>61</v>
      </c>
      <c r="C51" s="479"/>
      <c r="D51" s="246"/>
      <c r="E51" s="480"/>
      <c r="F51" s="124"/>
      <c r="G51" s="481">
        <v>23200</v>
      </c>
    </row>
    <row r="52" spans="1:7" s="39" customFormat="1" ht="18" customHeight="1">
      <c r="A52" s="67">
        <v>92108</v>
      </c>
      <c r="B52" s="64" t="s">
        <v>58</v>
      </c>
      <c r="C52" s="42"/>
      <c r="D52" s="183"/>
      <c r="E52" s="43"/>
      <c r="F52" s="117"/>
      <c r="G52" s="121">
        <f>SUM(G53)</f>
        <v>20000</v>
      </c>
    </row>
    <row r="53" spans="1:7" s="39" customFormat="1" ht="33" customHeight="1">
      <c r="A53" s="482">
        <v>2480</v>
      </c>
      <c r="B53" s="302" t="s">
        <v>115</v>
      </c>
      <c r="C53" s="483"/>
      <c r="D53" s="143"/>
      <c r="E53" s="375"/>
      <c r="F53" s="376"/>
      <c r="G53" s="377">
        <v>20000</v>
      </c>
    </row>
    <row r="54" spans="1:7" s="39" customFormat="1" ht="12" customHeight="1">
      <c r="A54" s="67">
        <v>92116</v>
      </c>
      <c r="B54" s="64" t="s">
        <v>56</v>
      </c>
      <c r="C54" s="42"/>
      <c r="D54" s="183"/>
      <c r="E54" s="43"/>
      <c r="F54" s="117"/>
      <c r="G54" s="121">
        <f>SUM(G55:G55)</f>
        <v>36000</v>
      </c>
    </row>
    <row r="55" spans="1:7" s="39" customFormat="1" ht="31.5" customHeight="1">
      <c r="A55" s="261">
        <v>2480</v>
      </c>
      <c r="B55" s="262" t="s">
        <v>115</v>
      </c>
      <c r="C55" s="416"/>
      <c r="D55" s="102"/>
      <c r="E55" s="200"/>
      <c r="F55" s="252"/>
      <c r="G55" s="253">
        <v>36000</v>
      </c>
    </row>
    <row r="56" spans="1:7" s="39" customFormat="1" ht="15" customHeight="1">
      <c r="A56" s="67">
        <v>92118</v>
      </c>
      <c r="B56" s="64" t="s">
        <v>57</v>
      </c>
      <c r="C56" s="119"/>
      <c r="D56" s="120"/>
      <c r="E56" s="118"/>
      <c r="F56" s="120"/>
      <c r="G56" s="121">
        <f>SUM(G57:G58)</f>
        <v>70000</v>
      </c>
    </row>
    <row r="57" spans="1:7" s="39" customFormat="1" ht="29.25" customHeight="1">
      <c r="A57" s="47">
        <v>2480</v>
      </c>
      <c r="B57" s="48" t="s">
        <v>115</v>
      </c>
      <c r="C57" s="270"/>
      <c r="D57" s="180"/>
      <c r="E57" s="65"/>
      <c r="F57" s="180"/>
      <c r="G57" s="132">
        <v>57500</v>
      </c>
    </row>
    <row r="58" spans="1:7" s="39" customFormat="1" ht="66.75" customHeight="1" thickBot="1">
      <c r="A58" s="47">
        <v>6220</v>
      </c>
      <c r="B58" s="48" t="s">
        <v>61</v>
      </c>
      <c r="C58" s="188"/>
      <c r="D58" s="138"/>
      <c r="E58" s="136"/>
      <c r="F58" s="138"/>
      <c r="G58" s="137">
        <v>12500</v>
      </c>
    </row>
    <row r="59" spans="1:7" s="73" customFormat="1" ht="19.5" customHeight="1" thickBot="1" thickTop="1">
      <c r="A59" s="69"/>
      <c r="B59" s="70" t="s">
        <v>7</v>
      </c>
      <c r="C59" s="71"/>
      <c r="D59" s="177">
        <f>D10+D16+D19+D37+D48</f>
        <v>712</v>
      </c>
      <c r="E59" s="139">
        <f>E10+E16+E19+E37+E48</f>
        <v>101382</v>
      </c>
      <c r="F59" s="209">
        <f>F10+F16+F19+F37+F48</f>
        <v>203000</v>
      </c>
      <c r="G59" s="72">
        <f>G48+G43+G37+G19+G13+G10</f>
        <v>886447</v>
      </c>
    </row>
    <row r="60" spans="1:7" s="80" customFormat="1" ht="18.75" customHeight="1" thickBot="1" thickTop="1">
      <c r="A60" s="74"/>
      <c r="B60" s="75" t="s">
        <v>17</v>
      </c>
      <c r="C60" s="75"/>
      <c r="D60" s="181">
        <f>E59-D59</f>
        <v>100670</v>
      </c>
      <c r="E60" s="77"/>
      <c r="F60" s="76">
        <f>G59-F59</f>
        <v>683447</v>
      </c>
      <c r="G60" s="122"/>
    </row>
    <row r="61" s="80" customFormat="1" ht="13.5" thickTop="1">
      <c r="F61" s="106"/>
    </row>
    <row r="62" s="80" customFormat="1" ht="12.75">
      <c r="F62" s="256"/>
    </row>
    <row r="63" spans="4:6" s="80" customFormat="1" ht="12.75">
      <c r="D63" s="85"/>
      <c r="E63" s="85"/>
      <c r="F63" s="107"/>
    </row>
    <row r="64" spans="4:6" s="80" customFormat="1" ht="15.75">
      <c r="D64" s="86"/>
      <c r="E64" s="86"/>
      <c r="F64" s="257"/>
    </row>
    <row r="65" spans="4:6" s="80" customFormat="1" ht="12.75">
      <c r="D65" s="86"/>
      <c r="E65" s="86"/>
      <c r="F65" s="106"/>
    </row>
    <row r="66" s="80" customFormat="1" ht="12.75">
      <c r="F66" s="106"/>
    </row>
    <row r="67" s="80" customFormat="1" ht="12.75">
      <c r="F67" s="106"/>
    </row>
    <row r="68" s="80" customFormat="1" ht="12.75">
      <c r="F68" s="106"/>
    </row>
    <row r="69" ht="15.75">
      <c r="F69" s="108"/>
    </row>
    <row r="70" ht="15.75">
      <c r="F70" s="108"/>
    </row>
    <row r="71" ht="15.75">
      <c r="F71" s="108"/>
    </row>
    <row r="72" ht="15.75">
      <c r="F72" s="108"/>
    </row>
    <row r="73" ht="15.75">
      <c r="F73" s="108"/>
    </row>
    <row r="74" ht="15.75">
      <c r="F74" s="108"/>
    </row>
    <row r="75" ht="15.75">
      <c r="F75" s="108"/>
    </row>
    <row r="76" ht="15.75">
      <c r="F76" s="108"/>
    </row>
    <row r="77" ht="15.75">
      <c r="F77" s="108"/>
    </row>
    <row r="78" ht="15.75">
      <c r="F78" s="108"/>
    </row>
    <row r="79" ht="15.75">
      <c r="F79" s="108"/>
    </row>
    <row r="80" ht="15.75">
      <c r="F80" s="108"/>
    </row>
    <row r="81" ht="15.75">
      <c r="F81" s="108"/>
    </row>
    <row r="82" ht="15.75">
      <c r="F82" s="108"/>
    </row>
    <row r="83" ht="15.75">
      <c r="F83" s="108"/>
    </row>
    <row r="84" ht="15.75">
      <c r="F84" s="108"/>
    </row>
    <row r="85" ht="15.75">
      <c r="F85" s="108"/>
    </row>
    <row r="86" ht="15.75">
      <c r="F86" s="108"/>
    </row>
    <row r="87" ht="15.75">
      <c r="F87" s="108"/>
    </row>
    <row r="88" ht="15.75">
      <c r="F88" s="108"/>
    </row>
    <row r="89" ht="15.75">
      <c r="F89" s="108"/>
    </row>
    <row r="90" ht="15.75">
      <c r="F90" s="108"/>
    </row>
    <row r="91" ht="15.75">
      <c r="F91" s="108"/>
    </row>
    <row r="92" ht="15.75">
      <c r="F92" s="108"/>
    </row>
    <row r="93" ht="15.75">
      <c r="F93" s="108"/>
    </row>
    <row r="94" ht="15.75">
      <c r="F94" s="108"/>
    </row>
    <row r="95" ht="15.75">
      <c r="F95" s="108"/>
    </row>
    <row r="96" ht="15.75">
      <c r="F96" s="108"/>
    </row>
    <row r="97" ht="15.75">
      <c r="F97" s="108"/>
    </row>
    <row r="98" ht="15.75">
      <c r="F98" s="108"/>
    </row>
    <row r="99" ht="15.75">
      <c r="F99" s="108"/>
    </row>
    <row r="100" ht="15.75">
      <c r="F100" s="108"/>
    </row>
    <row r="101" ht="15.75">
      <c r="F101" s="108"/>
    </row>
    <row r="102" ht="15.75">
      <c r="F102" s="108"/>
    </row>
    <row r="103" ht="15.75">
      <c r="F103" s="108"/>
    </row>
    <row r="104" ht="15.75">
      <c r="F104" s="108"/>
    </row>
    <row r="105" ht="15.75">
      <c r="F105" s="108"/>
    </row>
    <row r="106" ht="15.75">
      <c r="F106" s="108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3" sqref="C3"/>
    </sheetView>
  </sheetViews>
  <sheetFormatPr defaultColWidth="9.00390625" defaultRowHeight="12.75"/>
  <cols>
    <col min="1" max="1" width="8.375" style="2" customWidth="1"/>
    <col min="2" max="2" width="39.00390625" style="2" customWidth="1"/>
    <col min="3" max="3" width="7.875" style="2" customWidth="1"/>
    <col min="4" max="4" width="20.00390625" style="2" customWidth="1"/>
    <col min="5" max="16384" width="10.00390625" style="2" customWidth="1"/>
  </cols>
  <sheetData>
    <row r="1" spans="3:5" ht="12.75" customHeight="1">
      <c r="C1" s="4" t="s">
        <v>180</v>
      </c>
      <c r="D1" s="4"/>
      <c r="E1" s="5"/>
    </row>
    <row r="2" spans="1:5" ht="12.75" customHeight="1">
      <c r="A2" s="6"/>
      <c r="B2" s="7"/>
      <c r="C2" s="10" t="s">
        <v>212</v>
      </c>
      <c r="D2" s="10"/>
      <c r="E2" s="5"/>
    </row>
    <row r="3" spans="1:5" ht="12.75" customHeight="1">
      <c r="A3" s="6"/>
      <c r="B3" s="7"/>
      <c r="C3" s="10" t="s">
        <v>12</v>
      </c>
      <c r="D3" s="10"/>
      <c r="E3" s="5"/>
    </row>
    <row r="4" spans="1:5" ht="17.25" customHeight="1">
      <c r="A4" s="6"/>
      <c r="B4" s="7"/>
      <c r="C4" s="10" t="s">
        <v>209</v>
      </c>
      <c r="D4" s="10"/>
      <c r="E4" s="5"/>
    </row>
    <row r="5" spans="1:5" s="16" customFormat="1" ht="85.5" customHeight="1">
      <c r="A5" s="471" t="s">
        <v>208</v>
      </c>
      <c r="B5" s="13"/>
      <c r="C5" s="14"/>
      <c r="D5" s="15"/>
      <c r="E5" s="4"/>
    </row>
    <row r="6" spans="1:5" s="16" customFormat="1" ht="13.5" customHeight="1" thickBot="1">
      <c r="A6" s="12"/>
      <c r="B6" s="13"/>
      <c r="C6" s="14"/>
      <c r="D6" s="15" t="s">
        <v>9</v>
      </c>
      <c r="E6" s="4"/>
    </row>
    <row r="7" spans="1:4" s="23" customFormat="1" ht="24.75" customHeight="1">
      <c r="A7" s="17" t="s">
        <v>0</v>
      </c>
      <c r="B7" s="18" t="s">
        <v>1</v>
      </c>
      <c r="C7" s="19" t="s">
        <v>2</v>
      </c>
      <c r="D7" s="22" t="s">
        <v>206</v>
      </c>
    </row>
    <row r="8" spans="1:4" s="23" customFormat="1" ht="16.5" customHeight="1">
      <c r="A8" s="24" t="s">
        <v>4</v>
      </c>
      <c r="B8" s="25"/>
      <c r="C8" s="26" t="s">
        <v>5</v>
      </c>
      <c r="D8" s="109" t="s">
        <v>6</v>
      </c>
    </row>
    <row r="9" spans="1:4" s="89" customFormat="1" ht="11.25" customHeight="1" thickBot="1">
      <c r="A9" s="87">
        <v>1</v>
      </c>
      <c r="B9" s="88">
        <v>2</v>
      </c>
      <c r="C9" s="88">
        <v>3</v>
      </c>
      <c r="D9" s="194">
        <v>4</v>
      </c>
    </row>
    <row r="10" spans="1:4" s="39" customFormat="1" ht="22.5" customHeight="1" thickBot="1" thickTop="1">
      <c r="A10" s="59">
        <v>852</v>
      </c>
      <c r="B10" s="50" t="s">
        <v>39</v>
      </c>
      <c r="C10" s="34" t="s">
        <v>52</v>
      </c>
      <c r="D10" s="243">
        <f>D11</f>
        <v>117610</v>
      </c>
    </row>
    <row r="11" spans="1:4" s="39" customFormat="1" ht="16.5" customHeight="1" thickTop="1">
      <c r="A11" s="190">
        <v>85204</v>
      </c>
      <c r="B11" s="191" t="s">
        <v>91</v>
      </c>
      <c r="C11" s="195"/>
      <c r="D11" s="370">
        <f>SUM(D12)</f>
        <v>117610</v>
      </c>
    </row>
    <row r="12" spans="1:4" s="39" customFormat="1" ht="63" customHeight="1" thickBot="1">
      <c r="A12" s="199" t="s">
        <v>92</v>
      </c>
      <c r="B12" s="234" t="s">
        <v>93</v>
      </c>
      <c r="C12" s="42"/>
      <c r="D12" s="371">
        <v>117610</v>
      </c>
    </row>
    <row r="13" spans="1:4" s="73" customFormat="1" ht="19.5" customHeight="1" thickBot="1" thickTop="1">
      <c r="A13" s="69"/>
      <c r="B13" s="70" t="s">
        <v>7</v>
      </c>
      <c r="C13" s="71"/>
      <c r="D13" s="72">
        <f>D10</f>
        <v>117610</v>
      </c>
    </row>
    <row r="14" s="80" customFormat="1" ht="13.5" thickTop="1"/>
    <row r="15" s="80" customFormat="1" ht="12.75"/>
    <row r="16" s="80" customFormat="1" ht="12.75">
      <c r="D16" s="85"/>
    </row>
    <row r="17" s="80" customFormat="1" ht="12.75">
      <c r="D17" s="86"/>
    </row>
    <row r="18" s="80" customFormat="1" ht="12.75">
      <c r="D18" s="86"/>
    </row>
    <row r="19" s="80" customFormat="1" ht="12.75"/>
    <row r="20" s="80" customFormat="1" ht="12.75"/>
    <row r="21" s="80" customFormat="1" ht="12.75"/>
  </sheetData>
  <printOptions horizontalCentered="1"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C3" sqref="C3"/>
    </sheetView>
  </sheetViews>
  <sheetFormatPr defaultColWidth="9.00390625" defaultRowHeight="12.75"/>
  <cols>
    <col min="1" max="1" width="7.875" style="431" customWidth="1"/>
    <col min="2" max="2" width="47.875" style="431" customWidth="1"/>
    <col min="3" max="3" width="15.75390625" style="431" customWidth="1"/>
    <col min="4" max="4" width="15.125" style="431" customWidth="1"/>
    <col min="5" max="16384" width="9.125" style="431" customWidth="1"/>
  </cols>
  <sheetData>
    <row r="1" ht="12.75">
      <c r="C1" s="4" t="s">
        <v>119</v>
      </c>
    </row>
    <row r="2" ht="14.25" customHeight="1">
      <c r="C2" s="10" t="s">
        <v>212</v>
      </c>
    </row>
    <row r="3" spans="1:4" ht="15.75" customHeight="1">
      <c r="A3" s="432"/>
      <c r="B3" s="432"/>
      <c r="C3" s="10" t="s">
        <v>12</v>
      </c>
      <c r="D3" s="433"/>
    </row>
    <row r="4" spans="1:4" ht="13.5" customHeight="1">
      <c r="A4" s="432"/>
      <c r="B4" s="432"/>
      <c r="C4" s="10" t="s">
        <v>209</v>
      </c>
      <c r="D4" s="433"/>
    </row>
    <row r="5" spans="1:4" ht="9" customHeight="1">
      <c r="A5" s="432"/>
      <c r="B5" s="432"/>
      <c r="C5" s="434"/>
      <c r="D5" s="433"/>
    </row>
    <row r="6" spans="1:4" ht="15.75" customHeight="1">
      <c r="A6" s="435" t="s">
        <v>74</v>
      </c>
      <c r="B6" s="436"/>
      <c r="C6" s="436"/>
      <c r="D6" s="433"/>
    </row>
    <row r="7" spans="1:4" ht="15.75" customHeight="1">
      <c r="A7" s="435" t="s">
        <v>75</v>
      </c>
      <c r="B7" s="436"/>
      <c r="C7" s="432"/>
      <c r="D7" s="433"/>
    </row>
    <row r="8" spans="1:4" ht="15.75" customHeight="1">
      <c r="A8" s="437" t="s">
        <v>207</v>
      </c>
      <c r="B8" s="436"/>
      <c r="C8" s="432"/>
      <c r="D8" s="433"/>
    </row>
    <row r="9" spans="1:4" ht="15.75" customHeight="1">
      <c r="A9" s="436" t="s">
        <v>195</v>
      </c>
      <c r="B9" s="436"/>
      <c r="C9" s="432"/>
      <c r="D9" s="433"/>
    </row>
    <row r="10" ht="14.25" customHeight="1" thickBot="1">
      <c r="D10" s="438" t="s">
        <v>9</v>
      </c>
    </row>
    <row r="11" spans="1:4" ht="35.25" customHeight="1" thickBot="1">
      <c r="A11" s="439" t="s">
        <v>76</v>
      </c>
      <c r="B11" s="440" t="s">
        <v>77</v>
      </c>
      <c r="C11" s="441" t="s">
        <v>78</v>
      </c>
      <c r="D11" s="442" t="s">
        <v>79</v>
      </c>
    </row>
    <row r="12" spans="1:4" s="446" customFormat="1" ht="12" customHeight="1" thickBot="1" thickTop="1">
      <c r="A12" s="443">
        <v>1</v>
      </c>
      <c r="B12" s="444">
        <v>2</v>
      </c>
      <c r="C12" s="444">
        <v>3</v>
      </c>
      <c r="D12" s="445">
        <v>4</v>
      </c>
    </row>
    <row r="13" spans="1:4" ht="32.25" thickTop="1">
      <c r="A13" s="447">
        <v>952</v>
      </c>
      <c r="B13" s="271" t="s">
        <v>120</v>
      </c>
      <c r="C13" s="448">
        <f>SUM(C16:C23)+C24</f>
        <v>30801380</v>
      </c>
      <c r="D13" s="449"/>
    </row>
    <row r="14" spans="1:4" ht="9.75" customHeight="1">
      <c r="A14" s="450"/>
      <c r="B14" s="272" t="s">
        <v>80</v>
      </c>
      <c r="C14" s="273"/>
      <c r="D14" s="449"/>
    </row>
    <row r="15" spans="1:4" ht="16.5">
      <c r="A15" s="450"/>
      <c r="B15" s="451" t="s">
        <v>196</v>
      </c>
      <c r="C15" s="452">
        <f>SUM(C16:C23)</f>
        <v>24410000</v>
      </c>
      <c r="D15" s="449"/>
    </row>
    <row r="16" spans="1:4" ht="14.25" customHeight="1">
      <c r="A16" s="450"/>
      <c r="B16" s="453" t="s">
        <v>81</v>
      </c>
      <c r="C16" s="454">
        <v>23000000</v>
      </c>
      <c r="D16" s="449"/>
    </row>
    <row r="17" spans="1:4" ht="3.75" customHeight="1" hidden="1">
      <c r="A17" s="450"/>
      <c r="B17" s="453"/>
      <c r="C17" s="454"/>
      <c r="D17" s="449"/>
    </row>
    <row r="18" spans="1:4" ht="25.5" customHeight="1" hidden="1">
      <c r="A18" s="450"/>
      <c r="B18" s="453" t="s">
        <v>197</v>
      </c>
      <c r="C18" s="454"/>
      <c r="D18" s="449"/>
    </row>
    <row r="19" spans="1:4" ht="18" customHeight="1" hidden="1">
      <c r="A19" s="450"/>
      <c r="B19" s="274" t="s">
        <v>198</v>
      </c>
      <c r="C19" s="275"/>
      <c r="D19" s="449"/>
    </row>
    <row r="20" spans="1:4" ht="13.5" customHeight="1">
      <c r="A20" s="450"/>
      <c r="B20" s="274" t="s">
        <v>117</v>
      </c>
      <c r="C20" s="275">
        <v>800000</v>
      </c>
      <c r="D20" s="449"/>
    </row>
    <row r="21" spans="1:4" ht="14.25" customHeight="1">
      <c r="A21" s="450"/>
      <c r="B21" s="274" t="s">
        <v>117</v>
      </c>
      <c r="C21" s="275">
        <v>420000</v>
      </c>
      <c r="D21" s="449"/>
    </row>
    <row r="22" spans="1:4" ht="14.25" customHeight="1">
      <c r="A22" s="450"/>
      <c r="B22" s="274" t="s">
        <v>117</v>
      </c>
      <c r="C22" s="275">
        <v>156000</v>
      </c>
      <c r="D22" s="449"/>
    </row>
    <row r="23" spans="1:4" ht="15" customHeight="1">
      <c r="A23" s="450"/>
      <c r="B23" s="274" t="s">
        <v>117</v>
      </c>
      <c r="C23" s="275">
        <v>34000</v>
      </c>
      <c r="D23" s="449"/>
    </row>
    <row r="24" spans="1:4" ht="66">
      <c r="A24" s="450"/>
      <c r="B24" s="276" t="s">
        <v>199</v>
      </c>
      <c r="C24" s="277">
        <f>SUM(C25:C28)</f>
        <v>6391380</v>
      </c>
      <c r="D24" s="449"/>
    </row>
    <row r="25" spans="1:4" ht="14.25" customHeight="1">
      <c r="A25" s="450"/>
      <c r="B25" s="274" t="s">
        <v>200</v>
      </c>
      <c r="C25" s="275">
        <v>1045845</v>
      </c>
      <c r="D25" s="449"/>
    </row>
    <row r="26" spans="1:4" ht="14.25" customHeight="1">
      <c r="A26" s="450"/>
      <c r="B26" s="274" t="s">
        <v>201</v>
      </c>
      <c r="C26" s="275">
        <v>3459965</v>
      </c>
      <c r="D26" s="449"/>
    </row>
    <row r="27" spans="1:4" ht="14.25" customHeight="1">
      <c r="A27" s="450"/>
      <c r="B27" s="274" t="s">
        <v>202</v>
      </c>
      <c r="C27" s="275">
        <v>892606</v>
      </c>
      <c r="D27" s="449"/>
    </row>
    <row r="28" spans="1:4" ht="15" customHeight="1">
      <c r="A28" s="450"/>
      <c r="B28" s="274" t="s">
        <v>203</v>
      </c>
      <c r="C28" s="275">
        <v>992964</v>
      </c>
      <c r="D28" s="449"/>
    </row>
    <row r="29" spans="1:4" ht="15.75">
      <c r="A29" s="447">
        <v>955</v>
      </c>
      <c r="B29" s="278" t="s">
        <v>82</v>
      </c>
      <c r="C29" s="279">
        <v>33534585</v>
      </c>
      <c r="D29" s="455"/>
    </row>
    <row r="30" spans="1:4" ht="16.5" customHeight="1">
      <c r="A30" s="450"/>
      <c r="B30" s="280"/>
      <c r="C30" s="281"/>
      <c r="D30" s="456"/>
    </row>
    <row r="31" spans="1:4" ht="15.75">
      <c r="A31" s="447">
        <v>992</v>
      </c>
      <c r="B31" s="282" t="s">
        <v>118</v>
      </c>
      <c r="C31" s="283"/>
      <c r="D31" s="457">
        <f>SUM(D33:D38)</f>
        <v>21183325</v>
      </c>
    </row>
    <row r="32" spans="1:4" ht="15.75">
      <c r="A32" s="450"/>
      <c r="B32" s="272" t="s">
        <v>80</v>
      </c>
      <c r="C32" s="283"/>
      <c r="D32" s="458"/>
    </row>
    <row r="33" spans="1:4" s="446" customFormat="1" ht="12.75">
      <c r="A33" s="459"/>
      <c r="B33" s="274" t="s">
        <v>83</v>
      </c>
      <c r="C33" s="460"/>
      <c r="D33" s="461">
        <v>1524800</v>
      </c>
    </row>
    <row r="34" spans="1:4" s="446" customFormat="1" ht="12.75">
      <c r="A34" s="459"/>
      <c r="B34" s="274" t="s">
        <v>84</v>
      </c>
      <c r="C34" s="460"/>
      <c r="D34" s="461">
        <v>9295500</v>
      </c>
    </row>
    <row r="35" spans="1:4" s="446" customFormat="1" ht="12.75">
      <c r="A35" s="459"/>
      <c r="B35" s="284" t="s">
        <v>85</v>
      </c>
      <c r="C35" s="275"/>
      <c r="D35" s="462">
        <v>600000</v>
      </c>
    </row>
    <row r="36" spans="1:4" s="446" customFormat="1" ht="12.75">
      <c r="A36" s="459"/>
      <c r="B36" s="284" t="s">
        <v>86</v>
      </c>
      <c r="C36" s="275"/>
      <c r="D36" s="462">
        <v>1392900</v>
      </c>
    </row>
    <row r="37" spans="1:4" s="446" customFormat="1" ht="38.25">
      <c r="A37" s="459"/>
      <c r="B37" s="274" t="s">
        <v>204</v>
      </c>
      <c r="C37" s="275"/>
      <c r="D37" s="462">
        <v>1978745</v>
      </c>
    </row>
    <row r="38" spans="1:4" s="446" customFormat="1" ht="39" thickBot="1">
      <c r="A38" s="459"/>
      <c r="B38" s="274" t="s">
        <v>205</v>
      </c>
      <c r="C38" s="275"/>
      <c r="D38" s="462">
        <v>6391380</v>
      </c>
    </row>
    <row r="39" spans="1:4" ht="18.75" thickBot="1" thickTop="1">
      <c r="A39" s="463"/>
      <c r="B39" s="285" t="s">
        <v>87</v>
      </c>
      <c r="C39" s="286">
        <f>C13+C29</f>
        <v>64335965</v>
      </c>
      <c r="D39" s="464">
        <f>D31</f>
        <v>21183325</v>
      </c>
    </row>
    <row r="40" spans="1:4" ht="19.5" thickBot="1" thickTop="1">
      <c r="A40" s="463"/>
      <c r="B40" s="285" t="s">
        <v>88</v>
      </c>
      <c r="C40" s="287">
        <f>D39-C39</f>
        <v>-43152640</v>
      </c>
      <c r="D40" s="465"/>
    </row>
    <row r="41" spans="1:4" ht="16.5" thickTop="1">
      <c r="A41" s="466"/>
      <c r="B41" s="467"/>
      <c r="C41" s="468"/>
      <c r="D41" s="468"/>
    </row>
    <row r="42" spans="1:4" ht="15.75">
      <c r="A42" s="466"/>
      <c r="B42" s="467"/>
      <c r="C42" s="468"/>
      <c r="D42" s="468"/>
    </row>
    <row r="43" spans="1:4" ht="15.75">
      <c r="A43" s="466"/>
      <c r="B43" s="467"/>
      <c r="C43" s="468"/>
      <c r="D43" s="468"/>
    </row>
    <row r="44" spans="1:4" ht="15.75">
      <c r="A44" s="466"/>
      <c r="B44" s="467"/>
      <c r="C44" s="468"/>
      <c r="D44" s="468"/>
    </row>
    <row r="45" spans="1:4" ht="15.75">
      <c r="A45" s="466"/>
      <c r="B45" s="467"/>
      <c r="C45" s="468"/>
      <c r="D45" s="468"/>
    </row>
    <row r="46" spans="1:4" ht="15.75">
      <c r="A46" s="466"/>
      <c r="B46" s="467"/>
      <c r="C46" s="468"/>
      <c r="D46" s="468"/>
    </row>
    <row r="47" spans="1:4" ht="12.75">
      <c r="A47" s="466"/>
      <c r="B47" s="466"/>
      <c r="C47" s="469"/>
      <c r="D47" s="469"/>
    </row>
    <row r="48" spans="1:4" ht="12.75">
      <c r="A48" s="466"/>
      <c r="B48" s="466"/>
      <c r="C48" s="469"/>
      <c r="D48" s="469"/>
    </row>
    <row r="49" spans="1:4" ht="12.75">
      <c r="A49" s="466"/>
      <c r="B49" s="466"/>
      <c r="C49" s="469"/>
      <c r="D49" s="469"/>
    </row>
    <row r="50" spans="3:4" ht="12.75">
      <c r="C50" s="470"/>
      <c r="D50" s="470"/>
    </row>
    <row r="51" spans="3:4" ht="12.75">
      <c r="C51" s="470"/>
      <c r="D51" s="470"/>
    </row>
    <row r="52" spans="3:4" ht="12.75">
      <c r="C52" s="470"/>
      <c r="D52" s="470"/>
    </row>
    <row r="53" spans="3:4" ht="12.75">
      <c r="C53" s="470"/>
      <c r="D53" s="470"/>
    </row>
    <row r="54" spans="3:4" ht="12.75">
      <c r="C54" s="470"/>
      <c r="D54" s="470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7" sqref="D7"/>
    </sheetView>
  </sheetViews>
  <sheetFormatPr defaultColWidth="9.00390625" defaultRowHeight="12.75"/>
  <cols>
    <col min="1" max="1" width="3.875" style="487" customWidth="1"/>
    <col min="2" max="2" width="7.25390625" style="488" customWidth="1"/>
    <col min="3" max="3" width="43.75390625" style="489" customWidth="1"/>
    <col min="4" max="4" width="12.75390625" style="490" customWidth="1"/>
    <col min="5" max="5" width="12.75390625" style="506" customWidth="1"/>
    <col min="6" max="6" width="12.75390625" style="489" customWidth="1"/>
    <col min="7" max="7" width="11.75390625" style="489" customWidth="1"/>
    <col min="8" max="8" width="14.375" style="489" customWidth="1"/>
    <col min="9" max="16384" width="9.125" style="489" customWidth="1"/>
  </cols>
  <sheetData>
    <row r="1" ht="13.5">
      <c r="E1" s="491" t="s">
        <v>213</v>
      </c>
    </row>
    <row r="2" ht="13.5">
      <c r="E2" s="492" t="s">
        <v>214</v>
      </c>
    </row>
    <row r="3" spans="1:6" s="495" customFormat="1" ht="12.75" customHeight="1">
      <c r="A3" s="493"/>
      <c r="B3" s="494"/>
      <c r="E3" s="492" t="s">
        <v>12</v>
      </c>
      <c r="F3" s="496"/>
    </row>
    <row r="4" spans="1:5" s="495" customFormat="1" ht="14.25" customHeight="1">
      <c r="A4" s="493"/>
      <c r="B4" s="494"/>
      <c r="E4" s="492" t="s">
        <v>215</v>
      </c>
    </row>
    <row r="5" spans="1:5" s="495" customFormat="1" ht="7.5" customHeight="1">
      <c r="A5" s="493"/>
      <c r="B5" s="494"/>
      <c r="E5" s="492"/>
    </row>
    <row r="6" spans="1:5" s="500" customFormat="1" ht="18" customHeight="1">
      <c r="A6" s="497"/>
      <c r="B6" s="498"/>
      <c r="C6" s="499" t="s">
        <v>216</v>
      </c>
      <c r="E6" s="501"/>
    </row>
    <row r="7" spans="1:5" s="500" customFormat="1" ht="18" customHeight="1">
      <c r="A7" s="497"/>
      <c r="B7" s="498"/>
      <c r="C7" s="499" t="s">
        <v>217</v>
      </c>
      <c r="E7" s="501"/>
    </row>
    <row r="8" spans="1:5" s="500" customFormat="1" ht="18" customHeight="1">
      <c r="A8" s="497"/>
      <c r="B8" s="498"/>
      <c r="C8" s="499" t="s">
        <v>218</v>
      </c>
      <c r="D8" s="502"/>
      <c r="E8" s="501"/>
    </row>
    <row r="9" spans="1:5" s="500" customFormat="1" ht="7.5" customHeight="1">
      <c r="A9" s="497"/>
      <c r="B9" s="498"/>
      <c r="C9" s="499"/>
      <c r="D9" s="502"/>
      <c r="E9" s="501"/>
    </row>
    <row r="10" spans="1:6" ht="14.25" customHeight="1" thickBot="1">
      <c r="A10" s="487" t="s">
        <v>219</v>
      </c>
      <c r="C10" s="503"/>
      <c r="E10" s="504"/>
      <c r="F10" s="504" t="s">
        <v>9</v>
      </c>
    </row>
    <row r="11" ht="8.25" customHeight="1" hidden="1">
      <c r="B11" s="505"/>
    </row>
    <row r="12" spans="1:6" s="513" customFormat="1" ht="38.25" customHeight="1" thickBot="1" thickTop="1">
      <c r="A12" s="507" t="s">
        <v>220</v>
      </c>
      <c r="B12" s="508" t="s">
        <v>221</v>
      </c>
      <c r="C12" s="509" t="s">
        <v>77</v>
      </c>
      <c r="D12" s="510" t="s">
        <v>222</v>
      </c>
      <c r="E12" s="511" t="s">
        <v>223</v>
      </c>
      <c r="F12" s="512" t="s">
        <v>224</v>
      </c>
    </row>
    <row r="13" spans="1:6" s="519" customFormat="1" ht="12.75" customHeight="1" thickBot="1" thickTop="1">
      <c r="A13" s="514">
        <v>1</v>
      </c>
      <c r="B13" s="515" t="s">
        <v>225</v>
      </c>
      <c r="C13" s="516">
        <v>3</v>
      </c>
      <c r="D13" s="517">
        <v>4</v>
      </c>
      <c r="E13" s="516">
        <v>5</v>
      </c>
      <c r="F13" s="518">
        <v>6</v>
      </c>
    </row>
    <row r="14" spans="1:6" s="526" customFormat="1" ht="26.25" customHeight="1" thickBot="1" thickTop="1">
      <c r="A14" s="520" t="s">
        <v>226</v>
      </c>
      <c r="B14" s="521" t="s">
        <v>227</v>
      </c>
      <c r="C14" s="522" t="s">
        <v>228</v>
      </c>
      <c r="D14" s="523">
        <f>SUM(D15:D17)</f>
        <v>1575950</v>
      </c>
      <c r="E14" s="524">
        <f>SUM(E15:E17)</f>
        <v>424050</v>
      </c>
      <c r="F14" s="525">
        <f>D14+E14</f>
        <v>2000000</v>
      </c>
    </row>
    <row r="15" spans="1:6" s="495" customFormat="1" ht="17.25" customHeight="1" thickTop="1">
      <c r="A15" s="527"/>
      <c r="B15" s="528" t="s">
        <v>229</v>
      </c>
      <c r="C15" s="529" t="s">
        <v>230</v>
      </c>
      <c r="D15" s="530">
        <v>1370953</v>
      </c>
      <c r="E15" s="531"/>
      <c r="F15" s="532">
        <f aca="true" t="shared" si="0" ref="F15:F35">D15+E15</f>
        <v>1370953</v>
      </c>
    </row>
    <row r="16" spans="1:6" s="495" customFormat="1" ht="24.75" customHeight="1">
      <c r="A16" s="533"/>
      <c r="B16" s="534" t="s">
        <v>89</v>
      </c>
      <c r="C16" s="535" t="s">
        <v>231</v>
      </c>
      <c r="D16" s="536">
        <v>200000</v>
      </c>
      <c r="E16" s="537">
        <v>394047</v>
      </c>
      <c r="F16" s="538">
        <f t="shared" si="0"/>
        <v>594047</v>
      </c>
    </row>
    <row r="17" spans="1:6" s="495" customFormat="1" ht="15" customHeight="1" thickBot="1">
      <c r="A17" s="533"/>
      <c r="B17" s="539" t="s">
        <v>59</v>
      </c>
      <c r="C17" s="540" t="s">
        <v>60</v>
      </c>
      <c r="D17" s="536">
        <v>4997</v>
      </c>
      <c r="E17" s="537">
        <v>30003</v>
      </c>
      <c r="F17" s="532">
        <f t="shared" si="0"/>
        <v>35000</v>
      </c>
    </row>
    <row r="18" spans="1:6" s="526" customFormat="1" ht="25.5" customHeight="1" thickBot="1" thickTop="1">
      <c r="A18" s="541" t="s">
        <v>232</v>
      </c>
      <c r="B18" s="521" t="s">
        <v>227</v>
      </c>
      <c r="C18" s="522" t="s">
        <v>233</v>
      </c>
      <c r="D18" s="523">
        <f>D19+D23+D26+D32</f>
        <v>1277000</v>
      </c>
      <c r="E18" s="524">
        <f>E19+E23+E26+E32</f>
        <v>108000</v>
      </c>
      <c r="F18" s="542">
        <f t="shared" si="0"/>
        <v>1385000</v>
      </c>
    </row>
    <row r="19" spans="1:6" s="549" customFormat="1" ht="33.75" thickTop="1">
      <c r="A19" s="543" t="s">
        <v>234</v>
      </c>
      <c r="B19" s="544"/>
      <c r="C19" s="545" t="s">
        <v>235</v>
      </c>
      <c r="D19" s="546">
        <f>SUM(D20:D22)</f>
        <v>102000</v>
      </c>
      <c r="E19" s="547">
        <f>SUM(E20:E22)</f>
        <v>11000</v>
      </c>
      <c r="F19" s="548">
        <f t="shared" si="0"/>
        <v>113000</v>
      </c>
    </row>
    <row r="20" spans="1:6" s="549" customFormat="1" ht="38.25">
      <c r="A20" s="550"/>
      <c r="B20" s="551">
        <v>2450</v>
      </c>
      <c r="C20" s="552" t="s">
        <v>236</v>
      </c>
      <c r="D20" s="553">
        <v>39000</v>
      </c>
      <c r="E20" s="531">
        <v>11000</v>
      </c>
      <c r="F20" s="538">
        <f t="shared" si="0"/>
        <v>50000</v>
      </c>
    </row>
    <row r="21" spans="1:6" s="495" customFormat="1" ht="15" customHeight="1">
      <c r="A21" s="554"/>
      <c r="B21" s="534" t="s">
        <v>67</v>
      </c>
      <c r="C21" s="540" t="s">
        <v>26</v>
      </c>
      <c r="D21" s="555">
        <v>37600</v>
      </c>
      <c r="E21" s="537"/>
      <c r="F21" s="538">
        <f t="shared" si="0"/>
        <v>37600</v>
      </c>
    </row>
    <row r="22" spans="1:6" s="495" customFormat="1" ht="13.5" customHeight="1">
      <c r="A22" s="554"/>
      <c r="B22" s="528" t="s">
        <v>11</v>
      </c>
      <c r="C22" s="529" t="s">
        <v>10</v>
      </c>
      <c r="D22" s="553">
        <v>25400</v>
      </c>
      <c r="E22" s="531"/>
      <c r="F22" s="538">
        <f t="shared" si="0"/>
        <v>25400</v>
      </c>
    </row>
    <row r="23" spans="1:6" s="549" customFormat="1" ht="33">
      <c r="A23" s="556" t="s">
        <v>237</v>
      </c>
      <c r="B23" s="557"/>
      <c r="C23" s="558" t="s">
        <v>238</v>
      </c>
      <c r="D23" s="559">
        <f>SUM(D24:D25)</f>
        <v>334000</v>
      </c>
      <c r="E23" s="560">
        <f>SUM(E24:E25)</f>
        <v>50000</v>
      </c>
      <c r="F23" s="561">
        <f t="shared" si="0"/>
        <v>384000</v>
      </c>
    </row>
    <row r="24" spans="1:6" s="495" customFormat="1" ht="14.25" customHeight="1">
      <c r="A24" s="562"/>
      <c r="B24" s="534" t="s">
        <v>11</v>
      </c>
      <c r="C24" s="540" t="s">
        <v>10</v>
      </c>
      <c r="D24" s="563">
        <v>184000</v>
      </c>
      <c r="E24" s="564">
        <v>50000</v>
      </c>
      <c r="F24" s="538">
        <f t="shared" si="0"/>
        <v>234000</v>
      </c>
    </row>
    <row r="25" spans="1:6" s="495" customFormat="1" ht="14.25" customHeight="1">
      <c r="A25" s="565"/>
      <c r="B25" s="528" t="s">
        <v>239</v>
      </c>
      <c r="C25" s="535" t="s">
        <v>240</v>
      </c>
      <c r="D25" s="563">
        <v>150000</v>
      </c>
      <c r="E25" s="564"/>
      <c r="F25" s="538">
        <f t="shared" si="0"/>
        <v>150000</v>
      </c>
    </row>
    <row r="26" spans="1:6" s="549" customFormat="1" ht="16.5">
      <c r="A26" s="556" t="s">
        <v>241</v>
      </c>
      <c r="B26" s="557"/>
      <c r="C26" s="566" t="s">
        <v>242</v>
      </c>
      <c r="D26" s="559">
        <f>SUM(D27:D31)</f>
        <v>611000</v>
      </c>
      <c r="E26" s="560">
        <f>SUM(E27:E31)</f>
        <v>-38000</v>
      </c>
      <c r="F26" s="561">
        <f t="shared" si="0"/>
        <v>573000</v>
      </c>
    </row>
    <row r="27" spans="1:6" s="549" customFormat="1" ht="38.25">
      <c r="A27" s="556"/>
      <c r="B27" s="551">
        <v>2450</v>
      </c>
      <c r="C27" s="552" t="s">
        <v>236</v>
      </c>
      <c r="D27" s="555">
        <v>65000</v>
      </c>
      <c r="E27" s="537"/>
      <c r="F27" s="532">
        <f t="shared" si="0"/>
        <v>65000</v>
      </c>
    </row>
    <row r="28" spans="1:6" s="549" customFormat="1" ht="15" customHeight="1">
      <c r="A28" s="556"/>
      <c r="B28" s="534" t="s">
        <v>67</v>
      </c>
      <c r="C28" s="540" t="s">
        <v>26</v>
      </c>
      <c r="D28" s="555">
        <v>44000</v>
      </c>
      <c r="E28" s="537">
        <v>5000</v>
      </c>
      <c r="F28" s="538">
        <f t="shared" si="0"/>
        <v>49000</v>
      </c>
    </row>
    <row r="29" spans="1:6" s="549" customFormat="1" ht="15" customHeight="1">
      <c r="A29" s="556"/>
      <c r="B29" s="534" t="s">
        <v>11</v>
      </c>
      <c r="C29" s="535" t="s">
        <v>10</v>
      </c>
      <c r="D29" s="555">
        <v>347000</v>
      </c>
      <c r="E29" s="537">
        <v>2000</v>
      </c>
      <c r="F29" s="538">
        <f t="shared" si="0"/>
        <v>349000</v>
      </c>
    </row>
    <row r="30" spans="1:6" s="549" customFormat="1" ht="15.75" customHeight="1">
      <c r="A30" s="556"/>
      <c r="B30" s="534" t="s">
        <v>239</v>
      </c>
      <c r="C30" s="535" t="s">
        <v>240</v>
      </c>
      <c r="D30" s="555">
        <v>105000</v>
      </c>
      <c r="E30" s="537">
        <v>5000</v>
      </c>
      <c r="F30" s="538">
        <f t="shared" si="0"/>
        <v>110000</v>
      </c>
    </row>
    <row r="31" spans="1:6" s="549" customFormat="1" ht="39.75" customHeight="1">
      <c r="A31" s="556"/>
      <c r="B31" s="534" t="s">
        <v>243</v>
      </c>
      <c r="C31" s="567" t="s">
        <v>244</v>
      </c>
      <c r="D31" s="555">
        <v>50000</v>
      </c>
      <c r="E31" s="537">
        <v>-50000</v>
      </c>
      <c r="F31" s="538">
        <f t="shared" si="0"/>
        <v>0</v>
      </c>
    </row>
    <row r="32" spans="1:6" s="549" customFormat="1" ht="30" customHeight="1">
      <c r="A32" s="556" t="s">
        <v>245</v>
      </c>
      <c r="B32" s="557"/>
      <c r="C32" s="568" t="s">
        <v>246</v>
      </c>
      <c r="D32" s="559">
        <f>SUM(D33:D35)</f>
        <v>230000</v>
      </c>
      <c r="E32" s="560">
        <f>SUM(E33:E35)</f>
        <v>85000</v>
      </c>
      <c r="F32" s="561">
        <f t="shared" si="0"/>
        <v>315000</v>
      </c>
    </row>
    <row r="33" spans="1:6" s="549" customFormat="1" ht="15" customHeight="1">
      <c r="A33" s="556"/>
      <c r="B33" s="534" t="s">
        <v>67</v>
      </c>
      <c r="C33" s="540" t="s">
        <v>26</v>
      </c>
      <c r="D33" s="555">
        <v>0</v>
      </c>
      <c r="E33" s="537">
        <v>45000</v>
      </c>
      <c r="F33" s="538">
        <f>D33+E33</f>
        <v>45000</v>
      </c>
    </row>
    <row r="34" spans="1:6" s="495" customFormat="1" ht="13.5" customHeight="1">
      <c r="A34" s="569"/>
      <c r="B34" s="534" t="s">
        <v>11</v>
      </c>
      <c r="C34" s="535" t="s">
        <v>10</v>
      </c>
      <c r="D34" s="555">
        <v>30000</v>
      </c>
      <c r="E34" s="537">
        <v>40000</v>
      </c>
      <c r="F34" s="538">
        <f t="shared" si="0"/>
        <v>70000</v>
      </c>
    </row>
    <row r="35" spans="1:6" s="495" customFormat="1" ht="39.75" customHeight="1" thickBot="1">
      <c r="A35" s="565"/>
      <c r="B35" s="570" t="s">
        <v>243</v>
      </c>
      <c r="C35" s="571" t="s">
        <v>247</v>
      </c>
      <c r="D35" s="553">
        <v>200000</v>
      </c>
      <c r="E35" s="531"/>
      <c r="F35" s="572">
        <f t="shared" si="0"/>
        <v>200000</v>
      </c>
    </row>
    <row r="36" spans="1:6" s="526" customFormat="1" ht="23.25" customHeight="1" thickBot="1" thickTop="1">
      <c r="A36" s="520" t="s">
        <v>248</v>
      </c>
      <c r="B36" s="573" t="s">
        <v>249</v>
      </c>
      <c r="C36" s="574"/>
      <c r="D36" s="575">
        <f>D14-D18</f>
        <v>298950</v>
      </c>
      <c r="E36" s="524">
        <f>E14-E18</f>
        <v>316050</v>
      </c>
      <c r="F36" s="576">
        <f>F14-F18</f>
        <v>615000</v>
      </c>
    </row>
    <row r="37" spans="1:5" s="495" customFormat="1" ht="14.25" thickTop="1">
      <c r="A37" s="493"/>
      <c r="B37" s="494"/>
      <c r="D37" s="577"/>
      <c r="E37" s="578"/>
    </row>
    <row r="38" spans="1:5" s="495" customFormat="1" ht="13.5">
      <c r="A38" s="493"/>
      <c r="B38" s="494"/>
      <c r="D38" s="577"/>
      <c r="E38" s="578"/>
    </row>
    <row r="39" spans="1:5" s="495" customFormat="1" ht="13.5">
      <c r="A39" s="493"/>
      <c r="B39" s="494"/>
      <c r="D39" s="577"/>
      <c r="E39" s="57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D10" sqref="D10"/>
    </sheetView>
  </sheetViews>
  <sheetFormatPr defaultColWidth="9.00390625" defaultRowHeight="12.75"/>
  <cols>
    <col min="1" max="1" width="7.75390625" style="579" customWidth="1"/>
    <col min="2" max="2" width="44.625" style="580" customWidth="1"/>
    <col min="3" max="5" width="11.75390625" style="581" customWidth="1"/>
    <col min="6" max="16384" width="10.00390625" style="580" customWidth="1"/>
  </cols>
  <sheetData>
    <row r="1" spans="3:5" ht="12.75" customHeight="1">
      <c r="C1" s="80" t="s">
        <v>250</v>
      </c>
      <c r="D1" s="80"/>
      <c r="E1" s="580"/>
    </row>
    <row r="2" spans="3:5" ht="12.75" customHeight="1">
      <c r="C2" s="492" t="s">
        <v>251</v>
      </c>
      <c r="D2" s="80"/>
      <c r="E2" s="580"/>
    </row>
    <row r="3" spans="2:5" ht="12.75" customHeight="1">
      <c r="B3" s="496"/>
      <c r="C3" s="80" t="s">
        <v>252</v>
      </c>
      <c r="D3" s="80"/>
      <c r="E3" s="580"/>
    </row>
    <row r="4" spans="3:5" ht="12.75" customHeight="1">
      <c r="C4" s="80" t="s">
        <v>253</v>
      </c>
      <c r="D4" s="80"/>
      <c r="E4" s="580"/>
    </row>
    <row r="5" ht="12.75" customHeight="1" hidden="1"/>
    <row r="6" ht="32.25" customHeight="1"/>
    <row r="7" spans="1:5" s="73" customFormat="1" ht="17.25" customHeight="1">
      <c r="A7" s="582" t="s">
        <v>254</v>
      </c>
      <c r="B7" s="582"/>
      <c r="C7" s="583"/>
      <c r="D7" s="583"/>
      <c r="E7" s="583"/>
    </row>
    <row r="8" spans="1:5" s="73" customFormat="1" ht="17.25" customHeight="1">
      <c r="A8" s="582" t="s">
        <v>255</v>
      </c>
      <c r="B8" s="582"/>
      <c r="C8" s="583"/>
      <c r="D8" s="583"/>
      <c r="E8" s="583"/>
    </row>
    <row r="9" spans="1:5" s="73" customFormat="1" ht="17.25" customHeight="1">
      <c r="A9" s="582" t="s">
        <v>256</v>
      </c>
      <c r="B9" s="582"/>
      <c r="C9" s="583"/>
      <c r="D9" s="583"/>
      <c r="E9" s="583"/>
    </row>
    <row r="10" spans="1:5" s="73" customFormat="1" ht="17.25" customHeight="1">
      <c r="A10" s="582" t="s">
        <v>195</v>
      </c>
      <c r="B10" s="582"/>
      <c r="C10" s="583"/>
      <c r="D10" s="583"/>
      <c r="E10" s="583"/>
    </row>
    <row r="11" spans="1:5" s="73" customFormat="1" ht="17.25" customHeight="1">
      <c r="A11" s="584"/>
      <c r="B11" s="582"/>
      <c r="C11" s="583"/>
      <c r="D11" s="583"/>
      <c r="E11" s="583"/>
    </row>
    <row r="12" spans="1:5" ht="22.5" customHeight="1" thickBot="1">
      <c r="A12" s="585"/>
      <c r="B12" s="586"/>
      <c r="C12" s="587"/>
      <c r="D12" s="588"/>
      <c r="E12" s="588" t="s">
        <v>9</v>
      </c>
    </row>
    <row r="13" spans="1:5" s="591" customFormat="1" ht="45.75" customHeight="1" thickTop="1">
      <c r="A13" s="589" t="s">
        <v>257</v>
      </c>
      <c r="B13" s="509" t="s">
        <v>77</v>
      </c>
      <c r="C13" s="510" t="s">
        <v>258</v>
      </c>
      <c r="D13" s="511" t="s">
        <v>259</v>
      </c>
      <c r="E13" s="590" t="s">
        <v>260</v>
      </c>
    </row>
    <row r="14" spans="1:5" s="597" customFormat="1" ht="10.5" customHeight="1">
      <c r="A14" s="592">
        <v>1</v>
      </c>
      <c r="B14" s="593">
        <v>2</v>
      </c>
      <c r="C14" s="594">
        <v>3</v>
      </c>
      <c r="D14" s="595">
        <v>4</v>
      </c>
      <c r="E14" s="596">
        <v>5</v>
      </c>
    </row>
    <row r="15" spans="1:5" s="603" customFormat="1" ht="21" customHeight="1">
      <c r="A15" s="598">
        <v>710</v>
      </c>
      <c r="B15" s="599" t="s">
        <v>94</v>
      </c>
      <c r="C15" s="600"/>
      <c r="D15" s="601"/>
      <c r="E15" s="602"/>
    </row>
    <row r="16" spans="1:5" s="609" customFormat="1" ht="30" customHeight="1" thickBot="1">
      <c r="A16" s="604">
        <v>71030</v>
      </c>
      <c r="B16" s="605" t="s">
        <v>261</v>
      </c>
      <c r="C16" s="606"/>
      <c r="D16" s="607"/>
      <c r="E16" s="608"/>
    </row>
    <row r="17" spans="1:5" s="615" customFormat="1" ht="35.25" customHeight="1" thickBot="1" thickTop="1">
      <c r="A17" s="610" t="s">
        <v>226</v>
      </c>
      <c r="B17" s="611" t="s">
        <v>262</v>
      </c>
      <c r="C17" s="612">
        <f>C18+C19-C20</f>
        <v>1159127</v>
      </c>
      <c r="D17" s="613"/>
      <c r="E17" s="614">
        <f>E18+E19-E20</f>
        <v>1159127</v>
      </c>
    </row>
    <row r="18" spans="1:7" ht="15.75" customHeight="1" thickTop="1">
      <c r="A18" s="616"/>
      <c r="B18" s="617" t="s">
        <v>263</v>
      </c>
      <c r="C18" s="618">
        <v>1155381</v>
      </c>
      <c r="D18" s="619"/>
      <c r="E18" s="620">
        <f>C18+D18</f>
        <v>1155381</v>
      </c>
      <c r="G18" s="621"/>
    </row>
    <row r="19" spans="1:5" ht="15.75" customHeight="1">
      <c r="A19" s="616"/>
      <c r="B19" s="617" t="s">
        <v>264</v>
      </c>
      <c r="C19" s="618">
        <v>44532</v>
      </c>
      <c r="D19" s="619"/>
      <c r="E19" s="620">
        <f>C19+D19</f>
        <v>44532</v>
      </c>
    </row>
    <row r="20" spans="1:5" ht="15.75" customHeight="1" thickBot="1">
      <c r="A20" s="616"/>
      <c r="B20" s="617" t="s">
        <v>265</v>
      </c>
      <c r="C20" s="618">
        <v>40786</v>
      </c>
      <c r="D20" s="619"/>
      <c r="E20" s="620">
        <f>C20+D20</f>
        <v>40786</v>
      </c>
    </row>
    <row r="21" spans="1:5" s="615" customFormat="1" ht="21" customHeight="1" thickBot="1" thickTop="1">
      <c r="A21" s="610" t="s">
        <v>232</v>
      </c>
      <c r="B21" s="611" t="s">
        <v>266</v>
      </c>
      <c r="C21" s="612">
        <f>SUM(C22:C24)</f>
        <v>400000</v>
      </c>
      <c r="D21" s="613">
        <f>SUM(D22:D24)</f>
        <v>20000</v>
      </c>
      <c r="E21" s="614">
        <f>SUM(E22:E24)</f>
        <v>420000</v>
      </c>
    </row>
    <row r="22" spans="1:5" s="609" customFormat="1" ht="32.25" customHeight="1" hidden="1">
      <c r="A22" s="622" t="s">
        <v>89</v>
      </c>
      <c r="B22" s="552" t="s">
        <v>231</v>
      </c>
      <c r="C22" s="618">
        <v>0</v>
      </c>
      <c r="D22" s="619">
        <v>0</v>
      </c>
      <c r="E22" s="620">
        <v>0</v>
      </c>
    </row>
    <row r="23" spans="1:5" ht="19.5" customHeight="1" thickTop="1">
      <c r="A23" s="622" t="s">
        <v>30</v>
      </c>
      <c r="B23" s="617" t="s">
        <v>99</v>
      </c>
      <c r="C23" s="618">
        <v>360000</v>
      </c>
      <c r="D23" s="619">
        <v>20000</v>
      </c>
      <c r="E23" s="620">
        <f>C23+D23</f>
        <v>380000</v>
      </c>
    </row>
    <row r="24" spans="1:5" ht="19.5" customHeight="1" thickBot="1">
      <c r="A24" s="622" t="s">
        <v>72</v>
      </c>
      <c r="B24" s="617" t="s">
        <v>73</v>
      </c>
      <c r="C24" s="618">
        <v>40000</v>
      </c>
      <c r="D24" s="619"/>
      <c r="E24" s="620">
        <f>C24+D24</f>
        <v>40000</v>
      </c>
    </row>
    <row r="25" spans="1:5" s="623" customFormat="1" ht="21.75" customHeight="1" thickBot="1" thickTop="1">
      <c r="A25" s="610" t="s">
        <v>248</v>
      </c>
      <c r="B25" s="611" t="s">
        <v>228</v>
      </c>
      <c r="C25" s="612">
        <f>SUM(C21+C17)</f>
        <v>1559127</v>
      </c>
      <c r="D25" s="613">
        <f>SUM(D21+D17)</f>
        <v>20000</v>
      </c>
      <c r="E25" s="614">
        <f>SUM(E21+E17)</f>
        <v>1579127</v>
      </c>
    </row>
    <row r="26" spans="1:5" s="73" customFormat="1" ht="21.75" customHeight="1" thickBot="1" thickTop="1">
      <c r="A26" s="610" t="s">
        <v>267</v>
      </c>
      <c r="B26" s="611" t="s">
        <v>268</v>
      </c>
      <c r="C26" s="612">
        <f>SUM(C27+C34)</f>
        <v>1115900</v>
      </c>
      <c r="D26" s="613">
        <f>SUM(D27+D34)</f>
        <v>-54300</v>
      </c>
      <c r="E26" s="614">
        <f>SUM(E27+E34)</f>
        <v>1061600</v>
      </c>
    </row>
    <row r="27" spans="1:5" s="629" customFormat="1" ht="18" customHeight="1" thickTop="1">
      <c r="A27" s="624"/>
      <c r="B27" s="625" t="s">
        <v>269</v>
      </c>
      <c r="C27" s="626">
        <f>SUM(C28:C33)</f>
        <v>1045900</v>
      </c>
      <c r="D27" s="627">
        <f>SUM(D28:D33)</f>
        <v>-115800</v>
      </c>
      <c r="E27" s="628">
        <f>SUM(E28:E33)</f>
        <v>930100</v>
      </c>
    </row>
    <row r="28" spans="1:5" ht="19.5" customHeight="1">
      <c r="A28" s="616">
        <v>2960</v>
      </c>
      <c r="B28" s="617" t="s">
        <v>270</v>
      </c>
      <c r="C28" s="618">
        <f>C21*20%</f>
        <v>80000</v>
      </c>
      <c r="D28" s="619">
        <v>4000</v>
      </c>
      <c r="E28" s="620">
        <f aca="true" t="shared" si="0" ref="E28:E33">C28+D28</f>
        <v>84000</v>
      </c>
    </row>
    <row r="29" spans="1:5" ht="19.5" customHeight="1">
      <c r="A29" s="616">
        <v>4110</v>
      </c>
      <c r="B29" s="617" t="s">
        <v>112</v>
      </c>
      <c r="C29" s="618">
        <v>2000</v>
      </c>
      <c r="D29" s="619"/>
      <c r="E29" s="620">
        <f t="shared" si="0"/>
        <v>2000</v>
      </c>
    </row>
    <row r="30" spans="1:5" ht="19.5" customHeight="1">
      <c r="A30" s="616">
        <v>4120</v>
      </c>
      <c r="B30" s="617" t="s">
        <v>271</v>
      </c>
      <c r="C30" s="618">
        <v>500</v>
      </c>
      <c r="D30" s="619"/>
      <c r="E30" s="620">
        <f t="shared" si="0"/>
        <v>500</v>
      </c>
    </row>
    <row r="31" spans="1:5" ht="19.5" customHeight="1">
      <c r="A31" s="616">
        <v>4210</v>
      </c>
      <c r="B31" s="617" t="s">
        <v>272</v>
      </c>
      <c r="C31" s="618">
        <v>2400</v>
      </c>
      <c r="D31" s="619">
        <v>1300</v>
      </c>
      <c r="E31" s="620">
        <f t="shared" si="0"/>
        <v>3700</v>
      </c>
    </row>
    <row r="32" spans="1:5" ht="19.5" customHeight="1">
      <c r="A32" s="616">
        <v>4300</v>
      </c>
      <c r="B32" s="617" t="s">
        <v>273</v>
      </c>
      <c r="C32" s="618">
        <v>950000</v>
      </c>
      <c r="D32" s="619">
        <v>-119500</v>
      </c>
      <c r="E32" s="620">
        <f t="shared" si="0"/>
        <v>830500</v>
      </c>
    </row>
    <row r="33" spans="1:5" ht="19.5" customHeight="1">
      <c r="A33" s="616">
        <v>4170</v>
      </c>
      <c r="B33" s="617" t="s">
        <v>156</v>
      </c>
      <c r="C33" s="618">
        <v>11000</v>
      </c>
      <c r="D33" s="619">
        <v>-1600</v>
      </c>
      <c r="E33" s="620">
        <f t="shared" si="0"/>
        <v>9400</v>
      </c>
    </row>
    <row r="34" spans="1:5" s="630" customFormat="1" ht="18" customHeight="1">
      <c r="A34" s="624"/>
      <c r="B34" s="625" t="s">
        <v>274</v>
      </c>
      <c r="C34" s="626">
        <f>C35</f>
        <v>70000</v>
      </c>
      <c r="D34" s="627">
        <f>D35</f>
        <v>61500</v>
      </c>
      <c r="E34" s="628">
        <f>E35</f>
        <v>131500</v>
      </c>
    </row>
    <row r="35" spans="1:5" ht="21" customHeight="1" thickBot="1">
      <c r="A35" s="616">
        <v>6120</v>
      </c>
      <c r="B35" s="617" t="s">
        <v>275</v>
      </c>
      <c r="C35" s="618">
        <v>70000</v>
      </c>
      <c r="D35" s="619">
        <v>61500</v>
      </c>
      <c r="E35" s="620">
        <f>C35+D35</f>
        <v>131500</v>
      </c>
    </row>
    <row r="36" spans="1:5" s="632" customFormat="1" ht="36.75" customHeight="1" thickBot="1" thickTop="1">
      <c r="A36" s="610" t="s">
        <v>276</v>
      </c>
      <c r="B36" s="631" t="s">
        <v>277</v>
      </c>
      <c r="C36" s="612">
        <f>C25-C26</f>
        <v>443227</v>
      </c>
      <c r="D36" s="613"/>
      <c r="E36" s="614">
        <f>E25-E26</f>
        <v>517527</v>
      </c>
    </row>
    <row r="37" ht="16.5" thickTop="1">
      <c r="E37" s="633"/>
    </row>
    <row r="38" ht="15.75">
      <c r="E38" s="633"/>
    </row>
    <row r="39" ht="15.75">
      <c r="E39" s="633"/>
    </row>
    <row r="40" ht="15.75">
      <c r="E40" s="633"/>
    </row>
    <row r="41" ht="15.75">
      <c r="E41" s="633"/>
    </row>
    <row r="42" ht="15.75">
      <c r="E42" s="633"/>
    </row>
    <row r="43" ht="15.75">
      <c r="E43" s="633"/>
    </row>
    <row r="44" ht="15.75">
      <c r="E44" s="633"/>
    </row>
    <row r="45" ht="15.75">
      <c r="E45" s="633"/>
    </row>
    <row r="46" ht="15.75">
      <c r="E46" s="633"/>
    </row>
    <row r="47" ht="15.75">
      <c r="E47" s="633"/>
    </row>
    <row r="48" ht="15.75">
      <c r="E48" s="633"/>
    </row>
    <row r="49" ht="15.75">
      <c r="E49" s="633"/>
    </row>
    <row r="50" ht="15.75">
      <c r="E50" s="633"/>
    </row>
    <row r="51" ht="15.75">
      <c r="E51" s="633"/>
    </row>
    <row r="52" ht="15.75">
      <c r="E52" s="633"/>
    </row>
    <row r="53" ht="15.75">
      <c r="E53" s="633"/>
    </row>
    <row r="54" ht="15.75">
      <c r="E54" s="633"/>
    </row>
    <row r="55" ht="15.75">
      <c r="E55" s="633"/>
    </row>
    <row r="56" ht="15.75">
      <c r="E56" s="633"/>
    </row>
    <row r="57" ht="15.75">
      <c r="E57" s="633"/>
    </row>
    <row r="58" ht="15.75">
      <c r="E58" s="633"/>
    </row>
    <row r="59" ht="15.75">
      <c r="E59" s="633"/>
    </row>
    <row r="60" ht="15.75">
      <c r="E60" s="633"/>
    </row>
    <row r="61" ht="15.75">
      <c r="E61" s="633"/>
    </row>
    <row r="62" ht="15.75">
      <c r="E62" s="633"/>
    </row>
    <row r="63" ht="15.75">
      <c r="E63" s="633"/>
    </row>
    <row r="64" ht="15.75">
      <c r="E64" s="633"/>
    </row>
    <row r="65" ht="15.75">
      <c r="E65" s="633"/>
    </row>
    <row r="66" ht="15.75">
      <c r="E66" s="633"/>
    </row>
    <row r="67" ht="15.75">
      <c r="E67" s="633"/>
    </row>
    <row r="68" ht="15.75">
      <c r="E68" s="633"/>
    </row>
    <row r="69" ht="15.75">
      <c r="E69" s="633"/>
    </row>
    <row r="70" ht="15.75">
      <c r="E70" s="633"/>
    </row>
    <row r="71" ht="15.75">
      <c r="E71" s="633"/>
    </row>
    <row r="72" ht="15.75">
      <c r="E72" s="633"/>
    </row>
    <row r="73" ht="15.75">
      <c r="E73" s="633"/>
    </row>
    <row r="74" ht="15.75">
      <c r="E74" s="633"/>
    </row>
    <row r="75" ht="15.75">
      <c r="E75" s="633"/>
    </row>
    <row r="76" ht="15.75">
      <c r="E76" s="633"/>
    </row>
    <row r="77" ht="15.75">
      <c r="E77" s="633"/>
    </row>
    <row r="78" ht="15.75">
      <c r="E78" s="633"/>
    </row>
    <row r="79" ht="15.75">
      <c r="E79" s="633"/>
    </row>
    <row r="80" ht="15.75">
      <c r="E80" s="633"/>
    </row>
    <row r="81" ht="15.75">
      <c r="E81" s="633"/>
    </row>
    <row r="82" ht="15.75">
      <c r="E82" s="633"/>
    </row>
    <row r="83" ht="15.75">
      <c r="E83" s="633"/>
    </row>
    <row r="84" ht="15.75">
      <c r="E84" s="633"/>
    </row>
    <row r="85" ht="15.75">
      <c r="E85" s="633"/>
    </row>
    <row r="86" ht="15.75">
      <c r="E86" s="633"/>
    </row>
    <row r="87" ht="15.75">
      <c r="E87" s="633"/>
    </row>
    <row r="88" ht="15.75">
      <c r="E88" s="633"/>
    </row>
    <row r="89" ht="15.75">
      <c r="E89" s="633"/>
    </row>
    <row r="90" ht="15.75">
      <c r="E90" s="633"/>
    </row>
    <row r="91" ht="15.75">
      <c r="E91" s="633"/>
    </row>
    <row r="92" ht="15.75">
      <c r="E92" s="633"/>
    </row>
    <row r="93" ht="15.75">
      <c r="E93" s="633"/>
    </row>
    <row r="94" ht="15.75">
      <c r="E94" s="633"/>
    </row>
    <row r="95" ht="15.75">
      <c r="E95" s="633"/>
    </row>
    <row r="96" ht="15.75">
      <c r="E96" s="633"/>
    </row>
    <row r="97" ht="15.75">
      <c r="E97" s="633"/>
    </row>
    <row r="98" ht="15.75">
      <c r="E98" s="633"/>
    </row>
    <row r="99" ht="15.75">
      <c r="E99" s="633"/>
    </row>
    <row r="100" ht="15.75">
      <c r="E100" s="633"/>
    </row>
    <row r="101" ht="15.75">
      <c r="E101" s="633"/>
    </row>
    <row r="102" ht="15.75">
      <c r="E102" s="633"/>
    </row>
    <row r="103" ht="15.75">
      <c r="E103" s="633"/>
    </row>
    <row r="104" ht="15.75">
      <c r="E104" s="633"/>
    </row>
    <row r="105" ht="15.75">
      <c r="E105" s="633"/>
    </row>
    <row r="106" ht="15.75">
      <c r="E106" s="633"/>
    </row>
    <row r="107" ht="15.75">
      <c r="E107" s="633"/>
    </row>
    <row r="108" ht="15.75">
      <c r="E108" s="633"/>
    </row>
    <row r="109" ht="15.75">
      <c r="E109" s="633"/>
    </row>
    <row r="110" ht="15.75">
      <c r="E110" s="633"/>
    </row>
    <row r="111" ht="15.75">
      <c r="E111" s="633"/>
    </row>
    <row r="112" ht="15.75">
      <c r="E112" s="633"/>
    </row>
    <row r="113" ht="15.75">
      <c r="E113" s="633"/>
    </row>
    <row r="114" ht="15.75">
      <c r="E114" s="633"/>
    </row>
    <row r="115" ht="15.75">
      <c r="E115" s="633"/>
    </row>
    <row r="116" ht="15.75">
      <c r="E116" s="633"/>
    </row>
    <row r="117" ht="15.75">
      <c r="E117" s="633"/>
    </row>
    <row r="118" ht="15.75">
      <c r="E118" s="633"/>
    </row>
    <row r="119" ht="15.75">
      <c r="E119" s="633"/>
    </row>
    <row r="120" ht="15.75">
      <c r="E120" s="633"/>
    </row>
    <row r="121" ht="15.75">
      <c r="E121" s="633"/>
    </row>
    <row r="122" ht="15.75">
      <c r="E122" s="633"/>
    </row>
    <row r="123" ht="15.75">
      <c r="E123" s="633"/>
    </row>
    <row r="124" ht="15.75">
      <c r="E124" s="633"/>
    </row>
    <row r="125" ht="15.75">
      <c r="E125" s="633"/>
    </row>
    <row r="126" ht="15.75">
      <c r="E126" s="633"/>
    </row>
    <row r="127" ht="15.75">
      <c r="E127" s="633"/>
    </row>
    <row r="128" ht="15.75">
      <c r="E128" s="633"/>
    </row>
    <row r="129" ht="15.75">
      <c r="E129" s="633"/>
    </row>
    <row r="130" ht="15.75">
      <c r="E130" s="633"/>
    </row>
    <row r="131" ht="15.75">
      <c r="E131" s="633"/>
    </row>
    <row r="132" ht="15.75">
      <c r="E132" s="633"/>
    </row>
    <row r="133" ht="15.75">
      <c r="E133" s="633"/>
    </row>
    <row r="134" ht="15.75">
      <c r="E134" s="633"/>
    </row>
    <row r="135" ht="15.75">
      <c r="E135" s="633"/>
    </row>
    <row r="136" ht="15.75">
      <c r="E136" s="633"/>
    </row>
    <row r="137" ht="15.75">
      <c r="E137" s="633"/>
    </row>
    <row r="138" ht="15.75">
      <c r="E138" s="633"/>
    </row>
    <row r="139" ht="15.75">
      <c r="E139" s="633"/>
    </row>
    <row r="140" ht="15.75">
      <c r="E140" s="633"/>
    </row>
    <row r="141" ht="15.75">
      <c r="E141" s="633"/>
    </row>
    <row r="142" ht="15.75">
      <c r="E142" s="633"/>
    </row>
    <row r="143" ht="15.75">
      <c r="E143" s="633"/>
    </row>
    <row r="144" ht="15.75">
      <c r="E144" s="633"/>
    </row>
    <row r="145" ht="15.75">
      <c r="E145" s="633"/>
    </row>
    <row r="146" ht="15.75">
      <c r="E146" s="633"/>
    </row>
    <row r="147" ht="15.75">
      <c r="E147" s="633"/>
    </row>
    <row r="148" ht="15.75">
      <c r="E148" s="633"/>
    </row>
    <row r="149" ht="15.75">
      <c r="E149" s="633"/>
    </row>
    <row r="150" ht="15.75">
      <c r="E150" s="633"/>
    </row>
    <row r="151" ht="15.75">
      <c r="E151" s="633"/>
    </row>
    <row r="152" ht="15.75">
      <c r="E152" s="633"/>
    </row>
    <row r="153" ht="15.75">
      <c r="E153" s="633"/>
    </row>
    <row r="154" ht="15.75">
      <c r="E154" s="633"/>
    </row>
    <row r="155" ht="15.75">
      <c r="E155" s="633"/>
    </row>
    <row r="156" ht="15.75">
      <c r="E156" s="633"/>
    </row>
    <row r="157" ht="15.75">
      <c r="E157" s="633"/>
    </row>
    <row r="158" ht="15.75">
      <c r="E158" s="633"/>
    </row>
    <row r="159" ht="15.75">
      <c r="E159" s="633"/>
    </row>
    <row r="160" ht="15.75">
      <c r="E160" s="633"/>
    </row>
    <row r="161" ht="15.75">
      <c r="E161" s="633"/>
    </row>
    <row r="162" ht="15.75">
      <c r="E162" s="633"/>
    </row>
    <row r="163" ht="15.75">
      <c r="E163" s="633"/>
    </row>
    <row r="164" ht="15.75">
      <c r="E164" s="633"/>
    </row>
    <row r="165" ht="15.75">
      <c r="E165" s="633"/>
    </row>
    <row r="166" ht="15.75">
      <c r="E166" s="633"/>
    </row>
    <row r="167" ht="15.75">
      <c r="E167" s="633"/>
    </row>
    <row r="168" ht="15.75">
      <c r="E168" s="633"/>
    </row>
    <row r="169" ht="15.75">
      <c r="E169" s="633"/>
    </row>
    <row r="170" ht="15.75">
      <c r="E170" s="633"/>
    </row>
    <row r="171" ht="15.75">
      <c r="E171" s="633"/>
    </row>
    <row r="172" ht="15.75">
      <c r="E172" s="633"/>
    </row>
    <row r="173" ht="15.75">
      <c r="E173" s="633"/>
    </row>
    <row r="174" ht="15.75">
      <c r="E174" s="633"/>
    </row>
    <row r="175" ht="15.75">
      <c r="E175" s="633"/>
    </row>
    <row r="176" ht="15.75">
      <c r="E176" s="633"/>
    </row>
    <row r="177" ht="15.75">
      <c r="E177" s="633"/>
    </row>
    <row r="178" ht="15.75">
      <c r="E178" s="633"/>
    </row>
    <row r="179" ht="15.75">
      <c r="E179" s="633"/>
    </row>
    <row r="180" ht="15.75">
      <c r="E180" s="633"/>
    </row>
    <row r="181" ht="15.75">
      <c r="E181" s="633"/>
    </row>
    <row r="182" ht="15.75">
      <c r="E182" s="633"/>
    </row>
    <row r="183" ht="15.75">
      <c r="E183" s="633"/>
    </row>
    <row r="184" ht="15.75">
      <c r="E184" s="633"/>
    </row>
    <row r="185" ht="15.75">
      <c r="E185" s="633"/>
    </row>
    <row r="186" ht="15.75">
      <c r="E186" s="633"/>
    </row>
    <row r="187" ht="15.75">
      <c r="E187" s="633"/>
    </row>
    <row r="188" ht="15.75">
      <c r="E188" s="633"/>
    </row>
    <row r="189" ht="15.75">
      <c r="E189" s="633"/>
    </row>
    <row r="190" ht="15.75">
      <c r="E190" s="633"/>
    </row>
    <row r="191" ht="15.75">
      <c r="E191" s="633"/>
    </row>
    <row r="192" ht="15.75">
      <c r="E192" s="633"/>
    </row>
    <row r="193" ht="15.75">
      <c r="E193" s="633"/>
    </row>
    <row r="194" ht="15.75">
      <c r="E194" s="633"/>
    </row>
    <row r="195" ht="15.75">
      <c r="E195" s="633"/>
    </row>
    <row r="196" ht="15.75">
      <c r="E196" s="633"/>
    </row>
    <row r="197" ht="15.75">
      <c r="E197" s="633"/>
    </row>
    <row r="198" ht="15.75">
      <c r="E198" s="633"/>
    </row>
    <row r="199" ht="15.75">
      <c r="E199" s="633"/>
    </row>
    <row r="200" ht="15.75">
      <c r="E200" s="633"/>
    </row>
    <row r="201" ht="15.75">
      <c r="E201" s="633"/>
    </row>
    <row r="202" ht="15.75">
      <c r="E202" s="633"/>
    </row>
    <row r="203" ht="15.75">
      <c r="E203" s="633"/>
    </row>
    <row r="204" ht="15.75">
      <c r="E204" s="633"/>
    </row>
    <row r="205" ht="15.75">
      <c r="E205" s="633"/>
    </row>
    <row r="206" ht="15.75">
      <c r="E206" s="633"/>
    </row>
    <row r="207" ht="15.75">
      <c r="E207" s="633"/>
    </row>
    <row r="208" ht="15.75">
      <c r="E208" s="633"/>
    </row>
    <row r="209" ht="15.75">
      <c r="E209" s="633"/>
    </row>
    <row r="210" ht="15.75">
      <c r="E210" s="633"/>
    </row>
    <row r="211" ht="15.75">
      <c r="E211" s="633"/>
    </row>
    <row r="212" ht="15.75">
      <c r="E212" s="633"/>
    </row>
    <row r="213" ht="15.75">
      <c r="E213" s="633"/>
    </row>
    <row r="214" ht="15.75">
      <c r="E214" s="633"/>
    </row>
    <row r="215" ht="15.75">
      <c r="E215" s="633"/>
    </row>
    <row r="216" ht="15.75">
      <c r="E216" s="633"/>
    </row>
    <row r="217" ht="15.75">
      <c r="E217" s="633"/>
    </row>
    <row r="218" ht="15.75">
      <c r="E218" s="633"/>
    </row>
    <row r="219" ht="15.75">
      <c r="E219" s="633"/>
    </row>
    <row r="220" ht="15.75">
      <c r="E220" s="633"/>
    </row>
    <row r="221" ht="15.75">
      <c r="E221" s="633"/>
    </row>
    <row r="222" ht="15.75">
      <c r="E222" s="633"/>
    </row>
    <row r="223" ht="15.75">
      <c r="E223" s="633"/>
    </row>
    <row r="224" ht="15.75">
      <c r="E224" s="6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7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8.25390625" style="80" customWidth="1"/>
    <col min="2" max="2" width="43.75390625" style="80" customWidth="1"/>
    <col min="3" max="3" width="11.625" style="636" customWidth="1"/>
    <col min="4" max="4" width="7.75390625" style="621" hidden="1" customWidth="1"/>
    <col min="5" max="5" width="10.75390625" style="621" customWidth="1"/>
    <col min="6" max="6" width="11.75390625" style="621" customWidth="1"/>
    <col min="7" max="16384" width="9.125" style="80" customWidth="1"/>
  </cols>
  <sheetData>
    <row r="1" spans="3:5" ht="12.75">
      <c r="C1" s="634"/>
      <c r="E1" s="491" t="s">
        <v>278</v>
      </c>
    </row>
    <row r="2" spans="3:5" ht="12.75">
      <c r="C2" s="635"/>
      <c r="E2" s="492" t="s">
        <v>214</v>
      </c>
    </row>
    <row r="3" spans="3:5" ht="12.75">
      <c r="C3" s="635"/>
      <c r="E3" s="492" t="s">
        <v>12</v>
      </c>
    </row>
    <row r="4" spans="3:5" ht="12.75">
      <c r="C4" s="635"/>
      <c r="E4" s="492" t="s">
        <v>215</v>
      </c>
    </row>
    <row r="5" ht="21" customHeight="1"/>
    <row r="6" spans="1:4" s="641" customFormat="1" ht="18.75">
      <c r="A6" s="637" t="s">
        <v>279</v>
      </c>
      <c r="B6" s="638"/>
      <c r="C6" s="639"/>
      <c r="D6" s="640"/>
    </row>
    <row r="7" spans="1:4" s="641" customFormat="1" ht="27" customHeight="1">
      <c r="A7" s="503"/>
      <c r="B7" s="642" t="s">
        <v>280</v>
      </c>
      <c r="C7" s="639"/>
      <c r="D7" s="640"/>
    </row>
    <row r="8" spans="1:6" s="643" customFormat="1" ht="15.75">
      <c r="A8" s="643" t="s">
        <v>281</v>
      </c>
      <c r="B8" s="644"/>
      <c r="C8" s="645"/>
      <c r="D8" s="646"/>
      <c r="E8" s="647"/>
      <c r="F8" s="647"/>
    </row>
    <row r="9" spans="3:6" ht="13.5" thickBot="1">
      <c r="C9" s="648"/>
      <c r="D9" s="649"/>
      <c r="F9" s="649" t="s">
        <v>9</v>
      </c>
    </row>
    <row r="10" spans="1:6" s="654" customFormat="1" ht="50.25" customHeight="1" thickTop="1">
      <c r="A10" s="650" t="s">
        <v>282</v>
      </c>
      <c r="B10" s="509" t="s">
        <v>77</v>
      </c>
      <c r="C10" s="651" t="s">
        <v>283</v>
      </c>
      <c r="D10" s="652" t="s">
        <v>8</v>
      </c>
      <c r="E10" s="652" t="s">
        <v>206</v>
      </c>
      <c r="F10" s="653" t="s">
        <v>87</v>
      </c>
    </row>
    <row r="11" spans="1:6" s="660" customFormat="1" ht="10.5" customHeight="1">
      <c r="A11" s="655">
        <v>1</v>
      </c>
      <c r="B11" s="656">
        <v>2</v>
      </c>
      <c r="C11" s="657">
        <v>3</v>
      </c>
      <c r="D11" s="658">
        <v>4</v>
      </c>
      <c r="E11" s="658">
        <v>4</v>
      </c>
      <c r="F11" s="659">
        <v>5</v>
      </c>
    </row>
    <row r="12" spans="1:6" s="666" customFormat="1" ht="23.25" customHeight="1" thickBot="1">
      <c r="A12" s="661" t="s">
        <v>226</v>
      </c>
      <c r="B12" s="662" t="s">
        <v>284</v>
      </c>
      <c r="C12" s="663">
        <v>59393</v>
      </c>
      <c r="D12" s="664"/>
      <c r="E12" s="664">
        <v>585600</v>
      </c>
      <c r="F12" s="665">
        <f>C12-D12+E12</f>
        <v>644993</v>
      </c>
    </row>
    <row r="13" spans="1:6" s="672" customFormat="1" ht="23.25" customHeight="1" thickBot="1" thickTop="1">
      <c r="A13" s="667" t="s">
        <v>232</v>
      </c>
      <c r="B13" s="668" t="s">
        <v>228</v>
      </c>
      <c r="C13" s="669">
        <f>SUM(C15)</f>
        <v>693500</v>
      </c>
      <c r="D13" s="670">
        <f>SUM(D15)</f>
        <v>0</v>
      </c>
      <c r="E13" s="670">
        <f>SUM(E15)</f>
        <v>1213500</v>
      </c>
      <c r="F13" s="671">
        <f>C13-D13+E13</f>
        <v>1907000</v>
      </c>
    </row>
    <row r="14" spans="1:6" s="678" customFormat="1" ht="12" customHeight="1" hidden="1">
      <c r="A14" s="673"/>
      <c r="B14" s="674" t="s">
        <v>80</v>
      </c>
      <c r="C14" s="675"/>
      <c r="D14" s="676"/>
      <c r="E14" s="676"/>
      <c r="F14" s="677"/>
    </row>
    <row r="15" spans="1:6" s="685" customFormat="1" ht="18.75" customHeight="1" thickBot="1" thickTop="1">
      <c r="A15" s="679">
        <v>600</v>
      </c>
      <c r="B15" s="680" t="s">
        <v>285</v>
      </c>
      <c r="C15" s="681">
        <f>SUM(C16+C20)</f>
        <v>693500</v>
      </c>
      <c r="D15" s="682">
        <f>SUM(D16+D20)</f>
        <v>0</v>
      </c>
      <c r="E15" s="683">
        <f>SUM(E16+E20)</f>
        <v>1213500</v>
      </c>
      <c r="F15" s="684">
        <f aca="true" t="shared" si="0" ref="F15:F24">C15-D15+E15</f>
        <v>1907000</v>
      </c>
    </row>
    <row r="16" spans="1:6" s="691" customFormat="1" ht="33.75" thickTop="1">
      <c r="A16" s="686">
        <v>60015</v>
      </c>
      <c r="B16" s="687" t="s">
        <v>286</v>
      </c>
      <c r="C16" s="688"/>
      <c r="D16" s="688">
        <f>SUM(D17:D19)</f>
        <v>0</v>
      </c>
      <c r="E16" s="689">
        <f>SUM(E17:E19)</f>
        <v>1213500</v>
      </c>
      <c r="F16" s="690">
        <f>SUM(F17:F19)</f>
        <v>1213500</v>
      </c>
    </row>
    <row r="17" spans="1:242" s="685" customFormat="1" ht="15" customHeight="1">
      <c r="A17" s="692" t="s">
        <v>287</v>
      </c>
      <c r="B17" s="693" t="s">
        <v>288</v>
      </c>
      <c r="C17" s="694"/>
      <c r="D17" s="695"/>
      <c r="E17" s="696">
        <v>10000</v>
      </c>
      <c r="F17" s="697">
        <f t="shared" si="0"/>
        <v>10000</v>
      </c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8"/>
      <c r="AM17" s="698"/>
      <c r="AN17" s="698"/>
      <c r="AO17" s="698"/>
      <c r="AP17" s="698"/>
      <c r="AQ17" s="698"/>
      <c r="AR17" s="698"/>
      <c r="AS17" s="698"/>
      <c r="AT17" s="698"/>
      <c r="AU17" s="698"/>
      <c r="AV17" s="698"/>
      <c r="AW17" s="698"/>
      <c r="AX17" s="698"/>
      <c r="AY17" s="698"/>
      <c r="AZ17" s="698"/>
      <c r="BA17" s="698"/>
      <c r="BB17" s="698"/>
      <c r="BC17" s="698"/>
      <c r="BD17" s="698"/>
      <c r="BE17" s="698"/>
      <c r="BF17" s="698"/>
      <c r="BG17" s="698"/>
      <c r="BH17" s="698"/>
      <c r="BI17" s="698"/>
      <c r="BJ17" s="698"/>
      <c r="BK17" s="698"/>
      <c r="BL17" s="698"/>
      <c r="BM17" s="698"/>
      <c r="BN17" s="698"/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8"/>
      <c r="CM17" s="698"/>
      <c r="CN17" s="698"/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8"/>
      <c r="DA17" s="698"/>
      <c r="DB17" s="698"/>
      <c r="DC17" s="698"/>
      <c r="DD17" s="698"/>
      <c r="DE17" s="698"/>
      <c r="DF17" s="698"/>
      <c r="DG17" s="698"/>
      <c r="DH17" s="698"/>
      <c r="DI17" s="698"/>
      <c r="DJ17" s="698"/>
      <c r="DK17" s="698"/>
      <c r="DL17" s="698"/>
      <c r="DM17" s="698"/>
      <c r="DN17" s="698"/>
      <c r="DO17" s="698"/>
      <c r="DP17" s="698"/>
      <c r="DQ17" s="698"/>
      <c r="DR17" s="698"/>
      <c r="DS17" s="698"/>
      <c r="DT17" s="698"/>
      <c r="DU17" s="698"/>
      <c r="DV17" s="698"/>
      <c r="DW17" s="698"/>
      <c r="DX17" s="698"/>
      <c r="DY17" s="698"/>
      <c r="DZ17" s="698"/>
      <c r="EA17" s="698"/>
      <c r="EB17" s="698"/>
      <c r="EC17" s="698"/>
      <c r="ED17" s="698"/>
      <c r="EE17" s="698"/>
      <c r="EF17" s="698"/>
      <c r="EG17" s="698"/>
      <c r="EH17" s="698"/>
      <c r="EI17" s="698"/>
      <c r="EJ17" s="698"/>
      <c r="EK17" s="698"/>
      <c r="EL17" s="698"/>
      <c r="EM17" s="698"/>
      <c r="EN17" s="698"/>
      <c r="EO17" s="698"/>
      <c r="EP17" s="698"/>
      <c r="EQ17" s="698"/>
      <c r="ER17" s="698"/>
      <c r="ES17" s="698"/>
      <c r="ET17" s="698"/>
      <c r="EU17" s="698"/>
      <c r="EV17" s="698"/>
      <c r="EW17" s="698"/>
      <c r="EX17" s="698"/>
      <c r="EY17" s="698"/>
      <c r="EZ17" s="698"/>
      <c r="FA17" s="698"/>
      <c r="FB17" s="698"/>
      <c r="FC17" s="698"/>
      <c r="FD17" s="698"/>
      <c r="FE17" s="698"/>
      <c r="FF17" s="698"/>
      <c r="FG17" s="698"/>
      <c r="FH17" s="698"/>
      <c r="FI17" s="698"/>
      <c r="FJ17" s="698"/>
      <c r="FK17" s="698"/>
      <c r="FL17" s="698"/>
      <c r="FM17" s="698"/>
      <c r="FN17" s="698"/>
      <c r="FO17" s="698"/>
      <c r="FP17" s="698"/>
      <c r="FQ17" s="698"/>
      <c r="FR17" s="698"/>
      <c r="FS17" s="698"/>
      <c r="FT17" s="698"/>
      <c r="FU17" s="698"/>
      <c r="FV17" s="698"/>
      <c r="FW17" s="698"/>
      <c r="FX17" s="698"/>
      <c r="FY17" s="698"/>
      <c r="FZ17" s="698"/>
      <c r="GA17" s="698"/>
      <c r="GB17" s="698"/>
      <c r="GC17" s="698"/>
      <c r="GD17" s="698"/>
      <c r="GE17" s="698"/>
      <c r="GF17" s="698"/>
      <c r="GG17" s="698"/>
      <c r="GH17" s="698"/>
      <c r="GI17" s="698"/>
      <c r="GJ17" s="698"/>
      <c r="GK17" s="698"/>
      <c r="GL17" s="698"/>
      <c r="GM17" s="698"/>
      <c r="GN17" s="698"/>
      <c r="GO17" s="698"/>
      <c r="GP17" s="698"/>
      <c r="GQ17" s="698"/>
      <c r="GR17" s="698"/>
      <c r="GS17" s="698"/>
      <c r="GT17" s="698"/>
      <c r="GU17" s="698"/>
      <c r="GV17" s="698"/>
      <c r="GW17" s="698"/>
      <c r="GX17" s="698"/>
      <c r="GY17" s="698"/>
      <c r="GZ17" s="698"/>
      <c r="HA17" s="698"/>
      <c r="HB17" s="698"/>
      <c r="HC17" s="698"/>
      <c r="HD17" s="698"/>
      <c r="HE17" s="698"/>
      <c r="HF17" s="698"/>
      <c r="HG17" s="698"/>
      <c r="HH17" s="698"/>
      <c r="HI17" s="698"/>
      <c r="HJ17" s="698"/>
      <c r="HK17" s="698"/>
      <c r="HL17" s="698"/>
      <c r="HM17" s="698"/>
      <c r="HN17" s="698"/>
      <c r="HO17" s="698"/>
      <c r="HP17" s="698"/>
      <c r="HQ17" s="698"/>
      <c r="HR17" s="698"/>
      <c r="HS17" s="698"/>
      <c r="HT17" s="698"/>
      <c r="HU17" s="698"/>
      <c r="HV17" s="698"/>
      <c r="HW17" s="698"/>
      <c r="HX17" s="698"/>
      <c r="HY17" s="698"/>
      <c r="HZ17" s="698"/>
      <c r="IA17" s="698"/>
      <c r="IB17" s="698"/>
      <c r="IC17" s="698"/>
      <c r="ID17" s="698"/>
      <c r="IE17" s="698"/>
      <c r="IF17" s="698"/>
      <c r="IG17" s="698"/>
      <c r="IH17" s="698"/>
    </row>
    <row r="18" spans="1:242" s="685" customFormat="1" ht="27.75" customHeight="1">
      <c r="A18" s="692" t="s">
        <v>89</v>
      </c>
      <c r="B18" s="699" t="s">
        <v>289</v>
      </c>
      <c r="C18" s="694"/>
      <c r="D18" s="700"/>
      <c r="E18" s="696">
        <v>11000</v>
      </c>
      <c r="F18" s="697">
        <f t="shared" si="0"/>
        <v>11000</v>
      </c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1"/>
      <c r="AO18" s="701"/>
      <c r="AP18" s="701"/>
      <c r="AQ18" s="701"/>
      <c r="AR18" s="701"/>
      <c r="AS18" s="701"/>
      <c r="AT18" s="701"/>
      <c r="AU18" s="701"/>
      <c r="AV18" s="701"/>
      <c r="AW18" s="701"/>
      <c r="AX18" s="701"/>
      <c r="AY18" s="701"/>
      <c r="AZ18" s="701"/>
      <c r="BA18" s="701"/>
      <c r="BB18" s="701"/>
      <c r="BC18" s="701"/>
      <c r="BD18" s="701"/>
      <c r="BE18" s="701"/>
      <c r="BF18" s="701"/>
      <c r="BG18" s="701"/>
      <c r="BH18" s="701"/>
      <c r="BI18" s="701"/>
      <c r="BJ18" s="701"/>
      <c r="BK18" s="701"/>
      <c r="BL18" s="701"/>
      <c r="BM18" s="701"/>
      <c r="BN18" s="701"/>
      <c r="BO18" s="701"/>
      <c r="BP18" s="701"/>
      <c r="BQ18" s="701"/>
      <c r="BR18" s="701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1"/>
      <c r="CF18" s="701"/>
      <c r="CG18" s="701"/>
      <c r="CH18" s="701"/>
      <c r="CI18" s="701"/>
      <c r="CJ18" s="701"/>
      <c r="CK18" s="701"/>
      <c r="CL18" s="701"/>
      <c r="CM18" s="701"/>
      <c r="CN18" s="701"/>
      <c r="CO18" s="701"/>
      <c r="CP18" s="701"/>
      <c r="CQ18" s="701"/>
      <c r="CR18" s="701"/>
      <c r="CS18" s="701"/>
      <c r="CT18" s="701"/>
      <c r="CU18" s="701"/>
      <c r="CV18" s="701"/>
      <c r="CW18" s="701"/>
      <c r="CX18" s="701"/>
      <c r="CY18" s="701"/>
      <c r="CZ18" s="701"/>
      <c r="DA18" s="701"/>
      <c r="DB18" s="701"/>
      <c r="DC18" s="701"/>
      <c r="DD18" s="701"/>
      <c r="DE18" s="701"/>
      <c r="DF18" s="701"/>
      <c r="DG18" s="701"/>
      <c r="DH18" s="701"/>
      <c r="DI18" s="701"/>
      <c r="DJ18" s="701"/>
      <c r="DK18" s="701"/>
      <c r="DL18" s="701"/>
      <c r="DM18" s="701"/>
      <c r="DN18" s="701"/>
      <c r="DO18" s="701"/>
      <c r="DP18" s="701"/>
      <c r="DQ18" s="701"/>
      <c r="DR18" s="701"/>
      <c r="DS18" s="701"/>
      <c r="DT18" s="701"/>
      <c r="DU18" s="701"/>
      <c r="DV18" s="701"/>
      <c r="DW18" s="701"/>
      <c r="DX18" s="701"/>
      <c r="DY18" s="701"/>
      <c r="DZ18" s="701"/>
      <c r="EA18" s="701"/>
      <c r="EB18" s="701"/>
      <c r="EC18" s="701"/>
      <c r="ED18" s="701"/>
      <c r="EE18" s="701"/>
      <c r="EF18" s="701"/>
      <c r="EG18" s="701"/>
      <c r="EH18" s="701"/>
      <c r="EI18" s="701"/>
      <c r="EJ18" s="701"/>
      <c r="EK18" s="701"/>
      <c r="EL18" s="701"/>
      <c r="EM18" s="701"/>
      <c r="EN18" s="701"/>
      <c r="EO18" s="701"/>
      <c r="EP18" s="701"/>
      <c r="EQ18" s="701"/>
      <c r="ER18" s="701"/>
      <c r="ES18" s="701"/>
      <c r="ET18" s="701"/>
      <c r="EU18" s="701"/>
      <c r="EV18" s="701"/>
      <c r="EW18" s="701"/>
      <c r="EX18" s="701"/>
      <c r="EY18" s="701"/>
      <c r="EZ18" s="701"/>
      <c r="FA18" s="701"/>
      <c r="FB18" s="701"/>
      <c r="FC18" s="701"/>
      <c r="FD18" s="701"/>
      <c r="FE18" s="701"/>
      <c r="FF18" s="701"/>
      <c r="FG18" s="701"/>
      <c r="FH18" s="701"/>
      <c r="FI18" s="701"/>
      <c r="FJ18" s="701"/>
      <c r="FK18" s="701"/>
      <c r="FL18" s="701"/>
      <c r="FM18" s="701"/>
      <c r="FN18" s="701"/>
      <c r="FO18" s="701"/>
      <c r="FP18" s="701"/>
      <c r="FQ18" s="701"/>
      <c r="FR18" s="701"/>
      <c r="FS18" s="701"/>
      <c r="FT18" s="701"/>
      <c r="FU18" s="701"/>
      <c r="FV18" s="701"/>
      <c r="FW18" s="701"/>
      <c r="FX18" s="701"/>
      <c r="FY18" s="701"/>
      <c r="FZ18" s="701"/>
      <c r="GA18" s="701"/>
      <c r="GB18" s="701"/>
      <c r="GC18" s="701"/>
      <c r="GD18" s="701"/>
      <c r="GE18" s="701"/>
      <c r="GF18" s="701"/>
      <c r="GG18" s="701"/>
      <c r="GH18" s="701"/>
      <c r="GI18" s="701"/>
      <c r="GJ18" s="701"/>
      <c r="GK18" s="701"/>
      <c r="GL18" s="701"/>
      <c r="GM18" s="701"/>
      <c r="GN18" s="701"/>
      <c r="GO18" s="701"/>
      <c r="GP18" s="701"/>
      <c r="GQ18" s="701"/>
      <c r="GR18" s="701"/>
      <c r="GS18" s="701"/>
      <c r="GT18" s="701"/>
      <c r="GU18" s="701"/>
      <c r="GV18" s="701"/>
      <c r="GW18" s="701"/>
      <c r="GX18" s="701"/>
      <c r="GY18" s="701"/>
      <c r="GZ18" s="701"/>
      <c r="HA18" s="701"/>
      <c r="HB18" s="701"/>
      <c r="HC18" s="701"/>
      <c r="HD18" s="701"/>
      <c r="HE18" s="701"/>
      <c r="HF18" s="701"/>
      <c r="HG18" s="701"/>
      <c r="HH18" s="701"/>
      <c r="HI18" s="701"/>
      <c r="HJ18" s="701"/>
      <c r="HK18" s="701"/>
      <c r="HL18" s="701"/>
      <c r="HM18" s="701"/>
      <c r="HN18" s="701"/>
      <c r="HO18" s="701"/>
      <c r="HP18" s="701"/>
      <c r="HQ18" s="701"/>
      <c r="HR18" s="701"/>
      <c r="HS18" s="701"/>
      <c r="HT18" s="701"/>
      <c r="HU18" s="701"/>
      <c r="HV18" s="701"/>
      <c r="HW18" s="701"/>
      <c r="HX18" s="701"/>
      <c r="HY18" s="701"/>
      <c r="HZ18" s="701"/>
      <c r="IA18" s="701"/>
      <c r="IB18" s="701"/>
      <c r="IC18" s="701"/>
      <c r="ID18" s="701"/>
      <c r="IE18" s="701"/>
      <c r="IF18" s="701"/>
      <c r="IG18" s="701"/>
      <c r="IH18" s="701"/>
    </row>
    <row r="19" spans="1:242" s="685" customFormat="1" ht="15" customHeight="1">
      <c r="A19" s="692" t="s">
        <v>59</v>
      </c>
      <c r="B19" s="699" t="s">
        <v>60</v>
      </c>
      <c r="C19" s="694"/>
      <c r="D19" s="700"/>
      <c r="E19" s="696">
        <v>1192500</v>
      </c>
      <c r="F19" s="697">
        <f t="shared" si="0"/>
        <v>1192500</v>
      </c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701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701"/>
      <c r="AN19" s="701"/>
      <c r="AO19" s="701"/>
      <c r="AP19" s="701"/>
      <c r="AQ19" s="701"/>
      <c r="AR19" s="701"/>
      <c r="AS19" s="701"/>
      <c r="AT19" s="701"/>
      <c r="AU19" s="701"/>
      <c r="AV19" s="701"/>
      <c r="AW19" s="701"/>
      <c r="AX19" s="701"/>
      <c r="AY19" s="701"/>
      <c r="AZ19" s="701"/>
      <c r="BA19" s="701"/>
      <c r="BB19" s="701"/>
      <c r="BC19" s="701"/>
      <c r="BD19" s="701"/>
      <c r="BE19" s="701"/>
      <c r="BF19" s="701"/>
      <c r="BG19" s="701"/>
      <c r="BH19" s="701"/>
      <c r="BI19" s="701"/>
      <c r="BJ19" s="701"/>
      <c r="BK19" s="701"/>
      <c r="BL19" s="701"/>
      <c r="BM19" s="701"/>
      <c r="BN19" s="701"/>
      <c r="BO19" s="701"/>
      <c r="BP19" s="701"/>
      <c r="BQ19" s="701"/>
      <c r="BR19" s="701"/>
      <c r="BS19" s="701"/>
      <c r="BT19" s="701"/>
      <c r="BU19" s="701"/>
      <c r="BV19" s="701"/>
      <c r="BW19" s="701"/>
      <c r="BX19" s="701"/>
      <c r="BY19" s="701"/>
      <c r="BZ19" s="701"/>
      <c r="CA19" s="701"/>
      <c r="CB19" s="701"/>
      <c r="CC19" s="701"/>
      <c r="CD19" s="701"/>
      <c r="CE19" s="701"/>
      <c r="CF19" s="701"/>
      <c r="CG19" s="701"/>
      <c r="CH19" s="701"/>
      <c r="CI19" s="701"/>
      <c r="CJ19" s="701"/>
      <c r="CK19" s="701"/>
      <c r="CL19" s="701"/>
      <c r="CM19" s="701"/>
      <c r="CN19" s="701"/>
      <c r="CO19" s="701"/>
      <c r="CP19" s="701"/>
      <c r="CQ19" s="701"/>
      <c r="CR19" s="701"/>
      <c r="CS19" s="701"/>
      <c r="CT19" s="701"/>
      <c r="CU19" s="701"/>
      <c r="CV19" s="701"/>
      <c r="CW19" s="701"/>
      <c r="CX19" s="701"/>
      <c r="CY19" s="701"/>
      <c r="CZ19" s="701"/>
      <c r="DA19" s="701"/>
      <c r="DB19" s="701"/>
      <c r="DC19" s="701"/>
      <c r="DD19" s="701"/>
      <c r="DE19" s="701"/>
      <c r="DF19" s="701"/>
      <c r="DG19" s="701"/>
      <c r="DH19" s="701"/>
      <c r="DI19" s="701"/>
      <c r="DJ19" s="701"/>
      <c r="DK19" s="701"/>
      <c r="DL19" s="701"/>
      <c r="DM19" s="701"/>
      <c r="DN19" s="701"/>
      <c r="DO19" s="701"/>
      <c r="DP19" s="701"/>
      <c r="DQ19" s="701"/>
      <c r="DR19" s="701"/>
      <c r="DS19" s="701"/>
      <c r="DT19" s="701"/>
      <c r="DU19" s="701"/>
      <c r="DV19" s="701"/>
      <c r="DW19" s="701"/>
      <c r="DX19" s="701"/>
      <c r="DY19" s="701"/>
      <c r="DZ19" s="701"/>
      <c r="EA19" s="701"/>
      <c r="EB19" s="701"/>
      <c r="EC19" s="701"/>
      <c r="ED19" s="701"/>
      <c r="EE19" s="701"/>
      <c r="EF19" s="701"/>
      <c r="EG19" s="701"/>
      <c r="EH19" s="701"/>
      <c r="EI19" s="701"/>
      <c r="EJ19" s="701"/>
      <c r="EK19" s="701"/>
      <c r="EL19" s="701"/>
      <c r="EM19" s="701"/>
      <c r="EN19" s="701"/>
      <c r="EO19" s="701"/>
      <c r="EP19" s="701"/>
      <c r="EQ19" s="701"/>
      <c r="ER19" s="701"/>
      <c r="ES19" s="701"/>
      <c r="ET19" s="701"/>
      <c r="EU19" s="701"/>
      <c r="EV19" s="701"/>
      <c r="EW19" s="701"/>
      <c r="EX19" s="701"/>
      <c r="EY19" s="701"/>
      <c r="EZ19" s="701"/>
      <c r="FA19" s="701"/>
      <c r="FB19" s="701"/>
      <c r="FC19" s="701"/>
      <c r="FD19" s="701"/>
      <c r="FE19" s="701"/>
      <c r="FF19" s="701"/>
      <c r="FG19" s="701"/>
      <c r="FH19" s="701"/>
      <c r="FI19" s="701"/>
      <c r="FJ19" s="701"/>
      <c r="FK19" s="701"/>
      <c r="FL19" s="701"/>
      <c r="FM19" s="701"/>
      <c r="FN19" s="701"/>
      <c r="FO19" s="701"/>
      <c r="FP19" s="701"/>
      <c r="FQ19" s="701"/>
      <c r="FR19" s="701"/>
      <c r="FS19" s="701"/>
      <c r="FT19" s="701"/>
      <c r="FU19" s="701"/>
      <c r="FV19" s="701"/>
      <c r="FW19" s="701"/>
      <c r="FX19" s="701"/>
      <c r="FY19" s="701"/>
      <c r="FZ19" s="701"/>
      <c r="GA19" s="701"/>
      <c r="GB19" s="701"/>
      <c r="GC19" s="701"/>
      <c r="GD19" s="701"/>
      <c r="GE19" s="701"/>
      <c r="GF19" s="701"/>
      <c r="GG19" s="701"/>
      <c r="GH19" s="701"/>
      <c r="GI19" s="701"/>
      <c r="GJ19" s="701"/>
      <c r="GK19" s="701"/>
      <c r="GL19" s="701"/>
      <c r="GM19" s="701"/>
      <c r="GN19" s="701"/>
      <c r="GO19" s="701"/>
      <c r="GP19" s="701"/>
      <c r="GQ19" s="701"/>
      <c r="GR19" s="701"/>
      <c r="GS19" s="701"/>
      <c r="GT19" s="701"/>
      <c r="GU19" s="701"/>
      <c r="GV19" s="701"/>
      <c r="GW19" s="701"/>
      <c r="GX19" s="701"/>
      <c r="GY19" s="701"/>
      <c r="GZ19" s="701"/>
      <c r="HA19" s="701"/>
      <c r="HB19" s="701"/>
      <c r="HC19" s="701"/>
      <c r="HD19" s="701"/>
      <c r="HE19" s="701"/>
      <c r="HF19" s="701"/>
      <c r="HG19" s="701"/>
      <c r="HH19" s="701"/>
      <c r="HI19" s="701"/>
      <c r="HJ19" s="701"/>
      <c r="HK19" s="701"/>
      <c r="HL19" s="701"/>
      <c r="HM19" s="701"/>
      <c r="HN19" s="701"/>
      <c r="HO19" s="701"/>
      <c r="HP19" s="701"/>
      <c r="HQ19" s="701"/>
      <c r="HR19" s="701"/>
      <c r="HS19" s="701"/>
      <c r="HT19" s="701"/>
      <c r="HU19" s="701"/>
      <c r="HV19" s="701"/>
      <c r="HW19" s="701"/>
      <c r="HX19" s="701"/>
      <c r="HY19" s="701"/>
      <c r="HZ19" s="701"/>
      <c r="IA19" s="701"/>
      <c r="IB19" s="701"/>
      <c r="IC19" s="701"/>
      <c r="ID19" s="701"/>
      <c r="IE19" s="701"/>
      <c r="IF19" s="701"/>
      <c r="IG19" s="701"/>
      <c r="IH19" s="701"/>
    </row>
    <row r="20" spans="1:242" s="708" customFormat="1" ht="18" customHeight="1">
      <c r="A20" s="702">
        <v>60016</v>
      </c>
      <c r="B20" s="703" t="s">
        <v>66</v>
      </c>
      <c r="C20" s="704">
        <f>SUM(C21:C24)</f>
        <v>693500</v>
      </c>
      <c r="D20" s="705"/>
      <c r="E20" s="705"/>
      <c r="F20" s="706">
        <f t="shared" si="0"/>
        <v>693500</v>
      </c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707"/>
      <c r="AD20" s="707"/>
      <c r="AE20" s="707"/>
      <c r="AF20" s="707"/>
      <c r="AG20" s="707"/>
      <c r="AH20" s="707"/>
      <c r="AI20" s="707"/>
      <c r="AJ20" s="707"/>
      <c r="AK20" s="707"/>
      <c r="AL20" s="707"/>
      <c r="AM20" s="707"/>
      <c r="AN20" s="707"/>
      <c r="AO20" s="707"/>
      <c r="AP20" s="707"/>
      <c r="AQ20" s="707"/>
      <c r="AR20" s="707"/>
      <c r="AS20" s="707"/>
      <c r="AT20" s="707"/>
      <c r="AU20" s="707"/>
      <c r="AV20" s="707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07"/>
      <c r="BH20" s="707"/>
      <c r="BI20" s="707"/>
      <c r="BJ20" s="707"/>
      <c r="BK20" s="707"/>
      <c r="BL20" s="707"/>
      <c r="BM20" s="707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7"/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7"/>
      <c r="EA20" s="707"/>
      <c r="EB20" s="707"/>
      <c r="EC20" s="707"/>
      <c r="ED20" s="707"/>
      <c r="EE20" s="707"/>
      <c r="EF20" s="707"/>
      <c r="EG20" s="707"/>
      <c r="EH20" s="707"/>
      <c r="EI20" s="707"/>
      <c r="EJ20" s="707"/>
      <c r="EK20" s="707"/>
      <c r="EL20" s="707"/>
      <c r="EM20" s="707"/>
      <c r="EN20" s="707"/>
      <c r="EO20" s="707"/>
      <c r="EP20" s="707"/>
      <c r="EQ20" s="707"/>
      <c r="ER20" s="707"/>
      <c r="ES20" s="707"/>
      <c r="ET20" s="707"/>
      <c r="EU20" s="707"/>
      <c r="EV20" s="707"/>
      <c r="EW20" s="707"/>
      <c r="EX20" s="707"/>
      <c r="EY20" s="707"/>
      <c r="EZ20" s="707"/>
      <c r="FA20" s="707"/>
      <c r="FB20" s="707"/>
      <c r="FC20" s="707"/>
      <c r="FD20" s="707"/>
      <c r="FE20" s="707"/>
      <c r="FF20" s="707"/>
      <c r="FG20" s="707"/>
      <c r="FH20" s="707"/>
      <c r="FI20" s="707"/>
      <c r="FJ20" s="707"/>
      <c r="FK20" s="707"/>
      <c r="FL20" s="707"/>
      <c r="FM20" s="707"/>
      <c r="FN20" s="707"/>
      <c r="FO20" s="707"/>
      <c r="FP20" s="707"/>
      <c r="FQ20" s="707"/>
      <c r="FR20" s="707"/>
      <c r="FS20" s="707"/>
      <c r="FT20" s="707"/>
      <c r="FU20" s="707"/>
      <c r="FV20" s="707"/>
      <c r="FW20" s="707"/>
      <c r="FX20" s="707"/>
      <c r="FY20" s="707"/>
      <c r="FZ20" s="707"/>
      <c r="GA20" s="707"/>
      <c r="GB20" s="707"/>
      <c r="GC20" s="707"/>
      <c r="GD20" s="707"/>
      <c r="GE20" s="707"/>
      <c r="GF20" s="707"/>
      <c r="GG20" s="707"/>
      <c r="GH20" s="707"/>
      <c r="GI20" s="707"/>
      <c r="GJ20" s="707"/>
      <c r="GK20" s="707"/>
      <c r="GL20" s="707"/>
      <c r="GM20" s="707"/>
      <c r="GN20" s="707"/>
      <c r="GO20" s="707"/>
      <c r="GP20" s="707"/>
      <c r="GQ20" s="707"/>
      <c r="GR20" s="707"/>
      <c r="GS20" s="707"/>
      <c r="GT20" s="707"/>
      <c r="GU20" s="707"/>
      <c r="GV20" s="707"/>
      <c r="GW20" s="707"/>
      <c r="GX20" s="707"/>
      <c r="GY20" s="707"/>
      <c r="GZ20" s="707"/>
      <c r="HA20" s="707"/>
      <c r="HB20" s="707"/>
      <c r="HC20" s="707"/>
      <c r="HD20" s="707"/>
      <c r="HE20" s="707"/>
      <c r="HF20" s="707"/>
      <c r="HG20" s="707"/>
      <c r="HH20" s="707"/>
      <c r="HI20" s="707"/>
      <c r="HJ20" s="707"/>
      <c r="HK20" s="707"/>
      <c r="HL20" s="707"/>
      <c r="HM20" s="707"/>
      <c r="HN20" s="707"/>
      <c r="HO20" s="707"/>
      <c r="HP20" s="707"/>
      <c r="HQ20" s="707"/>
      <c r="HR20" s="707"/>
      <c r="HS20" s="707"/>
      <c r="HT20" s="707"/>
      <c r="HU20" s="707"/>
      <c r="HV20" s="707"/>
      <c r="HW20" s="707"/>
      <c r="HX20" s="707"/>
      <c r="HY20" s="707"/>
      <c r="HZ20" s="707"/>
      <c r="IA20" s="707"/>
      <c r="IB20" s="707"/>
      <c r="IC20" s="707"/>
      <c r="ID20" s="707"/>
      <c r="IE20" s="707"/>
      <c r="IF20" s="707"/>
      <c r="IG20" s="707"/>
      <c r="IH20" s="707"/>
    </row>
    <row r="21" spans="1:242" s="685" customFormat="1" ht="15" customHeight="1">
      <c r="A21" s="692" t="s">
        <v>287</v>
      </c>
      <c r="B21" s="693" t="s">
        <v>288</v>
      </c>
      <c r="C21" s="694">
        <v>1000</v>
      </c>
      <c r="D21" s="700"/>
      <c r="E21" s="700"/>
      <c r="F21" s="697">
        <f t="shared" si="0"/>
        <v>1000</v>
      </c>
      <c r="G21" s="701"/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1"/>
      <c r="AO21" s="701"/>
      <c r="AP21" s="701"/>
      <c r="AQ21" s="701"/>
      <c r="AR21" s="701"/>
      <c r="AS21" s="701"/>
      <c r="AT21" s="701"/>
      <c r="AU21" s="701"/>
      <c r="AV21" s="701"/>
      <c r="AW21" s="701"/>
      <c r="AX21" s="701"/>
      <c r="AY21" s="701"/>
      <c r="AZ21" s="701"/>
      <c r="BA21" s="701"/>
      <c r="BB21" s="701"/>
      <c r="BC21" s="701"/>
      <c r="BD21" s="701"/>
      <c r="BE21" s="701"/>
      <c r="BF21" s="701"/>
      <c r="BG21" s="701"/>
      <c r="BH21" s="701"/>
      <c r="BI21" s="701"/>
      <c r="BJ21" s="701"/>
      <c r="BK21" s="701"/>
      <c r="BL21" s="701"/>
      <c r="BM21" s="701"/>
      <c r="BN21" s="701"/>
      <c r="BO21" s="701"/>
      <c r="BP21" s="701"/>
      <c r="BQ21" s="701"/>
      <c r="BR21" s="701"/>
      <c r="BS21" s="701"/>
      <c r="BT21" s="701"/>
      <c r="BU21" s="701"/>
      <c r="BV21" s="701"/>
      <c r="BW21" s="701"/>
      <c r="BX21" s="701"/>
      <c r="BY21" s="701"/>
      <c r="BZ21" s="701"/>
      <c r="CA21" s="701"/>
      <c r="CB21" s="701"/>
      <c r="CC21" s="701"/>
      <c r="CD21" s="701"/>
      <c r="CE21" s="701"/>
      <c r="CF21" s="701"/>
      <c r="CG21" s="701"/>
      <c r="CH21" s="701"/>
      <c r="CI21" s="701"/>
      <c r="CJ21" s="701"/>
      <c r="CK21" s="701"/>
      <c r="CL21" s="701"/>
      <c r="CM21" s="701"/>
      <c r="CN21" s="701"/>
      <c r="CO21" s="701"/>
      <c r="CP21" s="701"/>
      <c r="CQ21" s="701"/>
      <c r="CR21" s="701"/>
      <c r="CS21" s="701"/>
      <c r="CT21" s="701"/>
      <c r="CU21" s="701"/>
      <c r="CV21" s="701"/>
      <c r="CW21" s="701"/>
      <c r="CX21" s="701"/>
      <c r="CY21" s="701"/>
      <c r="CZ21" s="701"/>
      <c r="DA21" s="701"/>
      <c r="DB21" s="701"/>
      <c r="DC21" s="701"/>
      <c r="DD21" s="701"/>
      <c r="DE21" s="701"/>
      <c r="DF21" s="701"/>
      <c r="DG21" s="701"/>
      <c r="DH21" s="701"/>
      <c r="DI21" s="701"/>
      <c r="DJ21" s="701"/>
      <c r="DK21" s="701"/>
      <c r="DL21" s="701"/>
      <c r="DM21" s="701"/>
      <c r="DN21" s="701"/>
      <c r="DO21" s="701"/>
      <c r="DP21" s="701"/>
      <c r="DQ21" s="701"/>
      <c r="DR21" s="701"/>
      <c r="DS21" s="701"/>
      <c r="DT21" s="701"/>
      <c r="DU21" s="701"/>
      <c r="DV21" s="701"/>
      <c r="DW21" s="701"/>
      <c r="DX21" s="701"/>
      <c r="DY21" s="701"/>
      <c r="DZ21" s="701"/>
      <c r="EA21" s="701"/>
      <c r="EB21" s="701"/>
      <c r="EC21" s="701"/>
      <c r="ED21" s="701"/>
      <c r="EE21" s="701"/>
      <c r="EF21" s="701"/>
      <c r="EG21" s="701"/>
      <c r="EH21" s="701"/>
      <c r="EI21" s="701"/>
      <c r="EJ21" s="701"/>
      <c r="EK21" s="701"/>
      <c r="EL21" s="701"/>
      <c r="EM21" s="701"/>
      <c r="EN21" s="701"/>
      <c r="EO21" s="701"/>
      <c r="EP21" s="701"/>
      <c r="EQ21" s="701"/>
      <c r="ER21" s="701"/>
      <c r="ES21" s="701"/>
      <c r="ET21" s="701"/>
      <c r="EU21" s="701"/>
      <c r="EV21" s="701"/>
      <c r="EW21" s="701"/>
      <c r="EX21" s="701"/>
      <c r="EY21" s="701"/>
      <c r="EZ21" s="701"/>
      <c r="FA21" s="701"/>
      <c r="FB21" s="701"/>
      <c r="FC21" s="701"/>
      <c r="FD21" s="701"/>
      <c r="FE21" s="701"/>
      <c r="FF21" s="701"/>
      <c r="FG21" s="701"/>
      <c r="FH21" s="701"/>
      <c r="FI21" s="701"/>
      <c r="FJ21" s="701"/>
      <c r="FK21" s="701"/>
      <c r="FL21" s="701"/>
      <c r="FM21" s="701"/>
      <c r="FN21" s="701"/>
      <c r="FO21" s="701"/>
      <c r="FP21" s="701"/>
      <c r="FQ21" s="701"/>
      <c r="FR21" s="701"/>
      <c r="FS21" s="701"/>
      <c r="FT21" s="701"/>
      <c r="FU21" s="701"/>
      <c r="FV21" s="701"/>
      <c r="FW21" s="701"/>
      <c r="FX21" s="701"/>
      <c r="FY21" s="701"/>
      <c r="FZ21" s="701"/>
      <c r="GA21" s="701"/>
      <c r="GB21" s="701"/>
      <c r="GC21" s="701"/>
      <c r="GD21" s="701"/>
      <c r="GE21" s="701"/>
      <c r="GF21" s="701"/>
      <c r="GG21" s="701"/>
      <c r="GH21" s="701"/>
      <c r="GI21" s="701"/>
      <c r="GJ21" s="701"/>
      <c r="GK21" s="701"/>
      <c r="GL21" s="701"/>
      <c r="GM21" s="701"/>
      <c r="GN21" s="701"/>
      <c r="GO21" s="701"/>
      <c r="GP21" s="701"/>
      <c r="GQ21" s="701"/>
      <c r="GR21" s="701"/>
      <c r="GS21" s="701"/>
      <c r="GT21" s="701"/>
      <c r="GU21" s="701"/>
      <c r="GV21" s="701"/>
      <c r="GW21" s="701"/>
      <c r="GX21" s="701"/>
      <c r="GY21" s="701"/>
      <c r="GZ21" s="701"/>
      <c r="HA21" s="701"/>
      <c r="HB21" s="701"/>
      <c r="HC21" s="701"/>
      <c r="HD21" s="701"/>
      <c r="HE21" s="701"/>
      <c r="HF21" s="701"/>
      <c r="HG21" s="701"/>
      <c r="HH21" s="701"/>
      <c r="HI21" s="701"/>
      <c r="HJ21" s="701"/>
      <c r="HK21" s="701"/>
      <c r="HL21" s="701"/>
      <c r="HM21" s="701"/>
      <c r="HN21" s="701"/>
      <c r="HO21" s="701"/>
      <c r="HP21" s="701"/>
      <c r="HQ21" s="701"/>
      <c r="HR21" s="701"/>
      <c r="HS21" s="701"/>
      <c r="HT21" s="701"/>
      <c r="HU21" s="701"/>
      <c r="HV21" s="701"/>
      <c r="HW21" s="701"/>
      <c r="HX21" s="701"/>
      <c r="HY21" s="701"/>
      <c r="HZ21" s="701"/>
      <c r="IA21" s="701"/>
      <c r="IB21" s="701"/>
      <c r="IC21" s="701"/>
      <c r="ID21" s="701"/>
      <c r="IE21" s="701"/>
      <c r="IF21" s="701"/>
      <c r="IG21" s="701"/>
      <c r="IH21" s="701"/>
    </row>
    <row r="22" spans="1:242" s="685" customFormat="1" ht="27.75" customHeight="1">
      <c r="A22" s="692" t="s">
        <v>89</v>
      </c>
      <c r="B22" s="699" t="s">
        <v>289</v>
      </c>
      <c r="C22" s="694">
        <v>20000</v>
      </c>
      <c r="D22" s="700"/>
      <c r="E22" s="700"/>
      <c r="F22" s="697">
        <f t="shared" si="0"/>
        <v>20000</v>
      </c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1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1"/>
      <c r="BD22" s="701"/>
      <c r="BE22" s="701"/>
      <c r="BF22" s="701"/>
      <c r="BG22" s="701"/>
      <c r="BH22" s="701"/>
      <c r="BI22" s="701"/>
      <c r="BJ22" s="701"/>
      <c r="BK22" s="701"/>
      <c r="BL22" s="701"/>
      <c r="BM22" s="701"/>
      <c r="BN22" s="701"/>
      <c r="BO22" s="701"/>
      <c r="BP22" s="701"/>
      <c r="BQ22" s="701"/>
      <c r="BR22" s="701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701"/>
      <c r="CF22" s="701"/>
      <c r="CG22" s="701"/>
      <c r="CH22" s="701"/>
      <c r="CI22" s="701"/>
      <c r="CJ22" s="701"/>
      <c r="CK22" s="701"/>
      <c r="CL22" s="701"/>
      <c r="CM22" s="701"/>
      <c r="CN22" s="701"/>
      <c r="CO22" s="701"/>
      <c r="CP22" s="701"/>
      <c r="CQ22" s="701"/>
      <c r="CR22" s="701"/>
      <c r="CS22" s="701"/>
      <c r="CT22" s="701"/>
      <c r="CU22" s="701"/>
      <c r="CV22" s="701"/>
      <c r="CW22" s="701"/>
      <c r="CX22" s="701"/>
      <c r="CY22" s="701"/>
      <c r="CZ22" s="701"/>
      <c r="DA22" s="701"/>
      <c r="DB22" s="701"/>
      <c r="DC22" s="701"/>
      <c r="DD22" s="701"/>
      <c r="DE22" s="701"/>
      <c r="DF22" s="701"/>
      <c r="DG22" s="701"/>
      <c r="DH22" s="701"/>
      <c r="DI22" s="701"/>
      <c r="DJ22" s="701"/>
      <c r="DK22" s="701"/>
      <c r="DL22" s="701"/>
      <c r="DM22" s="701"/>
      <c r="DN22" s="701"/>
      <c r="DO22" s="701"/>
      <c r="DP22" s="701"/>
      <c r="DQ22" s="701"/>
      <c r="DR22" s="701"/>
      <c r="DS22" s="701"/>
      <c r="DT22" s="701"/>
      <c r="DU22" s="701"/>
      <c r="DV22" s="701"/>
      <c r="DW22" s="701"/>
      <c r="DX22" s="701"/>
      <c r="DY22" s="701"/>
      <c r="DZ22" s="701"/>
      <c r="EA22" s="701"/>
      <c r="EB22" s="701"/>
      <c r="EC22" s="701"/>
      <c r="ED22" s="701"/>
      <c r="EE22" s="701"/>
      <c r="EF22" s="701"/>
      <c r="EG22" s="701"/>
      <c r="EH22" s="701"/>
      <c r="EI22" s="701"/>
      <c r="EJ22" s="701"/>
      <c r="EK22" s="701"/>
      <c r="EL22" s="701"/>
      <c r="EM22" s="701"/>
      <c r="EN22" s="701"/>
      <c r="EO22" s="701"/>
      <c r="EP22" s="701"/>
      <c r="EQ22" s="701"/>
      <c r="ER22" s="701"/>
      <c r="ES22" s="701"/>
      <c r="ET22" s="701"/>
      <c r="EU22" s="701"/>
      <c r="EV22" s="701"/>
      <c r="EW22" s="701"/>
      <c r="EX22" s="701"/>
      <c r="EY22" s="701"/>
      <c r="EZ22" s="701"/>
      <c r="FA22" s="701"/>
      <c r="FB22" s="701"/>
      <c r="FC22" s="701"/>
      <c r="FD22" s="701"/>
      <c r="FE22" s="701"/>
      <c r="FF22" s="701"/>
      <c r="FG22" s="701"/>
      <c r="FH22" s="701"/>
      <c r="FI22" s="701"/>
      <c r="FJ22" s="701"/>
      <c r="FK22" s="701"/>
      <c r="FL22" s="701"/>
      <c r="FM22" s="701"/>
      <c r="FN22" s="701"/>
      <c r="FO22" s="701"/>
      <c r="FP22" s="701"/>
      <c r="FQ22" s="701"/>
      <c r="FR22" s="701"/>
      <c r="FS22" s="701"/>
      <c r="FT22" s="701"/>
      <c r="FU22" s="701"/>
      <c r="FV22" s="701"/>
      <c r="FW22" s="701"/>
      <c r="FX22" s="701"/>
      <c r="FY22" s="701"/>
      <c r="FZ22" s="701"/>
      <c r="GA22" s="701"/>
      <c r="GB22" s="701"/>
      <c r="GC22" s="701"/>
      <c r="GD22" s="701"/>
      <c r="GE22" s="701"/>
      <c r="GF22" s="701"/>
      <c r="GG22" s="701"/>
      <c r="GH22" s="701"/>
      <c r="GI22" s="701"/>
      <c r="GJ22" s="701"/>
      <c r="GK22" s="701"/>
      <c r="GL22" s="701"/>
      <c r="GM22" s="701"/>
      <c r="GN22" s="701"/>
      <c r="GO22" s="701"/>
      <c r="GP22" s="701"/>
      <c r="GQ22" s="701"/>
      <c r="GR22" s="701"/>
      <c r="GS22" s="701"/>
      <c r="GT22" s="701"/>
      <c r="GU22" s="701"/>
      <c r="GV22" s="701"/>
      <c r="GW22" s="701"/>
      <c r="GX22" s="701"/>
      <c r="GY22" s="701"/>
      <c r="GZ22" s="701"/>
      <c r="HA22" s="701"/>
      <c r="HB22" s="701"/>
      <c r="HC22" s="701"/>
      <c r="HD22" s="701"/>
      <c r="HE22" s="701"/>
      <c r="HF22" s="701"/>
      <c r="HG22" s="701"/>
      <c r="HH22" s="701"/>
      <c r="HI22" s="701"/>
      <c r="HJ22" s="701"/>
      <c r="HK22" s="701"/>
      <c r="HL22" s="701"/>
      <c r="HM22" s="701"/>
      <c r="HN22" s="701"/>
      <c r="HO22" s="701"/>
      <c r="HP22" s="701"/>
      <c r="HQ22" s="701"/>
      <c r="HR22" s="701"/>
      <c r="HS22" s="701"/>
      <c r="HT22" s="701"/>
      <c r="HU22" s="701"/>
      <c r="HV22" s="701"/>
      <c r="HW22" s="701"/>
      <c r="HX22" s="701"/>
      <c r="HY22" s="701"/>
      <c r="HZ22" s="701"/>
      <c r="IA22" s="701"/>
      <c r="IB22" s="701"/>
      <c r="IC22" s="701"/>
      <c r="ID22" s="701"/>
      <c r="IE22" s="701"/>
      <c r="IF22" s="701"/>
      <c r="IG22" s="701"/>
      <c r="IH22" s="701"/>
    </row>
    <row r="23" spans="1:242" s="685" customFormat="1" ht="15" customHeight="1">
      <c r="A23" s="692" t="s">
        <v>59</v>
      </c>
      <c r="B23" s="699" t="s">
        <v>60</v>
      </c>
      <c r="C23" s="694">
        <v>670500</v>
      </c>
      <c r="D23" s="700"/>
      <c r="E23" s="700"/>
      <c r="F23" s="697">
        <f t="shared" si="0"/>
        <v>670500</v>
      </c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1"/>
      <c r="AO23" s="701"/>
      <c r="AP23" s="701"/>
      <c r="AQ23" s="701"/>
      <c r="AR23" s="701"/>
      <c r="AS23" s="701"/>
      <c r="AT23" s="701"/>
      <c r="AU23" s="701"/>
      <c r="AV23" s="701"/>
      <c r="AW23" s="701"/>
      <c r="AX23" s="701"/>
      <c r="AY23" s="701"/>
      <c r="AZ23" s="701"/>
      <c r="BA23" s="701"/>
      <c r="BB23" s="701"/>
      <c r="BC23" s="701"/>
      <c r="BD23" s="701"/>
      <c r="BE23" s="701"/>
      <c r="BF23" s="701"/>
      <c r="BG23" s="701"/>
      <c r="BH23" s="701"/>
      <c r="BI23" s="701"/>
      <c r="BJ23" s="701"/>
      <c r="BK23" s="701"/>
      <c r="BL23" s="701"/>
      <c r="BM23" s="701"/>
      <c r="BN23" s="701"/>
      <c r="BO23" s="701"/>
      <c r="BP23" s="701"/>
      <c r="BQ23" s="701"/>
      <c r="BR23" s="701"/>
      <c r="BS23" s="701"/>
      <c r="BT23" s="701"/>
      <c r="BU23" s="701"/>
      <c r="BV23" s="701"/>
      <c r="BW23" s="701"/>
      <c r="BX23" s="701"/>
      <c r="BY23" s="701"/>
      <c r="BZ23" s="701"/>
      <c r="CA23" s="701"/>
      <c r="CB23" s="701"/>
      <c r="CC23" s="701"/>
      <c r="CD23" s="701"/>
      <c r="CE23" s="701"/>
      <c r="CF23" s="701"/>
      <c r="CG23" s="701"/>
      <c r="CH23" s="701"/>
      <c r="CI23" s="701"/>
      <c r="CJ23" s="701"/>
      <c r="CK23" s="701"/>
      <c r="CL23" s="701"/>
      <c r="CM23" s="701"/>
      <c r="CN23" s="701"/>
      <c r="CO23" s="701"/>
      <c r="CP23" s="701"/>
      <c r="CQ23" s="701"/>
      <c r="CR23" s="701"/>
      <c r="CS23" s="701"/>
      <c r="CT23" s="701"/>
      <c r="CU23" s="701"/>
      <c r="CV23" s="701"/>
      <c r="CW23" s="701"/>
      <c r="CX23" s="701"/>
      <c r="CY23" s="701"/>
      <c r="CZ23" s="701"/>
      <c r="DA23" s="701"/>
      <c r="DB23" s="701"/>
      <c r="DC23" s="701"/>
      <c r="DD23" s="701"/>
      <c r="DE23" s="701"/>
      <c r="DF23" s="701"/>
      <c r="DG23" s="701"/>
      <c r="DH23" s="701"/>
      <c r="DI23" s="701"/>
      <c r="DJ23" s="701"/>
      <c r="DK23" s="701"/>
      <c r="DL23" s="701"/>
      <c r="DM23" s="701"/>
      <c r="DN23" s="701"/>
      <c r="DO23" s="701"/>
      <c r="DP23" s="701"/>
      <c r="DQ23" s="701"/>
      <c r="DR23" s="701"/>
      <c r="DS23" s="701"/>
      <c r="DT23" s="701"/>
      <c r="DU23" s="701"/>
      <c r="DV23" s="701"/>
      <c r="DW23" s="701"/>
      <c r="DX23" s="701"/>
      <c r="DY23" s="701"/>
      <c r="DZ23" s="701"/>
      <c r="EA23" s="701"/>
      <c r="EB23" s="701"/>
      <c r="EC23" s="701"/>
      <c r="ED23" s="701"/>
      <c r="EE23" s="701"/>
      <c r="EF23" s="701"/>
      <c r="EG23" s="701"/>
      <c r="EH23" s="701"/>
      <c r="EI23" s="701"/>
      <c r="EJ23" s="701"/>
      <c r="EK23" s="701"/>
      <c r="EL23" s="701"/>
      <c r="EM23" s="701"/>
      <c r="EN23" s="701"/>
      <c r="EO23" s="701"/>
      <c r="EP23" s="701"/>
      <c r="EQ23" s="701"/>
      <c r="ER23" s="701"/>
      <c r="ES23" s="701"/>
      <c r="ET23" s="701"/>
      <c r="EU23" s="701"/>
      <c r="EV23" s="701"/>
      <c r="EW23" s="701"/>
      <c r="EX23" s="701"/>
      <c r="EY23" s="701"/>
      <c r="EZ23" s="701"/>
      <c r="FA23" s="701"/>
      <c r="FB23" s="701"/>
      <c r="FC23" s="701"/>
      <c r="FD23" s="701"/>
      <c r="FE23" s="701"/>
      <c r="FF23" s="701"/>
      <c r="FG23" s="701"/>
      <c r="FH23" s="701"/>
      <c r="FI23" s="701"/>
      <c r="FJ23" s="701"/>
      <c r="FK23" s="701"/>
      <c r="FL23" s="701"/>
      <c r="FM23" s="701"/>
      <c r="FN23" s="701"/>
      <c r="FO23" s="701"/>
      <c r="FP23" s="701"/>
      <c r="FQ23" s="701"/>
      <c r="FR23" s="701"/>
      <c r="FS23" s="701"/>
      <c r="FT23" s="701"/>
      <c r="FU23" s="701"/>
      <c r="FV23" s="701"/>
      <c r="FW23" s="701"/>
      <c r="FX23" s="701"/>
      <c r="FY23" s="701"/>
      <c r="FZ23" s="701"/>
      <c r="GA23" s="701"/>
      <c r="GB23" s="701"/>
      <c r="GC23" s="701"/>
      <c r="GD23" s="701"/>
      <c r="GE23" s="701"/>
      <c r="GF23" s="701"/>
      <c r="GG23" s="701"/>
      <c r="GH23" s="701"/>
      <c r="GI23" s="701"/>
      <c r="GJ23" s="701"/>
      <c r="GK23" s="701"/>
      <c r="GL23" s="701"/>
      <c r="GM23" s="701"/>
      <c r="GN23" s="701"/>
      <c r="GO23" s="701"/>
      <c r="GP23" s="701"/>
      <c r="GQ23" s="701"/>
      <c r="GR23" s="701"/>
      <c r="GS23" s="701"/>
      <c r="GT23" s="701"/>
      <c r="GU23" s="701"/>
      <c r="GV23" s="701"/>
      <c r="GW23" s="701"/>
      <c r="GX23" s="701"/>
      <c r="GY23" s="701"/>
      <c r="GZ23" s="701"/>
      <c r="HA23" s="701"/>
      <c r="HB23" s="701"/>
      <c r="HC23" s="701"/>
      <c r="HD23" s="701"/>
      <c r="HE23" s="701"/>
      <c r="HF23" s="701"/>
      <c r="HG23" s="701"/>
      <c r="HH23" s="701"/>
      <c r="HI23" s="701"/>
      <c r="HJ23" s="701"/>
      <c r="HK23" s="701"/>
      <c r="HL23" s="701"/>
      <c r="HM23" s="701"/>
      <c r="HN23" s="701"/>
      <c r="HO23" s="701"/>
      <c r="HP23" s="701"/>
      <c r="HQ23" s="701"/>
      <c r="HR23" s="701"/>
      <c r="HS23" s="701"/>
      <c r="HT23" s="701"/>
      <c r="HU23" s="701"/>
      <c r="HV23" s="701"/>
      <c r="HW23" s="701"/>
      <c r="HX23" s="701"/>
      <c r="HY23" s="701"/>
      <c r="HZ23" s="701"/>
      <c r="IA23" s="701"/>
      <c r="IB23" s="701"/>
      <c r="IC23" s="701"/>
      <c r="ID23" s="701"/>
      <c r="IE23" s="701"/>
      <c r="IF23" s="701"/>
      <c r="IG23" s="701"/>
      <c r="IH23" s="701"/>
    </row>
    <row r="24" spans="1:242" s="685" customFormat="1" ht="16.5" customHeight="1" thickBot="1">
      <c r="A24" s="709" t="s">
        <v>68</v>
      </c>
      <c r="B24" s="699" t="s">
        <v>69</v>
      </c>
      <c r="C24" s="694">
        <v>2000</v>
      </c>
      <c r="D24" s="700"/>
      <c r="E24" s="700"/>
      <c r="F24" s="697">
        <f t="shared" si="0"/>
        <v>2000</v>
      </c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1"/>
      <c r="AK24" s="701"/>
      <c r="AL24" s="701"/>
      <c r="AM24" s="701"/>
      <c r="AN24" s="701"/>
      <c r="AO24" s="701"/>
      <c r="AP24" s="701"/>
      <c r="AQ24" s="701"/>
      <c r="AR24" s="701"/>
      <c r="AS24" s="701"/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1"/>
      <c r="BE24" s="701"/>
      <c r="BF24" s="701"/>
      <c r="BG24" s="701"/>
      <c r="BH24" s="701"/>
      <c r="BI24" s="701"/>
      <c r="BJ24" s="701"/>
      <c r="BK24" s="701"/>
      <c r="BL24" s="701"/>
      <c r="BM24" s="701"/>
      <c r="BN24" s="701"/>
      <c r="BO24" s="701"/>
      <c r="BP24" s="701"/>
      <c r="BQ24" s="701"/>
      <c r="BR24" s="701"/>
      <c r="BS24" s="701"/>
      <c r="BT24" s="701"/>
      <c r="BU24" s="701"/>
      <c r="BV24" s="701"/>
      <c r="BW24" s="701"/>
      <c r="BX24" s="701"/>
      <c r="BY24" s="701"/>
      <c r="BZ24" s="701"/>
      <c r="CA24" s="701"/>
      <c r="CB24" s="701"/>
      <c r="CC24" s="701"/>
      <c r="CD24" s="701"/>
      <c r="CE24" s="701"/>
      <c r="CF24" s="701"/>
      <c r="CG24" s="701"/>
      <c r="CH24" s="701"/>
      <c r="CI24" s="701"/>
      <c r="CJ24" s="701"/>
      <c r="CK24" s="701"/>
      <c r="CL24" s="701"/>
      <c r="CM24" s="701"/>
      <c r="CN24" s="701"/>
      <c r="CO24" s="701"/>
      <c r="CP24" s="701"/>
      <c r="CQ24" s="701"/>
      <c r="CR24" s="701"/>
      <c r="CS24" s="701"/>
      <c r="CT24" s="701"/>
      <c r="CU24" s="701"/>
      <c r="CV24" s="701"/>
      <c r="CW24" s="701"/>
      <c r="CX24" s="701"/>
      <c r="CY24" s="701"/>
      <c r="CZ24" s="701"/>
      <c r="DA24" s="701"/>
      <c r="DB24" s="701"/>
      <c r="DC24" s="701"/>
      <c r="DD24" s="701"/>
      <c r="DE24" s="701"/>
      <c r="DF24" s="701"/>
      <c r="DG24" s="701"/>
      <c r="DH24" s="701"/>
      <c r="DI24" s="701"/>
      <c r="DJ24" s="701"/>
      <c r="DK24" s="701"/>
      <c r="DL24" s="701"/>
      <c r="DM24" s="701"/>
      <c r="DN24" s="701"/>
      <c r="DO24" s="701"/>
      <c r="DP24" s="701"/>
      <c r="DQ24" s="701"/>
      <c r="DR24" s="701"/>
      <c r="DS24" s="701"/>
      <c r="DT24" s="701"/>
      <c r="DU24" s="701"/>
      <c r="DV24" s="701"/>
      <c r="DW24" s="701"/>
      <c r="DX24" s="701"/>
      <c r="DY24" s="701"/>
      <c r="DZ24" s="701"/>
      <c r="EA24" s="701"/>
      <c r="EB24" s="701"/>
      <c r="EC24" s="701"/>
      <c r="ED24" s="701"/>
      <c r="EE24" s="701"/>
      <c r="EF24" s="701"/>
      <c r="EG24" s="701"/>
      <c r="EH24" s="701"/>
      <c r="EI24" s="701"/>
      <c r="EJ24" s="701"/>
      <c r="EK24" s="701"/>
      <c r="EL24" s="701"/>
      <c r="EM24" s="701"/>
      <c r="EN24" s="701"/>
      <c r="EO24" s="701"/>
      <c r="EP24" s="701"/>
      <c r="EQ24" s="701"/>
      <c r="ER24" s="701"/>
      <c r="ES24" s="701"/>
      <c r="ET24" s="701"/>
      <c r="EU24" s="701"/>
      <c r="EV24" s="701"/>
      <c r="EW24" s="701"/>
      <c r="EX24" s="701"/>
      <c r="EY24" s="701"/>
      <c r="EZ24" s="701"/>
      <c r="FA24" s="701"/>
      <c r="FB24" s="701"/>
      <c r="FC24" s="701"/>
      <c r="FD24" s="701"/>
      <c r="FE24" s="701"/>
      <c r="FF24" s="701"/>
      <c r="FG24" s="701"/>
      <c r="FH24" s="701"/>
      <c r="FI24" s="701"/>
      <c r="FJ24" s="701"/>
      <c r="FK24" s="701"/>
      <c r="FL24" s="701"/>
      <c r="FM24" s="701"/>
      <c r="FN24" s="701"/>
      <c r="FO24" s="701"/>
      <c r="FP24" s="701"/>
      <c r="FQ24" s="701"/>
      <c r="FR24" s="701"/>
      <c r="FS24" s="701"/>
      <c r="FT24" s="701"/>
      <c r="FU24" s="701"/>
      <c r="FV24" s="701"/>
      <c r="FW24" s="701"/>
      <c r="FX24" s="701"/>
      <c r="FY24" s="701"/>
      <c r="FZ24" s="701"/>
      <c r="GA24" s="701"/>
      <c r="GB24" s="701"/>
      <c r="GC24" s="701"/>
      <c r="GD24" s="701"/>
      <c r="GE24" s="701"/>
      <c r="GF24" s="701"/>
      <c r="GG24" s="701"/>
      <c r="GH24" s="701"/>
      <c r="GI24" s="701"/>
      <c r="GJ24" s="701"/>
      <c r="GK24" s="701"/>
      <c r="GL24" s="701"/>
      <c r="GM24" s="701"/>
      <c r="GN24" s="701"/>
      <c r="GO24" s="701"/>
      <c r="GP24" s="701"/>
      <c r="GQ24" s="701"/>
      <c r="GR24" s="701"/>
      <c r="GS24" s="701"/>
      <c r="GT24" s="701"/>
      <c r="GU24" s="701"/>
      <c r="GV24" s="701"/>
      <c r="GW24" s="701"/>
      <c r="GX24" s="701"/>
      <c r="GY24" s="701"/>
      <c r="GZ24" s="701"/>
      <c r="HA24" s="701"/>
      <c r="HB24" s="701"/>
      <c r="HC24" s="701"/>
      <c r="HD24" s="701"/>
      <c r="HE24" s="701"/>
      <c r="HF24" s="701"/>
      <c r="HG24" s="701"/>
      <c r="HH24" s="701"/>
      <c r="HI24" s="701"/>
      <c r="HJ24" s="701"/>
      <c r="HK24" s="701"/>
      <c r="HL24" s="701"/>
      <c r="HM24" s="701"/>
      <c r="HN24" s="701"/>
      <c r="HO24" s="701"/>
      <c r="HP24" s="701"/>
      <c r="HQ24" s="701"/>
      <c r="HR24" s="701"/>
      <c r="HS24" s="701"/>
      <c r="HT24" s="701"/>
      <c r="HU24" s="701"/>
      <c r="HV24" s="701"/>
      <c r="HW24" s="701"/>
      <c r="HX24" s="701"/>
      <c r="HY24" s="701"/>
      <c r="HZ24" s="701"/>
      <c r="IA24" s="701"/>
      <c r="IB24" s="701"/>
      <c r="IC24" s="701"/>
      <c r="ID24" s="701"/>
      <c r="IE24" s="701"/>
      <c r="IF24" s="701"/>
      <c r="IG24" s="701"/>
      <c r="IH24" s="701"/>
    </row>
    <row r="25" spans="1:6" s="672" customFormat="1" ht="23.25" customHeight="1" thickBot="1" thickTop="1">
      <c r="A25" s="667" t="s">
        <v>248</v>
      </c>
      <c r="B25" s="710" t="s">
        <v>233</v>
      </c>
      <c r="C25" s="711">
        <f>C27+C58</f>
        <v>752893</v>
      </c>
      <c r="D25" s="711">
        <f>D27+D58</f>
        <v>440893</v>
      </c>
      <c r="E25" s="669">
        <f>E27+E58</f>
        <v>1799100</v>
      </c>
      <c r="F25" s="712">
        <f>C25+E25</f>
        <v>2551993</v>
      </c>
    </row>
    <row r="26" spans="1:6" ht="12" customHeight="1" hidden="1">
      <c r="A26" s="673"/>
      <c r="B26" s="674" t="s">
        <v>80</v>
      </c>
      <c r="C26" s="675"/>
      <c r="D26" s="713"/>
      <c r="E26" s="676"/>
      <c r="F26" s="714"/>
    </row>
    <row r="27" spans="1:6" s="720" customFormat="1" ht="21" customHeight="1" thickBot="1" thickTop="1">
      <c r="A27" s="715">
        <v>600</v>
      </c>
      <c r="B27" s="716" t="s">
        <v>20</v>
      </c>
      <c r="C27" s="717">
        <f>SUM(C28+C44)</f>
        <v>440893</v>
      </c>
      <c r="D27" s="717">
        <f>SUM(D28+D44)</f>
        <v>440893</v>
      </c>
      <c r="E27" s="718">
        <f>SUM(E28+E44)</f>
        <v>1221100</v>
      </c>
      <c r="F27" s="719">
        <f>C27+E27</f>
        <v>1661993</v>
      </c>
    </row>
    <row r="28" spans="1:6" s="629" customFormat="1" ht="32.25" customHeight="1" thickTop="1">
      <c r="A28" s="721">
        <v>60015</v>
      </c>
      <c r="B28" s="687" t="s">
        <v>286</v>
      </c>
      <c r="C28" s="688"/>
      <c r="D28" s="722"/>
      <c r="E28" s="722">
        <f>SUM(E29:E34)</f>
        <v>1221100</v>
      </c>
      <c r="F28" s="723">
        <f aca="true" t="shared" si="1" ref="F28:F73">C28-D28+E28</f>
        <v>1221100</v>
      </c>
    </row>
    <row r="29" spans="1:6" s="630" customFormat="1" ht="12.75" customHeight="1">
      <c r="A29" s="616">
        <v>4210</v>
      </c>
      <c r="B29" s="724" t="s">
        <v>26</v>
      </c>
      <c r="C29" s="694"/>
      <c r="D29" s="725"/>
      <c r="E29" s="726">
        <v>10000</v>
      </c>
      <c r="F29" s="697">
        <f t="shared" si="1"/>
        <v>10000</v>
      </c>
    </row>
    <row r="30" spans="1:6" s="630" customFormat="1" ht="12.75" customHeight="1">
      <c r="A30" s="616">
        <v>4260</v>
      </c>
      <c r="B30" s="724" t="s">
        <v>35</v>
      </c>
      <c r="C30" s="694"/>
      <c r="D30" s="725"/>
      <c r="E30" s="727">
        <v>20000</v>
      </c>
      <c r="F30" s="697">
        <f t="shared" si="1"/>
        <v>20000</v>
      </c>
    </row>
    <row r="31" spans="1:6" s="728" customFormat="1" ht="12.75" customHeight="1">
      <c r="A31" s="616">
        <v>4270</v>
      </c>
      <c r="B31" s="724" t="s">
        <v>34</v>
      </c>
      <c r="C31" s="694"/>
      <c r="D31" s="725"/>
      <c r="E31" s="727">
        <v>1062500</v>
      </c>
      <c r="F31" s="697">
        <f t="shared" si="1"/>
        <v>1062500</v>
      </c>
    </row>
    <row r="32" spans="1:6" s="728" customFormat="1" ht="12.75" customHeight="1">
      <c r="A32" s="616">
        <v>4300</v>
      </c>
      <c r="B32" s="724" t="s">
        <v>10</v>
      </c>
      <c r="C32" s="694"/>
      <c r="D32" s="725"/>
      <c r="E32" s="727">
        <v>103000</v>
      </c>
      <c r="F32" s="697">
        <f t="shared" si="1"/>
        <v>103000</v>
      </c>
    </row>
    <row r="33" spans="1:6" s="728" customFormat="1" ht="12.75" customHeight="1">
      <c r="A33" s="616">
        <v>4430</v>
      </c>
      <c r="B33" s="724" t="s">
        <v>290</v>
      </c>
      <c r="C33" s="694"/>
      <c r="D33" s="725"/>
      <c r="E33" s="727">
        <v>21600</v>
      </c>
      <c r="F33" s="697">
        <f t="shared" si="1"/>
        <v>21600</v>
      </c>
    </row>
    <row r="34" spans="1:6" s="728" customFormat="1" ht="12.75" customHeight="1">
      <c r="A34" s="729">
        <v>4590</v>
      </c>
      <c r="B34" s="730" t="s">
        <v>291</v>
      </c>
      <c r="C34" s="731"/>
      <c r="D34" s="732"/>
      <c r="E34" s="733">
        <v>4000</v>
      </c>
      <c r="F34" s="734">
        <f t="shared" si="1"/>
        <v>4000</v>
      </c>
    </row>
    <row r="35" spans="1:6" s="740" customFormat="1" ht="15" customHeight="1">
      <c r="A35" s="735"/>
      <c r="B35" s="736" t="s">
        <v>292</v>
      </c>
      <c r="C35" s="737"/>
      <c r="D35" s="738"/>
      <c r="E35" s="738">
        <f>SUM(E36:E43)</f>
        <v>1221100</v>
      </c>
      <c r="F35" s="739">
        <f t="shared" si="1"/>
        <v>1221100</v>
      </c>
    </row>
    <row r="36" spans="1:6" s="747" customFormat="1" ht="12.75" customHeight="1">
      <c r="A36" s="741"/>
      <c r="B36" s="742" t="s">
        <v>293</v>
      </c>
      <c r="C36" s="743"/>
      <c r="D36" s="744"/>
      <c r="E36" s="745">
        <v>829500</v>
      </c>
      <c r="F36" s="746">
        <f t="shared" si="1"/>
        <v>829500</v>
      </c>
    </row>
    <row r="37" spans="1:6" s="747" customFormat="1" ht="12.75" customHeight="1">
      <c r="A37" s="741"/>
      <c r="B37" s="742" t="s">
        <v>294</v>
      </c>
      <c r="C37" s="743"/>
      <c r="D37" s="744"/>
      <c r="E37" s="745">
        <v>61000</v>
      </c>
      <c r="F37" s="746">
        <f t="shared" si="1"/>
        <v>61000</v>
      </c>
    </row>
    <row r="38" spans="1:6" s="747" customFormat="1" ht="12.75" customHeight="1">
      <c r="A38" s="741"/>
      <c r="B38" s="742" t="s">
        <v>295</v>
      </c>
      <c r="C38" s="743"/>
      <c r="D38" s="744"/>
      <c r="E38" s="745">
        <v>150000</v>
      </c>
      <c r="F38" s="746">
        <f t="shared" si="1"/>
        <v>150000</v>
      </c>
    </row>
    <row r="39" spans="1:6" s="747" customFormat="1" ht="12.75" customHeight="1">
      <c r="A39" s="741"/>
      <c r="B39" s="742" t="s">
        <v>296</v>
      </c>
      <c r="C39" s="743"/>
      <c r="D39" s="744"/>
      <c r="E39" s="745">
        <v>100000</v>
      </c>
      <c r="F39" s="746">
        <f t="shared" si="1"/>
        <v>100000</v>
      </c>
    </row>
    <row r="40" spans="1:6" s="747" customFormat="1" ht="12.75" customHeight="1">
      <c r="A40" s="741"/>
      <c r="B40" s="742" t="s">
        <v>297</v>
      </c>
      <c r="C40" s="743"/>
      <c r="D40" s="744"/>
      <c r="E40" s="745">
        <v>50000</v>
      </c>
      <c r="F40" s="746">
        <f t="shared" si="1"/>
        <v>50000</v>
      </c>
    </row>
    <row r="41" spans="1:6" s="747" customFormat="1" ht="12.75" customHeight="1">
      <c r="A41" s="741"/>
      <c r="B41" s="748" t="s">
        <v>298</v>
      </c>
      <c r="C41" s="743"/>
      <c r="D41" s="744"/>
      <c r="E41" s="745">
        <v>5000</v>
      </c>
      <c r="F41" s="746">
        <f t="shared" si="1"/>
        <v>5000</v>
      </c>
    </row>
    <row r="42" spans="1:6" s="747" customFormat="1" ht="12.75" customHeight="1">
      <c r="A42" s="741"/>
      <c r="B42" s="742" t="s">
        <v>299</v>
      </c>
      <c r="C42" s="743"/>
      <c r="D42" s="744"/>
      <c r="E42" s="745">
        <v>21600</v>
      </c>
      <c r="F42" s="746">
        <f t="shared" si="1"/>
        <v>21600</v>
      </c>
    </row>
    <row r="43" spans="1:6" s="747" customFormat="1" ht="24" customHeight="1">
      <c r="A43" s="749"/>
      <c r="B43" s="750" t="s">
        <v>300</v>
      </c>
      <c r="C43" s="751"/>
      <c r="D43" s="752"/>
      <c r="E43" s="753">
        <v>4000</v>
      </c>
      <c r="F43" s="754">
        <f t="shared" si="1"/>
        <v>4000</v>
      </c>
    </row>
    <row r="44" spans="1:6" s="759" customFormat="1" ht="17.25" customHeight="1">
      <c r="A44" s="598">
        <v>60016</v>
      </c>
      <c r="B44" s="755" t="s">
        <v>66</v>
      </c>
      <c r="C44" s="756">
        <f>SUM(C45:C49)</f>
        <v>440893</v>
      </c>
      <c r="D44" s="756">
        <f>SUM(F45:F49)</f>
        <v>440893</v>
      </c>
      <c r="E44" s="757"/>
      <c r="F44" s="758">
        <f>C44+E44</f>
        <v>440893</v>
      </c>
    </row>
    <row r="45" spans="1:6" s="728" customFormat="1" ht="15" customHeight="1">
      <c r="A45" s="616">
        <v>4210</v>
      </c>
      <c r="B45" s="724" t="s">
        <v>26</v>
      </c>
      <c r="C45" s="694">
        <v>6000</v>
      </c>
      <c r="D45" s="760"/>
      <c r="E45" s="761"/>
      <c r="F45" s="762">
        <f t="shared" si="1"/>
        <v>6000</v>
      </c>
    </row>
    <row r="46" spans="1:6" s="728" customFormat="1" ht="15" customHeight="1">
      <c r="A46" s="616">
        <v>4270</v>
      </c>
      <c r="B46" s="724" t="s">
        <v>34</v>
      </c>
      <c r="C46" s="694">
        <v>327393</v>
      </c>
      <c r="D46" s="760"/>
      <c r="E46" s="761"/>
      <c r="F46" s="762">
        <f t="shared" si="1"/>
        <v>327393</v>
      </c>
    </row>
    <row r="47" spans="1:6" s="728" customFormat="1" ht="15" customHeight="1">
      <c r="A47" s="616">
        <v>4300</v>
      </c>
      <c r="B47" s="724" t="s">
        <v>10</v>
      </c>
      <c r="C47" s="694">
        <v>50000</v>
      </c>
      <c r="D47" s="760"/>
      <c r="E47" s="761"/>
      <c r="F47" s="762">
        <f t="shared" si="1"/>
        <v>50000</v>
      </c>
    </row>
    <row r="48" spans="1:6" s="728" customFormat="1" ht="15" customHeight="1">
      <c r="A48" s="616">
        <v>4430</v>
      </c>
      <c r="B48" s="724" t="s">
        <v>290</v>
      </c>
      <c r="C48" s="694">
        <v>22500</v>
      </c>
      <c r="D48" s="760"/>
      <c r="E48" s="761"/>
      <c r="F48" s="762">
        <f t="shared" si="1"/>
        <v>22500</v>
      </c>
    </row>
    <row r="49" spans="1:6" s="728" customFormat="1" ht="15" customHeight="1">
      <c r="A49" s="616">
        <v>4590</v>
      </c>
      <c r="B49" s="724" t="s">
        <v>291</v>
      </c>
      <c r="C49" s="694">
        <v>35000</v>
      </c>
      <c r="D49" s="760"/>
      <c r="E49" s="761"/>
      <c r="F49" s="762">
        <f t="shared" si="1"/>
        <v>35000</v>
      </c>
    </row>
    <row r="50" spans="1:6" s="747" customFormat="1" ht="15" customHeight="1">
      <c r="A50" s="735"/>
      <c r="B50" s="736" t="s">
        <v>292</v>
      </c>
      <c r="C50" s="737">
        <f>SUM(C51:C57)</f>
        <v>440893</v>
      </c>
      <c r="D50" s="763"/>
      <c r="E50" s="744"/>
      <c r="F50" s="739">
        <f t="shared" si="1"/>
        <v>440893</v>
      </c>
    </row>
    <row r="51" spans="1:6" s="747" customFormat="1" ht="15" customHeight="1">
      <c r="A51" s="741"/>
      <c r="B51" s="742" t="s">
        <v>293</v>
      </c>
      <c r="C51" s="743">
        <v>155393</v>
      </c>
      <c r="D51" s="763"/>
      <c r="E51" s="764"/>
      <c r="F51" s="746">
        <f t="shared" si="1"/>
        <v>155393</v>
      </c>
    </row>
    <row r="52" spans="1:6" s="747" customFormat="1" ht="15" customHeight="1">
      <c r="A52" s="741"/>
      <c r="B52" s="742" t="s">
        <v>294</v>
      </c>
      <c r="C52" s="743">
        <v>94000</v>
      </c>
      <c r="D52" s="763"/>
      <c r="E52" s="764"/>
      <c r="F52" s="765">
        <f t="shared" si="1"/>
        <v>94000</v>
      </c>
    </row>
    <row r="53" spans="1:6" s="747" customFormat="1" ht="15" customHeight="1">
      <c r="A53" s="741"/>
      <c r="B53" s="742" t="s">
        <v>301</v>
      </c>
      <c r="C53" s="743">
        <v>50000</v>
      </c>
      <c r="D53" s="763"/>
      <c r="E53" s="764"/>
      <c r="F53" s="765">
        <f t="shared" si="1"/>
        <v>50000</v>
      </c>
    </row>
    <row r="54" spans="1:6" s="747" customFormat="1" ht="15" customHeight="1">
      <c r="A54" s="741"/>
      <c r="B54" s="742" t="s">
        <v>302</v>
      </c>
      <c r="C54" s="743">
        <v>78000</v>
      </c>
      <c r="D54" s="763"/>
      <c r="E54" s="764"/>
      <c r="F54" s="765">
        <f t="shared" si="1"/>
        <v>78000</v>
      </c>
    </row>
    <row r="55" spans="1:6" s="747" customFormat="1" ht="23.25" customHeight="1">
      <c r="A55" s="741"/>
      <c r="B55" s="748" t="s">
        <v>303</v>
      </c>
      <c r="C55" s="743">
        <v>6000</v>
      </c>
      <c r="D55" s="763"/>
      <c r="E55" s="764"/>
      <c r="F55" s="765">
        <f t="shared" si="1"/>
        <v>6000</v>
      </c>
    </row>
    <row r="56" spans="1:6" s="747" customFormat="1" ht="15" customHeight="1">
      <c r="A56" s="741"/>
      <c r="B56" s="742" t="s">
        <v>304</v>
      </c>
      <c r="C56" s="743">
        <v>22500</v>
      </c>
      <c r="D56" s="763"/>
      <c r="E56" s="764"/>
      <c r="F56" s="765">
        <f t="shared" si="1"/>
        <v>22500</v>
      </c>
    </row>
    <row r="57" spans="1:6" s="747" customFormat="1" ht="27.75" customHeight="1" thickBot="1">
      <c r="A57" s="741"/>
      <c r="B57" s="748" t="s">
        <v>305</v>
      </c>
      <c r="C57" s="743">
        <v>35000</v>
      </c>
      <c r="D57" s="763"/>
      <c r="E57" s="766"/>
      <c r="F57" s="765">
        <f t="shared" si="1"/>
        <v>35000</v>
      </c>
    </row>
    <row r="58" spans="1:6" s="747" customFormat="1" ht="33.75" customHeight="1" thickBot="1" thickTop="1">
      <c r="A58" s="767">
        <v>900</v>
      </c>
      <c r="B58" s="768" t="s">
        <v>32</v>
      </c>
      <c r="C58" s="769">
        <f>C59+C67+C71</f>
        <v>312000</v>
      </c>
      <c r="D58" s="769">
        <f>D59+D67+D71</f>
        <v>0</v>
      </c>
      <c r="E58" s="718">
        <f>E59+E67+E71</f>
        <v>578000</v>
      </c>
      <c r="F58" s="719">
        <f t="shared" si="1"/>
        <v>890000</v>
      </c>
    </row>
    <row r="59" spans="1:6" s="747" customFormat="1" ht="21.75" customHeight="1" thickTop="1">
      <c r="A59" s="770">
        <v>90001</v>
      </c>
      <c r="B59" s="771" t="s">
        <v>124</v>
      </c>
      <c r="C59" s="772">
        <f>SUM(C60:C62)</f>
        <v>202000</v>
      </c>
      <c r="D59" s="772">
        <f>SUM(D60:D62)</f>
        <v>0</v>
      </c>
      <c r="E59" s="772">
        <f>SUM(E60:E62)</f>
        <v>358000</v>
      </c>
      <c r="F59" s="690">
        <f t="shared" si="1"/>
        <v>560000</v>
      </c>
    </row>
    <row r="60" spans="1:6" s="747" customFormat="1" ht="15" customHeight="1">
      <c r="A60" s="773">
        <v>4300</v>
      </c>
      <c r="B60" s="774" t="s">
        <v>10</v>
      </c>
      <c r="C60" s="727">
        <v>45000</v>
      </c>
      <c r="D60" s="744"/>
      <c r="E60" s="761">
        <v>5000</v>
      </c>
      <c r="F60" s="697">
        <f t="shared" si="1"/>
        <v>50000</v>
      </c>
    </row>
    <row r="61" spans="1:6" s="747" customFormat="1" ht="15" customHeight="1">
      <c r="A61" s="773">
        <v>4430</v>
      </c>
      <c r="B61" s="774" t="s">
        <v>290</v>
      </c>
      <c r="C61" s="727">
        <v>77000</v>
      </c>
      <c r="D61" s="744"/>
      <c r="E61" s="761">
        <v>350000</v>
      </c>
      <c r="F61" s="697">
        <f t="shared" si="1"/>
        <v>427000</v>
      </c>
    </row>
    <row r="62" spans="1:6" s="747" customFormat="1" ht="15" customHeight="1">
      <c r="A62" s="773">
        <v>4580</v>
      </c>
      <c r="B62" s="774" t="s">
        <v>73</v>
      </c>
      <c r="C62" s="727">
        <v>80000</v>
      </c>
      <c r="D62" s="744"/>
      <c r="E62" s="761">
        <v>3000</v>
      </c>
      <c r="F62" s="697">
        <f t="shared" si="1"/>
        <v>83000</v>
      </c>
    </row>
    <row r="63" spans="1:6" s="747" customFormat="1" ht="15" customHeight="1">
      <c r="A63" s="616"/>
      <c r="B63" s="748" t="s">
        <v>292</v>
      </c>
      <c r="C63" s="743">
        <f>SUM(C64:C66)</f>
        <v>202000</v>
      </c>
      <c r="D63" s="743">
        <f>SUM(D64:D66)</f>
        <v>0</v>
      </c>
      <c r="E63" s="764">
        <f>SUM(E64:E66)</f>
        <v>358000</v>
      </c>
      <c r="F63" s="746">
        <f t="shared" si="1"/>
        <v>560000</v>
      </c>
    </row>
    <row r="64" spans="1:6" s="747" customFormat="1" ht="15" customHeight="1">
      <c r="A64" s="616"/>
      <c r="B64" s="748" t="s">
        <v>306</v>
      </c>
      <c r="C64" s="743">
        <v>77000</v>
      </c>
      <c r="D64" s="744"/>
      <c r="E64" s="764">
        <v>350000</v>
      </c>
      <c r="F64" s="746">
        <f t="shared" si="1"/>
        <v>427000</v>
      </c>
    </row>
    <row r="65" spans="1:6" s="747" customFormat="1" ht="15" customHeight="1">
      <c r="A65" s="616"/>
      <c r="B65" s="748" t="s">
        <v>307</v>
      </c>
      <c r="C65" s="743">
        <v>80000</v>
      </c>
      <c r="D65" s="744"/>
      <c r="E65" s="764">
        <v>3000</v>
      </c>
      <c r="F65" s="746">
        <f t="shared" si="1"/>
        <v>83000</v>
      </c>
    </row>
    <row r="66" spans="1:6" s="747" customFormat="1" ht="15" customHeight="1">
      <c r="A66" s="616"/>
      <c r="B66" s="748" t="s">
        <v>308</v>
      </c>
      <c r="C66" s="743">
        <v>45000</v>
      </c>
      <c r="D66" s="744"/>
      <c r="E66" s="764">
        <v>5000</v>
      </c>
      <c r="F66" s="746">
        <f t="shared" si="1"/>
        <v>50000</v>
      </c>
    </row>
    <row r="67" spans="1:6" s="747" customFormat="1" ht="15" customHeight="1">
      <c r="A67" s="598">
        <v>90003</v>
      </c>
      <c r="B67" s="755" t="s">
        <v>150</v>
      </c>
      <c r="C67" s="704">
        <f>C68</f>
        <v>50000</v>
      </c>
      <c r="D67" s="704">
        <f>D68</f>
        <v>0</v>
      </c>
      <c r="E67" s="775">
        <f>E68</f>
        <v>220000</v>
      </c>
      <c r="F67" s="706">
        <f t="shared" si="1"/>
        <v>270000</v>
      </c>
    </row>
    <row r="68" spans="1:6" s="747" customFormat="1" ht="15" customHeight="1">
      <c r="A68" s="616">
        <v>4300</v>
      </c>
      <c r="B68" s="617" t="s">
        <v>10</v>
      </c>
      <c r="C68" s="694">
        <f>SUM(C69:C70)</f>
        <v>50000</v>
      </c>
      <c r="D68" s="694">
        <f>SUM(D69:D70)</f>
        <v>0</v>
      </c>
      <c r="E68" s="776">
        <f>SUM(E69:E70)</f>
        <v>220000</v>
      </c>
      <c r="F68" s="697">
        <f t="shared" si="1"/>
        <v>270000</v>
      </c>
    </row>
    <row r="69" spans="1:6" s="747" customFormat="1" ht="15" customHeight="1">
      <c r="A69" s="741"/>
      <c r="B69" s="748" t="s">
        <v>309</v>
      </c>
      <c r="C69" s="743">
        <v>50000</v>
      </c>
      <c r="D69" s="744"/>
      <c r="E69" s="744"/>
      <c r="F69" s="746">
        <f t="shared" si="1"/>
        <v>50000</v>
      </c>
    </row>
    <row r="70" spans="1:6" s="747" customFormat="1" ht="15" customHeight="1">
      <c r="A70" s="741"/>
      <c r="B70" s="748" t="s">
        <v>310</v>
      </c>
      <c r="C70" s="743">
        <v>0</v>
      </c>
      <c r="D70" s="744"/>
      <c r="E70" s="764">
        <v>220000</v>
      </c>
      <c r="F70" s="746">
        <f t="shared" si="1"/>
        <v>220000</v>
      </c>
    </row>
    <row r="71" spans="1:6" s="747" customFormat="1" ht="15" customHeight="1">
      <c r="A71" s="598">
        <v>90004</v>
      </c>
      <c r="B71" s="755" t="s">
        <v>192</v>
      </c>
      <c r="C71" s="704">
        <f>C72</f>
        <v>60000</v>
      </c>
      <c r="D71" s="775"/>
      <c r="E71" s="775"/>
      <c r="F71" s="706">
        <f t="shared" si="1"/>
        <v>60000</v>
      </c>
    </row>
    <row r="72" spans="1:6" s="747" customFormat="1" ht="15" customHeight="1">
      <c r="A72" s="616">
        <v>4300</v>
      </c>
      <c r="B72" s="617" t="s">
        <v>10</v>
      </c>
      <c r="C72" s="694">
        <f>C73</f>
        <v>60000</v>
      </c>
      <c r="D72" s="761"/>
      <c r="E72" s="761"/>
      <c r="F72" s="762">
        <f t="shared" si="1"/>
        <v>60000</v>
      </c>
    </row>
    <row r="73" spans="1:6" s="747" customFormat="1" ht="15" customHeight="1" thickBot="1">
      <c r="A73" s="741"/>
      <c r="B73" s="748" t="s">
        <v>311</v>
      </c>
      <c r="C73" s="743">
        <v>60000</v>
      </c>
      <c r="D73" s="744"/>
      <c r="E73" s="764"/>
      <c r="F73" s="746">
        <f t="shared" si="1"/>
        <v>60000</v>
      </c>
    </row>
    <row r="74" spans="1:6" s="73" customFormat="1" ht="28.5" customHeight="1" thickBot="1" thickTop="1">
      <c r="A74" s="667" t="s">
        <v>267</v>
      </c>
      <c r="B74" s="611" t="s">
        <v>312</v>
      </c>
      <c r="C74" s="777">
        <f>C12+C13-C25</f>
        <v>0</v>
      </c>
      <c r="D74" s="177">
        <f>D12+D13-D25</f>
        <v>-440893</v>
      </c>
      <c r="E74" s="177">
        <f>E12+E13-E25</f>
        <v>0</v>
      </c>
      <c r="F74" s="778">
        <f>F12+F13-F25</f>
        <v>0</v>
      </c>
    </row>
    <row r="7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2006-09-22T09:49:05Z</cp:lastPrinted>
  <dcterms:created xsi:type="dcterms:W3CDTF">2000-03-17T13:30:26Z</dcterms:created>
  <dcterms:modified xsi:type="dcterms:W3CDTF">2006-10-10T11:48:30Z</dcterms:modified>
  <cp:category/>
  <cp:version/>
  <cp:contentType/>
  <cp:contentStatus/>
</cp:coreProperties>
</file>