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5640" activeTab="0"/>
  </bookViews>
  <sheets>
    <sheet name="Nr 1" sheetId="1" r:id="rId1"/>
    <sheet name="Nr 2" sheetId="2" r:id="rId2"/>
    <sheet name=" Nr 3" sheetId="3" r:id="rId3"/>
    <sheet name="Nr 4" sheetId="4" r:id="rId4"/>
    <sheet name="Nr 5" sheetId="5" r:id="rId5"/>
  </sheets>
  <definedNames>
    <definedName name="_xlnm.Print_Titles" localSheetId="2">' Nr 3'!$8:$10</definedName>
    <definedName name="_xlnm.Print_Titles" localSheetId="0">'Nr 1'!$8:$10</definedName>
    <definedName name="_xlnm.Print_Titles" localSheetId="1">'Nr 2'!$8:$10</definedName>
    <definedName name="_xlnm.Print_Titles" localSheetId="3">'Nr 4'!$8:$10</definedName>
  </definedNames>
  <calcPr fullCalcOnLoad="1"/>
</workbook>
</file>

<file path=xl/sharedStrings.xml><?xml version="1.0" encoding="utf-8"?>
<sst xmlns="http://schemas.openxmlformats.org/spreadsheetml/2006/main" count="529" uniqueCount="215">
  <si>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</si>
  <si>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</si>
  <si>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</si>
  <si>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</si>
  <si>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</si>
  <si>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</si>
  <si>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</si>
  <si>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</si>
  <si>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</si>
  <si>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</si>
  <si>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</si>
  <si>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</si>
  <si>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Różne opłaty i składki</t>
  </si>
  <si>
    <t>750</t>
  </si>
  <si>
    <t>ADMINISTRACJA PUBLICZNA</t>
  </si>
  <si>
    <t>Zakup usług pozostałych</t>
  </si>
  <si>
    <t>OŚWIATA I WYCHOWANIE</t>
  </si>
  <si>
    <t>E</t>
  </si>
  <si>
    <t>Pozostała działalność</t>
  </si>
  <si>
    <t>POMOC SPOŁECZNA</t>
  </si>
  <si>
    <t>KS</t>
  </si>
  <si>
    <t>Świadczenia społeczne</t>
  </si>
  <si>
    <t>Zakup materiałów i wyposażenia</t>
  </si>
  <si>
    <t>OGÓŁEM</t>
  </si>
  <si>
    <t>per saldo</t>
  </si>
  <si>
    <t>Załącznik nr 2 do Zarządzenia</t>
  </si>
  <si>
    <t>Wydatki osobowe niezaliczone do wynagrodzeń</t>
  </si>
  <si>
    <t>IK</t>
  </si>
  <si>
    <t>Zakup usług remontowych</t>
  </si>
  <si>
    <t xml:space="preserve">Zakup akcesoriów komputerowych, w tym programów i licencji </t>
  </si>
  <si>
    <t>Dotacje celowe przekazane z budżetu państwa na realizację zadań bieżących z zakresu administracji rządowej oraz innych zadań zleconych gminom ustawami</t>
  </si>
  <si>
    <t>EDUKACYJNA OPIEKA WYCHOWAWCZA</t>
  </si>
  <si>
    <t>Składki na ubezpieczenia społeczne</t>
  </si>
  <si>
    <t>Zakup pomocy naukowych, dydaktycznych i książek</t>
  </si>
  <si>
    <t>POZOSTAŁE ZADANIA W ZAKRESIE POLITYKI SPOŁECZNEJ</t>
  </si>
  <si>
    <t>Zespoły ds. orzekania o niepełnosprawności</t>
  </si>
  <si>
    <t>Składki na Fundusz Pracy</t>
  </si>
  <si>
    <t>Wynagrodzenia bezosobowe</t>
  </si>
  <si>
    <t>Zakup materiałów papierniczych do sprzętu drukarskiego i urządzeń kserograficznych</t>
  </si>
  <si>
    <t>Zakup energii</t>
  </si>
  <si>
    <t>Licea ogólnokształcące</t>
  </si>
  <si>
    <t>Wydatki inwestycyjne jednostek budżetowych</t>
  </si>
  <si>
    <t>Szkoły zawodowe</t>
  </si>
  <si>
    <t>Dokształcanie i doskonalenie nauczycieli</t>
  </si>
  <si>
    <t>Szkoły podstawowe</t>
  </si>
  <si>
    <t xml:space="preserve">Oddziały przedszkolne w szkołach podstawowych </t>
  </si>
  <si>
    <t>Gimnazja</t>
  </si>
  <si>
    <t>Wynagrodzenia osobowe pracowników</t>
  </si>
  <si>
    <t>Świetlice szkolne</t>
  </si>
  <si>
    <t>Dotacje celowe przekazane z budżetu państwa na zadania bieżące z zakresu administracji rządowej oraz inne zadania zlecone ustawami realizowane przez powiat</t>
  </si>
  <si>
    <t>Fn</t>
  </si>
  <si>
    <t>ZMIANY PLANU DOCHODÓW I WYDATKÓW NA ZADANIA WŁASNE POWIATU W  2008  ROKU</t>
  </si>
  <si>
    <t>ZMIANY    PLANU DOCHODÓW  I   WYDATKÓW NA  ZADANIA  ZLECONE GMINIE  Z ZAKRESU  ADMINISTRACJI  RZĄDOWEJ                                                                      W  2008  ROKU</t>
  </si>
  <si>
    <t>Świadczenia rodzinne, zaliczka alimentacyjna oraz składki na ubezpieczenia emerytalne i rentowe z ubezpieczenia społecznego</t>
  </si>
  <si>
    <t>75095</t>
  </si>
  <si>
    <t>Załącznik nr 5 do Zarządzenia</t>
  </si>
  <si>
    <t>BRM</t>
  </si>
  <si>
    <t>Podróże służbowe krajowe</t>
  </si>
  <si>
    <t>OCHRONA ZDROWIA</t>
  </si>
  <si>
    <t>GOSPODARKA KOMUNALNA  I OCHRONA ŚRODOWISKA</t>
  </si>
  <si>
    <t>Dodatkowe wynagrodzenie roczne</t>
  </si>
  <si>
    <t>Zakup usług dostępu do sieci Internet</t>
  </si>
  <si>
    <t>Opłaty z tytułu usług telekomunikacyjnych telefonii stacjonarnej</t>
  </si>
  <si>
    <t>Odpisy na ZFŚS</t>
  </si>
  <si>
    <t>Ośrodki wsparcia</t>
  </si>
  <si>
    <t>ŚDS Nr 1</t>
  </si>
  <si>
    <t>ŚDS Nr 2</t>
  </si>
  <si>
    <t>OW "Złoty Wiek"</t>
  </si>
  <si>
    <t>Zakup usług zdrowotnych</t>
  </si>
  <si>
    <t>600</t>
  </si>
  <si>
    <t>TRANSPORT I ŁĄCZNOŚĆ</t>
  </si>
  <si>
    <t>60015</t>
  </si>
  <si>
    <t>Drogi publiczne w miastach na prawach powiatów</t>
  </si>
  <si>
    <t>Zakup usług obejmujących wykonanie ekspertyz, analiz i opinii</t>
  </si>
  <si>
    <t>Oczyszczanie miast i wsi</t>
  </si>
  <si>
    <t>Wpłaty na PFRON</t>
  </si>
  <si>
    <t>Opłaty za administrowanie i czynsze za budynki, lokale i pomieszczenia garażowe</t>
  </si>
  <si>
    <t>Szkolenia pracowników niebędących członkami korpusu dyplomatycznego</t>
  </si>
  <si>
    <t>RO "Bukowe"</t>
  </si>
  <si>
    <t>4170</t>
  </si>
  <si>
    <t>851</t>
  </si>
  <si>
    <t>85195</t>
  </si>
  <si>
    <t>DZIAŁALNOŚĆ USŁUGOWA</t>
  </si>
  <si>
    <t>A</t>
  </si>
  <si>
    <t>Szkolenia pracowników niebędących członkami korpusu służby cywilnej</t>
  </si>
  <si>
    <t>RÓŻNE ROZLICZENIA</t>
  </si>
  <si>
    <t>Dotacja podmiotowa z budżetu dla niepublicznej jednostki systemu oświaty</t>
  </si>
  <si>
    <t xml:space="preserve">Zakup usług pozostałych </t>
  </si>
  <si>
    <t>Podróże służbowe zagraniczne</t>
  </si>
  <si>
    <t>Placówki wychowania pozaszkolnego</t>
  </si>
  <si>
    <t>Ośrodki adopcyjno-opiekuńcze</t>
  </si>
  <si>
    <t>Ośrodki pomocy społecznej</t>
  </si>
  <si>
    <t>Szkolenia członków korpusu służby cywilnej</t>
  </si>
  <si>
    <t>Nadzór budowlany</t>
  </si>
  <si>
    <t>ZMIANY PLANU DOCHODÓW I WYDATKÓW NA ZADANIA WŁASNE GMINY  W  2008  ROKU</t>
  </si>
  <si>
    <t>Drogi wewnętrzne</t>
  </si>
  <si>
    <t>Drogi publiczne gminne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</si>
  <si>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</si>
  <si>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</si>
  <si>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</si>
  <si>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2008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</si>
  <si>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</si>
  <si>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</si>
  <si>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</si>
  <si>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</si>
  <si>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</si>
  <si>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</si>
  <si>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</si>
  <si>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Pożyczki z WFOŚ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</si>
  <si>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</si>
  <si>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</si>
  <si>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</si>
  <si>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</si>
  <si>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</si>
  <si>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</si>
  <si>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</si>
  <si>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</si>
  <si>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</si>
  <si>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nr 3 do Zarządzenia</t>
  </si>
  <si>
    <t>ZMIANY    PLANU DOCHODÓW  I   WYDATKÓW NA  ZADANIA  ZLECONE POWIATOWI  Z ZAKRESU  ADMINISTRACJI  RZĄDOWEJ                                                   W  2008  ROKU</t>
  </si>
  <si>
    <t>Załącznik nr 4 do Zarządzenia</t>
  </si>
  <si>
    <t>700</t>
  </si>
  <si>
    <t>70005</t>
  </si>
  <si>
    <t>N</t>
  </si>
  <si>
    <t>75023</t>
  </si>
  <si>
    <t>Urzędy gmin</t>
  </si>
  <si>
    <t>OA</t>
  </si>
  <si>
    <t>Składki na ubezpieczenia zdrowotne opłacane za osoby pobierające niektóre świadczenia z pomocy społecznej oraz niektóre świadczenia rodzinne</t>
  </si>
  <si>
    <t xml:space="preserve">Składki na ubezpieczenia zdrowotne </t>
  </si>
  <si>
    <t>Zasiłki i pomoc w naturze oraz składki na ubezpieczenia rentowe i emerytalne</t>
  </si>
  <si>
    <t>Zwalczanie narkomanii</t>
  </si>
  <si>
    <t>Schronisko dla zwierząt</t>
  </si>
  <si>
    <t>Część oświatowa subwencji ogólnej dla jednostek samorządu terytorialnego</t>
  </si>
  <si>
    <t>Subwencje ogólne z budżetu państwa</t>
  </si>
  <si>
    <t xml:space="preserve"> Usługi opiekuńcze i specjalistyczne usługi opiekuńcze</t>
  </si>
  <si>
    <t>Rezerwy ogólne i celowe</t>
  </si>
  <si>
    <t>Rezerwa ogólna</t>
  </si>
  <si>
    <t>Placówki opiekuńczo - wychowawcze</t>
  </si>
  <si>
    <t>Rodzinny Dom Dziecka Nr 2</t>
  </si>
  <si>
    <t xml:space="preserve">Wynagrodzenia bezosobowe </t>
  </si>
  <si>
    <t>Rodzinny Dom Dziecka Nr 3</t>
  </si>
  <si>
    <t xml:space="preserve">Składki na ubezpieczenie zdrowotne </t>
  </si>
  <si>
    <t>3020</t>
  </si>
  <si>
    <t>3030</t>
  </si>
  <si>
    <t>4210</t>
  </si>
  <si>
    <t>4270</t>
  </si>
  <si>
    <t>4300</t>
  </si>
  <si>
    <t>6060</t>
  </si>
  <si>
    <t>RO "Na Skarpie"</t>
  </si>
  <si>
    <t>Wydatki bezosobowe</t>
  </si>
  <si>
    <t>Opłaty za administrowanie i czynsze za budynki, lokale i garaże</t>
  </si>
  <si>
    <t>Składki na ubezpieczenie społeczne</t>
  </si>
  <si>
    <t>ŚDS - ul. Wyspiańskiego</t>
  </si>
  <si>
    <t>Dotacja celowa z budżetu na finansowanie lub dofinansowanie zadań zleconych do realizacji stowarzyszeniom</t>
  </si>
  <si>
    <t>zakup usług pozostałych</t>
  </si>
  <si>
    <t>Usługi opiekuńcze i specjalistyczne usługi opiekuńcze</t>
  </si>
  <si>
    <t>Różne wydatki na rzecz osób fizycznych</t>
  </si>
  <si>
    <t>4110</t>
  </si>
  <si>
    <t>4120</t>
  </si>
  <si>
    <t>4010</t>
  </si>
  <si>
    <t>Zakup usług pozostałych - estetyzacja</t>
  </si>
  <si>
    <t>Dotacja celowa z budżetu dla jednostek niezaliczanych do sektora finansów publicznych realizujących projekty finansowane z udziałem środków z budżetu UE</t>
  </si>
  <si>
    <t>Wynagrodzenia osobowe</t>
  </si>
  <si>
    <t>Zespół Obsługi Ekonomiczno-Administracyjnej</t>
  </si>
  <si>
    <t>Szkoły podstawowe specjalne</t>
  </si>
  <si>
    <t>Przedszkola specjalne</t>
  </si>
  <si>
    <t>Licea profilowane</t>
  </si>
  <si>
    <t>85403</t>
  </si>
  <si>
    <t>Specjalny Ośrodek Szkolno - Wychowawczy</t>
  </si>
  <si>
    <t>Program Comenius - Partnerskie projekty szkół 2007/08"</t>
  </si>
  <si>
    <t>"Leonardo da Vinci - Transfer Wiedzy Transfer Umiejętności - Aktywni ustawicznie"</t>
  </si>
  <si>
    <t>GOSPODARKA MIESZKANIOWA</t>
  </si>
  <si>
    <t>Składki na ubezpieczenie zdrowotne oraz świadczenia dla osób nieobjętych obowiązkiem ubezpieczenia zdrowotnego</t>
  </si>
  <si>
    <t>RO "Tysiąclecia"</t>
  </si>
  <si>
    <t>RO "Tysiąclecie"</t>
  </si>
  <si>
    <t>KULTURA I OCHRONA DZIEDZICTWA NARODOWEGO</t>
  </si>
  <si>
    <t>Domy i ośrodki kultury, świetlice i kluby</t>
  </si>
  <si>
    <t>"Szkoły zawodowe dodają skrzydeł"</t>
  </si>
  <si>
    <t>Dotacje celowe przekazane do samorządu województwa na zadania bieżące realizowane na podstawie porozumień z jst</t>
  </si>
  <si>
    <t>KULTURA FIZYCZNA I SPORT</t>
  </si>
  <si>
    <t>Nagrody o charakterze szczególnym niezaliczone do wynagrodzeń</t>
  </si>
  <si>
    <t>Wynagrodzenia bezosobowe (Fundusz Alim.)</t>
  </si>
  <si>
    <t>Szkolenia pracowników niebędących członkami korpusu dyplomatycznego (Fundusz Alim.)</t>
  </si>
  <si>
    <r>
      <t xml:space="preserve">Wydatki inwestycyjne jednostek budżetowych - </t>
    </r>
    <r>
      <rPr>
        <i/>
        <sz val="10"/>
        <rFont val="Times New Roman"/>
        <family val="1"/>
      </rPr>
      <t>ul. Kamieniarska</t>
    </r>
  </si>
  <si>
    <r>
      <t>Wydatki inwestycyjne jednostek budżetowych -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"Przebudowa Rynku Staromiejskiego"</t>
    </r>
  </si>
  <si>
    <t>RO "Morskie"</t>
  </si>
  <si>
    <t>Wydział Organizacyjno - Administracyjny</t>
  </si>
  <si>
    <t>Biuro Informatyki</t>
  </si>
  <si>
    <t>Straż Miejska</t>
  </si>
  <si>
    <t>Wydatki osobowe niezaliczone do wynagrodzeń:</t>
  </si>
  <si>
    <t>Zakup materiałów i wyposażenia:</t>
  </si>
  <si>
    <r>
      <t xml:space="preserve">Zakup usług pozostałych </t>
    </r>
    <r>
      <rPr>
        <i/>
        <sz val="10"/>
        <rFont val="Times New Roman"/>
        <family val="1"/>
      </rPr>
      <t>-ekspertyzy, mapy</t>
    </r>
  </si>
  <si>
    <r>
      <t xml:space="preserve">Dotacja podmiotowa z budżetu dla samorządowej instytucji kultury - </t>
    </r>
    <r>
      <rPr>
        <i/>
        <sz val="10"/>
        <rFont val="Times New Roman"/>
        <family val="1"/>
      </rPr>
      <t xml:space="preserve"> programy dofinansowane ze środków zewnętrznych </t>
    </r>
  </si>
  <si>
    <r>
      <t>Dotacja podmiotowa z budżetu dla samorządowej instytucji kultury -</t>
    </r>
    <r>
      <rPr>
        <i/>
        <sz val="10"/>
        <rFont val="Times New Roman"/>
        <family val="1"/>
      </rPr>
      <t xml:space="preserve">  działalność bieżąca</t>
    </r>
  </si>
  <si>
    <t>Wydatki na zakupy inwestycyjne jednostek budżetowych :</t>
  </si>
  <si>
    <r>
      <t>Wydatki inwestycyjne jednostek budżetowych -</t>
    </r>
    <r>
      <rPr>
        <i/>
        <sz val="10"/>
        <rFont val="Times New Roman"/>
        <family val="1"/>
      </rPr>
      <t>"Przebudowa i modernizacja łącznika w budynku II LO im. Wł. Broniewskiego"</t>
    </r>
  </si>
  <si>
    <t>E/IK</t>
  </si>
  <si>
    <r>
      <t>Zakup usług pozostałych -</t>
    </r>
    <r>
      <rPr>
        <i/>
        <sz val="10"/>
        <rFont val="Times New Roman"/>
        <family val="1"/>
      </rPr>
      <t xml:space="preserve"> wynajem hal sportowych w ZS Nr 9</t>
    </r>
  </si>
  <si>
    <r>
      <t xml:space="preserve">Wydatki inwestycyjne jednostek budżetowych - </t>
    </r>
    <r>
      <rPr>
        <i/>
        <sz val="10"/>
        <rFont val="Times New Roman"/>
        <family val="1"/>
      </rPr>
      <t>"Przebudowa i modernizacja łącznika w budynku II LO im. Wł. Broniewskiego"</t>
    </r>
  </si>
  <si>
    <r>
      <t xml:space="preserve">Zakup usług pozostałych - </t>
    </r>
    <r>
      <rPr>
        <i/>
        <sz val="10"/>
        <rFont val="Times New Roman"/>
        <family val="1"/>
      </rPr>
      <t>nauka pływania w SOSW</t>
    </r>
  </si>
  <si>
    <t xml:space="preserve">Wydatki inwestycyjne jednostek budżetowych </t>
  </si>
  <si>
    <t>Zakup usług obejmujących wykonanie eksperetyz, analiz i opinii</t>
  </si>
  <si>
    <t>Oświetlenie ulic, placów i dróg</t>
  </si>
  <si>
    <r>
      <t xml:space="preserve">Rezerwa celowa - </t>
    </r>
    <r>
      <rPr>
        <i/>
        <sz val="10"/>
        <rFont val="Times New Roman"/>
        <family val="1"/>
      </rPr>
      <t>na realizację zadań, które uzyskają dofinansowanie ze środków zewnętrznych</t>
    </r>
  </si>
  <si>
    <r>
      <t xml:space="preserve">Zakup usług pozostałych - </t>
    </r>
    <r>
      <rPr>
        <i/>
        <sz val="10"/>
        <rFont val="Times New Roman"/>
        <family val="1"/>
      </rPr>
      <t>środki wydziałowe</t>
    </r>
  </si>
  <si>
    <r>
      <t xml:space="preserve">Zakup usług pozostałych - </t>
    </r>
    <r>
      <rPr>
        <i/>
        <sz val="10"/>
        <rFont val="Times New Roman"/>
        <family val="1"/>
      </rPr>
      <t>nauka pływania i wynajem sal</t>
    </r>
  </si>
  <si>
    <r>
      <t xml:space="preserve">Wydatki inwestycyjne jednostek budżetowych - </t>
    </r>
    <r>
      <rPr>
        <i/>
        <sz val="10"/>
        <rFont val="Times New Roman"/>
        <family val="1"/>
      </rPr>
      <t>Inwestycyjne Inicjatywy Społeczne</t>
    </r>
  </si>
  <si>
    <r>
      <t xml:space="preserve">Wydatki inwestycyjne jednostek budżetowych - </t>
    </r>
    <r>
      <rPr>
        <i/>
        <sz val="10"/>
        <rFont val="Times New Roman"/>
        <family val="1"/>
      </rPr>
      <t>Dokumentacja pod przyszłe inwestycje</t>
    </r>
  </si>
  <si>
    <t>Inf.</t>
  </si>
  <si>
    <t>PU</t>
  </si>
  <si>
    <t>z dnia 09 grudnia  2008 r.</t>
  </si>
  <si>
    <t>Nr  297/1227/08</t>
  </si>
  <si>
    <t>Nr 297/1227/ 08</t>
  </si>
  <si>
    <t>Nr  297/1227/ 08</t>
  </si>
  <si>
    <t>z dnia  09 grudnia  2008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</si>
</sst>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4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i/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horizontal="right" vertical="center"/>
      <protection locked="0"/>
    </xf>
    <xf numFmtId="3" fontId="8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horizontal="right" vertical="center"/>
      <protection locked="0"/>
    </xf>
    <xf numFmtId="3" fontId="8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2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9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Continuous" vertical="center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8" xfId="0" applyNumberFormat="1" applyFont="1" applyFill="1" applyBorder="1" applyAlignment="1" applyProtection="1">
      <alignment vertical="center" wrapText="1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3" fontId="8" fillId="0" borderId="7" xfId="0" applyNumberFormat="1" applyFont="1" applyFill="1" applyBorder="1" applyAlignment="1" applyProtection="1">
      <alignment vertical="center"/>
      <protection locked="0"/>
    </xf>
    <xf numFmtId="0" fontId="11" fillId="0" borderId="8" xfId="0" applyNumberFormat="1" applyFont="1" applyFill="1" applyBorder="1" applyAlignment="1" applyProtection="1">
      <alignment vertical="center" wrapText="1"/>
      <protection locked="0"/>
    </xf>
    <xf numFmtId="3" fontId="11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8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21" xfId="0" applyNumberFormat="1" applyFont="1" applyFill="1" applyBorder="1" applyAlignment="1" applyProtection="1">
      <alignment horizontal="right" vertical="center"/>
      <protection locked="0"/>
    </xf>
    <xf numFmtId="0" fontId="8" fillId="0" borderId="22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horizontal="right" vertical="center"/>
      <protection locked="0"/>
    </xf>
    <xf numFmtId="3" fontId="10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23" xfId="0" applyFont="1" applyBorder="1" applyAlignment="1">
      <alignment horizontal="centerContinuous" vertical="center" wrapText="1"/>
    </xf>
    <xf numFmtId="0" fontId="9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Continuous" vertical="center"/>
      <protection locked="0"/>
    </xf>
    <xf numFmtId="0" fontId="8" fillId="0" borderId="32" xfId="0" applyNumberFormat="1" applyFont="1" applyFill="1" applyBorder="1" applyAlignment="1" applyProtection="1">
      <alignment vertical="center" wrapText="1"/>
      <protection locked="0"/>
    </xf>
    <xf numFmtId="0" fontId="4" fillId="0" borderId="17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3" fontId="8" fillId="0" borderId="35" xfId="0" applyNumberFormat="1" applyFont="1" applyFill="1" applyBorder="1" applyAlignment="1" applyProtection="1">
      <alignment horizontal="right" vertical="center"/>
      <protection locked="0"/>
    </xf>
    <xf numFmtId="3" fontId="8" fillId="0" borderId="36" xfId="0" applyNumberFormat="1" applyFont="1" applyFill="1" applyBorder="1" applyAlignment="1" applyProtection="1">
      <alignment horizontal="right" vertical="center"/>
      <protection locked="0"/>
    </xf>
    <xf numFmtId="3" fontId="10" fillId="0" borderId="37" xfId="0" applyNumberFormat="1" applyFont="1" applyFill="1" applyBorder="1" applyAlignment="1" applyProtection="1">
      <alignment horizontal="right" vertical="center"/>
      <protection locked="0"/>
    </xf>
    <xf numFmtId="0" fontId="8" fillId="0" borderId="22" xfId="0" applyFont="1" applyBorder="1" applyAlignment="1">
      <alignment vertical="center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0" fontId="8" fillId="0" borderId="22" xfId="0" applyNumberFormat="1" applyFont="1" applyFill="1" applyBorder="1" applyAlignment="1" applyProtection="1">
      <alignment vertical="center" wrapText="1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horizontal="right" vertical="center"/>
      <protection locked="0"/>
    </xf>
    <xf numFmtId="0" fontId="10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42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3" fontId="8" fillId="0" borderId="44" xfId="0" applyNumberFormat="1" applyFont="1" applyFill="1" applyBorder="1" applyAlignment="1" applyProtection="1">
      <alignment vertical="center"/>
      <protection locked="0"/>
    </xf>
    <xf numFmtId="0" fontId="8" fillId="0" borderId="6" xfId="0" applyNumberFormat="1" applyFont="1" applyFill="1" applyBorder="1" applyAlignment="1" applyProtection="1">
      <alignment vertical="center" wrapText="1"/>
      <protection locked="0"/>
    </xf>
    <xf numFmtId="0" fontId="8" fillId="0" borderId="22" xfId="0" applyFont="1" applyBorder="1" applyAlignment="1">
      <alignment vertical="center" wrapText="1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0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/>
      <protection locked="0"/>
    </xf>
    <xf numFmtId="164" fontId="8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164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8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1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8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6" xfId="0" applyNumberFormat="1" applyFont="1" applyFill="1" applyBorder="1" applyAlignment="1" applyProtection="1">
      <alignment vertical="center" wrapText="1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46" xfId="0" applyNumberFormat="1" applyFont="1" applyBorder="1" applyAlignment="1">
      <alignment vertical="center"/>
    </xf>
    <xf numFmtId="3" fontId="15" fillId="0" borderId="20" xfId="0" applyNumberFormat="1" applyFont="1" applyBorder="1" applyAlignment="1">
      <alignment horizontal="centerContinuous" vertical="center"/>
    </xf>
    <xf numFmtId="3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43" xfId="0" applyNumberFormat="1" applyFont="1" applyFill="1" applyBorder="1" applyAlignment="1" applyProtection="1">
      <alignment horizontal="center" vertical="center"/>
      <protection locked="0"/>
    </xf>
    <xf numFmtId="0" fontId="7" fillId="0" borderId="5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vertical="center"/>
    </xf>
    <xf numFmtId="0" fontId="16" fillId="0" borderId="17" xfId="0" applyFont="1" applyBorder="1" applyAlignment="1">
      <alignment vertical="center"/>
    </xf>
    <xf numFmtId="0" fontId="9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0" fontId="8" fillId="0" borderId="35" xfId="0" applyNumberFormat="1" applyFont="1" applyFill="1" applyBorder="1" applyAlignment="1" applyProtection="1">
      <alignment vertical="center" wrapText="1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3" fontId="8" fillId="0" borderId="37" xfId="0" applyNumberFormat="1" applyFont="1" applyFill="1" applyBorder="1" applyAlignment="1" applyProtection="1">
      <alignment horizontal="right"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0" fontId="4" fillId="0" borderId="56" xfId="0" applyFont="1" applyBorder="1" applyAlignment="1">
      <alignment horizontal="centerContinuous" vertical="center" wrapText="1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10" fillId="0" borderId="57" xfId="0" applyNumberFormat="1" applyFont="1" applyFill="1" applyBorder="1" applyAlignment="1" applyProtection="1">
      <alignment horizontal="right" vertical="center"/>
      <protection locked="0"/>
    </xf>
    <xf numFmtId="0" fontId="10" fillId="0" borderId="45" xfId="0" applyNumberFormat="1" applyFont="1" applyFill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>
      <alignment vertical="center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Border="1" applyAlignment="1">
      <alignment horizontal="right" vertical="center"/>
    </xf>
    <xf numFmtId="0" fontId="5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9" xfId="0" applyNumberFormat="1" applyFont="1" applyFill="1" applyBorder="1" applyAlignment="1" applyProtection="1">
      <alignment horizontal="center" vertical="top" wrapText="1"/>
      <protection locked="0"/>
    </xf>
    <xf numFmtId="0" fontId="7" fillId="0" borderId="60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61" xfId="0" applyNumberFormat="1" applyFont="1" applyFill="1" applyBorder="1" applyAlignment="1" applyProtection="1">
      <alignment horizontal="center" vertical="center"/>
      <protection locked="0"/>
    </xf>
    <xf numFmtId="0" fontId="8" fillId="0" borderId="61" xfId="0" applyFont="1" applyBorder="1" applyAlignment="1">
      <alignment horizontal="center" vertical="center"/>
    </xf>
    <xf numFmtId="49" fontId="8" fillId="0" borderId="6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45" xfId="0" applyFont="1" applyBorder="1" applyAlignment="1">
      <alignment horizontal="center" vertical="center"/>
    </xf>
    <xf numFmtId="0" fontId="10" fillId="0" borderId="6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vertical="center" wrapText="1"/>
    </xf>
    <xf numFmtId="0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left" vertical="center" wrapText="1"/>
    </xf>
    <xf numFmtId="3" fontId="10" fillId="0" borderId="63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right" vertical="center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3" fontId="15" fillId="0" borderId="46" xfId="0" applyNumberFormat="1" applyFont="1" applyBorder="1" applyAlignment="1">
      <alignment horizontal="centerContinuous" vertical="center"/>
    </xf>
    <xf numFmtId="0" fontId="15" fillId="0" borderId="64" xfId="0" applyFont="1" applyBorder="1" applyAlignment="1">
      <alignment vertical="center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3" fontId="8" fillId="0" borderId="65" xfId="0" applyNumberFormat="1" applyFont="1" applyFill="1" applyBorder="1" applyAlignment="1" applyProtection="1">
      <alignment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7" fillId="0" borderId="66" xfId="0" applyNumberFormat="1" applyFont="1" applyFill="1" applyBorder="1" applyAlignment="1" applyProtection="1">
      <alignment horizontal="center" vertical="center"/>
      <protection locked="0"/>
    </xf>
    <xf numFmtId="3" fontId="8" fillId="0" borderId="67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10" fillId="0" borderId="66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8" fillId="0" borderId="67" xfId="0" applyNumberFormat="1" applyFont="1" applyFill="1" applyBorder="1" applyAlignment="1" applyProtection="1">
      <alignment horizontal="right" vertical="center"/>
      <protection locked="0"/>
    </xf>
    <xf numFmtId="3" fontId="8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NumberFormat="1" applyFont="1" applyFill="1" applyBorder="1" applyAlignment="1" applyProtection="1">
      <alignment horizontal="centerContinuous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vertical="center" wrapText="1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 applyProtection="1">
      <alignment horizontal="right" vertical="center"/>
      <protection locked="0"/>
    </xf>
    <xf numFmtId="3" fontId="10" fillId="0" borderId="2" xfId="0" applyNumberFormat="1" applyFont="1" applyFill="1" applyBorder="1" applyAlignment="1" applyProtection="1">
      <alignment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3" fontId="10" fillId="0" borderId="42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7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71" xfId="0" applyNumberFormat="1" applyFont="1" applyFill="1" applyBorder="1" applyAlignment="1" applyProtection="1">
      <alignment horizontal="center" vertical="center"/>
      <protection locked="0"/>
    </xf>
    <xf numFmtId="3" fontId="10" fillId="0" borderId="8" xfId="0" applyNumberFormat="1" applyFont="1" applyFill="1" applyBorder="1" applyAlignment="1" applyProtection="1">
      <alignment horizontal="center" vertical="center"/>
      <protection locked="0"/>
    </xf>
    <xf numFmtId="3" fontId="10" fillId="0" borderId="72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0" fontId="10" fillId="0" borderId="73" xfId="0" applyNumberFormat="1" applyFont="1" applyFill="1" applyBorder="1" applyAlignment="1" applyProtection="1">
      <alignment horizontal="left" vertical="center"/>
      <protection locked="0"/>
    </xf>
    <xf numFmtId="0" fontId="10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4" xfId="0" applyNumberFormat="1" applyFont="1" applyFill="1" applyBorder="1" applyAlignment="1" applyProtection="1">
      <alignment horizontal="left" vertical="center" wrapText="1"/>
      <protection locked="0"/>
    </xf>
    <xf numFmtId="3" fontId="8" fillId="0" borderId="8" xfId="0" applyNumberFormat="1" applyFont="1" applyFill="1" applyBorder="1" applyAlignment="1" applyProtection="1">
      <alignment horizontal="right"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11" fillId="0" borderId="16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3" fontId="4" fillId="0" borderId="20" xfId="0" applyNumberFormat="1" applyFont="1" applyFill="1" applyBorder="1" applyAlignment="1" applyProtection="1">
      <alignment horizontal="centerContinuous"/>
      <protection locked="0"/>
    </xf>
    <xf numFmtId="3" fontId="10" fillId="0" borderId="71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3" fontId="8" fillId="0" borderId="37" xfId="0" applyNumberFormat="1" applyFont="1" applyFill="1" applyBorder="1" applyAlignment="1" applyProtection="1">
      <alignment vertical="center"/>
      <protection locked="0"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2" fillId="0" borderId="9" xfId="0" applyNumberFormat="1" applyFont="1" applyBorder="1" applyAlignment="1">
      <alignment horizontal="right" vertical="center"/>
    </xf>
    <xf numFmtId="0" fontId="10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2" xfId="0" applyNumberFormat="1" applyFont="1" applyFill="1" applyBorder="1" applyAlignment="1" applyProtection="1">
      <alignment vertical="center" wrapText="1"/>
      <protection locked="0"/>
    </xf>
    <xf numFmtId="3" fontId="10" fillId="0" borderId="75" xfId="0" applyNumberFormat="1" applyFont="1" applyFill="1" applyBorder="1" applyAlignment="1" applyProtection="1">
      <alignment horizontal="right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3" fontId="8" fillId="0" borderId="26" xfId="0" applyNumberFormat="1" applyFont="1" applyFill="1" applyBorder="1" applyAlignment="1" applyProtection="1">
      <alignment horizontal="right" vertical="center"/>
      <protection locked="0"/>
    </xf>
    <xf numFmtId="3" fontId="8" fillId="0" borderId="38" xfId="0" applyNumberFormat="1" applyFont="1" applyFill="1" applyBorder="1" applyAlignment="1" applyProtection="1">
      <alignment horizontal="right" vertical="center"/>
      <protection locked="0"/>
    </xf>
    <xf numFmtId="164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164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4" fontId="19" fillId="0" borderId="0" xfId="0" applyNumberFormat="1" applyFont="1" applyAlignment="1">
      <alignment/>
    </xf>
    <xf numFmtId="3" fontId="10" fillId="0" borderId="8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0" fontId="10" fillId="0" borderId="59" xfId="0" applyNumberFormat="1" applyFont="1" applyFill="1" applyBorder="1" applyAlignment="1" applyProtection="1">
      <alignment horizontal="center" vertical="center"/>
      <protection locked="0"/>
    </xf>
    <xf numFmtId="3" fontId="11" fillId="0" borderId="64" xfId="0" applyNumberFormat="1" applyFont="1" applyBorder="1" applyAlignment="1">
      <alignment horizontal="centerContinuous" vertical="center"/>
    </xf>
    <xf numFmtId="0" fontId="5" fillId="0" borderId="55" xfId="0" applyFont="1" applyBorder="1" applyAlignment="1">
      <alignment horizontal="center" vertical="center"/>
    </xf>
    <xf numFmtId="0" fontId="7" fillId="0" borderId="76" xfId="0" applyNumberFormat="1" applyFont="1" applyFill="1" applyBorder="1" applyAlignment="1" applyProtection="1">
      <alignment horizontal="center" vertical="center"/>
      <protection locked="0"/>
    </xf>
    <xf numFmtId="3" fontId="10" fillId="0" borderId="64" xfId="0" applyNumberFormat="1" applyFont="1" applyFill="1" applyBorder="1" applyAlignment="1" applyProtection="1">
      <alignment horizontal="center" vertical="center"/>
      <protection locked="0"/>
    </xf>
    <xf numFmtId="3" fontId="10" fillId="0" borderId="76" xfId="0" applyNumberFormat="1" applyFont="1" applyFill="1" applyBorder="1" applyAlignment="1" applyProtection="1">
      <alignment horizontal="center" vertical="center"/>
      <protection locked="0"/>
    </xf>
    <xf numFmtId="3" fontId="10" fillId="0" borderId="55" xfId="0" applyNumberFormat="1" applyFont="1" applyFill="1" applyBorder="1" applyAlignment="1" applyProtection="1">
      <alignment horizontal="center" vertical="center"/>
      <protection locked="0"/>
    </xf>
    <xf numFmtId="3" fontId="10" fillId="0" borderId="42" xfId="0" applyNumberFormat="1" applyFont="1" applyFill="1" applyBorder="1" applyAlignment="1" applyProtection="1">
      <alignment horizontal="center" vertical="center"/>
      <protection locked="0"/>
    </xf>
    <xf numFmtId="3" fontId="10" fillId="0" borderId="77" xfId="0" applyNumberFormat="1" applyFont="1" applyFill="1" applyBorder="1" applyAlignment="1" applyProtection="1">
      <alignment horizontal="center" vertical="center"/>
      <protection locked="0"/>
    </xf>
    <xf numFmtId="3" fontId="8" fillId="0" borderId="64" xfId="0" applyNumberFormat="1" applyFont="1" applyFill="1" applyBorder="1" applyAlignment="1" applyProtection="1">
      <alignment horizontal="center" vertical="center"/>
      <protection locked="0"/>
    </xf>
    <xf numFmtId="3" fontId="8" fillId="0" borderId="55" xfId="0" applyNumberFormat="1" applyFont="1" applyFill="1" applyBorder="1" applyAlignment="1" applyProtection="1">
      <alignment horizontal="center" vertical="center"/>
      <protection locked="0"/>
    </xf>
    <xf numFmtId="3" fontId="11" fillId="0" borderId="42" xfId="0" applyNumberFormat="1" applyFont="1" applyFill="1" applyBorder="1" applyAlignment="1" applyProtection="1">
      <alignment horizontal="center" vertical="center"/>
      <protection locked="0"/>
    </xf>
    <xf numFmtId="3" fontId="8" fillId="0" borderId="64" xfId="0" applyNumberFormat="1" applyFont="1" applyFill="1" applyBorder="1" applyAlignment="1" applyProtection="1">
      <alignment horizontal="right" vertical="center"/>
      <protection locked="0"/>
    </xf>
    <xf numFmtId="3" fontId="8" fillId="0" borderId="65" xfId="0" applyNumberFormat="1" applyFont="1" applyFill="1" applyBorder="1" applyAlignment="1" applyProtection="1">
      <alignment horizontal="right" vertical="center"/>
      <protection locked="0"/>
    </xf>
    <xf numFmtId="3" fontId="10" fillId="0" borderId="42" xfId="0" applyNumberFormat="1" applyFont="1" applyFill="1" applyBorder="1" applyAlignment="1" applyProtection="1">
      <alignment horizontal="right" vertical="center"/>
      <protection locked="0"/>
    </xf>
    <xf numFmtId="3" fontId="8" fillId="0" borderId="42" xfId="0" applyNumberFormat="1" applyFont="1" applyFill="1" applyBorder="1" applyAlignment="1" applyProtection="1">
      <alignment horizontal="right" vertical="center"/>
      <protection locked="0"/>
    </xf>
    <xf numFmtId="3" fontId="8" fillId="0" borderId="76" xfId="0" applyNumberFormat="1" applyFont="1" applyFill="1" applyBorder="1" applyAlignment="1" applyProtection="1">
      <alignment horizontal="right" vertical="center"/>
      <protection locked="0"/>
    </xf>
    <xf numFmtId="3" fontId="8" fillId="0" borderId="55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76" xfId="0" applyNumberFormat="1" applyFont="1" applyFill="1" applyBorder="1" applyAlignment="1" applyProtection="1">
      <alignment vertical="center"/>
      <protection locked="0"/>
    </xf>
    <xf numFmtId="3" fontId="10" fillId="0" borderId="76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3" fontId="10" fillId="0" borderId="77" xfId="0" applyNumberFormat="1" applyFont="1" applyFill="1" applyBorder="1" applyAlignment="1" applyProtection="1">
      <alignment horizontal="right" vertical="center"/>
      <protection locked="0"/>
    </xf>
    <xf numFmtId="164" fontId="9" fillId="0" borderId="19" xfId="0" applyNumberFormat="1" applyFont="1" applyFill="1" applyBorder="1" applyAlignment="1" applyProtection="1">
      <alignment horizontal="center" vertical="center"/>
      <protection locked="0"/>
    </xf>
    <xf numFmtId="164" fontId="1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9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42" xfId="0" applyNumberFormat="1" applyFont="1" applyFill="1" applyBorder="1" applyAlignment="1" applyProtection="1">
      <alignment horizontal="center" vertical="center"/>
      <protection locked="0"/>
    </xf>
    <xf numFmtId="0" fontId="8" fillId="0" borderId="64" xfId="0" applyNumberFormat="1" applyFont="1" applyFill="1" applyBorder="1" applyAlignment="1" applyProtection="1">
      <alignment vertical="center"/>
      <protection locked="0"/>
    </xf>
    <xf numFmtId="0" fontId="8" fillId="0" borderId="65" xfId="0" applyNumberFormat="1" applyFont="1" applyFill="1" applyBorder="1" applyAlignment="1" applyProtection="1">
      <alignment vertical="center"/>
      <protection locked="0"/>
    </xf>
    <xf numFmtId="0" fontId="10" fillId="0" borderId="77" xfId="0" applyNumberFormat="1" applyFont="1" applyFill="1" applyBorder="1" applyAlignment="1" applyProtection="1">
      <alignment horizontal="center" vertical="center"/>
      <protection locked="0"/>
    </xf>
    <xf numFmtId="0" fontId="10" fillId="0" borderId="55" xfId="0" applyNumberFormat="1" applyFont="1" applyFill="1" applyBorder="1" applyAlignment="1" applyProtection="1">
      <alignment vertical="center"/>
      <protection locked="0"/>
    </xf>
    <xf numFmtId="0" fontId="10" fillId="0" borderId="42" xfId="0" applyNumberFormat="1" applyFont="1" applyFill="1" applyBorder="1" applyAlignment="1" applyProtection="1">
      <alignment vertical="center"/>
      <protection locked="0"/>
    </xf>
    <xf numFmtId="0" fontId="8" fillId="0" borderId="55" xfId="0" applyNumberFormat="1" applyFont="1" applyFill="1" applyBorder="1" applyAlignment="1" applyProtection="1">
      <alignment vertical="center"/>
      <protection locked="0"/>
    </xf>
    <xf numFmtId="0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64" xfId="0" applyNumberFormat="1" applyFont="1" applyFill="1" applyBorder="1" applyAlignment="1" applyProtection="1">
      <alignment vertical="center"/>
      <protection locked="0"/>
    </xf>
    <xf numFmtId="3" fontId="4" fillId="0" borderId="64" xfId="0" applyNumberFormat="1" applyFont="1" applyBorder="1" applyAlignment="1">
      <alignment vertical="center"/>
    </xf>
    <xf numFmtId="0" fontId="5" fillId="0" borderId="3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NumberFormat="1" applyFont="1" applyFill="1" applyBorder="1" applyAlignment="1" applyProtection="1">
      <alignment horizontal="center" vertical="center"/>
      <protection locked="0"/>
    </xf>
    <xf numFmtId="3" fontId="15" fillId="0" borderId="78" xfId="0" applyNumberFormat="1" applyFont="1" applyFill="1" applyBorder="1" applyAlignment="1" applyProtection="1">
      <alignment horizontal="centerContinuous"/>
      <protection locked="0"/>
    </xf>
    <xf numFmtId="0" fontId="8" fillId="0" borderId="53" xfId="0" applyNumberFormat="1" applyFont="1" applyFill="1" applyBorder="1" applyAlignment="1" applyProtection="1">
      <alignment vertical="center" wrapText="1"/>
      <protection locked="0"/>
    </xf>
    <xf numFmtId="0" fontId="8" fillId="0" borderId="79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 wrapText="1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3" fontId="8" fillId="0" borderId="2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12" fillId="0" borderId="2" xfId="0" applyFont="1" applyBorder="1" applyAlignment="1">
      <alignment/>
    </xf>
    <xf numFmtId="3" fontId="12" fillId="0" borderId="2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5" fillId="0" borderId="2" xfId="0" applyFont="1" applyBorder="1" applyAlignment="1">
      <alignment/>
    </xf>
    <xf numFmtId="3" fontId="15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/>
    </xf>
    <xf numFmtId="0" fontId="13" fillId="0" borderId="2" xfId="0" applyFont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22" fillId="0" borderId="2" xfId="0" applyFont="1" applyBorder="1" applyAlignment="1">
      <alignment wrapText="1"/>
    </xf>
    <xf numFmtId="3" fontId="22" fillId="0" borderId="0" xfId="0" applyNumberFormat="1" applyFont="1" applyBorder="1" applyAlignment="1">
      <alignment/>
    </xf>
    <xf numFmtId="3" fontId="22" fillId="0" borderId="9" xfId="0" applyNumberFormat="1" applyFont="1" applyBorder="1" applyAlignment="1">
      <alignment/>
    </xf>
    <xf numFmtId="3" fontId="22" fillId="0" borderId="2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0" fontId="22" fillId="0" borderId="2" xfId="0" applyFont="1" applyBorder="1" applyAlignment="1">
      <alignment/>
    </xf>
    <xf numFmtId="0" fontId="2" fillId="0" borderId="62" xfId="0" applyFont="1" applyBorder="1" applyAlignment="1">
      <alignment/>
    </xf>
    <xf numFmtId="0" fontId="1" fillId="0" borderId="52" xfId="0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0" fontId="10" fillId="0" borderId="17" xfId="0" applyFont="1" applyBorder="1" applyAlignment="1">
      <alignment/>
    </xf>
    <xf numFmtId="3" fontId="8" fillId="0" borderId="19" xfId="0" applyNumberFormat="1" applyFont="1" applyBorder="1" applyAlignment="1">
      <alignment vertical="center"/>
    </xf>
    <xf numFmtId="3" fontId="14" fillId="0" borderId="67" xfId="0" applyNumberFormat="1" applyFont="1" applyBorder="1" applyAlignment="1">
      <alignment horizontal="centerContinuous" vertical="center"/>
    </xf>
    <xf numFmtId="4" fontId="8" fillId="0" borderId="2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17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3" fontId="8" fillId="0" borderId="42" xfId="0" applyNumberFormat="1" applyFont="1" applyFill="1" applyBorder="1" applyAlignment="1" applyProtection="1">
      <alignment horizontal="center" vertical="center"/>
      <protection locked="0"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53" xfId="0" applyNumberFormat="1" applyFont="1" applyFill="1" applyBorder="1" applyAlignment="1" applyProtection="1">
      <alignment horizontal="center" vertical="center"/>
      <protection locked="0"/>
    </xf>
    <xf numFmtId="3" fontId="8" fillId="0" borderId="65" xfId="0" applyNumberFormat="1" applyFont="1" applyFill="1" applyBorder="1" applyAlignment="1" applyProtection="1">
      <alignment horizontal="center"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15" fillId="0" borderId="33" xfId="0" applyNumberFormat="1" applyFont="1" applyFill="1" applyBorder="1" applyAlignment="1" applyProtection="1">
      <alignment horizontal="centerContinuous"/>
      <protection locked="0"/>
    </xf>
    <xf numFmtId="0" fontId="7" fillId="0" borderId="83" xfId="0" applyNumberFormat="1" applyFont="1" applyFill="1" applyBorder="1" applyAlignment="1" applyProtection="1">
      <alignment horizontal="center" vertical="center"/>
      <protection locked="0"/>
    </xf>
    <xf numFmtId="3" fontId="8" fillId="0" borderId="84" xfId="0" applyNumberFormat="1" applyFont="1" applyFill="1" applyBorder="1" applyAlignment="1" applyProtection="1">
      <alignment vertical="center"/>
      <protection locked="0"/>
    </xf>
    <xf numFmtId="3" fontId="10" fillId="0" borderId="83" xfId="0" applyNumberFormat="1" applyFont="1" applyFill="1" applyBorder="1" applyAlignment="1" applyProtection="1">
      <alignment vertical="center"/>
      <protection locked="0"/>
    </xf>
    <xf numFmtId="3" fontId="10" fillId="0" borderId="71" xfId="0" applyNumberFormat="1" applyFont="1" applyFill="1" applyBorder="1" applyAlignment="1" applyProtection="1">
      <alignment vertical="center"/>
      <protection locked="0"/>
    </xf>
    <xf numFmtId="3" fontId="8" fillId="0" borderId="71" xfId="0" applyNumberFormat="1" applyFont="1" applyFill="1" applyBorder="1" applyAlignment="1" applyProtection="1">
      <alignment vertical="center"/>
      <protection locked="0"/>
    </xf>
    <xf numFmtId="3" fontId="8" fillId="0" borderId="3" xfId="0" applyNumberFormat="1" applyFont="1" applyFill="1" applyBorder="1" applyAlignment="1" applyProtection="1">
      <alignment vertical="center"/>
      <protection locked="0"/>
    </xf>
    <xf numFmtId="0" fontId="5" fillId="0" borderId="85" xfId="0" applyNumberFormat="1" applyFont="1" applyFill="1" applyBorder="1" applyAlignment="1" applyProtection="1">
      <alignment horizontal="center" wrapText="1"/>
      <protection locked="0"/>
    </xf>
    <xf numFmtId="0" fontId="5" fillId="0" borderId="73" xfId="0" applyNumberFormat="1" applyFont="1" applyFill="1" applyBorder="1" applyAlignment="1" applyProtection="1">
      <alignment horizontal="center" vertical="top" wrapText="1"/>
      <protection locked="0"/>
    </xf>
    <xf numFmtId="0" fontId="7" fillId="0" borderId="86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70" xfId="0" applyNumberFormat="1" applyFont="1" applyFill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vertical="center"/>
    </xf>
    <xf numFmtId="0" fontId="4" fillId="0" borderId="56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9" fillId="0" borderId="86" xfId="0" applyNumberFormat="1" applyFont="1" applyFill="1" applyBorder="1" applyAlignment="1" applyProtection="1">
      <alignment horizontal="center" vertical="center"/>
      <protection locked="0"/>
    </xf>
    <xf numFmtId="3" fontId="8" fillId="0" borderId="54" xfId="0" applyNumberFormat="1" applyFont="1" applyFill="1" applyBorder="1" applyAlignment="1" applyProtection="1">
      <alignment horizontal="right" vertical="center"/>
      <protection locked="0"/>
    </xf>
    <xf numFmtId="0" fontId="8" fillId="0" borderId="40" xfId="0" applyNumberFormat="1" applyFont="1" applyFill="1" applyBorder="1" applyAlignment="1" applyProtection="1">
      <alignment horizontal="center" vertical="center"/>
      <protection locked="0"/>
    </xf>
    <xf numFmtId="3" fontId="8" fillId="0" borderId="75" xfId="0" applyNumberFormat="1" applyFont="1" applyFill="1" applyBorder="1" applyAlignment="1" applyProtection="1">
      <alignment horizontal="right"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NumberFormat="1" applyFont="1" applyFill="1" applyBorder="1" applyAlignment="1" applyProtection="1">
      <alignment vertical="center" wrapText="1"/>
      <protection locked="0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3" fontId="11" fillId="0" borderId="43" xfId="0" applyNumberFormat="1" applyFont="1" applyFill="1" applyBorder="1" applyAlignment="1" applyProtection="1">
      <alignment horizontal="right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3" fontId="11" fillId="0" borderId="25" xfId="0" applyNumberFormat="1" applyFont="1" applyFill="1" applyBorder="1" applyAlignment="1" applyProtection="1">
      <alignment horizontal="right" vertical="center"/>
      <protection locked="0"/>
    </xf>
    <xf numFmtId="0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87" xfId="0" applyNumberFormat="1" applyFont="1" applyFill="1" applyBorder="1" applyAlignment="1" applyProtection="1">
      <alignment horizontal="center" vertical="center"/>
      <protection locked="0"/>
    </xf>
    <xf numFmtId="3" fontId="10" fillId="0" borderId="52" xfId="0" applyNumberFormat="1" applyFont="1" applyFill="1" applyBorder="1" applyAlignment="1" applyProtection="1">
      <alignment vertical="center" wrapText="1"/>
      <protection locked="0"/>
    </xf>
    <xf numFmtId="0" fontId="10" fillId="0" borderId="45" xfId="0" applyNumberFormat="1" applyFont="1" applyFill="1" applyBorder="1" applyAlignment="1" applyProtection="1">
      <alignment horizontal="center" vertical="center"/>
      <protection locked="0"/>
    </xf>
    <xf numFmtId="3" fontId="4" fillId="0" borderId="64" xfId="0" applyNumberFormat="1" applyFont="1" applyFill="1" applyBorder="1" applyAlignment="1" applyProtection="1">
      <alignment horizontal="centerContinuous"/>
      <protection locked="0"/>
    </xf>
    <xf numFmtId="0" fontId="9" fillId="0" borderId="88" xfId="0" applyNumberFormat="1" applyFont="1" applyFill="1" applyBorder="1" applyAlignment="1" applyProtection="1">
      <alignment horizontal="center" vertical="center"/>
      <protection locked="0"/>
    </xf>
    <xf numFmtId="3" fontId="8" fillId="0" borderId="89" xfId="0" applyNumberFormat="1" applyFont="1" applyFill="1" applyBorder="1" applyAlignment="1" applyProtection="1">
      <alignment vertical="center"/>
      <protection locked="0"/>
    </xf>
    <xf numFmtId="3" fontId="8" fillId="0" borderId="90" xfId="0" applyNumberFormat="1" applyFont="1" applyFill="1" applyBorder="1" applyAlignment="1" applyProtection="1">
      <alignment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0" fontId="9" fillId="0" borderId="63" xfId="0" applyNumberFormat="1" applyFont="1" applyFill="1" applyBorder="1" applyAlignment="1" applyProtection="1">
      <alignment horizontal="center" vertical="center"/>
      <protection locked="0"/>
    </xf>
    <xf numFmtId="3" fontId="10" fillId="0" borderId="77" xfId="0" applyNumberFormat="1" applyFont="1" applyFill="1" applyBorder="1" applyAlignment="1" applyProtection="1">
      <alignment vertical="center"/>
      <protection locked="0"/>
    </xf>
    <xf numFmtId="3" fontId="10" fillId="0" borderId="91" xfId="0" applyNumberFormat="1" applyFont="1" applyFill="1" applyBorder="1" applyAlignment="1" applyProtection="1">
      <alignment vertical="center"/>
      <protection locked="0"/>
    </xf>
    <xf numFmtId="0" fontId="10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92" xfId="0" applyNumberFormat="1" applyFont="1" applyFill="1" applyBorder="1" applyAlignment="1" applyProtection="1">
      <alignment horizontal="center" vertical="center"/>
      <protection locked="0"/>
    </xf>
    <xf numFmtId="0" fontId="8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2" xfId="0" applyNumberFormat="1" applyFont="1" applyFill="1" applyBorder="1" applyAlignment="1" applyProtection="1">
      <alignment horizontal="center" vertical="center"/>
      <protection locked="0"/>
    </xf>
    <xf numFmtId="3" fontId="10" fillId="0" borderId="37" xfId="0" applyNumberFormat="1" applyFont="1" applyFill="1" applyBorder="1" applyAlignment="1" applyProtection="1">
      <alignment vertical="center"/>
      <protection locked="0"/>
    </xf>
    <xf numFmtId="0" fontId="9" fillId="0" borderId="12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0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5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76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2" xfId="0" applyNumberFormat="1" applyFont="1" applyFill="1" applyBorder="1" applyAlignment="1" applyProtection="1">
      <alignment vertical="center" wrapText="1"/>
      <protection locked="0"/>
    </xf>
    <xf numFmtId="0" fontId="11" fillId="0" borderId="45" xfId="0" applyNumberFormat="1" applyFont="1" applyFill="1" applyBorder="1" applyAlignment="1" applyProtection="1">
      <alignment horizontal="center" vertical="center"/>
      <protection locked="0"/>
    </xf>
    <xf numFmtId="0" fontId="8" fillId="0" borderId="64" xfId="0" applyNumberFormat="1" applyFont="1" applyFill="1" applyBorder="1" applyAlignment="1" applyProtection="1">
      <alignment horizontal="center" vertical="center"/>
      <protection locked="0"/>
    </xf>
    <xf numFmtId="3" fontId="8" fillId="0" borderId="90" xfId="0" applyNumberFormat="1" applyFont="1" applyFill="1" applyBorder="1" applyAlignment="1" applyProtection="1">
      <alignment horizontal="right" vertical="center"/>
      <protection locked="0"/>
    </xf>
    <xf numFmtId="3" fontId="8" fillId="0" borderId="78" xfId="0" applyNumberFormat="1" applyFont="1" applyFill="1" applyBorder="1" applyAlignment="1" applyProtection="1">
      <alignment vertical="center"/>
      <protection locked="0"/>
    </xf>
    <xf numFmtId="164" fontId="10" fillId="0" borderId="2" xfId="18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vertical="center"/>
      <protection locked="0"/>
    </xf>
    <xf numFmtId="3" fontId="8" fillId="0" borderId="83" xfId="0" applyNumberFormat="1" applyFont="1" applyFill="1" applyBorder="1" applyAlignment="1" applyProtection="1">
      <alignment horizontal="right" vertical="center"/>
      <protection locked="0"/>
    </xf>
    <xf numFmtId="3" fontId="8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71" xfId="0" applyNumberFormat="1" applyFont="1" applyFill="1" applyBorder="1" applyAlignment="1" applyProtection="1">
      <alignment horizontal="right" vertical="center"/>
      <protection locked="0"/>
    </xf>
    <xf numFmtId="3" fontId="10" fillId="0" borderId="83" xfId="0" applyNumberFormat="1" applyFont="1" applyFill="1" applyBorder="1" applyAlignment="1" applyProtection="1">
      <alignment horizontal="right" vertical="center"/>
      <protection locked="0"/>
    </xf>
    <xf numFmtId="0" fontId="11" fillId="0" borderId="2" xfId="0" applyNumberFormat="1" applyFont="1" applyFill="1" applyBorder="1" applyAlignment="1" applyProtection="1">
      <alignment vertical="center" wrapText="1"/>
      <protection locked="0"/>
    </xf>
    <xf numFmtId="3" fontId="8" fillId="0" borderId="20" xfId="0" applyNumberFormat="1" applyFont="1" applyFill="1" applyBorder="1" applyAlignment="1" applyProtection="1">
      <alignment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0" fontId="2" fillId="0" borderId="63" xfId="0" applyNumberFormat="1" applyFont="1" applyFill="1" applyBorder="1" applyAlignment="1" applyProtection="1">
      <alignment horizontal="center" vertical="center"/>
      <protection locked="0"/>
    </xf>
    <xf numFmtId="3" fontId="10" fillId="0" borderId="72" xfId="0" applyNumberFormat="1" applyFont="1" applyFill="1" applyBorder="1" applyAlignment="1" applyProtection="1">
      <alignment vertical="center"/>
      <protection locked="0"/>
    </xf>
    <xf numFmtId="0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2" xfId="0" applyNumberFormat="1" applyFont="1" applyFill="1" applyBorder="1" applyAlignment="1" applyProtection="1">
      <alignment horizontal="center" vertical="center"/>
      <protection locked="0"/>
    </xf>
    <xf numFmtId="3" fontId="22" fillId="0" borderId="42" xfId="0" applyNumberFormat="1" applyFont="1" applyFill="1" applyBorder="1" applyAlignment="1" applyProtection="1">
      <alignment horizontal="center" vertical="center"/>
      <protection locked="0"/>
    </xf>
    <xf numFmtId="3" fontId="22" fillId="0" borderId="8" xfId="0" applyNumberFormat="1" applyFont="1" applyFill="1" applyBorder="1" applyAlignment="1" applyProtection="1">
      <alignment horizontal="right" vertical="center"/>
      <protection locked="0"/>
    </xf>
    <xf numFmtId="3" fontId="22" fillId="0" borderId="9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22" fillId="0" borderId="8" xfId="0" applyNumberFormat="1" applyFont="1" applyFill="1" applyBorder="1" applyAlignment="1" applyProtection="1">
      <alignment vertical="center" wrapText="1"/>
      <protection locked="0"/>
    </xf>
    <xf numFmtId="3" fontId="11" fillId="0" borderId="2" xfId="0" applyNumberFormat="1" applyFont="1" applyFill="1" applyBorder="1" applyAlignment="1" applyProtection="1">
      <alignment vertical="center" wrapText="1"/>
      <protection locked="0"/>
    </xf>
    <xf numFmtId="0" fontId="10" fillId="0" borderId="52" xfId="0" applyNumberFormat="1" applyFont="1" applyFill="1" applyBorder="1" applyAlignment="1" applyProtection="1">
      <alignment vertical="center" wrapText="1"/>
      <protection locked="0"/>
    </xf>
    <xf numFmtId="3" fontId="8" fillId="0" borderId="46" xfId="0" applyNumberFormat="1" applyFont="1" applyFill="1" applyBorder="1" applyAlignment="1" applyProtection="1">
      <alignment horizontal="right" vertical="center"/>
      <protection locked="0"/>
    </xf>
    <xf numFmtId="3" fontId="8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93" xfId="0" applyNumberFormat="1" applyFont="1" applyFill="1" applyBorder="1" applyAlignment="1" applyProtection="1">
      <alignment horizontal="right" vertical="center"/>
      <protection locked="0"/>
    </xf>
    <xf numFmtId="0" fontId="22" fillId="0" borderId="32" xfId="0" applyNumberFormat="1" applyFont="1" applyFill="1" applyBorder="1" applyAlignment="1" applyProtection="1">
      <alignment vertical="center" wrapText="1"/>
      <protection locked="0"/>
    </xf>
    <xf numFmtId="164" fontId="22" fillId="0" borderId="32" xfId="0" applyNumberFormat="1" applyFont="1" applyFill="1" applyBorder="1" applyAlignment="1" applyProtection="1">
      <alignment horizontal="center" vertical="center"/>
      <protection locked="0"/>
    </xf>
    <xf numFmtId="3" fontId="22" fillId="0" borderId="76" xfId="0" applyNumberFormat="1" applyFont="1" applyFill="1" applyBorder="1" applyAlignment="1" applyProtection="1">
      <alignment horizontal="center" vertical="center"/>
      <protection locked="0"/>
    </xf>
    <xf numFmtId="3" fontId="22" fillId="0" borderId="26" xfId="0" applyNumberFormat="1" applyFont="1" applyFill="1" applyBorder="1" applyAlignment="1" applyProtection="1">
      <alignment horizontal="right" vertical="center"/>
      <protection locked="0"/>
    </xf>
    <xf numFmtId="3" fontId="22" fillId="0" borderId="38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/>
      <protection locked="0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1" fontId="10" fillId="0" borderId="1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76" xfId="0" applyNumberFormat="1" applyFont="1" applyFill="1" applyBorder="1" applyAlignment="1" applyProtection="1">
      <alignment vertical="center"/>
      <protection locked="0"/>
    </xf>
    <xf numFmtId="0" fontId="10" fillId="0" borderId="40" xfId="0" applyNumberFormat="1" applyFont="1" applyFill="1" applyBorder="1" applyAlignment="1" applyProtection="1">
      <alignment horizontal="center" vertical="center"/>
      <protection locked="0"/>
    </xf>
    <xf numFmtId="164" fontId="9" fillId="0" borderId="31" xfId="0" applyNumberFormat="1" applyFont="1" applyFill="1" applyBorder="1" applyAlignment="1" applyProtection="1">
      <alignment horizontal="center" vertical="center"/>
      <protection locked="0"/>
    </xf>
    <xf numFmtId="3" fontId="10" fillId="0" borderId="43" xfId="0" applyNumberFormat="1" applyFont="1" applyFill="1" applyBorder="1" applyAlignment="1" applyProtection="1">
      <alignment horizontal="center" vertical="center"/>
      <protection locked="0"/>
    </xf>
    <xf numFmtId="164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4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73" xfId="0" applyNumberFormat="1" applyFont="1" applyFill="1" applyBorder="1" applyAlignment="1" applyProtection="1">
      <alignment vertical="center" wrapText="1"/>
      <protection locked="0"/>
    </xf>
    <xf numFmtId="0" fontId="11" fillId="0" borderId="60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vertical="center" wrapText="1"/>
      <protection locked="0"/>
    </xf>
    <xf numFmtId="0" fontId="11" fillId="0" borderId="42" xfId="0" applyNumberFormat="1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3" fontId="8" fillId="0" borderId="76" xfId="0" applyNumberFormat="1" applyFont="1" applyFill="1" applyBorder="1" applyAlignment="1" applyProtection="1">
      <alignment horizontal="center" vertical="center"/>
      <protection locked="0"/>
    </xf>
    <xf numFmtId="3" fontId="10" fillId="0" borderId="55" xfId="0" applyNumberFormat="1" applyFont="1" applyFill="1" applyBorder="1" applyAlignment="1" applyProtection="1">
      <alignment horizontal="right" vertical="center"/>
      <protection locked="0"/>
    </xf>
    <xf numFmtId="0" fontId="9" fillId="0" borderId="32" xfId="0" applyNumberFormat="1" applyFont="1" applyFill="1" applyBorder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15" fillId="0" borderId="5" xfId="0" applyNumberFormat="1" applyFont="1" applyBorder="1" applyAlignment="1">
      <alignment horizontal="centerContinuous" vertical="center"/>
    </xf>
    <xf numFmtId="0" fontId="4" fillId="0" borderId="33" xfId="0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right" vertical="center"/>
    </xf>
    <xf numFmtId="3" fontId="4" fillId="0" borderId="48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4" fillId="0" borderId="9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22" xfId="0" applyFont="1" applyBorder="1" applyAlignment="1">
      <alignment horizontal="center" vertical="center"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3" fontId="8" fillId="0" borderId="79" xfId="0" applyNumberFormat="1" applyFont="1" applyFill="1" applyBorder="1" applyAlignment="1" applyProtection="1">
      <alignment vertical="center"/>
      <protection locked="0"/>
    </xf>
    <xf numFmtId="3" fontId="10" fillId="0" borderId="31" xfId="0" applyNumberFormat="1" applyFont="1" applyFill="1" applyBorder="1" applyAlignment="1" applyProtection="1">
      <alignment vertical="center"/>
      <protection locked="0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3" fontId="8" fillId="0" borderId="2" xfId="0" applyNumberFormat="1" applyFont="1" applyFill="1" applyBorder="1" applyAlignment="1" applyProtection="1">
      <alignment vertical="center"/>
      <protection locked="0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3" fontId="8" fillId="0" borderId="22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Border="1" applyAlignment="1">
      <alignment horizontal="right" vertical="center"/>
    </xf>
    <xf numFmtId="3" fontId="15" fillId="0" borderId="67" xfId="0" applyNumberFormat="1" applyFont="1" applyFill="1" applyBorder="1" applyAlignment="1" applyProtection="1">
      <alignment horizontal="centerContinuous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3" fontId="10" fillId="0" borderId="96" xfId="0" applyNumberFormat="1" applyFont="1" applyFill="1" applyBorder="1" applyAlignment="1" applyProtection="1">
      <alignment vertical="center"/>
      <protection locked="0"/>
    </xf>
    <xf numFmtId="3" fontId="10" fillId="0" borderId="95" xfId="0" applyNumberFormat="1" applyFont="1" applyFill="1" applyBorder="1" applyAlignment="1" applyProtection="1">
      <alignment vertical="center"/>
      <protection locked="0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4" fillId="0" borderId="64" xfId="0" applyNumberFormat="1" applyFont="1" applyBorder="1" applyAlignment="1">
      <alignment horizontal="right" vertical="center"/>
    </xf>
    <xf numFmtId="0" fontId="1" fillId="0" borderId="64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vertical="center" wrapText="1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40" xfId="0" applyNumberFormat="1" applyFont="1" applyFill="1" applyBorder="1" applyAlignment="1" applyProtection="1">
      <alignment horizontal="center" vertical="center"/>
      <protection locked="0"/>
    </xf>
    <xf numFmtId="49" fontId="22" fillId="0" borderId="14" xfId="0" applyNumberFormat="1" applyFont="1" applyFill="1" applyBorder="1" applyAlignment="1" applyProtection="1">
      <alignment horizontal="center" vertical="center"/>
      <protection locked="0"/>
    </xf>
    <xf numFmtId="49" fontId="22" fillId="0" borderId="40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3" fontId="10" fillId="0" borderId="32" xfId="0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9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7.25390625" style="114" customWidth="1"/>
    <col min="2" max="2" width="37.25390625" style="114" customWidth="1"/>
    <col min="3" max="3" width="7.00390625" style="153" customWidth="1"/>
    <col min="4" max="4" width="14.25390625" style="114" customWidth="1"/>
    <col min="5" max="6" width="12.125" style="114" customWidth="1"/>
    <col min="7" max="7" width="10.00390625" style="114" customWidth="1"/>
    <col min="8" max="8" width="9.875" style="114" customWidth="1"/>
    <col min="9" max="16384" width="10.00390625" style="114" customWidth="1"/>
  </cols>
  <sheetData>
    <row r="1" ht="15">
      <c r="E1" s="67" t="s">
        <v>0</v>
      </c>
    </row>
    <row r="2" spans="1:5" ht="12" customHeight="1">
      <c r="A2" s="115"/>
      <c r="B2" s="116"/>
      <c r="C2" s="154"/>
      <c r="D2" s="117"/>
      <c r="E2" s="71" t="s">
        <v>213</v>
      </c>
    </row>
    <row r="3" spans="1:5" ht="12" customHeight="1">
      <c r="A3" s="115"/>
      <c r="B3" s="116"/>
      <c r="C3" s="154"/>
      <c r="D3" s="117"/>
      <c r="E3" s="71" t="s">
        <v>1</v>
      </c>
    </row>
    <row r="4" spans="1:5" ht="13.5" customHeight="1">
      <c r="A4" s="115"/>
      <c r="B4" s="116"/>
      <c r="C4" s="154"/>
      <c r="D4" s="117"/>
      <c r="E4" s="71" t="s">
        <v>214</v>
      </c>
    </row>
    <row r="5" spans="1:5" ht="10.5" customHeight="1">
      <c r="A5" s="115"/>
      <c r="B5" s="116"/>
      <c r="C5" s="154"/>
      <c r="D5" s="117"/>
      <c r="E5" s="118"/>
    </row>
    <row r="6" spans="1:6" s="76" customFormat="1" ht="37.5">
      <c r="A6" s="72" t="s">
        <v>94</v>
      </c>
      <c r="B6" s="130"/>
      <c r="C6" s="155"/>
      <c r="D6" s="74"/>
      <c r="E6" s="75"/>
      <c r="F6" s="75"/>
    </row>
    <row r="7" spans="1:6" s="17" customFormat="1" ht="15.75" thickBot="1">
      <c r="A7" s="119"/>
      <c r="B7" s="120"/>
      <c r="C7" s="156"/>
      <c r="D7" s="121"/>
      <c r="F7" s="153" t="s">
        <v>2</v>
      </c>
    </row>
    <row r="8" spans="1:6" s="123" customFormat="1" ht="21" customHeight="1">
      <c r="A8" s="131" t="s">
        <v>3</v>
      </c>
      <c r="B8" s="199" t="s">
        <v>4</v>
      </c>
      <c r="C8" s="79" t="s">
        <v>5</v>
      </c>
      <c r="D8" s="177" t="s">
        <v>6</v>
      </c>
      <c r="E8" s="80" t="s">
        <v>7</v>
      </c>
      <c r="F8" s="122"/>
    </row>
    <row r="9" spans="1:6" s="123" customFormat="1" ht="13.5" customHeight="1">
      <c r="A9" s="168" t="s">
        <v>8</v>
      </c>
      <c r="B9" s="47"/>
      <c r="C9" s="165" t="s">
        <v>9</v>
      </c>
      <c r="D9" s="279" t="s">
        <v>10</v>
      </c>
      <c r="E9" s="150" t="s">
        <v>11</v>
      </c>
      <c r="F9" s="151" t="s">
        <v>10</v>
      </c>
    </row>
    <row r="10" spans="1:6" s="65" customFormat="1" ht="11.25" customHeight="1" thickBot="1">
      <c r="A10" s="83">
        <v>1</v>
      </c>
      <c r="B10" s="84">
        <v>2</v>
      </c>
      <c r="C10" s="84">
        <v>3</v>
      </c>
      <c r="D10" s="280">
        <v>4</v>
      </c>
      <c r="E10" s="144">
        <v>5</v>
      </c>
      <c r="F10" s="145">
        <v>6</v>
      </c>
    </row>
    <row r="11" spans="1:6" s="17" customFormat="1" ht="16.5" thickBot="1" thickTop="1">
      <c r="A11" s="23">
        <v>600</v>
      </c>
      <c r="B11" s="45" t="s">
        <v>70</v>
      </c>
      <c r="C11" s="300" t="s">
        <v>27</v>
      </c>
      <c r="D11" s="281"/>
      <c r="E11" s="15">
        <f>E12+E18</f>
        <v>133400</v>
      </c>
      <c r="F11" s="16">
        <f>F18+F12</f>
        <v>135200</v>
      </c>
    </row>
    <row r="12" spans="1:6" s="17" customFormat="1" ht="15.75" thickTop="1">
      <c r="A12" s="403">
        <v>60016</v>
      </c>
      <c r="B12" s="86" t="s">
        <v>96</v>
      </c>
      <c r="C12" s="265"/>
      <c r="D12" s="282"/>
      <c r="E12" s="259">
        <f>SUM(E13:E17)</f>
        <v>126400</v>
      </c>
      <c r="F12" s="260">
        <f>SUM(F13:F17)</f>
        <v>68200</v>
      </c>
    </row>
    <row r="13" spans="1:6" s="17" customFormat="1" ht="15">
      <c r="A13" s="31">
        <v>4270</v>
      </c>
      <c r="B13" s="46" t="s">
        <v>28</v>
      </c>
      <c r="C13" s="381"/>
      <c r="D13" s="284"/>
      <c r="E13" s="21"/>
      <c r="F13" s="22">
        <v>68200</v>
      </c>
    </row>
    <row r="14" spans="1:6" s="17" customFormat="1" ht="15">
      <c r="A14" s="31">
        <v>4300</v>
      </c>
      <c r="B14" s="46" t="s">
        <v>15</v>
      </c>
      <c r="C14" s="381"/>
      <c r="D14" s="284"/>
      <c r="E14" s="21">
        <v>17400</v>
      </c>
      <c r="F14" s="22"/>
    </row>
    <row r="15" spans="1:6" s="17" customFormat="1" ht="30">
      <c r="A15" s="31">
        <v>4390</v>
      </c>
      <c r="B15" s="46" t="s">
        <v>201</v>
      </c>
      <c r="C15" s="381"/>
      <c r="D15" s="284"/>
      <c r="E15" s="21">
        <v>25000</v>
      </c>
      <c r="F15" s="22"/>
    </row>
    <row r="16" spans="1:6" s="17" customFormat="1" ht="30">
      <c r="A16" s="31">
        <v>6050</v>
      </c>
      <c r="B16" s="46" t="s">
        <v>200</v>
      </c>
      <c r="C16" s="381"/>
      <c r="D16" s="284"/>
      <c r="E16" s="21">
        <v>24000</v>
      </c>
      <c r="F16" s="22"/>
    </row>
    <row r="17" spans="1:6" s="17" customFormat="1" ht="30">
      <c r="A17" s="100">
        <v>6050</v>
      </c>
      <c r="B17" s="256" t="s">
        <v>183</v>
      </c>
      <c r="C17" s="265"/>
      <c r="D17" s="282"/>
      <c r="E17" s="63">
        <v>60000</v>
      </c>
      <c r="F17" s="260"/>
    </row>
    <row r="18" spans="1:6" s="17" customFormat="1" ht="15">
      <c r="A18" s="42">
        <v>60017</v>
      </c>
      <c r="B18" s="97" t="s">
        <v>95</v>
      </c>
      <c r="C18" s="261"/>
      <c r="D18" s="283"/>
      <c r="E18" s="29">
        <f>SUM(E19:E23)</f>
        <v>7000</v>
      </c>
      <c r="F18" s="30">
        <f>SUM(F19:F23)</f>
        <v>67000</v>
      </c>
    </row>
    <row r="19" spans="1:6" s="17" customFormat="1" ht="15">
      <c r="A19" s="169">
        <v>4270</v>
      </c>
      <c r="B19" s="46" t="s">
        <v>28</v>
      </c>
      <c r="C19" s="484"/>
      <c r="D19" s="485"/>
      <c r="E19" s="61"/>
      <c r="F19" s="94">
        <v>2000</v>
      </c>
    </row>
    <row r="20" spans="1:6" s="17" customFormat="1" ht="15">
      <c r="A20" s="31">
        <v>4300</v>
      </c>
      <c r="B20" s="46" t="s">
        <v>15</v>
      </c>
      <c r="C20" s="379"/>
      <c r="D20" s="284"/>
      <c r="E20" s="21"/>
      <c r="F20" s="22">
        <v>5000</v>
      </c>
    </row>
    <row r="21" spans="1:6" s="17" customFormat="1" ht="30">
      <c r="A21" s="31">
        <v>4390</v>
      </c>
      <c r="B21" s="46" t="s">
        <v>201</v>
      </c>
      <c r="C21" s="379"/>
      <c r="D21" s="284"/>
      <c r="E21" s="21">
        <v>5000</v>
      </c>
      <c r="F21" s="22"/>
    </row>
    <row r="22" spans="1:6" s="17" customFormat="1" ht="15">
      <c r="A22" s="31">
        <v>4430</v>
      </c>
      <c r="B22" s="46" t="s">
        <v>12</v>
      </c>
      <c r="C22" s="379"/>
      <c r="D22" s="284"/>
      <c r="E22" s="21">
        <v>2000</v>
      </c>
      <c r="F22" s="22"/>
    </row>
    <row r="23" spans="1:6" s="17" customFormat="1" ht="28.5" customHeight="1" thickBot="1">
      <c r="A23" s="100">
        <v>6050</v>
      </c>
      <c r="B23" s="256" t="s">
        <v>184</v>
      </c>
      <c r="C23" s="265"/>
      <c r="D23" s="282"/>
      <c r="E23" s="259"/>
      <c r="F23" s="96">
        <v>60000</v>
      </c>
    </row>
    <row r="24" spans="1:6" s="17" customFormat="1" ht="16.5" thickBot="1" thickTop="1">
      <c r="A24" s="184" t="s">
        <v>121</v>
      </c>
      <c r="B24" s="45" t="s">
        <v>171</v>
      </c>
      <c r="C24" s="300" t="s">
        <v>123</v>
      </c>
      <c r="D24" s="286"/>
      <c r="E24" s="15">
        <f>E25</f>
        <v>2500</v>
      </c>
      <c r="F24" s="16">
        <f>F25</f>
        <v>2500</v>
      </c>
    </row>
    <row r="25" spans="1:6" s="17" customFormat="1" ht="15.75" thickTop="1">
      <c r="A25" s="532" t="s">
        <v>122</v>
      </c>
      <c r="B25" s="97" t="s">
        <v>18</v>
      </c>
      <c r="C25" s="486"/>
      <c r="D25" s="287"/>
      <c r="E25" s="29">
        <f>E26</f>
        <v>2500</v>
      </c>
      <c r="F25" s="30">
        <f>F27</f>
        <v>2500</v>
      </c>
    </row>
    <row r="26" spans="1:6" s="17" customFormat="1" ht="15">
      <c r="A26" s="59">
        <v>4300</v>
      </c>
      <c r="B26" s="46" t="s">
        <v>15</v>
      </c>
      <c r="C26" s="223"/>
      <c r="D26" s="284"/>
      <c r="E26" s="21">
        <v>2500</v>
      </c>
      <c r="F26" s="22"/>
    </row>
    <row r="27" spans="1:6" s="17" customFormat="1" ht="30.75" thickBot="1">
      <c r="A27" s="31">
        <v>4400</v>
      </c>
      <c r="B27" s="34" t="s">
        <v>76</v>
      </c>
      <c r="C27" s="160"/>
      <c r="D27" s="285"/>
      <c r="E27" s="198"/>
      <c r="F27" s="180">
        <v>2500</v>
      </c>
    </row>
    <row r="28" spans="1:6" s="17" customFormat="1" ht="16.5" thickBot="1" thickTop="1">
      <c r="A28" s="184" t="s">
        <v>13</v>
      </c>
      <c r="B28" s="45" t="s">
        <v>14</v>
      </c>
      <c r="C28" s="300"/>
      <c r="D28" s="286"/>
      <c r="E28" s="15">
        <f>E50+E29</f>
        <v>378776</v>
      </c>
      <c r="F28" s="16">
        <f>F50+F29</f>
        <v>378776</v>
      </c>
    </row>
    <row r="29" spans="1:6" s="17" customFormat="1" ht="15.75" thickTop="1">
      <c r="A29" s="201" t="s">
        <v>124</v>
      </c>
      <c r="B29" s="323" t="s">
        <v>125</v>
      </c>
      <c r="C29" s="382" t="s">
        <v>126</v>
      </c>
      <c r="D29" s="383"/>
      <c r="E29" s="18">
        <f>SUM(E33:E38)+E30+E42+E43+E44+E45+E46+E47</f>
        <v>375500</v>
      </c>
      <c r="F29" s="50">
        <f>SUM(F33:F38)+F30+F42+F43+F44+F45+F46+F47</f>
        <v>375500</v>
      </c>
    </row>
    <row r="30" spans="1:6" s="17" customFormat="1" ht="30">
      <c r="A30" s="533" t="s">
        <v>142</v>
      </c>
      <c r="B30" s="34" t="s">
        <v>189</v>
      </c>
      <c r="C30" s="381"/>
      <c r="D30" s="284"/>
      <c r="E30" s="21">
        <f>SUM(E31:E32)</f>
        <v>3000</v>
      </c>
      <c r="F30" s="22">
        <f>SUM(F31:F32)</f>
        <v>1000</v>
      </c>
    </row>
    <row r="31" spans="1:6" s="17" customFormat="1" ht="13.5" customHeight="1">
      <c r="A31" s="533"/>
      <c r="B31" s="464" t="s">
        <v>188</v>
      </c>
      <c r="C31" s="381"/>
      <c r="D31" s="284"/>
      <c r="E31" s="461">
        <v>3000</v>
      </c>
      <c r="F31" s="462"/>
    </row>
    <row r="32" spans="1:6" s="17" customFormat="1" ht="13.5" customHeight="1">
      <c r="A32" s="533"/>
      <c r="B32" s="458" t="s">
        <v>186</v>
      </c>
      <c r="C32" s="381"/>
      <c r="D32" s="284"/>
      <c r="E32" s="461"/>
      <c r="F32" s="462">
        <v>1000</v>
      </c>
    </row>
    <row r="33" spans="1:6" s="17" customFormat="1" ht="15">
      <c r="A33" s="533" t="s">
        <v>143</v>
      </c>
      <c r="B33" s="34" t="s">
        <v>156</v>
      </c>
      <c r="C33" s="381"/>
      <c r="D33" s="284"/>
      <c r="E33" s="21">
        <v>2000</v>
      </c>
      <c r="F33" s="22"/>
    </row>
    <row r="34" spans="1:6" s="17" customFormat="1" ht="15">
      <c r="A34" s="533" t="s">
        <v>159</v>
      </c>
      <c r="B34" s="34" t="s">
        <v>47</v>
      </c>
      <c r="C34" s="381"/>
      <c r="D34" s="284"/>
      <c r="E34" s="21"/>
      <c r="F34" s="22">
        <v>260000</v>
      </c>
    </row>
    <row r="35" spans="1:6" s="17" customFormat="1" ht="15">
      <c r="A35" s="533" t="s">
        <v>157</v>
      </c>
      <c r="B35" s="34" t="s">
        <v>32</v>
      </c>
      <c r="C35" s="381"/>
      <c r="D35" s="284"/>
      <c r="E35" s="21">
        <v>250000</v>
      </c>
      <c r="F35" s="22"/>
    </row>
    <row r="36" spans="1:6" s="17" customFormat="1" ht="15">
      <c r="A36" s="533" t="s">
        <v>158</v>
      </c>
      <c r="B36" s="34" t="s">
        <v>36</v>
      </c>
      <c r="C36" s="381"/>
      <c r="D36" s="284"/>
      <c r="E36" s="21">
        <v>10000</v>
      </c>
      <c r="F36" s="22"/>
    </row>
    <row r="37" spans="1:6" s="17" customFormat="1" ht="15">
      <c r="A37" s="533" t="s">
        <v>79</v>
      </c>
      <c r="B37" s="34" t="s">
        <v>37</v>
      </c>
      <c r="C37" s="379"/>
      <c r="D37" s="380"/>
      <c r="E37" s="21">
        <v>40000</v>
      </c>
      <c r="F37" s="22">
        <v>400</v>
      </c>
    </row>
    <row r="38" spans="1:6" s="17" customFormat="1" ht="13.5" customHeight="1">
      <c r="A38" s="533" t="s">
        <v>144</v>
      </c>
      <c r="B38" s="34" t="s">
        <v>190</v>
      </c>
      <c r="C38" s="379"/>
      <c r="D38" s="380"/>
      <c r="E38" s="21"/>
      <c r="F38" s="22">
        <f>SUM(F39:F41)</f>
        <v>31000</v>
      </c>
    </row>
    <row r="39" spans="1:6" s="17" customFormat="1" ht="9.75" customHeight="1">
      <c r="A39" s="533"/>
      <c r="B39" s="464" t="s">
        <v>188</v>
      </c>
      <c r="C39" s="379"/>
      <c r="D39" s="380"/>
      <c r="E39" s="21"/>
      <c r="F39" s="462">
        <v>3000</v>
      </c>
    </row>
    <row r="40" spans="1:6" s="17" customFormat="1" ht="12.75" customHeight="1">
      <c r="A40" s="533"/>
      <c r="B40" s="458" t="s">
        <v>186</v>
      </c>
      <c r="C40" s="379"/>
      <c r="D40" s="380"/>
      <c r="E40" s="21"/>
      <c r="F40" s="462">
        <v>13000</v>
      </c>
    </row>
    <row r="41" spans="1:6" s="17" customFormat="1" ht="12.75" customHeight="1">
      <c r="A41" s="534"/>
      <c r="B41" s="470" t="s">
        <v>187</v>
      </c>
      <c r="C41" s="265"/>
      <c r="D41" s="494"/>
      <c r="E41" s="63"/>
      <c r="F41" s="474">
        <v>15000</v>
      </c>
    </row>
    <row r="42" spans="1:6" s="17" customFormat="1" ht="30">
      <c r="A42" s="59">
        <v>4240</v>
      </c>
      <c r="B42" s="60" t="s">
        <v>33</v>
      </c>
      <c r="C42" s="379"/>
      <c r="D42" s="380"/>
      <c r="E42" s="21">
        <v>2000</v>
      </c>
      <c r="F42" s="221"/>
    </row>
    <row r="43" spans="1:6" s="17" customFormat="1" ht="15">
      <c r="A43" s="533" t="s">
        <v>145</v>
      </c>
      <c r="B43" s="34" t="s">
        <v>28</v>
      </c>
      <c r="C43" s="379"/>
      <c r="D43" s="380"/>
      <c r="E43" s="21">
        <v>20000</v>
      </c>
      <c r="F43" s="221"/>
    </row>
    <row r="44" spans="1:6" s="17" customFormat="1" ht="15">
      <c r="A44" s="533" t="s">
        <v>146</v>
      </c>
      <c r="B44" s="34" t="s">
        <v>15</v>
      </c>
      <c r="C44" s="379"/>
      <c r="D44" s="380"/>
      <c r="E44" s="21">
        <f>8100+400</f>
        <v>8500</v>
      </c>
      <c r="F44" s="22">
        <v>4100</v>
      </c>
    </row>
    <row r="45" spans="1:6" s="17" customFormat="1" ht="15">
      <c r="A45" s="31">
        <v>4410</v>
      </c>
      <c r="B45" s="34" t="s">
        <v>57</v>
      </c>
      <c r="C45" s="379"/>
      <c r="D45" s="380"/>
      <c r="E45" s="21"/>
      <c r="F45" s="22">
        <v>14000</v>
      </c>
    </row>
    <row r="46" spans="1:6" s="17" customFormat="1" ht="30">
      <c r="A46" s="31">
        <v>4750</v>
      </c>
      <c r="B46" s="20" t="s">
        <v>29</v>
      </c>
      <c r="C46" s="381" t="s">
        <v>208</v>
      </c>
      <c r="D46" s="380"/>
      <c r="E46" s="21"/>
      <c r="F46" s="22">
        <v>25000</v>
      </c>
    </row>
    <row r="47" spans="1:6" s="17" customFormat="1" ht="26.25" customHeight="1">
      <c r="A47" s="533" t="s">
        <v>147</v>
      </c>
      <c r="B47" s="46" t="s">
        <v>194</v>
      </c>
      <c r="C47" s="381"/>
      <c r="D47" s="284"/>
      <c r="E47" s="21">
        <f>SUM(E48:E49)</f>
        <v>40000</v>
      </c>
      <c r="F47" s="22">
        <f>SUM(F48:F49)</f>
        <v>40000</v>
      </c>
    </row>
    <row r="48" spans="1:6" s="463" customFormat="1" ht="12.75">
      <c r="A48" s="535"/>
      <c r="B48" s="458" t="s">
        <v>186</v>
      </c>
      <c r="C48" s="459"/>
      <c r="D48" s="460"/>
      <c r="E48" s="461"/>
      <c r="F48" s="462">
        <v>40000</v>
      </c>
    </row>
    <row r="49" spans="1:6" s="463" customFormat="1" ht="10.5" customHeight="1">
      <c r="A49" s="536"/>
      <c r="B49" s="470" t="s">
        <v>187</v>
      </c>
      <c r="C49" s="471"/>
      <c r="D49" s="472"/>
      <c r="E49" s="473">
        <v>40000</v>
      </c>
      <c r="F49" s="474"/>
    </row>
    <row r="50" spans="1:6" s="17" customFormat="1" ht="15">
      <c r="A50" s="532" t="s">
        <v>54</v>
      </c>
      <c r="B50" s="97" t="s">
        <v>18</v>
      </c>
      <c r="C50" s="261"/>
      <c r="D50" s="287"/>
      <c r="E50" s="29">
        <f>E53+E62+E66+E52+E59</f>
        <v>3276</v>
      </c>
      <c r="F50" s="30">
        <f>F53+F62+F66+F51+F59</f>
        <v>3276</v>
      </c>
    </row>
    <row r="51" spans="1:6" s="17" customFormat="1" ht="13.5" customHeight="1">
      <c r="A51" s="533" t="s">
        <v>79</v>
      </c>
      <c r="B51" s="34" t="s">
        <v>37</v>
      </c>
      <c r="C51" s="302" t="s">
        <v>126</v>
      </c>
      <c r="D51" s="284"/>
      <c r="E51" s="21"/>
      <c r="F51" s="22">
        <v>400</v>
      </c>
    </row>
    <row r="52" spans="1:6" s="17" customFormat="1" ht="15">
      <c r="A52" s="533" t="s">
        <v>146</v>
      </c>
      <c r="B52" s="34" t="s">
        <v>15</v>
      </c>
      <c r="C52" s="302" t="s">
        <v>126</v>
      </c>
      <c r="D52" s="284"/>
      <c r="E52" s="21">
        <v>400</v>
      </c>
      <c r="F52" s="22"/>
    </row>
    <row r="53" spans="1:6" s="179" customFormat="1" ht="12" customHeight="1">
      <c r="A53" s="537"/>
      <c r="B53" s="39" t="s">
        <v>78</v>
      </c>
      <c r="C53" s="301" t="s">
        <v>56</v>
      </c>
      <c r="D53" s="288"/>
      <c r="E53" s="40">
        <f>SUM(E54:E58)</f>
        <v>566</v>
      </c>
      <c r="F53" s="178">
        <f>SUM(F54:F58)</f>
        <v>566</v>
      </c>
    </row>
    <row r="54" spans="1:6" s="17" customFormat="1" ht="15">
      <c r="A54" s="533" t="s">
        <v>79</v>
      </c>
      <c r="B54" s="34" t="s">
        <v>37</v>
      </c>
      <c r="C54" s="302"/>
      <c r="D54" s="284"/>
      <c r="E54" s="21"/>
      <c r="F54" s="22">
        <v>51</v>
      </c>
    </row>
    <row r="55" spans="1:6" s="17" customFormat="1" ht="15">
      <c r="A55" s="31">
        <v>4210</v>
      </c>
      <c r="B55" s="60" t="s">
        <v>22</v>
      </c>
      <c r="C55" s="303"/>
      <c r="D55" s="284"/>
      <c r="E55" s="21">
        <v>51</v>
      </c>
      <c r="F55" s="22">
        <v>303</v>
      </c>
    </row>
    <row r="56" spans="1:6" s="17" customFormat="1" ht="30">
      <c r="A56" s="31">
        <v>4400</v>
      </c>
      <c r="B56" s="60" t="s">
        <v>150</v>
      </c>
      <c r="C56" s="303"/>
      <c r="D56" s="284"/>
      <c r="E56" s="21">
        <v>503</v>
      </c>
      <c r="F56" s="53"/>
    </row>
    <row r="57" spans="1:6" s="17" customFormat="1" ht="28.5" customHeight="1">
      <c r="A57" s="31">
        <v>4740</v>
      </c>
      <c r="B57" s="48" t="s">
        <v>38</v>
      </c>
      <c r="C57" s="303"/>
      <c r="D57" s="284"/>
      <c r="E57" s="21"/>
      <c r="F57" s="53">
        <v>12</v>
      </c>
    </row>
    <row r="58" spans="1:6" s="17" customFormat="1" ht="30">
      <c r="A58" s="31">
        <v>4750</v>
      </c>
      <c r="B58" s="20" t="s">
        <v>29</v>
      </c>
      <c r="C58" s="303"/>
      <c r="D58" s="284"/>
      <c r="E58" s="21">
        <v>12</v>
      </c>
      <c r="F58" s="53">
        <v>200</v>
      </c>
    </row>
    <row r="59" spans="1:6" s="17" customFormat="1" ht="12.75" customHeight="1">
      <c r="A59" s="31"/>
      <c r="B59" s="39" t="s">
        <v>185</v>
      </c>
      <c r="C59" s="301" t="s">
        <v>56</v>
      </c>
      <c r="D59" s="284"/>
      <c r="E59" s="40">
        <f>SUM(E60:E61)</f>
        <v>500</v>
      </c>
      <c r="F59" s="245">
        <f>SUM(F60:F61)</f>
        <v>500</v>
      </c>
    </row>
    <row r="60" spans="1:6" s="17" customFormat="1" ht="12.75" customHeight="1">
      <c r="A60" s="31">
        <v>4170</v>
      </c>
      <c r="B60" s="32" t="s">
        <v>149</v>
      </c>
      <c r="C60" s="303"/>
      <c r="D60" s="284"/>
      <c r="E60" s="21">
        <v>500</v>
      </c>
      <c r="F60" s="53"/>
    </row>
    <row r="61" spans="1:6" s="17" customFormat="1" ht="13.5" customHeight="1">
      <c r="A61" s="31">
        <v>4210</v>
      </c>
      <c r="B61" s="46" t="s">
        <v>22</v>
      </c>
      <c r="C61" s="303"/>
      <c r="D61" s="284"/>
      <c r="E61" s="21"/>
      <c r="F61" s="53">
        <v>500</v>
      </c>
    </row>
    <row r="62" spans="1:6" s="17" customFormat="1" ht="12.75" customHeight="1">
      <c r="A62" s="31"/>
      <c r="B62" s="39" t="s">
        <v>148</v>
      </c>
      <c r="C62" s="301" t="s">
        <v>56</v>
      </c>
      <c r="D62" s="284"/>
      <c r="E62" s="40">
        <f>SUM(E63:E64)</f>
        <v>110</v>
      </c>
      <c r="F62" s="245">
        <f>SUM(F63:F65)</f>
        <v>110</v>
      </c>
    </row>
    <row r="63" spans="1:6" s="17" customFormat="1" ht="15">
      <c r="A63" s="31">
        <v>4170</v>
      </c>
      <c r="B63" s="32" t="s">
        <v>149</v>
      </c>
      <c r="C63" s="303"/>
      <c r="D63" s="284"/>
      <c r="E63" s="21">
        <v>70</v>
      </c>
      <c r="F63" s="53"/>
    </row>
    <row r="64" spans="1:6" s="17" customFormat="1" ht="13.5" customHeight="1">
      <c r="A64" s="31">
        <v>4210</v>
      </c>
      <c r="B64" s="46" t="s">
        <v>22</v>
      </c>
      <c r="C64" s="303"/>
      <c r="D64" s="284"/>
      <c r="E64" s="21">
        <v>40</v>
      </c>
      <c r="F64" s="53">
        <v>70</v>
      </c>
    </row>
    <row r="65" spans="1:6" s="17" customFormat="1" ht="13.5" customHeight="1">
      <c r="A65" s="31">
        <v>4300</v>
      </c>
      <c r="B65" s="34" t="s">
        <v>15</v>
      </c>
      <c r="C65" s="303"/>
      <c r="D65" s="284"/>
      <c r="E65" s="21"/>
      <c r="F65" s="53">
        <v>40</v>
      </c>
    </row>
    <row r="66" spans="1:6" s="17" customFormat="1" ht="13.5" customHeight="1">
      <c r="A66" s="31"/>
      <c r="B66" s="39" t="s">
        <v>173</v>
      </c>
      <c r="C66" s="301" t="s">
        <v>56</v>
      </c>
      <c r="D66" s="284"/>
      <c r="E66" s="40">
        <f>SUM(E67:E70)</f>
        <v>1700</v>
      </c>
      <c r="F66" s="245">
        <f>SUM(F67:F70)</f>
        <v>1700</v>
      </c>
    </row>
    <row r="67" spans="1:6" s="17" customFormat="1" ht="12.75" customHeight="1">
      <c r="A67" s="31">
        <v>4210</v>
      </c>
      <c r="B67" s="46" t="s">
        <v>22</v>
      </c>
      <c r="C67" s="303"/>
      <c r="D67" s="284"/>
      <c r="E67" s="21"/>
      <c r="F67" s="53">
        <f>140+1300</f>
        <v>1440</v>
      </c>
    </row>
    <row r="68" spans="1:6" s="17" customFormat="1" ht="12.75" customHeight="1">
      <c r="A68" s="31">
        <v>4260</v>
      </c>
      <c r="B68" s="48" t="s">
        <v>39</v>
      </c>
      <c r="C68" s="303"/>
      <c r="D68" s="284"/>
      <c r="E68" s="21">
        <v>1300</v>
      </c>
      <c r="F68" s="53"/>
    </row>
    <row r="69" spans="1:6" s="17" customFormat="1" ht="12.75" customHeight="1">
      <c r="A69" s="31">
        <v>4300</v>
      </c>
      <c r="B69" s="34" t="s">
        <v>15</v>
      </c>
      <c r="C69" s="303"/>
      <c r="D69" s="284"/>
      <c r="E69" s="21"/>
      <c r="F69" s="53">
        <v>260</v>
      </c>
    </row>
    <row r="70" spans="1:6" s="17" customFormat="1" ht="30" customHeight="1" thickBot="1">
      <c r="A70" s="31">
        <v>4400</v>
      </c>
      <c r="B70" s="34" t="s">
        <v>76</v>
      </c>
      <c r="C70" s="303"/>
      <c r="D70" s="284"/>
      <c r="E70" s="21">
        <v>400</v>
      </c>
      <c r="F70" s="53"/>
    </row>
    <row r="71" spans="1:6" s="64" customFormat="1" ht="15.75" thickBot="1" thickTop="1">
      <c r="A71" s="23">
        <v>758</v>
      </c>
      <c r="B71" s="24" t="s">
        <v>85</v>
      </c>
      <c r="C71" s="25" t="s">
        <v>50</v>
      </c>
      <c r="D71" s="289">
        <f>D72</f>
        <v>10549</v>
      </c>
      <c r="E71" s="15">
        <f>E74</f>
        <v>122900</v>
      </c>
      <c r="F71" s="49"/>
    </row>
    <row r="72" spans="1:6" s="64" customFormat="1" ht="28.5" customHeight="1" thickTop="1">
      <c r="A72" s="37">
        <v>75801</v>
      </c>
      <c r="B72" s="105" t="s">
        <v>132</v>
      </c>
      <c r="C72" s="205"/>
      <c r="D72" s="290">
        <f>D73</f>
        <v>10549</v>
      </c>
      <c r="E72" s="18"/>
      <c r="F72" s="19"/>
    </row>
    <row r="73" spans="1:6" s="17" customFormat="1" ht="15.75" customHeight="1">
      <c r="A73" s="31">
        <v>2920</v>
      </c>
      <c r="B73" s="34" t="s">
        <v>133</v>
      </c>
      <c r="C73" s="228"/>
      <c r="D73" s="291">
        <v>10549</v>
      </c>
      <c r="E73" s="21"/>
      <c r="F73" s="22"/>
    </row>
    <row r="74" spans="1:6" s="17" customFormat="1" ht="15">
      <c r="A74" s="42">
        <v>75818</v>
      </c>
      <c r="B74" s="27" t="s">
        <v>135</v>
      </c>
      <c r="C74" s="28"/>
      <c r="D74" s="294"/>
      <c r="E74" s="29">
        <f>E75+E76</f>
        <v>122900</v>
      </c>
      <c r="F74" s="52"/>
    </row>
    <row r="75" spans="1:6" s="17" customFormat="1" ht="12.75" customHeight="1">
      <c r="A75" s="31">
        <v>4810</v>
      </c>
      <c r="B75" s="34" t="s">
        <v>136</v>
      </c>
      <c r="C75" s="228"/>
      <c r="D75" s="291"/>
      <c r="E75" s="21">
        <v>115000</v>
      </c>
      <c r="F75" s="53"/>
    </row>
    <row r="76" spans="1:6" s="17" customFormat="1" ht="41.25" thickBot="1">
      <c r="A76" s="31">
        <v>4810</v>
      </c>
      <c r="B76" s="34" t="s">
        <v>203</v>
      </c>
      <c r="C76" s="228"/>
      <c r="D76" s="291"/>
      <c r="E76" s="21">
        <v>7900</v>
      </c>
      <c r="F76" s="22"/>
    </row>
    <row r="77" spans="1:6" s="64" customFormat="1" ht="15.75" thickBot="1" thickTop="1">
      <c r="A77" s="23">
        <v>801</v>
      </c>
      <c r="B77" s="24" t="s">
        <v>16</v>
      </c>
      <c r="C77" s="25" t="s">
        <v>17</v>
      </c>
      <c r="D77" s="289"/>
      <c r="E77" s="15">
        <f>E78+E97+E101+E118+E120+E125</f>
        <v>98388</v>
      </c>
      <c r="F77" s="16">
        <f>F78+F97+F101+F118+F120+F125</f>
        <v>84782</v>
      </c>
    </row>
    <row r="78" spans="1:6" s="64" customFormat="1" ht="15" thickTop="1">
      <c r="A78" s="37">
        <v>80101</v>
      </c>
      <c r="B78" s="105" t="s">
        <v>44</v>
      </c>
      <c r="C78" s="205"/>
      <c r="D78" s="290"/>
      <c r="E78" s="18">
        <f>SUM(E79:E96)</f>
        <v>43070</v>
      </c>
      <c r="F78" s="19">
        <f>SUM(F79:F96)</f>
        <v>13910</v>
      </c>
    </row>
    <row r="79" spans="1:6" s="17" customFormat="1" ht="30">
      <c r="A79" s="262">
        <v>3020</v>
      </c>
      <c r="B79" s="475" t="s">
        <v>26</v>
      </c>
      <c r="C79" s="318"/>
      <c r="D79" s="495"/>
      <c r="E79" s="263">
        <v>450</v>
      </c>
      <c r="F79" s="264"/>
    </row>
    <row r="80" spans="1:6" s="17" customFormat="1" ht="15">
      <c r="A80" s="31">
        <v>4010</v>
      </c>
      <c r="B80" s="34" t="s">
        <v>47</v>
      </c>
      <c r="C80" s="228"/>
      <c r="D80" s="291"/>
      <c r="E80" s="21">
        <v>10300</v>
      </c>
      <c r="F80" s="22"/>
    </row>
    <row r="81" spans="1:6" s="17" customFormat="1" ht="15">
      <c r="A81" s="31">
        <v>4110</v>
      </c>
      <c r="B81" s="32" t="s">
        <v>32</v>
      </c>
      <c r="C81" s="228"/>
      <c r="D81" s="291"/>
      <c r="E81" s="21">
        <v>24350</v>
      </c>
      <c r="F81" s="22"/>
    </row>
    <row r="82" spans="1:6" s="17" customFormat="1" ht="15">
      <c r="A82" s="31">
        <v>4120</v>
      </c>
      <c r="B82" s="34" t="s">
        <v>36</v>
      </c>
      <c r="C82" s="228"/>
      <c r="D82" s="291"/>
      <c r="E82" s="21"/>
      <c r="F82" s="22">
        <v>3950</v>
      </c>
    </row>
    <row r="83" spans="1:6" s="64" customFormat="1" ht="15">
      <c r="A83" s="31">
        <v>4210</v>
      </c>
      <c r="B83" s="32" t="s">
        <v>22</v>
      </c>
      <c r="C83" s="35"/>
      <c r="D83" s="292"/>
      <c r="E83" s="21"/>
      <c r="F83" s="22">
        <v>3400</v>
      </c>
    </row>
    <row r="84" spans="1:6" s="64" customFormat="1" ht="15">
      <c r="A84" s="31">
        <v>4260</v>
      </c>
      <c r="B84" s="34" t="s">
        <v>39</v>
      </c>
      <c r="C84" s="35"/>
      <c r="D84" s="292"/>
      <c r="E84" s="21">
        <v>300</v>
      </c>
      <c r="F84" s="22"/>
    </row>
    <row r="85" spans="1:6" s="64" customFormat="1" ht="15">
      <c r="A85" s="31">
        <v>4270</v>
      </c>
      <c r="B85" s="34" t="s">
        <v>28</v>
      </c>
      <c r="C85" s="35"/>
      <c r="D85" s="292"/>
      <c r="E85" s="21"/>
      <c r="F85" s="22">
        <v>4180</v>
      </c>
    </row>
    <row r="86" spans="1:6" s="64" customFormat="1" ht="15">
      <c r="A86" s="31">
        <v>4280</v>
      </c>
      <c r="B86" s="34" t="s">
        <v>68</v>
      </c>
      <c r="C86" s="35"/>
      <c r="D86" s="292"/>
      <c r="E86" s="21">
        <v>1160</v>
      </c>
      <c r="F86" s="22"/>
    </row>
    <row r="87" spans="1:6" s="64" customFormat="1" ht="15">
      <c r="A87" s="31">
        <v>4300</v>
      </c>
      <c r="B87" s="34" t="s">
        <v>15</v>
      </c>
      <c r="C87" s="35"/>
      <c r="D87" s="292"/>
      <c r="E87" s="21"/>
      <c r="F87" s="22">
        <v>1100</v>
      </c>
    </row>
    <row r="88" spans="1:6" s="64" customFormat="1" ht="15">
      <c r="A88" s="31">
        <v>4350</v>
      </c>
      <c r="B88" s="34" t="s">
        <v>61</v>
      </c>
      <c r="C88" s="35"/>
      <c r="D88" s="292"/>
      <c r="E88" s="21">
        <v>1090</v>
      </c>
      <c r="F88" s="22"/>
    </row>
    <row r="89" spans="1:6" s="64" customFormat="1" ht="30">
      <c r="A89" s="59">
        <v>4370</v>
      </c>
      <c r="B89" s="34" t="s">
        <v>62</v>
      </c>
      <c r="C89" s="35"/>
      <c r="D89" s="292"/>
      <c r="E89" s="21">
        <v>1780</v>
      </c>
      <c r="F89" s="22"/>
    </row>
    <row r="90" spans="1:6" s="64" customFormat="1" ht="30">
      <c r="A90" s="59">
        <v>4390</v>
      </c>
      <c r="B90" s="34" t="s">
        <v>73</v>
      </c>
      <c r="C90" s="35"/>
      <c r="D90" s="292"/>
      <c r="E90" s="21"/>
      <c r="F90" s="22">
        <v>250</v>
      </c>
    </row>
    <row r="91" spans="1:6" s="64" customFormat="1" ht="15">
      <c r="A91" s="59">
        <v>4410</v>
      </c>
      <c r="B91" s="34" t="s">
        <v>57</v>
      </c>
      <c r="C91" s="35"/>
      <c r="D91" s="292"/>
      <c r="E91" s="21">
        <v>2340</v>
      </c>
      <c r="F91" s="22"/>
    </row>
    <row r="92" spans="1:6" s="64" customFormat="1" ht="14.25" customHeight="1">
      <c r="A92" s="181">
        <v>4440</v>
      </c>
      <c r="B92" s="32" t="s">
        <v>63</v>
      </c>
      <c r="C92" s="35"/>
      <c r="D92" s="292"/>
      <c r="E92" s="21">
        <v>300</v>
      </c>
      <c r="F92" s="22"/>
    </row>
    <row r="93" spans="1:6" s="64" customFormat="1" ht="27.75" customHeight="1">
      <c r="A93" s="31">
        <v>4700</v>
      </c>
      <c r="B93" s="46" t="s">
        <v>77</v>
      </c>
      <c r="C93" s="35"/>
      <c r="D93" s="292"/>
      <c r="E93" s="21"/>
      <c r="F93" s="22">
        <v>930</v>
      </c>
    </row>
    <row r="94" spans="1:6" s="64" customFormat="1" ht="30" customHeight="1">
      <c r="A94" s="31">
        <v>4740</v>
      </c>
      <c r="B94" s="46" t="s">
        <v>38</v>
      </c>
      <c r="C94" s="35"/>
      <c r="D94" s="292"/>
      <c r="E94" s="21">
        <v>500</v>
      </c>
      <c r="F94" s="22"/>
    </row>
    <row r="95" spans="1:6" s="64" customFormat="1" ht="30">
      <c r="A95" s="181">
        <v>4750</v>
      </c>
      <c r="B95" s="20" t="s">
        <v>29</v>
      </c>
      <c r="C95" s="35"/>
      <c r="D95" s="292"/>
      <c r="E95" s="21">
        <v>500</v>
      </c>
      <c r="F95" s="22"/>
    </row>
    <row r="96" spans="1:6" s="64" customFormat="1" ht="17.25" customHeight="1">
      <c r="A96" s="100">
        <v>6050</v>
      </c>
      <c r="B96" s="132" t="s">
        <v>41</v>
      </c>
      <c r="C96" s="258"/>
      <c r="D96" s="293"/>
      <c r="E96" s="63"/>
      <c r="F96" s="96">
        <v>100</v>
      </c>
    </row>
    <row r="97" spans="1:6" s="64" customFormat="1" ht="28.5">
      <c r="A97" s="42">
        <v>80103</v>
      </c>
      <c r="B97" s="27" t="s">
        <v>45</v>
      </c>
      <c r="C97" s="28"/>
      <c r="D97" s="294"/>
      <c r="E97" s="29">
        <f>SUM(E98:E100)</f>
        <v>1664</v>
      </c>
      <c r="F97" s="30">
        <f>SUM(F98:F100)</f>
        <v>324</v>
      </c>
    </row>
    <row r="98" spans="1:6" s="64" customFormat="1" ht="15">
      <c r="A98" s="31">
        <v>4010</v>
      </c>
      <c r="B98" s="34" t="s">
        <v>47</v>
      </c>
      <c r="C98" s="161"/>
      <c r="D98" s="295"/>
      <c r="E98" s="61"/>
      <c r="F98" s="94">
        <v>300</v>
      </c>
    </row>
    <row r="99" spans="1:6" s="64" customFormat="1" ht="15">
      <c r="A99" s="31">
        <v>4110</v>
      </c>
      <c r="B99" s="32" t="s">
        <v>32</v>
      </c>
      <c r="C99" s="320"/>
      <c r="D99" s="292"/>
      <c r="E99" s="21">
        <v>1664</v>
      </c>
      <c r="F99" s="22"/>
    </row>
    <row r="100" spans="1:6" s="64" customFormat="1" ht="16.5" customHeight="1">
      <c r="A100" s="31">
        <v>4120</v>
      </c>
      <c r="B100" s="34" t="s">
        <v>36</v>
      </c>
      <c r="C100" s="35"/>
      <c r="D100" s="292"/>
      <c r="E100" s="21"/>
      <c r="F100" s="22">
        <v>24</v>
      </c>
    </row>
    <row r="101" spans="1:6" s="64" customFormat="1" ht="15" customHeight="1">
      <c r="A101" s="42">
        <v>80110</v>
      </c>
      <c r="B101" s="51" t="s">
        <v>46</v>
      </c>
      <c r="C101" s="304"/>
      <c r="D101" s="176"/>
      <c r="E101" s="104">
        <f>SUM(E102:E117)</f>
        <v>32620</v>
      </c>
      <c r="F101" s="243">
        <f>SUM(F102:F117)</f>
        <v>34360</v>
      </c>
    </row>
    <row r="102" spans="1:6" s="64" customFormat="1" ht="15" customHeight="1">
      <c r="A102" s="31">
        <v>4010</v>
      </c>
      <c r="B102" s="34" t="s">
        <v>47</v>
      </c>
      <c r="C102" s="305"/>
      <c r="D102" s="220"/>
      <c r="E102" s="110"/>
      <c r="F102" s="33">
        <v>32000</v>
      </c>
    </row>
    <row r="103" spans="1:6" s="64" customFormat="1" ht="15">
      <c r="A103" s="31">
        <v>4110</v>
      </c>
      <c r="B103" s="32" t="s">
        <v>32</v>
      </c>
      <c r="C103" s="305"/>
      <c r="D103" s="220"/>
      <c r="E103" s="110">
        <v>18200</v>
      </c>
      <c r="F103" s="33"/>
    </row>
    <row r="104" spans="1:6" s="64" customFormat="1" ht="15">
      <c r="A104" s="31">
        <v>4120</v>
      </c>
      <c r="B104" s="34" t="s">
        <v>36</v>
      </c>
      <c r="C104" s="305"/>
      <c r="D104" s="220"/>
      <c r="E104" s="110">
        <v>1000</v>
      </c>
      <c r="F104" s="33"/>
    </row>
    <row r="105" spans="1:6" s="64" customFormat="1" ht="15">
      <c r="A105" s="31">
        <v>4140</v>
      </c>
      <c r="B105" s="34" t="s">
        <v>75</v>
      </c>
      <c r="C105" s="305"/>
      <c r="D105" s="220"/>
      <c r="E105" s="253">
        <v>130</v>
      </c>
      <c r="F105" s="33"/>
    </row>
    <row r="106" spans="1:6" s="64" customFormat="1" ht="15">
      <c r="A106" s="31">
        <v>4210</v>
      </c>
      <c r="B106" s="32" t="s">
        <v>22</v>
      </c>
      <c r="C106" s="305"/>
      <c r="D106" s="220"/>
      <c r="E106" s="253">
        <v>1350</v>
      </c>
      <c r="F106" s="33"/>
    </row>
    <row r="107" spans="1:6" s="64" customFormat="1" ht="30">
      <c r="A107" s="31">
        <v>4240</v>
      </c>
      <c r="B107" s="60" t="s">
        <v>33</v>
      </c>
      <c r="C107" s="305"/>
      <c r="D107" s="220"/>
      <c r="E107" s="253">
        <v>570</v>
      </c>
      <c r="F107" s="33"/>
    </row>
    <row r="108" spans="1:6" s="64" customFormat="1" ht="15">
      <c r="A108" s="31">
        <v>4260</v>
      </c>
      <c r="B108" s="34" t="s">
        <v>39</v>
      </c>
      <c r="C108" s="305"/>
      <c r="D108" s="220"/>
      <c r="E108" s="253">
        <v>10610</v>
      </c>
      <c r="F108" s="33"/>
    </row>
    <row r="109" spans="1:6" s="64" customFormat="1" ht="15">
      <c r="A109" s="31">
        <v>4270</v>
      </c>
      <c r="B109" s="34" t="s">
        <v>28</v>
      </c>
      <c r="C109" s="305"/>
      <c r="D109" s="220"/>
      <c r="E109" s="253"/>
      <c r="F109" s="33">
        <v>550</v>
      </c>
    </row>
    <row r="110" spans="1:6" s="64" customFormat="1" ht="15">
      <c r="A110" s="31">
        <v>4280</v>
      </c>
      <c r="B110" s="34" t="s">
        <v>68</v>
      </c>
      <c r="C110" s="305"/>
      <c r="D110" s="220"/>
      <c r="E110" s="253">
        <v>380</v>
      </c>
      <c r="F110" s="33"/>
    </row>
    <row r="111" spans="1:6" s="64" customFormat="1" ht="15">
      <c r="A111" s="31">
        <v>4300</v>
      </c>
      <c r="B111" s="34" t="s">
        <v>15</v>
      </c>
      <c r="C111" s="305"/>
      <c r="D111" s="220"/>
      <c r="E111" s="253"/>
      <c r="F111" s="33">
        <v>1400</v>
      </c>
    </row>
    <row r="112" spans="1:6" s="64" customFormat="1" ht="15">
      <c r="A112" s="31">
        <v>4350</v>
      </c>
      <c r="B112" s="34" t="s">
        <v>61</v>
      </c>
      <c r="C112" s="305"/>
      <c r="D112" s="220"/>
      <c r="E112" s="253">
        <v>50</v>
      </c>
      <c r="F112" s="33"/>
    </row>
    <row r="113" spans="1:6" s="64" customFormat="1" ht="30">
      <c r="A113" s="59">
        <v>4370</v>
      </c>
      <c r="B113" s="34" t="s">
        <v>62</v>
      </c>
      <c r="C113" s="305"/>
      <c r="D113" s="220"/>
      <c r="E113" s="253"/>
      <c r="F113" s="33">
        <v>80</v>
      </c>
    </row>
    <row r="114" spans="1:6" s="64" customFormat="1" ht="30">
      <c r="A114" s="59">
        <v>4390</v>
      </c>
      <c r="B114" s="34" t="s">
        <v>73</v>
      </c>
      <c r="C114" s="305"/>
      <c r="D114" s="220"/>
      <c r="E114" s="253">
        <v>320</v>
      </c>
      <c r="F114" s="33"/>
    </row>
    <row r="115" spans="1:6" s="64" customFormat="1" ht="15">
      <c r="A115" s="59">
        <v>4410</v>
      </c>
      <c r="B115" s="34" t="s">
        <v>57</v>
      </c>
      <c r="C115" s="305"/>
      <c r="D115" s="220"/>
      <c r="E115" s="253"/>
      <c r="F115" s="33">
        <v>70</v>
      </c>
    </row>
    <row r="116" spans="1:6" s="64" customFormat="1" ht="15">
      <c r="A116" s="483">
        <v>4430</v>
      </c>
      <c r="B116" s="132" t="s">
        <v>12</v>
      </c>
      <c r="C116" s="496"/>
      <c r="D116" s="296"/>
      <c r="E116" s="252">
        <v>10</v>
      </c>
      <c r="F116" s="133"/>
    </row>
    <row r="117" spans="1:6" s="64" customFormat="1" ht="30">
      <c r="A117" s="31">
        <v>4700</v>
      </c>
      <c r="B117" s="60" t="s">
        <v>84</v>
      </c>
      <c r="C117" s="305"/>
      <c r="D117" s="220"/>
      <c r="E117" s="253"/>
      <c r="F117" s="33">
        <v>260</v>
      </c>
    </row>
    <row r="118" spans="1:6" s="64" customFormat="1" ht="28.5">
      <c r="A118" s="42">
        <v>80114</v>
      </c>
      <c r="B118" s="27" t="s">
        <v>163</v>
      </c>
      <c r="C118" s="433"/>
      <c r="D118" s="176"/>
      <c r="E118" s="434"/>
      <c r="F118" s="98">
        <f>SUM(F119)</f>
        <v>4500</v>
      </c>
    </row>
    <row r="119" spans="1:6" s="64" customFormat="1" ht="17.25" customHeight="1">
      <c r="A119" s="262">
        <v>4010</v>
      </c>
      <c r="B119" s="475" t="s">
        <v>47</v>
      </c>
      <c r="C119" s="433"/>
      <c r="D119" s="176"/>
      <c r="E119" s="434"/>
      <c r="F119" s="476">
        <v>4500</v>
      </c>
    </row>
    <row r="120" spans="1:6" s="64" customFormat="1" ht="16.5" customHeight="1">
      <c r="A120" s="42">
        <v>80146</v>
      </c>
      <c r="B120" s="27" t="s">
        <v>43</v>
      </c>
      <c r="C120" s="28"/>
      <c r="D120" s="294"/>
      <c r="E120" s="29">
        <f>SUM(E121:E124)</f>
        <v>6710</v>
      </c>
      <c r="F120" s="30">
        <f>SUM(F121:F124)</f>
        <v>6710</v>
      </c>
    </row>
    <row r="121" spans="1:6" s="64" customFormat="1" ht="12" customHeight="1">
      <c r="A121" s="31">
        <v>4300</v>
      </c>
      <c r="B121" s="34" t="s">
        <v>15</v>
      </c>
      <c r="C121" s="35"/>
      <c r="D121" s="292"/>
      <c r="E121" s="21">
        <v>1050</v>
      </c>
      <c r="F121" s="22"/>
    </row>
    <row r="122" spans="1:6" s="64" customFormat="1" ht="14.25" customHeight="1">
      <c r="A122" s="59">
        <v>4410</v>
      </c>
      <c r="B122" s="34" t="s">
        <v>57</v>
      </c>
      <c r="C122" s="35"/>
      <c r="D122" s="292"/>
      <c r="E122" s="21"/>
      <c r="F122" s="22">
        <v>1900</v>
      </c>
    </row>
    <row r="123" spans="1:6" s="64" customFormat="1" ht="33" customHeight="1">
      <c r="A123" s="31">
        <v>4700</v>
      </c>
      <c r="B123" s="60" t="s">
        <v>84</v>
      </c>
      <c r="C123" s="35"/>
      <c r="D123" s="292"/>
      <c r="E123" s="21"/>
      <c r="F123" s="22">
        <v>4810</v>
      </c>
    </row>
    <row r="124" spans="1:6" s="64" customFormat="1" ht="21.75" customHeight="1">
      <c r="A124" s="100">
        <v>4300</v>
      </c>
      <c r="B124" s="34" t="s">
        <v>204</v>
      </c>
      <c r="C124" s="258"/>
      <c r="D124" s="293"/>
      <c r="E124" s="63">
        <v>5660</v>
      </c>
      <c r="F124" s="96"/>
    </row>
    <row r="125" spans="1:6" s="64" customFormat="1" ht="17.25" customHeight="1">
      <c r="A125" s="42">
        <v>80195</v>
      </c>
      <c r="B125" s="27" t="s">
        <v>18</v>
      </c>
      <c r="C125" s="28"/>
      <c r="D125" s="294"/>
      <c r="E125" s="29">
        <f>SUM(E126:E132)+E133</f>
        <v>14324</v>
      </c>
      <c r="F125" s="30">
        <f>SUM(F126:F132)+F133</f>
        <v>24978</v>
      </c>
    </row>
    <row r="126" spans="1:6" s="64" customFormat="1" ht="30">
      <c r="A126" s="169">
        <v>2540</v>
      </c>
      <c r="B126" s="435" t="s">
        <v>86</v>
      </c>
      <c r="C126" s="161"/>
      <c r="D126" s="405"/>
      <c r="E126" s="61"/>
      <c r="F126" s="94">
        <v>450</v>
      </c>
    </row>
    <row r="127" spans="1:6" s="64" customFormat="1" ht="15">
      <c r="A127" s="31">
        <v>4210</v>
      </c>
      <c r="B127" s="32" t="s">
        <v>22</v>
      </c>
      <c r="C127" s="35"/>
      <c r="D127" s="291"/>
      <c r="E127" s="21">
        <v>390</v>
      </c>
      <c r="F127" s="22"/>
    </row>
    <row r="128" spans="1:6" s="64" customFormat="1" ht="15">
      <c r="A128" s="31">
        <v>4210</v>
      </c>
      <c r="B128" s="32" t="s">
        <v>22</v>
      </c>
      <c r="C128" s="35"/>
      <c r="D128" s="291"/>
      <c r="E128" s="21">
        <v>2034</v>
      </c>
      <c r="F128" s="22"/>
    </row>
    <row r="129" spans="1:6" s="64" customFormat="1" ht="30">
      <c r="A129" s="31">
        <v>4240</v>
      </c>
      <c r="B129" s="60" t="s">
        <v>33</v>
      </c>
      <c r="C129" s="35"/>
      <c r="D129" s="291"/>
      <c r="E129" s="21">
        <v>3600</v>
      </c>
      <c r="F129" s="22"/>
    </row>
    <row r="130" spans="1:6" s="64" customFormat="1" ht="27.75">
      <c r="A130" s="31">
        <v>4300</v>
      </c>
      <c r="B130" s="34" t="s">
        <v>205</v>
      </c>
      <c r="C130" s="35"/>
      <c r="D130" s="291"/>
      <c r="E130" s="21"/>
      <c r="F130" s="22">
        <v>5634</v>
      </c>
    </row>
    <row r="131" spans="1:6" s="64" customFormat="1" ht="20.25" customHeight="1">
      <c r="A131" s="181">
        <v>4300</v>
      </c>
      <c r="B131" s="46" t="s">
        <v>204</v>
      </c>
      <c r="C131" s="35"/>
      <c r="D131" s="291"/>
      <c r="E131" s="21"/>
      <c r="F131" s="22">
        <v>1414</v>
      </c>
    </row>
    <row r="132" spans="1:6" s="64" customFormat="1" ht="30">
      <c r="A132" s="181">
        <v>4750</v>
      </c>
      <c r="B132" s="20" t="s">
        <v>29</v>
      </c>
      <c r="C132" s="35"/>
      <c r="D132" s="291"/>
      <c r="E132" s="21"/>
      <c r="F132" s="22">
        <v>1280</v>
      </c>
    </row>
    <row r="133" spans="1:6" s="202" customFormat="1" ht="30">
      <c r="A133" s="442"/>
      <c r="B133" s="465" t="s">
        <v>169</v>
      </c>
      <c r="C133" s="306"/>
      <c r="D133" s="298"/>
      <c r="E133" s="40">
        <f>SUM(E134:E140)</f>
        <v>8300</v>
      </c>
      <c r="F133" s="178">
        <f>SUM(F134:F140)</f>
        <v>16200</v>
      </c>
    </row>
    <row r="134" spans="1:6" s="64" customFormat="1" ht="15">
      <c r="A134" s="181">
        <v>4217</v>
      </c>
      <c r="B134" s="32" t="s">
        <v>22</v>
      </c>
      <c r="C134" s="35"/>
      <c r="D134" s="291"/>
      <c r="E134" s="21">
        <v>2000</v>
      </c>
      <c r="F134" s="22"/>
    </row>
    <row r="135" spans="1:6" s="64" customFormat="1" ht="15">
      <c r="A135" s="181">
        <v>4307</v>
      </c>
      <c r="B135" s="46" t="s">
        <v>87</v>
      </c>
      <c r="C135" s="35"/>
      <c r="D135" s="291"/>
      <c r="E135" s="21">
        <v>1000</v>
      </c>
      <c r="F135" s="22"/>
    </row>
    <row r="136" spans="1:6" s="64" customFormat="1" ht="15">
      <c r="A136" s="415">
        <v>4417</v>
      </c>
      <c r="B136" s="46" t="s">
        <v>57</v>
      </c>
      <c r="C136" s="35"/>
      <c r="D136" s="291"/>
      <c r="E136" s="21"/>
      <c r="F136" s="22">
        <v>1200</v>
      </c>
    </row>
    <row r="137" spans="1:6" s="64" customFormat="1" ht="15">
      <c r="A137" s="415">
        <v>4427</v>
      </c>
      <c r="B137" s="46" t="s">
        <v>88</v>
      </c>
      <c r="C137" s="35"/>
      <c r="D137" s="291"/>
      <c r="E137" s="21"/>
      <c r="F137" s="22">
        <v>15000</v>
      </c>
    </row>
    <row r="138" spans="1:6" s="64" customFormat="1" ht="15">
      <c r="A138" s="181">
        <v>4437</v>
      </c>
      <c r="B138" s="20" t="s">
        <v>12</v>
      </c>
      <c r="C138" s="35"/>
      <c r="D138" s="291"/>
      <c r="E138" s="21">
        <v>1700</v>
      </c>
      <c r="F138" s="22"/>
    </row>
    <row r="139" spans="1:6" s="64" customFormat="1" ht="27" customHeight="1">
      <c r="A139" s="181">
        <v>4747</v>
      </c>
      <c r="B139" s="46" t="s">
        <v>38</v>
      </c>
      <c r="C139" s="35"/>
      <c r="D139" s="291"/>
      <c r="E139" s="21">
        <v>800</v>
      </c>
      <c r="F139" s="22"/>
    </row>
    <row r="140" spans="1:6" s="64" customFormat="1" ht="30.75" thickBot="1">
      <c r="A140" s="181">
        <v>4757</v>
      </c>
      <c r="B140" s="20" t="s">
        <v>29</v>
      </c>
      <c r="C140" s="35"/>
      <c r="D140" s="291"/>
      <c r="E140" s="21">
        <v>2800</v>
      </c>
      <c r="F140" s="22"/>
    </row>
    <row r="141" spans="1:6" s="64" customFormat="1" ht="18.75" customHeight="1" thickBot="1" thickTop="1">
      <c r="A141" s="23">
        <v>851</v>
      </c>
      <c r="B141" s="24" t="s">
        <v>58</v>
      </c>
      <c r="C141" s="25" t="s">
        <v>209</v>
      </c>
      <c r="D141" s="289"/>
      <c r="E141" s="15">
        <f>E142</f>
        <v>5000</v>
      </c>
      <c r="F141" s="16">
        <f>F142</f>
        <v>5000</v>
      </c>
    </row>
    <row r="142" spans="1:6" s="64" customFormat="1" ht="18" customHeight="1" thickTop="1">
      <c r="A142" s="42">
        <v>85153</v>
      </c>
      <c r="B142" s="27" t="s">
        <v>130</v>
      </c>
      <c r="C142" s="28"/>
      <c r="D142" s="294"/>
      <c r="E142" s="29">
        <f>E144</f>
        <v>5000</v>
      </c>
      <c r="F142" s="30">
        <f>F143</f>
        <v>5000</v>
      </c>
    </row>
    <row r="143" spans="1:6" s="64" customFormat="1" ht="15">
      <c r="A143" s="31">
        <v>4210</v>
      </c>
      <c r="B143" s="34" t="s">
        <v>22</v>
      </c>
      <c r="C143" s="35"/>
      <c r="D143" s="292"/>
      <c r="E143" s="21"/>
      <c r="F143" s="22">
        <v>5000</v>
      </c>
    </row>
    <row r="144" spans="1:6" s="64" customFormat="1" ht="21.75" customHeight="1" thickBot="1">
      <c r="A144" s="31">
        <v>4300</v>
      </c>
      <c r="B144" s="34" t="s">
        <v>15</v>
      </c>
      <c r="C144" s="35"/>
      <c r="D144" s="292"/>
      <c r="E144" s="21">
        <v>5000</v>
      </c>
      <c r="F144" s="22"/>
    </row>
    <row r="145" spans="1:6" s="64" customFormat="1" ht="18.75" customHeight="1" thickBot="1" thickTop="1">
      <c r="A145" s="23">
        <v>852</v>
      </c>
      <c r="B145" s="24" t="s">
        <v>19</v>
      </c>
      <c r="C145" s="25" t="s">
        <v>20</v>
      </c>
      <c r="D145" s="289"/>
      <c r="E145" s="15">
        <f>E146+E150+E155+E160+F160</f>
        <v>23371</v>
      </c>
      <c r="F145" s="16">
        <f>F146+F150+F155</f>
        <v>23371</v>
      </c>
    </row>
    <row r="146" spans="1:6" s="64" customFormat="1" ht="15" thickTop="1">
      <c r="A146" s="42">
        <v>85203</v>
      </c>
      <c r="B146" s="27" t="s">
        <v>64</v>
      </c>
      <c r="C146" s="28"/>
      <c r="D146" s="294"/>
      <c r="E146" s="29"/>
      <c r="F146" s="30">
        <f>SUM(F147:F149)</f>
        <v>371</v>
      </c>
    </row>
    <row r="147" spans="1:6" s="17" customFormat="1" ht="17.25" customHeight="1">
      <c r="A147" s="31"/>
      <c r="B147" s="39" t="s">
        <v>67</v>
      </c>
      <c r="C147" s="228"/>
      <c r="D147" s="284"/>
      <c r="E147" s="21"/>
      <c r="F147" s="22"/>
    </row>
    <row r="148" spans="1:6" s="17" customFormat="1" ht="18.75" customHeight="1">
      <c r="A148" s="59">
        <v>4110</v>
      </c>
      <c r="B148" s="34" t="s">
        <v>32</v>
      </c>
      <c r="C148" s="228"/>
      <c r="D148" s="284"/>
      <c r="E148" s="21"/>
      <c r="F148" s="22">
        <v>321</v>
      </c>
    </row>
    <row r="149" spans="1:6" s="17" customFormat="1" ht="18.75" customHeight="1">
      <c r="A149" s="100">
        <v>4120</v>
      </c>
      <c r="B149" s="132" t="s">
        <v>36</v>
      </c>
      <c r="C149" s="477"/>
      <c r="D149" s="282"/>
      <c r="E149" s="63"/>
      <c r="F149" s="96">
        <v>50</v>
      </c>
    </row>
    <row r="150" spans="1:6" s="64" customFormat="1" ht="57">
      <c r="A150" s="42">
        <v>85212</v>
      </c>
      <c r="B150" s="27" t="s">
        <v>53</v>
      </c>
      <c r="C150" s="28"/>
      <c r="D150" s="287"/>
      <c r="E150" s="29">
        <f>SUM(E151:E154)</f>
        <v>4000</v>
      </c>
      <c r="F150" s="30"/>
    </row>
    <row r="151" spans="1:6" s="17" customFormat="1" ht="15">
      <c r="A151" s="31">
        <v>4260</v>
      </c>
      <c r="B151" s="34" t="s">
        <v>39</v>
      </c>
      <c r="C151" s="228"/>
      <c r="D151" s="284"/>
      <c r="E151" s="21">
        <v>2000</v>
      </c>
      <c r="F151" s="22"/>
    </row>
    <row r="152" spans="1:6" s="17" customFormat="1" ht="15">
      <c r="A152" s="31">
        <v>4300</v>
      </c>
      <c r="B152" s="34" t="s">
        <v>15</v>
      </c>
      <c r="C152" s="228"/>
      <c r="D152" s="284"/>
      <c r="E152" s="21">
        <v>1600</v>
      </c>
      <c r="F152" s="22"/>
    </row>
    <row r="153" spans="1:6" s="17" customFormat="1" ht="30">
      <c r="A153" s="59">
        <v>4370</v>
      </c>
      <c r="B153" s="34" t="s">
        <v>62</v>
      </c>
      <c r="C153" s="228"/>
      <c r="D153" s="284"/>
      <c r="E153" s="21">
        <v>200</v>
      </c>
      <c r="F153" s="22"/>
    </row>
    <row r="154" spans="1:6" s="17" customFormat="1" ht="30">
      <c r="A154" s="31">
        <v>4750</v>
      </c>
      <c r="B154" s="20" t="s">
        <v>29</v>
      </c>
      <c r="C154" s="228"/>
      <c r="D154" s="284"/>
      <c r="E154" s="21">
        <v>200</v>
      </c>
      <c r="F154" s="22"/>
    </row>
    <row r="155" spans="1:6" s="17" customFormat="1" ht="15" customHeight="1">
      <c r="A155" s="42">
        <v>85219</v>
      </c>
      <c r="B155" s="27" t="s">
        <v>91</v>
      </c>
      <c r="C155" s="28"/>
      <c r="D155" s="294"/>
      <c r="E155" s="29">
        <f>SUM(E156:E159)</f>
        <v>9371</v>
      </c>
      <c r="F155" s="30">
        <f>SUM(F157:F159)</f>
        <v>23000</v>
      </c>
    </row>
    <row r="156" spans="1:6" s="17" customFormat="1" ht="17.25" customHeight="1">
      <c r="A156" s="59">
        <v>4110</v>
      </c>
      <c r="B156" s="34" t="s">
        <v>32</v>
      </c>
      <c r="C156" s="228"/>
      <c r="D156" s="291"/>
      <c r="E156" s="21">
        <v>9371</v>
      </c>
      <c r="F156" s="22"/>
    </row>
    <row r="157" spans="1:6" s="17" customFormat="1" ht="15.75" customHeight="1">
      <c r="A157" s="31">
        <v>4120</v>
      </c>
      <c r="B157" s="34" t="s">
        <v>36</v>
      </c>
      <c r="C157" s="228"/>
      <c r="D157" s="284"/>
      <c r="E157" s="21"/>
      <c r="F157" s="22">
        <v>10000</v>
      </c>
    </row>
    <row r="158" spans="1:6" s="17" customFormat="1" ht="18.75" customHeight="1">
      <c r="A158" s="31">
        <v>4210</v>
      </c>
      <c r="B158" s="34" t="s">
        <v>22</v>
      </c>
      <c r="C158" s="228"/>
      <c r="D158" s="284"/>
      <c r="E158" s="21"/>
      <c r="F158" s="22">
        <v>6000</v>
      </c>
    </row>
    <row r="159" spans="1:6" s="17" customFormat="1" ht="18.75" customHeight="1">
      <c r="A159" s="31">
        <v>4300</v>
      </c>
      <c r="B159" s="34" t="s">
        <v>15</v>
      </c>
      <c r="C159" s="228"/>
      <c r="D159" s="284"/>
      <c r="E159" s="21"/>
      <c r="F159" s="22">
        <v>7000</v>
      </c>
    </row>
    <row r="160" spans="1:6" s="17" customFormat="1" ht="27" customHeight="1">
      <c r="A160" s="42">
        <v>85228</v>
      </c>
      <c r="B160" s="27" t="s">
        <v>134</v>
      </c>
      <c r="C160" s="28"/>
      <c r="D160" s="294"/>
      <c r="E160" s="29">
        <f>E161</f>
        <v>10000</v>
      </c>
      <c r="F160" s="30"/>
    </row>
    <row r="161" spans="1:6" s="17" customFormat="1" ht="18.75" customHeight="1" thickBot="1">
      <c r="A161" s="59">
        <v>4110</v>
      </c>
      <c r="B161" s="34" t="s">
        <v>32</v>
      </c>
      <c r="C161" s="228"/>
      <c r="D161" s="284"/>
      <c r="E161" s="21">
        <v>10000</v>
      </c>
      <c r="F161" s="22"/>
    </row>
    <row r="162" spans="1:6" s="64" customFormat="1" ht="31.5" customHeight="1" thickBot="1" thickTop="1">
      <c r="A162" s="23">
        <v>854</v>
      </c>
      <c r="B162" s="24" t="s">
        <v>31</v>
      </c>
      <c r="C162" s="25" t="s">
        <v>17</v>
      </c>
      <c r="D162" s="289"/>
      <c r="E162" s="15">
        <f>E163</f>
        <v>900</v>
      </c>
      <c r="F162" s="16">
        <f>F163</f>
        <v>900</v>
      </c>
    </row>
    <row r="163" spans="1:6" s="64" customFormat="1" ht="17.25" customHeight="1" thickTop="1">
      <c r="A163" s="37">
        <v>85401</v>
      </c>
      <c r="B163" s="105" t="s">
        <v>48</v>
      </c>
      <c r="C163" s="205"/>
      <c r="D163" s="290"/>
      <c r="E163" s="18">
        <f>SUM(E164:E165)</f>
        <v>900</v>
      </c>
      <c r="F163" s="19">
        <f>SUM(F164:F165)</f>
        <v>900</v>
      </c>
    </row>
    <row r="164" spans="1:6" s="64" customFormat="1" ht="15.75" customHeight="1">
      <c r="A164" s="31">
        <v>4010</v>
      </c>
      <c r="B164" s="34" t="s">
        <v>47</v>
      </c>
      <c r="C164" s="35"/>
      <c r="D164" s="292"/>
      <c r="E164" s="21">
        <v>900</v>
      </c>
      <c r="F164" s="22"/>
    </row>
    <row r="165" spans="1:6" s="64" customFormat="1" ht="19.5" customHeight="1" thickBot="1">
      <c r="A165" s="59">
        <v>4110</v>
      </c>
      <c r="B165" s="34" t="s">
        <v>32</v>
      </c>
      <c r="C165" s="258"/>
      <c r="D165" s="293"/>
      <c r="E165" s="63"/>
      <c r="F165" s="96">
        <v>900</v>
      </c>
    </row>
    <row r="166" spans="1:6" s="64" customFormat="1" ht="30" customHeight="1" thickBot="1" thickTop="1">
      <c r="A166" s="23">
        <v>900</v>
      </c>
      <c r="B166" s="24" t="s">
        <v>59</v>
      </c>
      <c r="C166" s="25" t="s">
        <v>27</v>
      </c>
      <c r="D166" s="289"/>
      <c r="E166" s="15">
        <f>E167+E172+E169</f>
        <v>218000</v>
      </c>
      <c r="F166" s="36">
        <f>F167+F172+F169</f>
        <v>333000</v>
      </c>
    </row>
    <row r="167" spans="1:6" s="64" customFormat="1" ht="20.25" customHeight="1" thickTop="1">
      <c r="A167" s="37">
        <v>90013</v>
      </c>
      <c r="B167" s="86" t="s">
        <v>131</v>
      </c>
      <c r="C167" s="205"/>
      <c r="D167" s="290"/>
      <c r="E167" s="18"/>
      <c r="F167" s="38">
        <f>F168</f>
        <v>115000</v>
      </c>
    </row>
    <row r="168" spans="1:6" s="17" customFormat="1" ht="15.75" customHeight="1">
      <c r="A168" s="262">
        <v>4300</v>
      </c>
      <c r="B168" s="475" t="s">
        <v>15</v>
      </c>
      <c r="C168" s="478"/>
      <c r="D168" s="479"/>
      <c r="E168" s="263"/>
      <c r="F168" s="480">
        <v>115000</v>
      </c>
    </row>
    <row r="169" spans="1:6" s="64" customFormat="1" ht="20.25" customHeight="1">
      <c r="A169" s="403">
        <v>90015</v>
      </c>
      <c r="B169" s="86" t="s">
        <v>202</v>
      </c>
      <c r="C169" s="258"/>
      <c r="D169" s="293"/>
      <c r="E169" s="259">
        <f>SUM(E170:E171)</f>
        <v>181000</v>
      </c>
      <c r="F169" s="440">
        <f>SUM(F170:F171)</f>
        <v>181000</v>
      </c>
    </row>
    <row r="170" spans="1:6" s="17" customFormat="1" ht="15.75" customHeight="1">
      <c r="A170" s="31">
        <v>4260</v>
      </c>
      <c r="B170" s="34" t="s">
        <v>39</v>
      </c>
      <c r="C170" s="306"/>
      <c r="D170" s="298"/>
      <c r="E170" s="21">
        <v>181000</v>
      </c>
      <c r="F170" s="41"/>
    </row>
    <row r="171" spans="1:6" s="17" customFormat="1" ht="15.75" customHeight="1">
      <c r="A171" s="31">
        <v>4270</v>
      </c>
      <c r="B171" s="34" t="s">
        <v>28</v>
      </c>
      <c r="C171" s="306"/>
      <c r="D171" s="298"/>
      <c r="E171" s="21"/>
      <c r="F171" s="41">
        <v>181000</v>
      </c>
    </row>
    <row r="172" spans="1:6" s="202" customFormat="1" ht="15.75" customHeight="1">
      <c r="A172" s="42">
        <v>90095</v>
      </c>
      <c r="B172" s="27" t="s">
        <v>18</v>
      </c>
      <c r="C172" s="28"/>
      <c r="D172" s="294"/>
      <c r="E172" s="29">
        <f>SUM(E173:E176)</f>
        <v>37000</v>
      </c>
      <c r="F172" s="243">
        <f>SUM(F173:F176)</f>
        <v>37000</v>
      </c>
    </row>
    <row r="173" spans="1:6" s="17" customFormat="1" ht="39.75" customHeight="1">
      <c r="A173" s="31">
        <v>6050</v>
      </c>
      <c r="B173" s="34" t="s">
        <v>207</v>
      </c>
      <c r="C173" s="228"/>
      <c r="D173" s="291"/>
      <c r="E173" s="21"/>
      <c r="F173" s="41">
        <v>32500</v>
      </c>
    </row>
    <row r="174" spans="1:6" s="17" customFormat="1" ht="30" customHeight="1">
      <c r="A174" s="31">
        <v>6050</v>
      </c>
      <c r="B174" s="34" t="s">
        <v>206</v>
      </c>
      <c r="C174" s="228"/>
      <c r="D174" s="291"/>
      <c r="E174" s="21">
        <v>32500</v>
      </c>
      <c r="F174" s="41"/>
    </row>
    <row r="175" spans="1:6" s="17" customFormat="1" ht="15.75" customHeight="1">
      <c r="A175" s="31">
        <v>4300</v>
      </c>
      <c r="B175" s="34" t="s">
        <v>160</v>
      </c>
      <c r="C175" s="228"/>
      <c r="D175" s="291"/>
      <c r="E175" s="21"/>
      <c r="F175" s="41">
        <v>4500</v>
      </c>
    </row>
    <row r="176" spans="1:6" s="17" customFormat="1" ht="16.5" customHeight="1" thickBot="1">
      <c r="A176" s="31">
        <v>4300</v>
      </c>
      <c r="B176" s="34" t="s">
        <v>191</v>
      </c>
      <c r="C176" s="228"/>
      <c r="D176" s="291"/>
      <c r="E176" s="21">
        <v>4500</v>
      </c>
      <c r="F176" s="41"/>
    </row>
    <row r="177" spans="1:6" s="64" customFormat="1" ht="30" customHeight="1" thickBot="1" thickTop="1">
      <c r="A177" s="23">
        <v>921</v>
      </c>
      <c r="B177" s="24" t="s">
        <v>175</v>
      </c>
      <c r="C177" s="25"/>
      <c r="D177" s="289"/>
      <c r="E177" s="15">
        <f>E178+E181</f>
        <v>30850</v>
      </c>
      <c r="F177" s="36">
        <f>F178+F181</f>
        <v>30850</v>
      </c>
    </row>
    <row r="178" spans="1:6" s="64" customFormat="1" ht="33" customHeight="1" thickTop="1">
      <c r="A178" s="37">
        <v>92109</v>
      </c>
      <c r="B178" s="86" t="s">
        <v>176</v>
      </c>
      <c r="C178" s="205" t="s">
        <v>20</v>
      </c>
      <c r="D178" s="290"/>
      <c r="E178" s="18">
        <f>E179</f>
        <v>30000</v>
      </c>
      <c r="F178" s="38">
        <f>F180</f>
        <v>30000</v>
      </c>
    </row>
    <row r="179" spans="1:6" s="17" customFormat="1" ht="42.75" customHeight="1">
      <c r="A179" s="169">
        <v>2480</v>
      </c>
      <c r="B179" s="426" t="s">
        <v>192</v>
      </c>
      <c r="C179" s="408"/>
      <c r="D179" s="409"/>
      <c r="E179" s="61">
        <v>30000</v>
      </c>
      <c r="F179" s="455"/>
    </row>
    <row r="180" spans="1:6" s="17" customFormat="1" ht="47.25" customHeight="1">
      <c r="A180" s="31">
        <v>2480</v>
      </c>
      <c r="B180" s="32" t="s">
        <v>193</v>
      </c>
      <c r="C180" s="228"/>
      <c r="D180" s="291"/>
      <c r="E180" s="170"/>
      <c r="F180" s="41">
        <v>30000</v>
      </c>
    </row>
    <row r="181" spans="1:6" s="64" customFormat="1" ht="15" customHeight="1">
      <c r="A181" s="190">
        <v>92195</v>
      </c>
      <c r="B181" s="196" t="s">
        <v>18</v>
      </c>
      <c r="C181" s="28" t="s">
        <v>56</v>
      </c>
      <c r="D181" s="448"/>
      <c r="E181" s="449">
        <f>E183+E185</f>
        <v>850</v>
      </c>
      <c r="F181" s="243">
        <f>F184</f>
        <v>850</v>
      </c>
    </row>
    <row r="182" spans="1:6" s="17" customFormat="1" ht="15" customHeight="1">
      <c r="A182" s="181"/>
      <c r="B182" s="452" t="s">
        <v>174</v>
      </c>
      <c r="C182" s="228"/>
      <c r="D182" s="451"/>
      <c r="E182" s="216"/>
      <c r="F182" s="41"/>
    </row>
    <row r="183" spans="1:6" s="17" customFormat="1" ht="15" customHeight="1">
      <c r="A183" s="181">
        <v>4210</v>
      </c>
      <c r="B183" s="46" t="s">
        <v>22</v>
      </c>
      <c r="C183" s="228"/>
      <c r="D183" s="450"/>
      <c r="E183" s="170">
        <v>650</v>
      </c>
      <c r="F183" s="41"/>
    </row>
    <row r="184" spans="1:6" s="17" customFormat="1" ht="16.5" customHeight="1">
      <c r="A184" s="181">
        <v>4300</v>
      </c>
      <c r="B184" s="32" t="s">
        <v>15</v>
      </c>
      <c r="C184" s="228"/>
      <c r="D184" s="450"/>
      <c r="E184" s="170"/>
      <c r="F184" s="41">
        <v>850</v>
      </c>
    </row>
    <row r="185" spans="1:6" s="17" customFormat="1" ht="13.5" customHeight="1" thickBot="1">
      <c r="A185" s="181">
        <v>4430</v>
      </c>
      <c r="B185" s="32" t="s">
        <v>12</v>
      </c>
      <c r="C185" s="228"/>
      <c r="D185" s="450"/>
      <c r="E185" s="170">
        <v>200</v>
      </c>
      <c r="F185" s="41"/>
    </row>
    <row r="186" spans="1:6" s="64" customFormat="1" ht="21.75" customHeight="1" thickBot="1" thickTop="1">
      <c r="A186" s="189">
        <v>926</v>
      </c>
      <c r="B186" s="428" t="s">
        <v>179</v>
      </c>
      <c r="C186" s="25" t="s">
        <v>20</v>
      </c>
      <c r="D186" s="289"/>
      <c r="E186" s="467">
        <f>E187</f>
        <v>2000</v>
      </c>
      <c r="F186" s="453">
        <f>F187</f>
        <v>2000</v>
      </c>
    </row>
    <row r="187" spans="1:6" s="64" customFormat="1" ht="17.25" customHeight="1" thickTop="1">
      <c r="A187" s="436">
        <v>92695</v>
      </c>
      <c r="B187" s="454" t="s">
        <v>18</v>
      </c>
      <c r="C187" s="35"/>
      <c r="D187" s="292"/>
      <c r="E187" s="468">
        <f>E189</f>
        <v>2000</v>
      </c>
      <c r="F187" s="447">
        <f>F188</f>
        <v>2000</v>
      </c>
    </row>
    <row r="188" spans="1:6" s="17" customFormat="1" ht="30" customHeight="1">
      <c r="A188" s="425">
        <v>3040</v>
      </c>
      <c r="B188" s="426" t="s">
        <v>180</v>
      </c>
      <c r="C188" s="321"/>
      <c r="D188" s="405"/>
      <c r="E188" s="216"/>
      <c r="F188" s="455">
        <v>2000</v>
      </c>
    </row>
    <row r="189" spans="1:6" s="17" customFormat="1" ht="16.5" customHeight="1" thickBot="1">
      <c r="A189" s="194">
        <v>4110</v>
      </c>
      <c r="B189" s="424" t="s">
        <v>32</v>
      </c>
      <c r="C189" s="456"/>
      <c r="D189" s="299"/>
      <c r="E189" s="469">
        <v>2000</v>
      </c>
      <c r="F189" s="457"/>
    </row>
    <row r="190" spans="1:6" s="64" customFormat="1" ht="18" customHeight="1" thickBot="1" thickTop="1">
      <c r="A190" s="538"/>
      <c r="B190" s="88" t="s">
        <v>23</v>
      </c>
      <c r="C190" s="157"/>
      <c r="D190" s="316">
        <f>D166+D162+D145+D141+D77+D28+D11+D177+D71</f>
        <v>10549</v>
      </c>
      <c r="E190" s="142">
        <f>E186+E177+E166+E162+E145+E141+E77+E71+E28+E24+E11</f>
        <v>1016085</v>
      </c>
      <c r="F190" s="501">
        <f>E186+F177+F166+F162+F145+F141+F77+F71+F28+F24+F11</f>
        <v>996379</v>
      </c>
    </row>
    <row r="191" spans="1:6" s="64" customFormat="1" ht="17.25" customHeight="1" thickBot="1" thickTop="1">
      <c r="A191" s="539"/>
      <c r="B191" s="89" t="s">
        <v>24</v>
      </c>
      <c r="C191" s="158"/>
      <c r="D191" s="278"/>
      <c r="E191" s="203">
        <f>F190-E190</f>
        <v>-19706</v>
      </c>
      <c r="F191" s="502"/>
    </row>
    <row r="192" spans="1:6" s="64" customFormat="1" ht="15.75" thickTop="1">
      <c r="A192" s="540"/>
      <c r="B192" s="127"/>
      <c r="C192" s="159"/>
      <c r="D192" s="127"/>
      <c r="E192" s="127"/>
      <c r="F192" s="127"/>
    </row>
    <row r="193" spans="1:6" s="64" customFormat="1" ht="15">
      <c r="A193" s="540"/>
      <c r="B193" s="127"/>
      <c r="C193" s="159"/>
      <c r="D193" s="127"/>
      <c r="E193" s="127"/>
      <c r="F193" s="127"/>
    </row>
    <row r="194" spans="1:6" s="64" customFormat="1" ht="15">
      <c r="A194" s="540"/>
      <c r="B194" s="127"/>
      <c r="C194" s="159"/>
      <c r="D194" s="127"/>
      <c r="E194" s="127"/>
      <c r="F194" s="127"/>
    </row>
    <row r="195" spans="1:6" s="64" customFormat="1" ht="15">
      <c r="A195" s="540"/>
      <c r="B195" s="127"/>
      <c r="C195" s="159"/>
      <c r="D195" s="127"/>
      <c r="E195" s="127"/>
      <c r="F195" s="127"/>
    </row>
    <row r="196" spans="1:6" s="64" customFormat="1" ht="15">
      <c r="A196" s="540"/>
      <c r="B196" s="127"/>
      <c r="C196" s="159"/>
      <c r="D196" s="127"/>
      <c r="E196" s="127"/>
      <c r="F196" s="127"/>
    </row>
    <row r="197" spans="1:6" s="64" customFormat="1" ht="15">
      <c r="A197" s="540"/>
      <c r="B197" s="127"/>
      <c r="C197" s="159"/>
      <c r="D197" s="127"/>
      <c r="E197" s="127"/>
      <c r="F197" s="127"/>
    </row>
    <row r="198" spans="1:6" s="17" customFormat="1" ht="15">
      <c r="A198" s="540"/>
      <c r="B198" s="127"/>
      <c r="C198" s="159"/>
      <c r="D198" s="127"/>
      <c r="E198" s="127"/>
      <c r="F198" s="127"/>
    </row>
    <row r="199" spans="1:6" s="17" customFormat="1" ht="15">
      <c r="A199" s="531"/>
      <c r="B199" s="114"/>
      <c r="C199" s="153"/>
      <c r="D199" s="114"/>
      <c r="E199" s="114"/>
      <c r="F199" s="114"/>
    </row>
    <row r="200" spans="1:6" s="17" customFormat="1" ht="15">
      <c r="A200" s="531"/>
      <c r="B200" s="114"/>
      <c r="C200" s="153"/>
      <c r="D200" s="114"/>
      <c r="E200" s="114"/>
      <c r="F200" s="114"/>
    </row>
    <row r="201" spans="1:6" s="128" customFormat="1" ht="15">
      <c r="A201" s="531"/>
      <c r="B201" s="114"/>
      <c r="C201" s="153"/>
      <c r="D201" s="114"/>
      <c r="E201" s="114"/>
      <c r="F201" s="114"/>
    </row>
    <row r="202" spans="1:6" s="129" customFormat="1" ht="15">
      <c r="A202" s="531"/>
      <c r="B202" s="114"/>
      <c r="C202" s="153"/>
      <c r="D202" s="114"/>
      <c r="E202" s="114"/>
      <c r="F202" s="114"/>
    </row>
    <row r="203" spans="1:6" s="127" customFormat="1" ht="15">
      <c r="A203" s="531"/>
      <c r="B203" s="114"/>
      <c r="C203" s="153"/>
      <c r="D203" s="114"/>
      <c r="E203" s="114"/>
      <c r="F203" s="114"/>
    </row>
    <row r="204" spans="1:6" s="127" customFormat="1" ht="15">
      <c r="A204" s="531"/>
      <c r="B204" s="114"/>
      <c r="C204" s="153"/>
      <c r="D204" s="114"/>
      <c r="E204" s="114"/>
      <c r="F204" s="114"/>
    </row>
    <row r="205" spans="1:6" s="127" customFormat="1" ht="15">
      <c r="A205" s="531"/>
      <c r="B205" s="114"/>
      <c r="C205" s="153"/>
      <c r="D205" s="114"/>
      <c r="E205" s="114"/>
      <c r="F205" s="114"/>
    </row>
    <row r="206" spans="1:6" s="127" customFormat="1" ht="15">
      <c r="A206" s="531"/>
      <c r="B206" s="114"/>
      <c r="C206" s="153"/>
      <c r="D206" s="114"/>
      <c r="E206" s="114"/>
      <c r="F206" s="114"/>
    </row>
    <row r="207" spans="1:6" s="127" customFormat="1" ht="15">
      <c r="A207" s="531"/>
      <c r="B207" s="114"/>
      <c r="C207" s="153"/>
      <c r="D207" s="114"/>
      <c r="E207" s="114"/>
      <c r="F207" s="114"/>
    </row>
    <row r="208" spans="1:6" s="127" customFormat="1" ht="15">
      <c r="A208" s="114"/>
      <c r="B208" s="114"/>
      <c r="C208" s="153"/>
      <c r="D208" s="114"/>
      <c r="E208" s="114"/>
      <c r="F208" s="114"/>
    </row>
    <row r="209" spans="1:6" s="127" customFormat="1" ht="15">
      <c r="A209" s="114"/>
      <c r="B209" s="114"/>
      <c r="C209" s="153"/>
      <c r="D209" s="114"/>
      <c r="E209" s="114"/>
      <c r="F209" s="114"/>
    </row>
  </sheetData>
  <printOptions horizontalCentered="1"/>
  <pageMargins left="0" right="0" top="0.984251968503937" bottom="0.5905511811023623" header="0.5118110236220472" footer="0.5118110236220472"/>
  <pageSetup firstPageNumber="5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workbookViewId="0" topLeftCell="A1">
      <selection activeCell="E3" sqref="E3"/>
    </sheetView>
  </sheetViews>
  <sheetFormatPr defaultColWidth="9.00390625" defaultRowHeight="12.75"/>
  <cols>
    <col min="1" max="1" width="7.875" style="66" customWidth="1"/>
    <col min="2" max="2" width="40.375" style="66" customWidth="1"/>
    <col min="3" max="3" width="7.125" style="162" customWidth="1"/>
    <col min="4" max="4" width="14.625" style="66" customWidth="1"/>
    <col min="5" max="5" width="13.00390625" style="66" customWidth="1"/>
    <col min="6" max="6" width="11.75390625" style="66" customWidth="1"/>
    <col min="7" max="16384" width="10.00390625" style="66" customWidth="1"/>
  </cols>
  <sheetData>
    <row r="1" spans="2:5" ht="12" customHeight="1">
      <c r="B1" s="134"/>
      <c r="C1" s="67"/>
      <c r="D1" s="67"/>
      <c r="E1" s="67" t="s">
        <v>25</v>
      </c>
    </row>
    <row r="2" spans="1:5" ht="13.5" customHeight="1">
      <c r="A2" s="68"/>
      <c r="B2" s="69"/>
      <c r="C2" s="71"/>
      <c r="D2" s="71"/>
      <c r="E2" s="71" t="s">
        <v>213</v>
      </c>
    </row>
    <row r="3" spans="1:5" ht="11.25" customHeight="1">
      <c r="A3" s="68"/>
      <c r="B3" s="69"/>
      <c r="C3" s="71"/>
      <c r="D3" s="71"/>
      <c r="E3" s="71" t="s">
        <v>1</v>
      </c>
    </row>
    <row r="4" spans="1:5" ht="12.75" customHeight="1">
      <c r="A4" s="68"/>
      <c r="B4" s="69"/>
      <c r="C4" s="71"/>
      <c r="D4" s="71"/>
      <c r="E4" s="71" t="s">
        <v>214</v>
      </c>
    </row>
    <row r="5" spans="1:5" ht="6.75" customHeight="1">
      <c r="A5" s="68"/>
      <c r="B5" s="69"/>
      <c r="C5" s="71"/>
      <c r="D5" s="71"/>
      <c r="E5" s="70"/>
    </row>
    <row r="6" spans="1:6" s="76" customFormat="1" ht="37.5">
      <c r="A6" s="72" t="s">
        <v>51</v>
      </c>
      <c r="B6" s="73"/>
      <c r="C6" s="155"/>
      <c r="D6" s="74"/>
      <c r="E6" s="74"/>
      <c r="F6" s="74"/>
    </row>
    <row r="7" spans="1:6" s="76" customFormat="1" ht="14.25" customHeight="1" thickBot="1">
      <c r="A7" s="72"/>
      <c r="B7" s="73"/>
      <c r="C7" s="155"/>
      <c r="D7" s="74"/>
      <c r="E7" s="74"/>
      <c r="F7" s="135" t="s">
        <v>2</v>
      </c>
    </row>
    <row r="8" spans="1:6" s="82" customFormat="1" ht="21" customHeight="1">
      <c r="A8" s="186" t="s">
        <v>3</v>
      </c>
      <c r="B8" s="78" t="s">
        <v>4</v>
      </c>
      <c r="C8" s="79" t="s">
        <v>5</v>
      </c>
      <c r="D8" s="177" t="s">
        <v>6</v>
      </c>
      <c r="E8" s="80" t="s">
        <v>7</v>
      </c>
      <c r="F8" s="81"/>
    </row>
    <row r="9" spans="1:6" s="82" customFormat="1" ht="12.75" customHeight="1">
      <c r="A9" s="187" t="s">
        <v>8</v>
      </c>
      <c r="B9" s="136"/>
      <c r="C9" s="317" t="s">
        <v>9</v>
      </c>
      <c r="D9" s="279" t="s">
        <v>10</v>
      </c>
      <c r="E9" s="137" t="s">
        <v>11</v>
      </c>
      <c r="F9" s="138" t="s">
        <v>10</v>
      </c>
    </row>
    <row r="10" spans="1:6" s="65" customFormat="1" ht="9" customHeight="1" thickBot="1">
      <c r="A10" s="188">
        <v>1</v>
      </c>
      <c r="B10" s="139">
        <v>2</v>
      </c>
      <c r="C10" s="84">
        <v>3</v>
      </c>
      <c r="D10" s="307">
        <v>4</v>
      </c>
      <c r="E10" s="140">
        <v>5</v>
      </c>
      <c r="F10" s="141">
        <v>6</v>
      </c>
    </row>
    <row r="11" spans="1:6" s="64" customFormat="1" ht="15" customHeight="1" thickBot="1" thickTop="1">
      <c r="A11" s="85" t="s">
        <v>69</v>
      </c>
      <c r="B11" s="45" t="s">
        <v>70</v>
      </c>
      <c r="C11" s="300" t="s">
        <v>27</v>
      </c>
      <c r="D11" s="308"/>
      <c r="E11" s="109">
        <f>E12</f>
        <v>46800</v>
      </c>
      <c r="F11" s="36">
        <f>SUM(F12)</f>
        <v>45000</v>
      </c>
    </row>
    <row r="12" spans="1:6" s="64" customFormat="1" ht="27" customHeight="1" thickTop="1">
      <c r="A12" s="26" t="s">
        <v>71</v>
      </c>
      <c r="B12" s="97" t="s">
        <v>72</v>
      </c>
      <c r="C12" s="164"/>
      <c r="D12" s="309"/>
      <c r="E12" s="18">
        <f>SUM(E13:E17)</f>
        <v>46800</v>
      </c>
      <c r="F12" s="19">
        <f>SUM(F14:F17)</f>
        <v>45000</v>
      </c>
    </row>
    <row r="13" spans="1:6" s="17" customFormat="1" ht="14.25" customHeight="1">
      <c r="A13" s="487" t="s">
        <v>144</v>
      </c>
      <c r="B13" s="488" t="s">
        <v>22</v>
      </c>
      <c r="C13" s="223"/>
      <c r="D13" s="312"/>
      <c r="E13" s="21">
        <v>2000</v>
      </c>
      <c r="F13" s="53"/>
    </row>
    <row r="14" spans="1:6" s="17" customFormat="1" ht="14.25" customHeight="1">
      <c r="A14" s="181">
        <v>4270</v>
      </c>
      <c r="B14" s="239" t="s">
        <v>28</v>
      </c>
      <c r="C14" s="223"/>
      <c r="D14" s="208"/>
      <c r="E14" s="236"/>
      <c r="F14" s="53">
        <v>45000</v>
      </c>
    </row>
    <row r="15" spans="1:6" s="17" customFormat="1" ht="15">
      <c r="A15" s="181">
        <v>4300</v>
      </c>
      <c r="B15" s="239" t="s">
        <v>15</v>
      </c>
      <c r="C15" s="223"/>
      <c r="D15" s="208"/>
      <c r="E15" s="21">
        <v>1800</v>
      </c>
      <c r="F15" s="53"/>
    </row>
    <row r="16" spans="1:6" s="17" customFormat="1" ht="30">
      <c r="A16" s="181">
        <v>4390</v>
      </c>
      <c r="B16" s="240" t="s">
        <v>73</v>
      </c>
      <c r="C16" s="223"/>
      <c r="D16" s="208"/>
      <c r="E16" s="21">
        <v>3000</v>
      </c>
      <c r="F16" s="53"/>
    </row>
    <row r="17" spans="1:6" s="17" customFormat="1" ht="17.25" customHeight="1" thickBot="1">
      <c r="A17" s="194">
        <v>6050</v>
      </c>
      <c r="B17" s="241" t="s">
        <v>41</v>
      </c>
      <c r="C17" s="160"/>
      <c r="D17" s="310"/>
      <c r="E17" s="238">
        <v>40000</v>
      </c>
      <c r="F17" s="237"/>
    </row>
    <row r="18" spans="1:6" s="64" customFormat="1" ht="15.75" thickBot="1" thickTop="1">
      <c r="A18" s="189">
        <v>710</v>
      </c>
      <c r="B18" s="428" t="s">
        <v>82</v>
      </c>
      <c r="C18" s="25" t="s">
        <v>83</v>
      </c>
      <c r="D18" s="443"/>
      <c r="E18" s="15">
        <f>E19</f>
        <v>9030</v>
      </c>
      <c r="F18" s="49">
        <f>F19</f>
        <v>9030</v>
      </c>
    </row>
    <row r="19" spans="1:6" s="64" customFormat="1" ht="15" thickTop="1">
      <c r="A19" s="429">
        <v>71015</v>
      </c>
      <c r="B19" s="430" t="s">
        <v>93</v>
      </c>
      <c r="C19" s="35"/>
      <c r="D19" s="431"/>
      <c r="E19" s="242">
        <f>SUM(E20:E25)</f>
        <v>9030</v>
      </c>
      <c r="F19" s="244">
        <f>SUM(F20:F25)</f>
        <v>9030</v>
      </c>
    </row>
    <row r="20" spans="1:6" s="17" customFormat="1" ht="15">
      <c r="A20" s="31">
        <v>4210</v>
      </c>
      <c r="B20" s="32" t="s">
        <v>22</v>
      </c>
      <c r="C20" s="321"/>
      <c r="D20" s="427"/>
      <c r="E20" s="61"/>
      <c r="F20" s="62">
        <v>4441</v>
      </c>
    </row>
    <row r="21" spans="1:6" s="17" customFormat="1" ht="15">
      <c r="A21" s="31">
        <v>4280</v>
      </c>
      <c r="B21" s="34" t="s">
        <v>68</v>
      </c>
      <c r="C21" s="228"/>
      <c r="D21" s="208"/>
      <c r="E21" s="21"/>
      <c r="F21" s="53">
        <v>89</v>
      </c>
    </row>
    <row r="22" spans="1:6" s="17" customFormat="1" ht="15">
      <c r="A22" s="31">
        <v>4300</v>
      </c>
      <c r="B22" s="34" t="s">
        <v>87</v>
      </c>
      <c r="C22" s="228"/>
      <c r="D22" s="208"/>
      <c r="E22" s="21">
        <v>7000</v>
      </c>
      <c r="F22" s="53"/>
    </row>
    <row r="23" spans="1:6" s="17" customFormat="1" ht="26.25" customHeight="1">
      <c r="A23" s="59">
        <v>4370</v>
      </c>
      <c r="B23" s="34" t="s">
        <v>62</v>
      </c>
      <c r="C23" s="228"/>
      <c r="D23" s="208"/>
      <c r="E23" s="21">
        <v>400</v>
      </c>
      <c r="F23" s="53"/>
    </row>
    <row r="24" spans="1:6" s="17" customFormat="1" ht="13.5" customHeight="1">
      <c r="A24" s="181">
        <v>4410</v>
      </c>
      <c r="B24" s="20" t="s">
        <v>57</v>
      </c>
      <c r="C24" s="228"/>
      <c r="D24" s="208"/>
      <c r="E24" s="21">
        <v>1630</v>
      </c>
      <c r="F24" s="53"/>
    </row>
    <row r="25" spans="1:6" s="17" customFormat="1" ht="30.75" thickBot="1">
      <c r="A25" s="181">
        <v>4750</v>
      </c>
      <c r="B25" s="20" t="s">
        <v>29</v>
      </c>
      <c r="C25" s="228"/>
      <c r="D25" s="208"/>
      <c r="E25" s="21"/>
      <c r="F25" s="53">
        <v>4500</v>
      </c>
    </row>
    <row r="26" spans="1:6" s="64" customFormat="1" ht="13.5" customHeight="1" thickBot="1" thickTop="1">
      <c r="A26" s="23">
        <v>758</v>
      </c>
      <c r="B26" s="24" t="s">
        <v>85</v>
      </c>
      <c r="C26" s="25" t="s">
        <v>50</v>
      </c>
      <c r="D26" s="289">
        <f>D27</f>
        <v>1208</v>
      </c>
      <c r="E26" s="15"/>
      <c r="F26" s="49"/>
    </row>
    <row r="27" spans="1:6" s="64" customFormat="1" ht="30.75" customHeight="1" thickTop="1">
      <c r="A27" s="37">
        <v>75801</v>
      </c>
      <c r="B27" s="105" t="s">
        <v>132</v>
      </c>
      <c r="C27" s="205"/>
      <c r="D27" s="290">
        <f>D28</f>
        <v>1208</v>
      </c>
      <c r="E27" s="444"/>
      <c r="F27" s="19"/>
    </row>
    <row r="28" spans="1:6" s="17" customFormat="1" ht="15" customHeight="1" thickBot="1">
      <c r="A28" s="31">
        <v>2920</v>
      </c>
      <c r="B28" s="34" t="s">
        <v>133</v>
      </c>
      <c r="C28" s="228"/>
      <c r="D28" s="291">
        <v>1208</v>
      </c>
      <c r="E28" s="234"/>
      <c r="F28" s="22"/>
    </row>
    <row r="29" spans="1:6" s="64" customFormat="1" ht="15" customHeight="1" thickBot="1" thickTop="1">
      <c r="A29" s="189">
        <v>801</v>
      </c>
      <c r="B29" s="45" t="s">
        <v>16</v>
      </c>
      <c r="C29" s="25" t="s">
        <v>196</v>
      </c>
      <c r="D29" s="308"/>
      <c r="E29" s="445">
        <f>E30+E33+E35+E49+E52+E62+E67</f>
        <v>107518</v>
      </c>
      <c r="F29" s="36">
        <f>F30+F33+F35+F49+F52+F62+F67</f>
        <v>129024</v>
      </c>
    </row>
    <row r="30" spans="1:6" s="64" customFormat="1" ht="16.5" customHeight="1" thickTop="1">
      <c r="A30" s="37">
        <v>80102</v>
      </c>
      <c r="B30" s="323" t="s">
        <v>164</v>
      </c>
      <c r="C30" s="164"/>
      <c r="D30" s="309"/>
      <c r="E30" s="419">
        <f>SUM(E31:E32)</f>
        <v>100</v>
      </c>
      <c r="F30" s="38">
        <f>SUM(F31:F32)</f>
        <v>1600</v>
      </c>
    </row>
    <row r="31" spans="1:6" s="64" customFormat="1" ht="13.5" customHeight="1">
      <c r="A31" s="31">
        <v>4350</v>
      </c>
      <c r="B31" s="34" t="s">
        <v>61</v>
      </c>
      <c r="C31" s="35"/>
      <c r="D31" s="314"/>
      <c r="E31" s="253">
        <v>100</v>
      </c>
      <c r="F31" s="33"/>
    </row>
    <row r="32" spans="1:6" s="64" customFormat="1" ht="12.75" customHeight="1">
      <c r="A32" s="277">
        <v>4440</v>
      </c>
      <c r="B32" s="255" t="s">
        <v>63</v>
      </c>
      <c r="C32" s="258"/>
      <c r="D32" s="438"/>
      <c r="E32" s="252"/>
      <c r="F32" s="133">
        <v>1600</v>
      </c>
    </row>
    <row r="33" spans="1:6" s="64" customFormat="1" ht="14.25" customHeight="1">
      <c r="A33" s="403">
        <v>80105</v>
      </c>
      <c r="B33" s="86" t="s">
        <v>165</v>
      </c>
      <c r="C33" s="437"/>
      <c r="D33" s="438"/>
      <c r="E33" s="439">
        <f>SUM(E34:E34)</f>
        <v>700</v>
      </c>
      <c r="F33" s="440"/>
    </row>
    <row r="34" spans="1:6" s="64" customFormat="1" ht="29.25" customHeight="1">
      <c r="A34" s="59">
        <v>4370</v>
      </c>
      <c r="B34" s="34" t="s">
        <v>62</v>
      </c>
      <c r="C34" s="35"/>
      <c r="D34" s="314"/>
      <c r="E34" s="253">
        <v>700</v>
      </c>
      <c r="F34" s="250"/>
    </row>
    <row r="35" spans="1:6" s="17" customFormat="1" ht="13.5" customHeight="1">
      <c r="A35" s="191">
        <v>80120</v>
      </c>
      <c r="B35" s="95" t="s">
        <v>40</v>
      </c>
      <c r="C35" s="318"/>
      <c r="D35" s="311"/>
      <c r="E35" s="29">
        <f>SUM(E36:E47)</f>
        <v>2827</v>
      </c>
      <c r="F35" s="30">
        <f>SUM(F36:F48)</f>
        <v>97473</v>
      </c>
    </row>
    <row r="36" spans="1:6" s="17" customFormat="1" ht="28.5" customHeight="1">
      <c r="A36" s="193">
        <v>2540</v>
      </c>
      <c r="B36" s="530" t="s">
        <v>86</v>
      </c>
      <c r="C36" s="228"/>
      <c r="D36" s="312"/>
      <c r="E36" s="21"/>
      <c r="F36" s="22">
        <v>3646</v>
      </c>
    </row>
    <row r="37" spans="1:6" s="17" customFormat="1" ht="14.25" customHeight="1">
      <c r="A37" s="31">
        <v>4110</v>
      </c>
      <c r="B37" s="32" t="s">
        <v>32</v>
      </c>
      <c r="C37" s="228"/>
      <c r="D37" s="312"/>
      <c r="E37" s="21">
        <v>1510</v>
      </c>
      <c r="F37" s="221"/>
    </row>
    <row r="38" spans="1:6" s="17" customFormat="1" ht="14.25" customHeight="1">
      <c r="A38" s="31">
        <v>4120</v>
      </c>
      <c r="B38" s="34" t="s">
        <v>36</v>
      </c>
      <c r="C38" s="228"/>
      <c r="D38" s="312"/>
      <c r="E38" s="21"/>
      <c r="F38" s="22">
        <v>2000</v>
      </c>
    </row>
    <row r="39" spans="1:6" s="17" customFormat="1" ht="14.25" customHeight="1">
      <c r="A39" s="31">
        <v>4210</v>
      </c>
      <c r="B39" s="32" t="s">
        <v>22</v>
      </c>
      <c r="C39" s="228"/>
      <c r="D39" s="312"/>
      <c r="E39" s="21">
        <v>500</v>
      </c>
      <c r="F39" s="22"/>
    </row>
    <row r="40" spans="1:6" s="17" customFormat="1" ht="14.25" customHeight="1">
      <c r="A40" s="31">
        <v>4260</v>
      </c>
      <c r="B40" s="60" t="s">
        <v>39</v>
      </c>
      <c r="C40" s="228"/>
      <c r="D40" s="312"/>
      <c r="E40" s="21"/>
      <c r="F40" s="22">
        <v>15000</v>
      </c>
    </row>
    <row r="41" spans="1:6" s="17" customFormat="1" ht="15">
      <c r="A41" s="31">
        <v>4280</v>
      </c>
      <c r="B41" s="34" t="s">
        <v>68</v>
      </c>
      <c r="C41" s="223"/>
      <c r="D41" s="312"/>
      <c r="E41" s="21">
        <v>100</v>
      </c>
      <c r="F41" s="22"/>
    </row>
    <row r="42" spans="1:6" s="17" customFormat="1" ht="13.5" customHeight="1">
      <c r="A42" s="31">
        <v>4300</v>
      </c>
      <c r="B42" s="34" t="s">
        <v>87</v>
      </c>
      <c r="C42" s="223"/>
      <c r="D42" s="312"/>
      <c r="E42" s="21"/>
      <c r="F42" s="22">
        <v>327</v>
      </c>
    </row>
    <row r="43" spans="1:6" s="17" customFormat="1" ht="13.5" customHeight="1">
      <c r="A43" s="31">
        <v>4350</v>
      </c>
      <c r="B43" s="34" t="s">
        <v>61</v>
      </c>
      <c r="C43" s="223"/>
      <c r="D43" s="312"/>
      <c r="E43" s="21">
        <v>190</v>
      </c>
      <c r="F43" s="22"/>
    </row>
    <row r="44" spans="1:6" s="17" customFormat="1" ht="12.75" customHeight="1">
      <c r="A44" s="59">
        <v>4410</v>
      </c>
      <c r="B44" s="46" t="s">
        <v>57</v>
      </c>
      <c r="C44" s="228"/>
      <c r="D44" s="312"/>
      <c r="E44" s="21"/>
      <c r="F44" s="22">
        <v>1500</v>
      </c>
    </row>
    <row r="45" spans="1:6" s="17" customFormat="1" ht="12.75" customHeight="1">
      <c r="A45" s="483">
        <v>4440</v>
      </c>
      <c r="B45" s="256" t="s">
        <v>63</v>
      </c>
      <c r="C45" s="477"/>
      <c r="D45" s="482"/>
      <c r="E45" s="63">
        <v>327</v>
      </c>
      <c r="F45" s="96"/>
    </row>
    <row r="46" spans="1:6" s="17" customFormat="1" ht="27.75" customHeight="1">
      <c r="A46" s="59">
        <v>4700</v>
      </c>
      <c r="B46" s="32" t="s">
        <v>84</v>
      </c>
      <c r="C46" s="228"/>
      <c r="D46" s="312"/>
      <c r="E46" s="21">
        <v>100</v>
      </c>
      <c r="F46" s="22"/>
    </row>
    <row r="47" spans="1:6" s="17" customFormat="1" ht="28.5" customHeight="1">
      <c r="A47" s="31">
        <v>4740</v>
      </c>
      <c r="B47" s="46" t="s">
        <v>38</v>
      </c>
      <c r="C47" s="228"/>
      <c r="D47" s="312"/>
      <c r="E47" s="21">
        <v>100</v>
      </c>
      <c r="F47" s="22"/>
    </row>
    <row r="48" spans="1:6" s="17" customFormat="1" ht="40.5" customHeight="1">
      <c r="A48" s="277">
        <v>6050</v>
      </c>
      <c r="B48" s="256" t="s">
        <v>195</v>
      </c>
      <c r="C48" s="477" t="s">
        <v>27</v>
      </c>
      <c r="D48" s="482"/>
      <c r="E48" s="63"/>
      <c r="F48" s="96">
        <v>75000</v>
      </c>
    </row>
    <row r="49" spans="1:6" s="17" customFormat="1" ht="15" customHeight="1">
      <c r="A49" s="191">
        <v>80123</v>
      </c>
      <c r="B49" s="95" t="s">
        <v>166</v>
      </c>
      <c r="C49" s="318"/>
      <c r="D49" s="311"/>
      <c r="E49" s="29"/>
      <c r="F49" s="52">
        <f>SUM(F50:F51)</f>
        <v>7930</v>
      </c>
    </row>
    <row r="50" spans="1:6" s="17" customFormat="1" ht="15">
      <c r="A50" s="31">
        <v>4110</v>
      </c>
      <c r="B50" s="32" t="s">
        <v>32</v>
      </c>
      <c r="C50" s="228"/>
      <c r="D50" s="312"/>
      <c r="E50" s="21"/>
      <c r="F50" s="22">
        <v>5900</v>
      </c>
    </row>
    <row r="51" spans="1:6" s="17" customFormat="1" ht="15">
      <c r="A51" s="59">
        <v>4440</v>
      </c>
      <c r="B51" s="46" t="s">
        <v>63</v>
      </c>
      <c r="C51" s="228"/>
      <c r="D51" s="312"/>
      <c r="E51" s="21"/>
      <c r="F51" s="22">
        <v>2030</v>
      </c>
    </row>
    <row r="52" spans="1:6" s="17" customFormat="1" ht="15">
      <c r="A52" s="191">
        <v>80130</v>
      </c>
      <c r="B52" s="195" t="s">
        <v>42</v>
      </c>
      <c r="C52" s="319"/>
      <c r="D52" s="313"/>
      <c r="E52" s="29">
        <f>SUM(E53:E61)</f>
        <v>19140</v>
      </c>
      <c r="F52" s="52">
        <f>SUM(F53:F61)</f>
        <v>19070</v>
      </c>
    </row>
    <row r="53" spans="1:6" s="17" customFormat="1" ht="30">
      <c r="A53" s="193">
        <v>2540</v>
      </c>
      <c r="B53" s="530" t="s">
        <v>86</v>
      </c>
      <c r="C53" s="228"/>
      <c r="D53" s="312"/>
      <c r="E53" s="21"/>
      <c r="F53" s="53">
        <v>2860</v>
      </c>
    </row>
    <row r="54" spans="1:6" s="17" customFormat="1" ht="14.25" customHeight="1">
      <c r="A54" s="31">
        <v>4110</v>
      </c>
      <c r="B54" s="32" t="s">
        <v>32</v>
      </c>
      <c r="C54" s="228"/>
      <c r="D54" s="312"/>
      <c r="E54" s="21">
        <v>5900</v>
      </c>
      <c r="F54" s="221"/>
    </row>
    <row r="55" spans="1:6" s="17" customFormat="1" ht="14.25" customHeight="1">
      <c r="A55" s="31">
        <v>4140</v>
      </c>
      <c r="B55" s="34" t="s">
        <v>75</v>
      </c>
      <c r="C55" s="228"/>
      <c r="D55" s="312"/>
      <c r="E55" s="21"/>
      <c r="F55" s="22">
        <v>230</v>
      </c>
    </row>
    <row r="56" spans="1:6" s="17" customFormat="1" ht="14.25" customHeight="1">
      <c r="A56" s="31">
        <v>4210</v>
      </c>
      <c r="B56" s="32" t="s">
        <v>22</v>
      </c>
      <c r="C56" s="228"/>
      <c r="D56" s="312"/>
      <c r="E56" s="21"/>
      <c r="F56" s="22">
        <v>12180</v>
      </c>
    </row>
    <row r="57" spans="1:6" s="17" customFormat="1" ht="14.25" customHeight="1">
      <c r="A57" s="31">
        <v>4300</v>
      </c>
      <c r="B57" s="46" t="s">
        <v>87</v>
      </c>
      <c r="C57" s="228"/>
      <c r="D57" s="312"/>
      <c r="E57" s="21"/>
      <c r="F57" s="22">
        <v>3800</v>
      </c>
    </row>
    <row r="58" spans="1:6" s="17" customFormat="1" ht="30">
      <c r="A58" s="59">
        <v>4370</v>
      </c>
      <c r="B58" s="34" t="s">
        <v>62</v>
      </c>
      <c r="C58" s="228"/>
      <c r="D58" s="312"/>
      <c r="E58" s="21">
        <v>500</v>
      </c>
      <c r="F58" s="22"/>
    </row>
    <row r="59" spans="1:6" s="17" customFormat="1" ht="15">
      <c r="A59" s="181">
        <v>4410</v>
      </c>
      <c r="B59" s="32" t="s">
        <v>57</v>
      </c>
      <c r="C59" s="223"/>
      <c r="D59" s="312"/>
      <c r="E59" s="21">
        <v>1630</v>
      </c>
      <c r="F59" s="22"/>
    </row>
    <row r="60" spans="1:6" s="17" customFormat="1" ht="15">
      <c r="A60" s="181">
        <v>4420</v>
      </c>
      <c r="B60" s="32" t="s">
        <v>88</v>
      </c>
      <c r="C60" s="223"/>
      <c r="D60" s="312"/>
      <c r="E60" s="21">
        <v>2400</v>
      </c>
      <c r="F60" s="22"/>
    </row>
    <row r="61" spans="1:6" s="17" customFormat="1" ht="15.75" customHeight="1">
      <c r="A61" s="181">
        <v>4440</v>
      </c>
      <c r="B61" s="32" t="s">
        <v>63</v>
      </c>
      <c r="C61" s="228"/>
      <c r="D61" s="312"/>
      <c r="E61" s="21">
        <v>8710</v>
      </c>
      <c r="F61" s="22"/>
    </row>
    <row r="62" spans="1:6" s="64" customFormat="1" ht="17.25" customHeight="1">
      <c r="A62" s="191">
        <v>80146</v>
      </c>
      <c r="B62" s="106" t="s">
        <v>43</v>
      </c>
      <c r="C62" s="28"/>
      <c r="D62" s="313"/>
      <c r="E62" s="29">
        <f>SUM(E63:E66)</f>
        <v>2950</v>
      </c>
      <c r="F62" s="30">
        <f>SUM(F63:F66)</f>
        <v>2950</v>
      </c>
    </row>
    <row r="63" spans="1:6" s="17" customFormat="1" ht="12.75" customHeight="1">
      <c r="A63" s="31">
        <v>4300</v>
      </c>
      <c r="B63" s="34" t="s">
        <v>87</v>
      </c>
      <c r="C63" s="228"/>
      <c r="D63" s="312"/>
      <c r="E63" s="275">
        <v>1750</v>
      </c>
      <c r="F63" s="226"/>
    </row>
    <row r="64" spans="1:6" s="17" customFormat="1" ht="13.5" customHeight="1">
      <c r="A64" s="181">
        <v>4410</v>
      </c>
      <c r="B64" s="32" t="s">
        <v>57</v>
      </c>
      <c r="C64" s="228"/>
      <c r="D64" s="312"/>
      <c r="E64" s="275"/>
      <c r="F64" s="226">
        <v>2550</v>
      </c>
    </row>
    <row r="65" spans="1:6" s="17" customFormat="1" ht="12" customHeight="1">
      <c r="A65" s="181">
        <v>4420</v>
      </c>
      <c r="B65" s="32" t="s">
        <v>88</v>
      </c>
      <c r="C65" s="228"/>
      <c r="D65" s="312"/>
      <c r="E65" s="275"/>
      <c r="F65" s="226">
        <v>400</v>
      </c>
    </row>
    <row r="66" spans="1:6" s="17" customFormat="1" ht="27" customHeight="1">
      <c r="A66" s="59">
        <v>4700</v>
      </c>
      <c r="B66" s="32" t="s">
        <v>84</v>
      </c>
      <c r="C66" s="228"/>
      <c r="D66" s="312"/>
      <c r="E66" s="275">
        <v>1200</v>
      </c>
      <c r="F66" s="226"/>
    </row>
    <row r="67" spans="1:6" s="17" customFormat="1" ht="15.75" customHeight="1">
      <c r="A67" s="190">
        <v>80195</v>
      </c>
      <c r="B67" s="97" t="s">
        <v>18</v>
      </c>
      <c r="C67" s="28"/>
      <c r="D67" s="313"/>
      <c r="E67" s="185">
        <f>SUM(E68:E72)</f>
        <v>81801</v>
      </c>
      <c r="F67" s="225">
        <f>SUM(F68:F72)</f>
        <v>1</v>
      </c>
    </row>
    <row r="68" spans="1:6" s="17" customFormat="1" ht="12.75" customHeight="1">
      <c r="A68" s="181">
        <v>4210</v>
      </c>
      <c r="B68" s="20" t="s">
        <v>22</v>
      </c>
      <c r="C68" s="228"/>
      <c r="D68" s="312"/>
      <c r="E68" s="112">
        <v>1000</v>
      </c>
      <c r="F68" s="254"/>
    </row>
    <row r="69" spans="1:6" s="17" customFormat="1" ht="27.75">
      <c r="A69" s="181">
        <v>4300</v>
      </c>
      <c r="B69" s="32" t="s">
        <v>197</v>
      </c>
      <c r="C69" s="228"/>
      <c r="D69" s="312"/>
      <c r="E69" s="112">
        <v>5000</v>
      </c>
      <c r="F69" s="113"/>
    </row>
    <row r="70" spans="1:6" s="17" customFormat="1" ht="27.75" customHeight="1">
      <c r="A70" s="31">
        <v>4300</v>
      </c>
      <c r="B70" s="34" t="s">
        <v>199</v>
      </c>
      <c r="C70" s="228"/>
      <c r="D70" s="312"/>
      <c r="E70" s="112">
        <v>800</v>
      </c>
      <c r="F70" s="113"/>
    </row>
    <row r="71" spans="1:6" s="17" customFormat="1" ht="42" customHeight="1">
      <c r="A71" s="31">
        <v>6050</v>
      </c>
      <c r="B71" s="34" t="s">
        <v>198</v>
      </c>
      <c r="C71" s="228" t="s">
        <v>27</v>
      </c>
      <c r="D71" s="312"/>
      <c r="E71" s="112">
        <v>75000</v>
      </c>
      <c r="F71" s="113"/>
    </row>
    <row r="72" spans="1:6" s="17" customFormat="1" ht="29.25" customHeight="1">
      <c r="A72" s="442"/>
      <c r="B72" s="465" t="s">
        <v>170</v>
      </c>
      <c r="C72" s="306"/>
      <c r="D72" s="298"/>
      <c r="E72" s="40">
        <f>E74</f>
        <v>1</v>
      </c>
      <c r="F72" s="178">
        <f>F73</f>
        <v>1</v>
      </c>
    </row>
    <row r="73" spans="1:6" s="17" customFormat="1" ht="15" customHeight="1">
      <c r="A73" s="181">
        <v>4217</v>
      </c>
      <c r="B73" s="32" t="s">
        <v>22</v>
      </c>
      <c r="C73" s="35"/>
      <c r="D73" s="291"/>
      <c r="E73" s="21"/>
      <c r="F73" s="22">
        <v>1</v>
      </c>
    </row>
    <row r="74" spans="1:6" s="17" customFormat="1" ht="15.75" customHeight="1" thickBot="1">
      <c r="A74" s="181">
        <v>4307</v>
      </c>
      <c r="B74" s="466" t="s">
        <v>87</v>
      </c>
      <c r="C74" s="35"/>
      <c r="D74" s="291"/>
      <c r="E74" s="21">
        <v>1</v>
      </c>
      <c r="F74" s="22"/>
    </row>
    <row r="75" spans="1:6" s="64" customFormat="1" ht="15.75" thickBot="1" thickTop="1">
      <c r="A75" s="23">
        <v>852</v>
      </c>
      <c r="B75" s="24" t="s">
        <v>19</v>
      </c>
      <c r="C75" s="25" t="s">
        <v>20</v>
      </c>
      <c r="D75" s="289"/>
      <c r="E75" s="15">
        <f>E101+E76</f>
        <v>6265</v>
      </c>
      <c r="F75" s="16">
        <f>F101+F76</f>
        <v>6265</v>
      </c>
    </row>
    <row r="76" spans="1:6" s="64" customFormat="1" ht="15" thickTop="1">
      <c r="A76" s="90">
        <v>85201</v>
      </c>
      <c r="B76" s="171" t="s">
        <v>137</v>
      </c>
      <c r="C76" s="35"/>
      <c r="D76" s="402"/>
      <c r="E76" s="92">
        <f>E77+E89</f>
        <v>5265</v>
      </c>
      <c r="F76" s="99">
        <f>F77+F89</f>
        <v>5265</v>
      </c>
    </row>
    <row r="77" spans="1:6" s="202" customFormat="1" ht="15">
      <c r="A77" s="406"/>
      <c r="B77" s="407" t="s">
        <v>138</v>
      </c>
      <c r="C77" s="408"/>
      <c r="D77" s="409"/>
      <c r="E77" s="410">
        <f>SUM(E78:E88)</f>
        <v>3530</v>
      </c>
      <c r="F77" s="411">
        <f>SUM(F78:F88)</f>
        <v>3530</v>
      </c>
    </row>
    <row r="78" spans="1:6" s="17" customFormat="1" ht="12.75" customHeight="1">
      <c r="A78" s="59">
        <v>4110</v>
      </c>
      <c r="B78" s="32" t="s">
        <v>32</v>
      </c>
      <c r="C78" s="228"/>
      <c r="D78" s="291"/>
      <c r="E78" s="21">
        <v>50</v>
      </c>
      <c r="F78" s="53"/>
    </row>
    <row r="79" spans="1:6" s="17" customFormat="1" ht="12.75" customHeight="1">
      <c r="A79" s="181">
        <v>4170</v>
      </c>
      <c r="B79" s="46" t="s">
        <v>139</v>
      </c>
      <c r="C79" s="228"/>
      <c r="D79" s="291"/>
      <c r="E79" s="21"/>
      <c r="F79" s="53">
        <v>10</v>
      </c>
    </row>
    <row r="80" spans="1:6" s="17" customFormat="1" ht="12.75" customHeight="1">
      <c r="A80" s="181">
        <v>4210</v>
      </c>
      <c r="B80" s="20" t="s">
        <v>22</v>
      </c>
      <c r="C80" s="228"/>
      <c r="D80" s="291"/>
      <c r="E80" s="21"/>
      <c r="F80" s="53">
        <v>2140</v>
      </c>
    </row>
    <row r="81" spans="1:6" s="17" customFormat="1" ht="12.75" customHeight="1">
      <c r="A81" s="181">
        <v>4260</v>
      </c>
      <c r="B81" s="46" t="s">
        <v>39</v>
      </c>
      <c r="C81" s="228"/>
      <c r="D81" s="291"/>
      <c r="E81" s="21"/>
      <c r="F81" s="53">
        <v>300</v>
      </c>
    </row>
    <row r="82" spans="1:6" s="17" customFormat="1" ht="12.75" customHeight="1">
      <c r="A82" s="181">
        <v>4270</v>
      </c>
      <c r="B82" s="46" t="s">
        <v>28</v>
      </c>
      <c r="C82" s="228"/>
      <c r="D82" s="291"/>
      <c r="E82" s="21">
        <v>870</v>
      </c>
      <c r="F82" s="53"/>
    </row>
    <row r="83" spans="1:6" s="17" customFormat="1" ht="12.75" customHeight="1">
      <c r="A83" s="181">
        <v>4280</v>
      </c>
      <c r="B83" s="46" t="s">
        <v>68</v>
      </c>
      <c r="C83" s="228"/>
      <c r="D83" s="291"/>
      <c r="E83" s="21">
        <v>2050</v>
      </c>
      <c r="F83" s="53"/>
    </row>
    <row r="84" spans="1:6" s="17" customFormat="1" ht="12.75" customHeight="1">
      <c r="A84" s="277">
        <v>4300</v>
      </c>
      <c r="B84" s="255" t="s">
        <v>15</v>
      </c>
      <c r="C84" s="477"/>
      <c r="D84" s="297"/>
      <c r="E84" s="63"/>
      <c r="F84" s="257">
        <v>660</v>
      </c>
    </row>
    <row r="85" spans="1:6" s="17" customFormat="1" ht="12.75" customHeight="1">
      <c r="A85" s="415">
        <v>4350</v>
      </c>
      <c r="B85" s="46" t="s">
        <v>61</v>
      </c>
      <c r="C85" s="228"/>
      <c r="D85" s="291"/>
      <c r="E85" s="21">
        <v>30</v>
      </c>
      <c r="F85" s="53"/>
    </row>
    <row r="86" spans="1:6" s="17" customFormat="1" ht="28.5" customHeight="1">
      <c r="A86" s="59">
        <v>4370</v>
      </c>
      <c r="B86" s="34" t="s">
        <v>62</v>
      </c>
      <c r="C86" s="228"/>
      <c r="D86" s="291"/>
      <c r="E86" s="21">
        <v>30</v>
      </c>
      <c r="F86" s="53"/>
    </row>
    <row r="87" spans="1:6" s="17" customFormat="1" ht="12" customHeight="1">
      <c r="A87" s="31">
        <v>4410</v>
      </c>
      <c r="B87" s="34" t="s">
        <v>57</v>
      </c>
      <c r="C87" s="228"/>
      <c r="D87" s="291"/>
      <c r="E87" s="21">
        <v>500</v>
      </c>
      <c r="F87" s="53"/>
    </row>
    <row r="88" spans="1:6" s="17" customFormat="1" ht="30">
      <c r="A88" s="59">
        <v>4700</v>
      </c>
      <c r="B88" s="32" t="s">
        <v>84</v>
      </c>
      <c r="C88" s="228"/>
      <c r="D88" s="291"/>
      <c r="E88" s="21"/>
      <c r="F88" s="53">
        <v>420</v>
      </c>
    </row>
    <row r="89" spans="1:6" s="17" customFormat="1" ht="15">
      <c r="A89" s="59"/>
      <c r="B89" s="39" t="s">
        <v>140</v>
      </c>
      <c r="C89" s="228"/>
      <c r="D89" s="291"/>
      <c r="E89" s="40">
        <f>SUM(E90:E100)</f>
        <v>1735</v>
      </c>
      <c r="F89" s="245">
        <f>SUM(F90:F100)</f>
        <v>1735</v>
      </c>
    </row>
    <row r="90" spans="1:6" s="17" customFormat="1" ht="15">
      <c r="A90" s="181">
        <v>4170</v>
      </c>
      <c r="B90" s="46" t="s">
        <v>139</v>
      </c>
      <c r="C90" s="228"/>
      <c r="D90" s="291"/>
      <c r="E90" s="21"/>
      <c r="F90" s="53">
        <v>10</v>
      </c>
    </row>
    <row r="91" spans="1:6" s="17" customFormat="1" ht="15.75" customHeight="1">
      <c r="A91" s="181">
        <v>4210</v>
      </c>
      <c r="B91" s="20" t="s">
        <v>22</v>
      </c>
      <c r="C91" s="228"/>
      <c r="D91" s="291"/>
      <c r="E91" s="21"/>
      <c r="F91" s="53">
        <v>1125</v>
      </c>
    </row>
    <row r="92" spans="1:6" s="17" customFormat="1" ht="27" customHeight="1">
      <c r="A92" s="59">
        <v>4240</v>
      </c>
      <c r="B92" s="60" t="s">
        <v>33</v>
      </c>
      <c r="C92" s="228"/>
      <c r="D92" s="291"/>
      <c r="E92" s="21">
        <v>680</v>
      </c>
      <c r="F92" s="53"/>
    </row>
    <row r="93" spans="1:6" s="17" customFormat="1" ht="13.5" customHeight="1">
      <c r="A93" s="31">
        <v>4260</v>
      </c>
      <c r="B93" s="34" t="s">
        <v>39</v>
      </c>
      <c r="C93" s="228"/>
      <c r="D93" s="291"/>
      <c r="E93" s="21"/>
      <c r="F93" s="53">
        <v>190</v>
      </c>
    </row>
    <row r="94" spans="1:6" s="17" customFormat="1" ht="13.5" customHeight="1">
      <c r="A94" s="31">
        <v>4270</v>
      </c>
      <c r="B94" s="34" t="s">
        <v>28</v>
      </c>
      <c r="C94" s="228"/>
      <c r="D94" s="291"/>
      <c r="E94" s="21"/>
      <c r="F94" s="53"/>
    </row>
    <row r="95" spans="1:6" s="17" customFormat="1" ht="13.5" customHeight="1">
      <c r="A95" s="31">
        <v>4280</v>
      </c>
      <c r="B95" s="34" t="s">
        <v>68</v>
      </c>
      <c r="C95" s="228"/>
      <c r="D95" s="291"/>
      <c r="E95" s="21"/>
      <c r="F95" s="53"/>
    </row>
    <row r="96" spans="1:6" s="17" customFormat="1" ht="13.5" customHeight="1">
      <c r="A96" s="31">
        <v>4300</v>
      </c>
      <c r="B96" s="60" t="s">
        <v>15</v>
      </c>
      <c r="C96" s="228"/>
      <c r="D96" s="291"/>
      <c r="E96" s="21">
        <v>340</v>
      </c>
      <c r="F96" s="53"/>
    </row>
    <row r="97" spans="1:6" s="17" customFormat="1" ht="13.5" customHeight="1">
      <c r="A97" s="59">
        <v>4350</v>
      </c>
      <c r="B97" s="34" t="s">
        <v>61</v>
      </c>
      <c r="C97" s="228"/>
      <c r="D97" s="291"/>
      <c r="E97" s="21">
        <v>290</v>
      </c>
      <c r="F97" s="53"/>
    </row>
    <row r="98" spans="1:6" s="17" customFormat="1" ht="30">
      <c r="A98" s="59">
        <v>4370</v>
      </c>
      <c r="B98" s="34" t="s">
        <v>62</v>
      </c>
      <c r="C98" s="223"/>
      <c r="D98" s="291"/>
      <c r="E98" s="21">
        <v>25</v>
      </c>
      <c r="F98" s="53"/>
    </row>
    <row r="99" spans="1:6" s="17" customFormat="1" ht="12.75" customHeight="1">
      <c r="A99" s="31">
        <v>4410</v>
      </c>
      <c r="B99" s="34" t="s">
        <v>57</v>
      </c>
      <c r="C99" s="223"/>
      <c r="D99" s="291"/>
      <c r="E99" s="21">
        <v>400</v>
      </c>
      <c r="F99" s="53"/>
    </row>
    <row r="100" spans="1:6" s="17" customFormat="1" ht="30">
      <c r="A100" s="59">
        <v>4700</v>
      </c>
      <c r="B100" s="32" t="s">
        <v>84</v>
      </c>
      <c r="C100" s="412"/>
      <c r="D100" s="297"/>
      <c r="E100" s="63"/>
      <c r="F100" s="257">
        <v>410</v>
      </c>
    </row>
    <row r="101" spans="1:6" s="64" customFormat="1" ht="12.75" customHeight="1">
      <c r="A101" s="42">
        <v>85226</v>
      </c>
      <c r="B101" s="27" t="s">
        <v>90</v>
      </c>
      <c r="C101" s="258"/>
      <c r="D101" s="296"/>
      <c r="E101" s="259">
        <f>SUM(E102:E104)</f>
        <v>1000</v>
      </c>
      <c r="F101" s="404">
        <f>SUM(F102:F104)</f>
        <v>1000</v>
      </c>
    </row>
    <row r="102" spans="1:6" s="17" customFormat="1" ht="15" customHeight="1">
      <c r="A102" s="59">
        <v>4040</v>
      </c>
      <c r="B102" s="32" t="s">
        <v>60</v>
      </c>
      <c r="C102" s="228"/>
      <c r="D102" s="312"/>
      <c r="E102" s="216">
        <v>300</v>
      </c>
      <c r="F102" s="224"/>
    </row>
    <row r="103" spans="1:6" s="17" customFormat="1" ht="15" customHeight="1">
      <c r="A103" s="181">
        <v>4210</v>
      </c>
      <c r="B103" s="20" t="s">
        <v>22</v>
      </c>
      <c r="C103" s="228"/>
      <c r="D103" s="312"/>
      <c r="E103" s="275"/>
      <c r="F103" s="226">
        <v>1000</v>
      </c>
    </row>
    <row r="104" spans="1:6" s="17" customFormat="1" ht="15" customHeight="1" thickBot="1">
      <c r="A104" s="181">
        <v>4740</v>
      </c>
      <c r="B104" s="20" t="s">
        <v>28</v>
      </c>
      <c r="C104" s="228"/>
      <c r="D104" s="312"/>
      <c r="E104" s="275">
        <v>700</v>
      </c>
      <c r="F104" s="226"/>
    </row>
    <row r="105" spans="1:6" s="64" customFormat="1" ht="30" customHeight="1" thickBot="1" thickTop="1">
      <c r="A105" s="23">
        <v>853</v>
      </c>
      <c r="B105" s="24" t="s">
        <v>34</v>
      </c>
      <c r="C105" s="25"/>
      <c r="D105" s="289"/>
      <c r="E105" s="15">
        <f>E106+E112</f>
        <v>34680</v>
      </c>
      <c r="F105" s="16">
        <f>F106+F112</f>
        <v>34680</v>
      </c>
    </row>
    <row r="106" spans="1:6" s="64" customFormat="1" ht="15.75" customHeight="1" thickTop="1">
      <c r="A106" s="37">
        <v>85321</v>
      </c>
      <c r="B106" s="105" t="s">
        <v>35</v>
      </c>
      <c r="C106" s="258" t="s">
        <v>20</v>
      </c>
      <c r="D106" s="206"/>
      <c r="E106" s="18">
        <f>SUM(E107:E111)</f>
        <v>1060</v>
      </c>
      <c r="F106" s="50">
        <f>SUM(F107:F111)</f>
        <v>1060</v>
      </c>
    </row>
    <row r="107" spans="1:6" s="17" customFormat="1" ht="12.75" customHeight="1">
      <c r="A107" s="59">
        <v>4170</v>
      </c>
      <c r="B107" s="222" t="s">
        <v>37</v>
      </c>
      <c r="C107" s="228"/>
      <c r="D107" s="312"/>
      <c r="E107" s="216">
        <v>300</v>
      </c>
      <c r="F107" s="224"/>
    </row>
    <row r="108" spans="1:6" s="17" customFormat="1" ht="12.75" customHeight="1">
      <c r="A108" s="108">
        <v>4300</v>
      </c>
      <c r="B108" s="32" t="s">
        <v>15</v>
      </c>
      <c r="C108" s="228"/>
      <c r="D108" s="312"/>
      <c r="E108" s="170"/>
      <c r="F108" s="200">
        <v>1060</v>
      </c>
    </row>
    <row r="109" spans="1:6" s="17" customFormat="1" ht="12.75" customHeight="1">
      <c r="A109" s="31">
        <v>4410</v>
      </c>
      <c r="B109" s="34" t="s">
        <v>57</v>
      </c>
      <c r="C109" s="228"/>
      <c r="D109" s="312"/>
      <c r="E109" s="170">
        <v>260</v>
      </c>
      <c r="F109" s="200"/>
    </row>
    <row r="110" spans="1:6" s="17" customFormat="1" ht="12.75" customHeight="1">
      <c r="A110" s="31">
        <v>4740</v>
      </c>
      <c r="B110" s="46" t="s">
        <v>38</v>
      </c>
      <c r="C110" s="228"/>
      <c r="D110" s="312"/>
      <c r="E110" s="170">
        <v>250</v>
      </c>
      <c r="F110" s="200"/>
    </row>
    <row r="111" spans="1:6" s="17" customFormat="1" ht="30" customHeight="1">
      <c r="A111" s="181">
        <v>4750</v>
      </c>
      <c r="B111" s="20" t="s">
        <v>29</v>
      </c>
      <c r="C111" s="228"/>
      <c r="D111" s="312"/>
      <c r="E111" s="170">
        <v>250</v>
      </c>
      <c r="F111" s="200"/>
    </row>
    <row r="112" spans="1:6" s="64" customFormat="1" ht="15.75" customHeight="1">
      <c r="A112" s="190">
        <v>85395</v>
      </c>
      <c r="B112" s="441" t="s">
        <v>18</v>
      </c>
      <c r="C112" s="28" t="s">
        <v>17</v>
      </c>
      <c r="D112" s="313"/>
      <c r="E112" s="29">
        <f>SUM(E114:E135)</f>
        <v>33620</v>
      </c>
      <c r="F112" s="225">
        <f>SUM(F114:F135)</f>
        <v>33620</v>
      </c>
    </row>
    <row r="113" spans="1:6" s="202" customFormat="1" ht="14.25" customHeight="1">
      <c r="A113" s="489"/>
      <c r="B113" s="490" t="s">
        <v>177</v>
      </c>
      <c r="C113" s="306"/>
      <c r="D113" s="491"/>
      <c r="E113" s="40"/>
      <c r="F113" s="492"/>
    </row>
    <row r="114" spans="1:6" s="17" customFormat="1" ht="42.75" customHeight="1">
      <c r="A114" s="481">
        <v>2338</v>
      </c>
      <c r="B114" s="446" t="s">
        <v>178</v>
      </c>
      <c r="C114" s="228"/>
      <c r="D114" s="312"/>
      <c r="E114" s="21"/>
      <c r="F114" s="200">
        <v>536</v>
      </c>
    </row>
    <row r="115" spans="1:6" s="17" customFormat="1" ht="46.5" customHeight="1">
      <c r="A115" s="481">
        <v>2339</v>
      </c>
      <c r="B115" s="446" t="s">
        <v>178</v>
      </c>
      <c r="C115" s="228"/>
      <c r="D115" s="312"/>
      <c r="E115" s="21">
        <v>672</v>
      </c>
      <c r="F115" s="200"/>
    </row>
    <row r="116" spans="1:6" s="17" customFormat="1" ht="56.25" customHeight="1">
      <c r="A116" s="481">
        <v>2678</v>
      </c>
      <c r="B116" s="446" t="s">
        <v>161</v>
      </c>
      <c r="C116" s="228"/>
      <c r="D116" s="312"/>
      <c r="E116" s="21"/>
      <c r="F116" s="200">
        <v>254</v>
      </c>
    </row>
    <row r="117" spans="1:6" s="17" customFormat="1" ht="57.75" customHeight="1">
      <c r="A117" s="481">
        <v>2679</v>
      </c>
      <c r="B117" s="446" t="s">
        <v>161</v>
      </c>
      <c r="C117" s="228"/>
      <c r="D117" s="312"/>
      <c r="E117" s="21">
        <v>254</v>
      </c>
      <c r="F117" s="200"/>
    </row>
    <row r="118" spans="1:6" s="17" customFormat="1" ht="15" customHeight="1">
      <c r="A118" s="277">
        <v>4018</v>
      </c>
      <c r="B118" s="541" t="s">
        <v>162</v>
      </c>
      <c r="C118" s="477"/>
      <c r="D118" s="482"/>
      <c r="E118" s="63"/>
      <c r="F118" s="493">
        <v>955</v>
      </c>
    </row>
    <row r="119" spans="1:6" s="17" customFormat="1" ht="12.75" customHeight="1">
      <c r="A119" s="181">
        <v>4019</v>
      </c>
      <c r="B119" s="20" t="s">
        <v>162</v>
      </c>
      <c r="C119" s="228"/>
      <c r="D119" s="312"/>
      <c r="E119" s="21">
        <v>857</v>
      </c>
      <c r="F119" s="200"/>
    </row>
    <row r="120" spans="1:6" s="17" customFormat="1" ht="12.75" customHeight="1">
      <c r="A120" s="181">
        <v>4118</v>
      </c>
      <c r="B120" s="32" t="s">
        <v>32</v>
      </c>
      <c r="C120" s="228"/>
      <c r="D120" s="312"/>
      <c r="E120" s="21"/>
      <c r="F120" s="200">
        <v>614</v>
      </c>
    </row>
    <row r="121" spans="1:6" s="17" customFormat="1" ht="12.75" customHeight="1">
      <c r="A121" s="31">
        <v>4119</v>
      </c>
      <c r="B121" s="32" t="s">
        <v>32</v>
      </c>
      <c r="C121" s="228"/>
      <c r="D121" s="312"/>
      <c r="E121" s="21">
        <v>806</v>
      </c>
      <c r="F121" s="200"/>
    </row>
    <row r="122" spans="1:6" s="17" customFormat="1" ht="12.75" customHeight="1">
      <c r="A122" s="31">
        <v>4128</v>
      </c>
      <c r="B122" s="34" t="s">
        <v>36</v>
      </c>
      <c r="C122" s="228"/>
      <c r="D122" s="312"/>
      <c r="E122" s="21"/>
      <c r="F122" s="200">
        <v>115</v>
      </c>
    </row>
    <row r="123" spans="1:6" s="17" customFormat="1" ht="12.75" customHeight="1">
      <c r="A123" s="31">
        <v>4129</v>
      </c>
      <c r="B123" s="34" t="s">
        <v>36</v>
      </c>
      <c r="C123" s="228"/>
      <c r="D123" s="312"/>
      <c r="E123" s="21">
        <v>129</v>
      </c>
      <c r="F123" s="200"/>
    </row>
    <row r="124" spans="1:6" s="17" customFormat="1" ht="12.75" customHeight="1">
      <c r="A124" s="31">
        <v>4178</v>
      </c>
      <c r="B124" s="48" t="s">
        <v>37</v>
      </c>
      <c r="C124" s="228"/>
      <c r="D124" s="312"/>
      <c r="E124" s="21"/>
      <c r="F124" s="226">
        <v>5835</v>
      </c>
    </row>
    <row r="125" spans="1:6" s="17" customFormat="1" ht="12.75" customHeight="1">
      <c r="A125" s="31">
        <v>4179</v>
      </c>
      <c r="B125" s="48" t="s">
        <v>37</v>
      </c>
      <c r="C125" s="228"/>
      <c r="D125" s="312"/>
      <c r="E125" s="21">
        <v>7212</v>
      </c>
      <c r="F125" s="226"/>
    </row>
    <row r="126" spans="1:6" s="17" customFormat="1" ht="12.75" customHeight="1">
      <c r="A126" s="31">
        <v>4218</v>
      </c>
      <c r="B126" s="48" t="s">
        <v>22</v>
      </c>
      <c r="C126" s="228"/>
      <c r="D126" s="312"/>
      <c r="E126" s="21"/>
      <c r="F126" s="226">
        <v>12564</v>
      </c>
    </row>
    <row r="127" spans="1:6" s="17" customFormat="1" ht="12.75" customHeight="1">
      <c r="A127" s="31">
        <v>4219</v>
      </c>
      <c r="B127" s="48" t="s">
        <v>22</v>
      </c>
      <c r="C127" s="228"/>
      <c r="D127" s="312"/>
      <c r="E127" s="21">
        <v>12616</v>
      </c>
      <c r="F127" s="226"/>
    </row>
    <row r="128" spans="1:6" s="17" customFormat="1" ht="27.75" customHeight="1">
      <c r="A128" s="31">
        <v>4248</v>
      </c>
      <c r="B128" s="60" t="s">
        <v>33</v>
      </c>
      <c r="C128" s="228"/>
      <c r="D128" s="312"/>
      <c r="E128" s="21"/>
      <c r="F128" s="226">
        <v>4850</v>
      </c>
    </row>
    <row r="129" spans="1:6" s="17" customFormat="1" ht="27.75" customHeight="1">
      <c r="A129" s="31">
        <v>4249</v>
      </c>
      <c r="B129" s="60" t="s">
        <v>33</v>
      </c>
      <c r="C129" s="228"/>
      <c r="D129" s="312"/>
      <c r="E129" s="21">
        <v>4850</v>
      </c>
      <c r="F129" s="226"/>
    </row>
    <row r="130" spans="1:6" s="17" customFormat="1" ht="12.75" customHeight="1">
      <c r="A130" s="31">
        <v>4308</v>
      </c>
      <c r="B130" s="48" t="s">
        <v>15</v>
      </c>
      <c r="C130" s="228"/>
      <c r="D130" s="312"/>
      <c r="E130" s="21"/>
      <c r="F130" s="226">
        <v>7702</v>
      </c>
    </row>
    <row r="131" spans="1:6" s="17" customFormat="1" ht="12.75" customHeight="1">
      <c r="A131" s="31">
        <v>4309</v>
      </c>
      <c r="B131" s="48" t="s">
        <v>15</v>
      </c>
      <c r="C131" s="228"/>
      <c r="D131" s="312"/>
      <c r="E131" s="21">
        <v>6082</v>
      </c>
      <c r="F131" s="226"/>
    </row>
    <row r="132" spans="1:6" s="17" customFormat="1" ht="29.25" customHeight="1">
      <c r="A132" s="31">
        <v>4748</v>
      </c>
      <c r="B132" s="46" t="s">
        <v>38</v>
      </c>
      <c r="C132" s="228"/>
      <c r="D132" s="312"/>
      <c r="E132" s="21"/>
      <c r="F132" s="226">
        <v>42</v>
      </c>
    </row>
    <row r="133" spans="1:6" s="17" customFormat="1" ht="29.25" customHeight="1">
      <c r="A133" s="31">
        <v>4749</v>
      </c>
      <c r="B133" s="46" t="s">
        <v>38</v>
      </c>
      <c r="C133" s="228"/>
      <c r="D133" s="312"/>
      <c r="E133" s="21">
        <v>20</v>
      </c>
      <c r="F133" s="226"/>
    </row>
    <row r="134" spans="1:6" s="17" customFormat="1" ht="29.25" customHeight="1">
      <c r="A134" s="181">
        <v>4758</v>
      </c>
      <c r="B134" s="20" t="s">
        <v>29</v>
      </c>
      <c r="C134" s="228"/>
      <c r="D134" s="312"/>
      <c r="E134" s="21"/>
      <c r="F134" s="226">
        <v>153</v>
      </c>
    </row>
    <row r="135" spans="1:6" s="17" customFormat="1" ht="30" customHeight="1" thickBot="1">
      <c r="A135" s="181">
        <v>4759</v>
      </c>
      <c r="B135" s="20" t="s">
        <v>29</v>
      </c>
      <c r="C135" s="228"/>
      <c r="D135" s="312"/>
      <c r="E135" s="21">
        <v>122</v>
      </c>
      <c r="F135" s="226"/>
    </row>
    <row r="136" spans="1:6" s="64" customFormat="1" ht="31.5" customHeight="1" thickBot="1" thickTop="1">
      <c r="A136" s="189">
        <v>854</v>
      </c>
      <c r="B136" s="45" t="s">
        <v>31</v>
      </c>
      <c r="C136" s="25" t="s">
        <v>17</v>
      </c>
      <c r="D136" s="289"/>
      <c r="E136" s="15">
        <f>E137+E140</f>
        <v>1800</v>
      </c>
      <c r="F136" s="16">
        <f>F137+F140</f>
        <v>1800</v>
      </c>
    </row>
    <row r="137" spans="1:6" s="64" customFormat="1" ht="15.75" customHeight="1" thickTop="1">
      <c r="A137" s="192" t="s">
        <v>167</v>
      </c>
      <c r="B137" s="97" t="s">
        <v>168</v>
      </c>
      <c r="C137" s="35"/>
      <c r="D137" s="175"/>
      <c r="E137" s="92">
        <f>SUM(E138:E139)</f>
        <v>100</v>
      </c>
      <c r="F137" s="99">
        <f>SUM(F138:F139)</f>
        <v>100</v>
      </c>
    </row>
    <row r="138" spans="1:6" s="64" customFormat="1" ht="15">
      <c r="A138" s="31">
        <v>4410</v>
      </c>
      <c r="B138" s="34" t="s">
        <v>57</v>
      </c>
      <c r="C138" s="161"/>
      <c r="D138" s="227"/>
      <c r="E138" s="61">
        <v>100</v>
      </c>
      <c r="F138" s="62"/>
    </row>
    <row r="139" spans="1:6" s="64" customFormat="1" ht="15">
      <c r="A139" s="181">
        <v>4440</v>
      </c>
      <c r="B139" s="32" t="s">
        <v>63</v>
      </c>
      <c r="C139" s="258"/>
      <c r="D139" s="296"/>
      <c r="E139" s="63"/>
      <c r="F139" s="257">
        <v>100</v>
      </c>
    </row>
    <row r="140" spans="1:6" s="64" customFormat="1" ht="18.75" customHeight="1">
      <c r="A140" s="190">
        <v>85407</v>
      </c>
      <c r="B140" s="196" t="s">
        <v>89</v>
      </c>
      <c r="C140" s="28"/>
      <c r="D140" s="176"/>
      <c r="E140" s="29">
        <f>SUM(E141:E142)</f>
        <v>1700</v>
      </c>
      <c r="F140" s="52">
        <f>SUM(F141:F142)</f>
        <v>1700</v>
      </c>
    </row>
    <row r="141" spans="1:6" s="64" customFormat="1" ht="21.75" customHeight="1">
      <c r="A141" s="31">
        <v>3020</v>
      </c>
      <c r="B141" s="34" t="s">
        <v>26</v>
      </c>
      <c r="C141" s="35"/>
      <c r="D141" s="220"/>
      <c r="E141" s="21">
        <v>1700</v>
      </c>
      <c r="F141" s="53"/>
    </row>
    <row r="142" spans="1:6" s="64" customFormat="1" ht="16.5" customHeight="1" thickBot="1">
      <c r="A142" s="108">
        <v>4300</v>
      </c>
      <c r="B142" s="32" t="s">
        <v>15</v>
      </c>
      <c r="C142" s="35"/>
      <c r="D142" s="220"/>
      <c r="E142" s="21"/>
      <c r="F142" s="53">
        <v>1700</v>
      </c>
    </row>
    <row r="143" spans="1:6" s="64" customFormat="1" ht="31.5" customHeight="1" thickBot="1" thickTop="1">
      <c r="A143" s="23">
        <v>900</v>
      </c>
      <c r="B143" s="45" t="s">
        <v>59</v>
      </c>
      <c r="C143" s="25" t="s">
        <v>27</v>
      </c>
      <c r="D143" s="315"/>
      <c r="E143" s="15">
        <f>SUM(E144)</f>
        <v>18976</v>
      </c>
      <c r="F143" s="49">
        <f>SUM(F144)</f>
        <v>18976</v>
      </c>
    </row>
    <row r="144" spans="1:6" s="64" customFormat="1" ht="19.5" customHeight="1" thickTop="1">
      <c r="A144" s="191">
        <v>90003</v>
      </c>
      <c r="B144" s="195" t="s">
        <v>74</v>
      </c>
      <c r="C144" s="28"/>
      <c r="D144" s="176"/>
      <c r="E144" s="29">
        <f>E146</f>
        <v>18976</v>
      </c>
      <c r="F144" s="52">
        <f>F145</f>
        <v>18976</v>
      </c>
    </row>
    <row r="145" spans="1:6" s="64" customFormat="1" ht="15.75" customHeight="1">
      <c r="A145" s="193">
        <v>4270</v>
      </c>
      <c r="B145" s="197" t="s">
        <v>28</v>
      </c>
      <c r="C145" s="35"/>
      <c r="D145" s="220"/>
      <c r="E145" s="242"/>
      <c r="F145" s="53">
        <v>18976</v>
      </c>
    </row>
    <row r="146" spans="1:6" s="64" customFormat="1" ht="15.75" customHeight="1" thickBot="1">
      <c r="A146" s="193">
        <v>4300</v>
      </c>
      <c r="B146" s="197" t="s">
        <v>15</v>
      </c>
      <c r="C146" s="228"/>
      <c r="D146" s="229"/>
      <c r="E146" s="21">
        <v>18976</v>
      </c>
      <c r="F146" s="53"/>
    </row>
    <row r="147" spans="1:6" s="498" customFormat="1" ht="18.75" customHeight="1" thickBot="1" thickTop="1">
      <c r="A147" s="124"/>
      <c r="B147" s="88" t="s">
        <v>23</v>
      </c>
      <c r="C147" s="497"/>
      <c r="D147" s="316">
        <f>D136+D29+D143+D75+D11+D26</f>
        <v>1208</v>
      </c>
      <c r="E147" s="142">
        <f>E143+E136+E105+E75+E29+E18+E11</f>
        <v>225069</v>
      </c>
      <c r="F147" s="276">
        <f>F143+F136+F105+F75+F29+F18+F11</f>
        <v>244775</v>
      </c>
    </row>
    <row r="148" spans="1:6" s="500" customFormat="1" ht="18" customHeight="1" thickBot="1" thickTop="1">
      <c r="A148" s="499"/>
      <c r="B148" s="89" t="s">
        <v>24</v>
      </c>
      <c r="C148" s="126"/>
      <c r="D148" s="204"/>
      <c r="E148" s="203">
        <f>F147-E147</f>
        <v>19706</v>
      </c>
      <c r="F148" s="143"/>
    </row>
    <row r="149" s="76" customFormat="1" ht="16.5" thickTop="1">
      <c r="C149" s="67"/>
    </row>
    <row r="150" s="76" customFormat="1" ht="15.75">
      <c r="C150" s="67"/>
    </row>
  </sheetData>
  <printOptions horizontalCentered="1"/>
  <pageMargins left="0" right="0" top="0.7874015748031497" bottom="0.3937007874015748" header="0.4330708661417323" footer="0.31496062992125984"/>
  <pageSetup firstPageNumber="11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F5" sqref="F5"/>
    </sheetView>
  </sheetViews>
  <sheetFormatPr defaultColWidth="9.00390625" defaultRowHeight="12.75"/>
  <cols>
    <col min="1" max="1" width="7.625" style="1" customWidth="1"/>
    <col min="2" max="2" width="38.25390625" style="1" customWidth="1"/>
    <col min="3" max="3" width="6.125" style="153" customWidth="1"/>
    <col min="4" max="4" width="11.25390625" style="2" customWidth="1"/>
    <col min="5" max="5" width="11.00390625" style="2" customWidth="1"/>
    <col min="6" max="6" width="11.25390625" style="2" customWidth="1"/>
    <col min="7" max="7" width="11.25390625" style="1" customWidth="1"/>
    <col min="8" max="16384" width="10.00390625" style="1" customWidth="1"/>
  </cols>
  <sheetData>
    <row r="1" spans="3:7" s="8" customFormat="1" ht="12.75" customHeight="1">
      <c r="C1" s="163"/>
      <c r="D1" s="107"/>
      <c r="E1" s="107"/>
      <c r="F1" s="67" t="s">
        <v>118</v>
      </c>
      <c r="G1" s="107"/>
    </row>
    <row r="2" spans="1:7" s="8" customFormat="1" ht="15" customHeight="1">
      <c r="A2" s="54"/>
      <c r="B2" s="55"/>
      <c r="C2" s="156"/>
      <c r="D2" s="71"/>
      <c r="E2" s="71"/>
      <c r="F2" s="71" t="s">
        <v>213</v>
      </c>
      <c r="G2" s="71"/>
    </row>
    <row r="3" spans="1:7" s="8" customFormat="1" ht="15" customHeight="1">
      <c r="A3" s="54"/>
      <c r="B3" s="55"/>
      <c r="C3" s="156"/>
      <c r="D3" s="71"/>
      <c r="E3" s="71"/>
      <c r="F3" s="71" t="s">
        <v>1</v>
      </c>
      <c r="G3" s="71"/>
    </row>
    <row r="4" spans="1:7" s="8" customFormat="1" ht="15" customHeight="1">
      <c r="A4" s="54"/>
      <c r="B4" s="55"/>
      <c r="C4" s="156"/>
      <c r="D4" s="71"/>
      <c r="E4" s="71"/>
      <c r="F4" s="71" t="s">
        <v>210</v>
      </c>
      <c r="G4" s="71"/>
    </row>
    <row r="5" spans="1:7" s="8" customFormat="1" ht="15.75" customHeight="1">
      <c r="A5" s="54"/>
      <c r="B5" s="55"/>
      <c r="C5" s="156"/>
      <c r="D5" s="9"/>
      <c r="E5" s="9"/>
      <c r="F5" s="9"/>
      <c r="G5" s="4"/>
    </row>
    <row r="6" spans="1:7" s="8" customFormat="1" ht="56.25">
      <c r="A6" s="5" t="s">
        <v>52</v>
      </c>
      <c r="B6" s="6"/>
      <c r="C6" s="155"/>
      <c r="D6" s="7"/>
      <c r="E6" s="7"/>
      <c r="F6" s="7"/>
      <c r="G6" s="56"/>
    </row>
    <row r="7" spans="1:7" s="8" customFormat="1" ht="21" customHeight="1" thickBot="1">
      <c r="A7" s="5"/>
      <c r="B7" s="6"/>
      <c r="C7" s="156"/>
      <c r="D7" s="9"/>
      <c r="E7" s="9"/>
      <c r="F7" s="9"/>
      <c r="G7" s="152" t="s">
        <v>2</v>
      </c>
    </row>
    <row r="8" spans="1:7" s="11" customFormat="1" ht="21">
      <c r="A8" s="77" t="s">
        <v>3</v>
      </c>
      <c r="B8" s="10" t="s">
        <v>4</v>
      </c>
      <c r="C8" s="392" t="s">
        <v>5</v>
      </c>
      <c r="D8" s="510" t="s">
        <v>6</v>
      </c>
      <c r="E8" s="399"/>
      <c r="F8" s="57" t="s">
        <v>7</v>
      </c>
      <c r="G8" s="57"/>
    </row>
    <row r="9" spans="1:7" s="11" customFormat="1" ht="12.75" customHeight="1">
      <c r="A9" s="58" t="s">
        <v>8</v>
      </c>
      <c r="B9" s="12"/>
      <c r="C9" s="393" t="s">
        <v>9</v>
      </c>
      <c r="D9" s="511" t="s">
        <v>11</v>
      </c>
      <c r="E9" s="13" t="s">
        <v>10</v>
      </c>
      <c r="F9" s="398" t="s">
        <v>11</v>
      </c>
      <c r="G9" s="400" t="s">
        <v>10</v>
      </c>
    </row>
    <row r="10" spans="1:7" s="65" customFormat="1" ht="12" thickBot="1">
      <c r="A10" s="146">
        <v>1</v>
      </c>
      <c r="B10" s="147">
        <v>2</v>
      </c>
      <c r="C10" s="394">
        <v>3</v>
      </c>
      <c r="D10" s="84">
        <v>4</v>
      </c>
      <c r="E10" s="386">
        <v>5</v>
      </c>
      <c r="F10" s="209">
        <v>6</v>
      </c>
      <c r="G10" s="149">
        <v>7</v>
      </c>
    </row>
    <row r="11" spans="1:7" s="65" customFormat="1" ht="15.75" thickBot="1" thickTop="1">
      <c r="A11" s="184" t="s">
        <v>80</v>
      </c>
      <c r="B11" s="24" t="s">
        <v>58</v>
      </c>
      <c r="C11" s="395" t="s">
        <v>20</v>
      </c>
      <c r="D11" s="512"/>
      <c r="E11" s="111"/>
      <c r="F11" s="384">
        <f>F12</f>
        <v>520</v>
      </c>
      <c r="G11" s="16">
        <f>G12</f>
        <v>520</v>
      </c>
    </row>
    <row r="12" spans="1:7" s="65" customFormat="1" ht="15" thickTop="1">
      <c r="A12" s="201" t="s">
        <v>81</v>
      </c>
      <c r="B12" s="105" t="s">
        <v>18</v>
      </c>
      <c r="C12" s="205"/>
      <c r="D12" s="513"/>
      <c r="E12" s="387"/>
      <c r="F12" s="211">
        <f>F13</f>
        <v>520</v>
      </c>
      <c r="G12" s="93">
        <f>G14</f>
        <v>520</v>
      </c>
    </row>
    <row r="13" spans="1:7" s="65" customFormat="1" ht="15">
      <c r="A13" s="59">
        <v>4170</v>
      </c>
      <c r="B13" s="20" t="s">
        <v>37</v>
      </c>
      <c r="C13" s="396"/>
      <c r="D13" s="514"/>
      <c r="E13" s="388"/>
      <c r="F13" s="212">
        <v>520</v>
      </c>
      <c r="G13" s="174"/>
    </row>
    <row r="14" spans="1:7" s="65" customFormat="1" ht="15.75" thickBot="1">
      <c r="A14" s="31">
        <v>4210</v>
      </c>
      <c r="B14" s="34" t="s">
        <v>22</v>
      </c>
      <c r="C14" s="396"/>
      <c r="D14" s="515"/>
      <c r="E14" s="248"/>
      <c r="F14" s="213"/>
      <c r="G14" s="22">
        <v>520</v>
      </c>
    </row>
    <row r="15" spans="1:7" s="14" customFormat="1" ht="15.75" thickBot="1" thickTop="1">
      <c r="A15" s="23">
        <v>852</v>
      </c>
      <c r="B15" s="24" t="s">
        <v>19</v>
      </c>
      <c r="C15" s="395" t="s">
        <v>20</v>
      </c>
      <c r="D15" s="512">
        <f>D16+D37+D40</f>
        <v>95764</v>
      </c>
      <c r="E15" s="111">
        <f>E16+E26</f>
        <v>51718</v>
      </c>
      <c r="F15" s="109">
        <f>F16+F37+F26+F40+F43</f>
        <v>116228</v>
      </c>
      <c r="G15" s="453">
        <f>G16+G37+G26+G40+G43</f>
        <v>72182</v>
      </c>
    </row>
    <row r="16" spans="1:7" s="14" customFormat="1" ht="15" thickTop="1">
      <c r="A16" s="90">
        <v>85203</v>
      </c>
      <c r="B16" s="171" t="s">
        <v>64</v>
      </c>
      <c r="C16" s="417"/>
      <c r="D16" s="516"/>
      <c r="E16" s="418">
        <f>E17</f>
        <v>22500</v>
      </c>
      <c r="F16" s="419"/>
      <c r="G16" s="19">
        <f>G18+G22+G24</f>
        <v>22500</v>
      </c>
    </row>
    <row r="17" spans="1:7" s="14" customFormat="1" ht="60">
      <c r="A17" s="172">
        <v>2010</v>
      </c>
      <c r="B17" s="173" t="s">
        <v>30</v>
      </c>
      <c r="C17" s="396"/>
      <c r="D17" s="517"/>
      <c r="E17" s="390">
        <v>22500</v>
      </c>
      <c r="F17" s="231"/>
      <c r="G17" s="221"/>
    </row>
    <row r="18" spans="1:7" s="14" customFormat="1" ht="14.25">
      <c r="A18" s="218"/>
      <c r="B18" s="219" t="s">
        <v>65</v>
      </c>
      <c r="C18" s="396"/>
      <c r="D18" s="517"/>
      <c r="E18" s="390"/>
      <c r="F18" s="231"/>
      <c r="G18" s="221">
        <f>SUM(G19:G21)</f>
        <v>8000</v>
      </c>
    </row>
    <row r="19" spans="1:7" s="65" customFormat="1" ht="30">
      <c r="A19" s="31">
        <v>3020</v>
      </c>
      <c r="B19" s="34" t="s">
        <v>26</v>
      </c>
      <c r="C19" s="163"/>
      <c r="D19" s="518"/>
      <c r="E19" s="389"/>
      <c r="F19" s="230"/>
      <c r="G19" s="22"/>
    </row>
    <row r="20" spans="1:7" s="65" customFormat="1" ht="15">
      <c r="A20" s="31">
        <v>4110</v>
      </c>
      <c r="B20" s="34" t="s">
        <v>151</v>
      </c>
      <c r="C20" s="163"/>
      <c r="D20" s="518"/>
      <c r="E20" s="389"/>
      <c r="F20" s="230"/>
      <c r="G20" s="33">
        <v>2668</v>
      </c>
    </row>
    <row r="21" spans="1:7" s="65" customFormat="1" ht="15">
      <c r="A21" s="31">
        <v>4210</v>
      </c>
      <c r="B21" s="34" t="s">
        <v>22</v>
      </c>
      <c r="C21" s="163"/>
      <c r="D21" s="518"/>
      <c r="E21" s="389"/>
      <c r="F21" s="230"/>
      <c r="G21" s="33">
        <v>5332</v>
      </c>
    </row>
    <row r="22" spans="1:7" s="233" customFormat="1" ht="14.25">
      <c r="A22" s="218"/>
      <c r="B22" s="219" t="s">
        <v>66</v>
      </c>
      <c r="C22" s="396"/>
      <c r="D22" s="517"/>
      <c r="E22" s="390"/>
      <c r="F22" s="231"/>
      <c r="G22" s="221">
        <f>G23</f>
        <v>8500</v>
      </c>
    </row>
    <row r="23" spans="1:7" s="65" customFormat="1" ht="15">
      <c r="A23" s="31">
        <v>4210</v>
      </c>
      <c r="B23" s="34" t="s">
        <v>22</v>
      </c>
      <c r="C23" s="163"/>
      <c r="D23" s="518"/>
      <c r="E23" s="389"/>
      <c r="F23" s="230"/>
      <c r="G23" s="22">
        <v>8500</v>
      </c>
    </row>
    <row r="24" spans="1:7" s="233" customFormat="1" ht="14.25">
      <c r="A24" s="218"/>
      <c r="B24" s="219" t="s">
        <v>152</v>
      </c>
      <c r="C24" s="396"/>
      <c r="D24" s="517"/>
      <c r="E24" s="390"/>
      <c r="F24" s="231"/>
      <c r="G24" s="221">
        <f>G25</f>
        <v>6000</v>
      </c>
    </row>
    <row r="25" spans="1:7" s="233" customFormat="1" ht="45">
      <c r="A25" s="31">
        <v>2820</v>
      </c>
      <c r="B25" s="34" t="s">
        <v>153</v>
      </c>
      <c r="C25" s="396"/>
      <c r="D25" s="517"/>
      <c r="E25" s="390"/>
      <c r="F25" s="231"/>
      <c r="G25" s="22">
        <v>6000</v>
      </c>
    </row>
    <row r="26" spans="1:7" s="233" customFormat="1" ht="57">
      <c r="A26" s="42">
        <v>85212</v>
      </c>
      <c r="B26" s="27" t="s">
        <v>53</v>
      </c>
      <c r="C26" s="401"/>
      <c r="D26" s="519"/>
      <c r="E26" s="391">
        <f>E27</f>
        <v>29218</v>
      </c>
      <c r="F26" s="232">
        <f>SUM(F28:F36)</f>
        <v>19364</v>
      </c>
      <c r="G26" s="30">
        <f>SUM(G28:G36)</f>
        <v>48582</v>
      </c>
    </row>
    <row r="27" spans="1:7" s="65" customFormat="1" ht="60">
      <c r="A27" s="172">
        <v>2010</v>
      </c>
      <c r="B27" s="173" t="s">
        <v>30</v>
      </c>
      <c r="C27" s="163"/>
      <c r="D27" s="518"/>
      <c r="E27" s="389">
        <v>29218</v>
      </c>
      <c r="F27" s="230"/>
      <c r="G27" s="22"/>
    </row>
    <row r="28" spans="1:7" s="65" customFormat="1" ht="15">
      <c r="A28" s="59">
        <v>3110</v>
      </c>
      <c r="B28" s="48" t="s">
        <v>21</v>
      </c>
      <c r="C28" s="163"/>
      <c r="D28" s="518"/>
      <c r="E28" s="389"/>
      <c r="F28" s="230"/>
      <c r="G28" s="22">
        <v>28342</v>
      </c>
    </row>
    <row r="29" spans="1:7" s="65" customFormat="1" ht="15">
      <c r="A29" s="59">
        <v>4110</v>
      </c>
      <c r="B29" s="48" t="s">
        <v>32</v>
      </c>
      <c r="C29" s="163"/>
      <c r="D29" s="518"/>
      <c r="E29" s="389"/>
      <c r="F29" s="230"/>
      <c r="G29" s="22">
        <v>14364</v>
      </c>
    </row>
    <row r="30" spans="1:7" s="65" customFormat="1" ht="15">
      <c r="A30" s="59">
        <v>4120</v>
      </c>
      <c r="B30" s="48" t="s">
        <v>36</v>
      </c>
      <c r="C30" s="163"/>
      <c r="D30" s="518"/>
      <c r="E30" s="389"/>
      <c r="F30" s="230"/>
      <c r="G30" s="22">
        <v>876</v>
      </c>
    </row>
    <row r="31" spans="1:7" s="65" customFormat="1" ht="15">
      <c r="A31" s="59">
        <v>4210</v>
      </c>
      <c r="B31" s="48" t="s">
        <v>22</v>
      </c>
      <c r="C31" s="163"/>
      <c r="D31" s="518"/>
      <c r="E31" s="389"/>
      <c r="F31" s="230">
        <v>3500</v>
      </c>
      <c r="G31" s="22"/>
    </row>
    <row r="32" spans="1:7" s="65" customFormat="1" ht="15">
      <c r="A32" s="59">
        <v>4300</v>
      </c>
      <c r="B32" s="48" t="s">
        <v>154</v>
      </c>
      <c r="C32" s="163"/>
      <c r="D32" s="518"/>
      <c r="E32" s="389"/>
      <c r="F32" s="230">
        <v>5553</v>
      </c>
      <c r="G32" s="22"/>
    </row>
    <row r="33" spans="1:7" s="65" customFormat="1" ht="30">
      <c r="A33" s="100">
        <v>4740</v>
      </c>
      <c r="B33" s="256" t="s">
        <v>38</v>
      </c>
      <c r="C33" s="522"/>
      <c r="D33" s="523"/>
      <c r="E33" s="524"/>
      <c r="F33" s="525">
        <v>2097</v>
      </c>
      <c r="G33" s="96"/>
    </row>
    <row r="34" spans="1:7" s="65" customFormat="1" ht="30">
      <c r="A34" s="181">
        <v>4750</v>
      </c>
      <c r="B34" s="20" t="s">
        <v>29</v>
      </c>
      <c r="C34" s="163"/>
      <c r="D34" s="518"/>
      <c r="E34" s="389"/>
      <c r="F34" s="230">
        <v>3214</v>
      </c>
      <c r="G34" s="22"/>
    </row>
    <row r="35" spans="1:7" s="65" customFormat="1" ht="30">
      <c r="A35" s="31">
        <v>4170</v>
      </c>
      <c r="B35" s="20" t="s">
        <v>181</v>
      </c>
      <c r="C35" s="163"/>
      <c r="D35" s="518"/>
      <c r="E35" s="389"/>
      <c r="F35" s="230">
        <v>5000</v>
      </c>
      <c r="G35" s="22"/>
    </row>
    <row r="36" spans="1:7" s="65" customFormat="1" ht="45">
      <c r="A36" s="181">
        <v>4700</v>
      </c>
      <c r="B36" s="256" t="s">
        <v>182</v>
      </c>
      <c r="C36" s="163"/>
      <c r="D36" s="518"/>
      <c r="E36" s="389"/>
      <c r="F36" s="230"/>
      <c r="G36" s="22">
        <v>5000</v>
      </c>
    </row>
    <row r="37" spans="1:7" s="14" customFormat="1" ht="59.25" customHeight="1">
      <c r="A37" s="42">
        <v>85213</v>
      </c>
      <c r="B37" s="27" t="s">
        <v>127</v>
      </c>
      <c r="C37" s="397"/>
      <c r="D37" s="519">
        <f>D38</f>
        <v>14000</v>
      </c>
      <c r="E37" s="391"/>
      <c r="F37" s="232">
        <f>F39</f>
        <v>14000</v>
      </c>
      <c r="G37" s="30"/>
    </row>
    <row r="38" spans="1:7" s="14" customFormat="1" ht="60">
      <c r="A38" s="172">
        <v>2010</v>
      </c>
      <c r="B38" s="173" t="s">
        <v>30</v>
      </c>
      <c r="C38" s="396"/>
      <c r="D38" s="515">
        <v>14000</v>
      </c>
      <c r="E38" s="248"/>
      <c r="F38" s="213"/>
      <c r="G38" s="221"/>
    </row>
    <row r="39" spans="1:7" s="14" customFormat="1" ht="15">
      <c r="A39" s="59">
        <v>4130</v>
      </c>
      <c r="B39" s="20" t="s">
        <v>128</v>
      </c>
      <c r="C39" s="396"/>
      <c r="D39" s="515"/>
      <c r="E39" s="248"/>
      <c r="F39" s="213">
        <v>14000</v>
      </c>
      <c r="G39" s="22"/>
    </row>
    <row r="40" spans="1:7" s="14" customFormat="1" ht="28.5">
      <c r="A40" s="42">
        <v>85214</v>
      </c>
      <c r="B40" s="27" t="s">
        <v>129</v>
      </c>
      <c r="C40" s="397"/>
      <c r="D40" s="519">
        <f>D41</f>
        <v>81764</v>
      </c>
      <c r="E40" s="391"/>
      <c r="F40" s="232">
        <f>F42</f>
        <v>81764</v>
      </c>
      <c r="G40" s="30"/>
    </row>
    <row r="41" spans="1:7" s="14" customFormat="1" ht="60">
      <c r="A41" s="172">
        <v>2010</v>
      </c>
      <c r="B41" s="173" t="s">
        <v>30</v>
      </c>
      <c r="C41" s="396"/>
      <c r="D41" s="515">
        <v>81764</v>
      </c>
      <c r="E41" s="248"/>
      <c r="F41" s="213"/>
      <c r="G41" s="22"/>
    </row>
    <row r="42" spans="1:7" s="14" customFormat="1" ht="15">
      <c r="A42" s="31">
        <v>3110</v>
      </c>
      <c r="B42" s="34" t="s">
        <v>21</v>
      </c>
      <c r="C42" s="396"/>
      <c r="D42" s="515"/>
      <c r="E42" s="248"/>
      <c r="F42" s="213">
        <v>81764</v>
      </c>
      <c r="G42" s="22"/>
    </row>
    <row r="43" spans="1:7" s="14" customFormat="1" ht="28.5">
      <c r="A43" s="42">
        <v>85228</v>
      </c>
      <c r="B43" s="27" t="s">
        <v>155</v>
      </c>
      <c r="C43" s="397"/>
      <c r="D43" s="519"/>
      <c r="E43" s="391"/>
      <c r="F43" s="232">
        <f>F46</f>
        <v>1100</v>
      </c>
      <c r="G43" s="30">
        <f>SUM(G44:G45)</f>
        <v>1100</v>
      </c>
    </row>
    <row r="44" spans="1:7" s="14" customFormat="1" ht="16.5" customHeight="1">
      <c r="A44" s="59">
        <v>4110</v>
      </c>
      <c r="B44" s="48" t="s">
        <v>32</v>
      </c>
      <c r="C44" s="396"/>
      <c r="D44" s="515"/>
      <c r="E44" s="248"/>
      <c r="F44" s="213"/>
      <c r="G44" s="22">
        <v>1000</v>
      </c>
    </row>
    <row r="45" spans="1:7" s="14" customFormat="1" ht="16.5" customHeight="1">
      <c r="A45" s="59">
        <v>4120</v>
      </c>
      <c r="B45" s="48" t="s">
        <v>36</v>
      </c>
      <c r="C45" s="396"/>
      <c r="D45" s="515"/>
      <c r="E45" s="248"/>
      <c r="F45" s="213"/>
      <c r="G45" s="22">
        <v>100</v>
      </c>
    </row>
    <row r="46" spans="1:7" s="14" customFormat="1" ht="16.5" customHeight="1" thickBot="1">
      <c r="A46" s="31">
        <v>4170</v>
      </c>
      <c r="B46" s="20" t="s">
        <v>139</v>
      </c>
      <c r="C46" s="396"/>
      <c r="D46" s="515"/>
      <c r="E46" s="248"/>
      <c r="F46" s="213">
        <v>1100</v>
      </c>
      <c r="G46" s="22"/>
    </row>
    <row r="47" spans="1:7" s="166" customFormat="1" ht="15" customHeight="1" thickBot="1" thickTop="1">
      <c r="A47" s="87"/>
      <c r="B47" s="88" t="s">
        <v>23</v>
      </c>
      <c r="C47" s="503"/>
      <c r="D47" s="520">
        <f>D15+D11</f>
        <v>95764</v>
      </c>
      <c r="E47" s="505">
        <f>E15+E11</f>
        <v>51718</v>
      </c>
      <c r="F47" s="506">
        <f>F15+F11</f>
        <v>116748</v>
      </c>
      <c r="G47" s="507">
        <f>G15+G11</f>
        <v>72702</v>
      </c>
    </row>
    <row r="48" spans="1:7" ht="17.25" thickBot="1" thickTop="1">
      <c r="A48" s="508"/>
      <c r="B48" s="89" t="s">
        <v>24</v>
      </c>
      <c r="C48" s="509"/>
      <c r="D48" s="521">
        <f>E47-D47</f>
        <v>-44046</v>
      </c>
      <c r="E48" s="416"/>
      <c r="F48" s="385">
        <f>G47-F47</f>
        <v>-44046</v>
      </c>
      <c r="G48" s="247"/>
    </row>
    <row r="49" ht="16.5" thickTop="1"/>
  </sheetData>
  <printOptions horizontalCentered="1"/>
  <pageMargins left="0.5905511811023623" right="0.32" top="0.984251968503937" bottom="0.984251968503937" header="0.5118110236220472" footer="0.5118110236220472"/>
  <pageSetup firstPageNumber="15" useFirstPageNumber="1" horizontalDpi="600" verticalDpi="600" orientation="portrait" paperSize="9" scale="95" r:id="rId1"/>
  <headerFooter alignWithMargins="0">
    <oddHeader>&amp;C 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E5" sqref="E5"/>
    </sheetView>
  </sheetViews>
  <sheetFormatPr defaultColWidth="9.00390625" defaultRowHeight="12.75"/>
  <cols>
    <col min="1" max="1" width="7.625" style="1" customWidth="1"/>
    <col min="2" max="2" width="40.125" style="1" customWidth="1"/>
    <col min="3" max="3" width="6.875" style="153" customWidth="1"/>
    <col min="4" max="4" width="14.25390625" style="2" customWidth="1"/>
    <col min="5" max="5" width="13.25390625" style="2" customWidth="1"/>
    <col min="6" max="6" width="13.375" style="1" customWidth="1"/>
    <col min="7" max="16384" width="10.00390625" style="1" customWidth="1"/>
  </cols>
  <sheetData>
    <row r="1" spans="3:5" s="8" customFormat="1" ht="14.25" customHeight="1">
      <c r="C1" s="163"/>
      <c r="D1" s="107"/>
      <c r="E1" s="67" t="s">
        <v>120</v>
      </c>
    </row>
    <row r="2" spans="1:5" s="8" customFormat="1" ht="14.25" customHeight="1">
      <c r="A2" s="54"/>
      <c r="B2" s="55"/>
      <c r="C2" s="156"/>
      <c r="D2" s="71"/>
      <c r="E2" s="71" t="s">
        <v>212</v>
      </c>
    </row>
    <row r="3" spans="1:5" s="8" customFormat="1" ht="14.25" customHeight="1">
      <c r="A3" s="54"/>
      <c r="B3" s="55"/>
      <c r="C3" s="156"/>
      <c r="D3" s="71"/>
      <c r="E3" s="71" t="s">
        <v>1</v>
      </c>
    </row>
    <row r="4" spans="1:5" s="8" customFormat="1" ht="14.25" customHeight="1">
      <c r="A4" s="54"/>
      <c r="B4" s="55"/>
      <c r="C4" s="156"/>
      <c r="D4" s="71"/>
      <c r="E4" s="71" t="s">
        <v>210</v>
      </c>
    </row>
    <row r="5" spans="1:6" s="8" customFormat="1" ht="5.25" customHeight="1">
      <c r="A5" s="54"/>
      <c r="B5" s="55"/>
      <c r="C5" s="156"/>
      <c r="D5" s="9"/>
      <c r="E5" s="9"/>
      <c r="F5" s="4"/>
    </row>
    <row r="6" spans="1:6" s="8" customFormat="1" ht="56.25">
      <c r="A6" s="5" t="s">
        <v>119</v>
      </c>
      <c r="B6" s="6"/>
      <c r="C6" s="155"/>
      <c r="D6" s="7"/>
      <c r="E6" s="7"/>
      <c r="F6" s="56"/>
    </row>
    <row r="7" spans="1:6" s="8" customFormat="1" ht="21" customHeight="1" thickBot="1">
      <c r="A7" s="5"/>
      <c r="B7" s="6"/>
      <c r="C7" s="156"/>
      <c r="D7" s="9"/>
      <c r="E7" s="9"/>
      <c r="F7" s="152" t="s">
        <v>2</v>
      </c>
    </row>
    <row r="8" spans="1:6" s="11" customFormat="1" ht="21">
      <c r="A8" s="77" t="s">
        <v>3</v>
      </c>
      <c r="B8" s="10" t="s">
        <v>4</v>
      </c>
      <c r="C8" s="79" t="s">
        <v>5</v>
      </c>
      <c r="D8" s="101" t="s">
        <v>6</v>
      </c>
      <c r="E8" s="57" t="s">
        <v>7</v>
      </c>
      <c r="F8" s="57"/>
    </row>
    <row r="9" spans="1:6" s="11" customFormat="1" ht="12.75" customHeight="1">
      <c r="A9" s="58" t="s">
        <v>8</v>
      </c>
      <c r="B9" s="12"/>
      <c r="C9" s="165" t="s">
        <v>9</v>
      </c>
      <c r="D9" s="13" t="s">
        <v>10</v>
      </c>
      <c r="E9" s="398" t="s">
        <v>11</v>
      </c>
      <c r="F9" s="44" t="s">
        <v>10</v>
      </c>
    </row>
    <row r="10" spans="1:6" s="65" customFormat="1" ht="12" thickBot="1">
      <c r="A10" s="146">
        <v>1</v>
      </c>
      <c r="B10" s="147">
        <v>2</v>
      </c>
      <c r="C10" s="147">
        <v>3</v>
      </c>
      <c r="D10" s="148">
        <v>4</v>
      </c>
      <c r="E10" s="209">
        <v>5</v>
      </c>
      <c r="F10" s="145">
        <v>6</v>
      </c>
    </row>
    <row r="11" spans="1:6" s="14" customFormat="1" ht="18" customHeight="1" thickBot="1" thickTop="1">
      <c r="A11" s="23">
        <v>710</v>
      </c>
      <c r="B11" s="24" t="s">
        <v>82</v>
      </c>
      <c r="C11" s="25" t="s">
        <v>83</v>
      </c>
      <c r="D11" s="111"/>
      <c r="E11" s="214">
        <f>E12</f>
        <v>1900</v>
      </c>
      <c r="F11" s="16">
        <f>F12</f>
        <v>1900</v>
      </c>
    </row>
    <row r="12" spans="1:6" s="14" customFormat="1" ht="17.25" customHeight="1" thickTop="1">
      <c r="A12" s="37">
        <v>71015</v>
      </c>
      <c r="B12" s="105" t="s">
        <v>93</v>
      </c>
      <c r="C12" s="205"/>
      <c r="D12" s="206"/>
      <c r="E12" s="215">
        <f>SUM(E13:E17)</f>
        <v>1900</v>
      </c>
      <c r="F12" s="93">
        <f>SUM(F13:F17)</f>
        <v>1900</v>
      </c>
    </row>
    <row r="13" spans="1:6" s="14" customFormat="1" ht="15">
      <c r="A13" s="172">
        <v>4210</v>
      </c>
      <c r="B13" s="183" t="s">
        <v>22</v>
      </c>
      <c r="C13" s="161"/>
      <c r="D13" s="103"/>
      <c r="E13" s="212"/>
      <c r="F13" s="432">
        <v>1000</v>
      </c>
    </row>
    <row r="14" spans="1:6" s="14" customFormat="1" ht="15">
      <c r="A14" s="59">
        <v>4300</v>
      </c>
      <c r="B14" s="222" t="s">
        <v>15</v>
      </c>
      <c r="C14" s="35"/>
      <c r="D14" s="102"/>
      <c r="E14" s="213"/>
      <c r="F14" s="33">
        <v>900</v>
      </c>
    </row>
    <row r="15" spans="1:6" s="17" customFormat="1" ht="16.5" customHeight="1">
      <c r="A15" s="31">
        <v>4550</v>
      </c>
      <c r="B15" s="246" t="s">
        <v>92</v>
      </c>
      <c r="C15" s="207"/>
      <c r="D15" s="235"/>
      <c r="E15" s="249"/>
      <c r="F15" s="251"/>
    </row>
    <row r="16" spans="1:6" s="17" customFormat="1" ht="17.25" customHeight="1">
      <c r="A16" s="31">
        <v>4550</v>
      </c>
      <c r="B16" s="32" t="s">
        <v>92</v>
      </c>
      <c r="C16" s="207"/>
      <c r="D16" s="235"/>
      <c r="E16" s="249">
        <v>1380</v>
      </c>
      <c r="F16" s="33"/>
    </row>
    <row r="17" spans="1:6" s="17" customFormat="1" ht="27.75" customHeight="1" thickBot="1">
      <c r="A17" s="31">
        <v>4700</v>
      </c>
      <c r="B17" s="32" t="s">
        <v>84</v>
      </c>
      <c r="C17" s="207"/>
      <c r="D17" s="235"/>
      <c r="E17" s="249">
        <v>520</v>
      </c>
      <c r="F17" s="251"/>
    </row>
    <row r="18" spans="1:6" s="14" customFormat="1" ht="17.25" customHeight="1" thickBot="1" thickTop="1">
      <c r="A18" s="23">
        <v>851</v>
      </c>
      <c r="B18" s="45" t="s">
        <v>58</v>
      </c>
      <c r="C18" s="25" t="s">
        <v>20</v>
      </c>
      <c r="D18" s="111">
        <f>D19</f>
        <v>500</v>
      </c>
      <c r="E18" s="210"/>
      <c r="F18" s="16">
        <f>F19</f>
        <v>500</v>
      </c>
    </row>
    <row r="19" spans="1:6" s="14" customFormat="1" ht="42" customHeight="1" thickTop="1">
      <c r="A19" s="90">
        <v>85156</v>
      </c>
      <c r="B19" s="324" t="s">
        <v>172</v>
      </c>
      <c r="C19" s="91"/>
      <c r="D19" s="175">
        <f>D20</f>
        <v>500</v>
      </c>
      <c r="E19" s="211"/>
      <c r="F19" s="93">
        <f>SUM(F21:F24)</f>
        <v>500</v>
      </c>
    </row>
    <row r="20" spans="1:6" s="14" customFormat="1" ht="60">
      <c r="A20" s="172">
        <v>2110</v>
      </c>
      <c r="B20" s="183" t="s">
        <v>49</v>
      </c>
      <c r="C20" s="161"/>
      <c r="D20" s="103">
        <v>500</v>
      </c>
      <c r="E20" s="212"/>
      <c r="F20" s="174"/>
    </row>
    <row r="21" spans="1:6" s="14" customFormat="1" ht="15" customHeight="1">
      <c r="A21" s="59"/>
      <c r="B21" s="39" t="s">
        <v>138</v>
      </c>
      <c r="C21" s="35"/>
      <c r="D21" s="102"/>
      <c r="E21" s="213"/>
      <c r="F21" s="22"/>
    </row>
    <row r="22" spans="1:6" s="14" customFormat="1" ht="15" customHeight="1">
      <c r="A22" s="59">
        <v>4130</v>
      </c>
      <c r="B22" s="222" t="s">
        <v>141</v>
      </c>
      <c r="C22" s="35"/>
      <c r="D22" s="102"/>
      <c r="E22" s="213"/>
      <c r="F22" s="22">
        <v>360</v>
      </c>
    </row>
    <row r="23" spans="1:6" s="14" customFormat="1" ht="15" customHeight="1">
      <c r="A23" s="31"/>
      <c r="B23" s="39" t="s">
        <v>140</v>
      </c>
      <c r="C23" s="35"/>
      <c r="D23" s="102"/>
      <c r="E23" s="213"/>
      <c r="F23" s="22"/>
    </row>
    <row r="24" spans="1:6" s="14" customFormat="1" ht="15" customHeight="1" thickBot="1">
      <c r="A24" s="413">
        <v>4130</v>
      </c>
      <c r="B24" s="414" t="s">
        <v>141</v>
      </c>
      <c r="C24" s="35"/>
      <c r="D24" s="102"/>
      <c r="E24" s="213"/>
      <c r="F24" s="22">
        <v>140</v>
      </c>
    </row>
    <row r="25" spans="1:6" s="14" customFormat="1" ht="31.5" customHeight="1" thickBot="1" thickTop="1">
      <c r="A25" s="23">
        <v>853</v>
      </c>
      <c r="B25" s="24" t="s">
        <v>34</v>
      </c>
      <c r="C25" s="25" t="s">
        <v>20</v>
      </c>
      <c r="D25" s="420"/>
      <c r="E25" s="384">
        <f>E26</f>
        <v>1750</v>
      </c>
      <c r="F25" s="16">
        <f>F26</f>
        <v>1750</v>
      </c>
    </row>
    <row r="26" spans="1:6" s="14" customFormat="1" ht="19.5" customHeight="1" thickTop="1">
      <c r="A26" s="37">
        <v>85321</v>
      </c>
      <c r="B26" s="105" t="s">
        <v>35</v>
      </c>
      <c r="C26" s="35"/>
      <c r="D26" s="102"/>
      <c r="E26" s="231">
        <f>SUM(E27:E29)</f>
        <v>1750</v>
      </c>
      <c r="F26" s="221">
        <f>SUM(F27:F29)</f>
        <v>1750</v>
      </c>
    </row>
    <row r="27" spans="1:6" s="14" customFormat="1" ht="15" customHeight="1">
      <c r="A27" s="31">
        <v>4210</v>
      </c>
      <c r="B27" s="32" t="s">
        <v>22</v>
      </c>
      <c r="C27" s="161"/>
      <c r="D27" s="103"/>
      <c r="E27" s="212">
        <v>1000</v>
      </c>
      <c r="F27" s="94"/>
    </row>
    <row r="28" spans="1:6" s="14" customFormat="1" ht="15" customHeight="1">
      <c r="A28" s="415">
        <v>4300</v>
      </c>
      <c r="B28" s="222" t="s">
        <v>15</v>
      </c>
      <c r="C28" s="35"/>
      <c r="D28" s="102"/>
      <c r="E28" s="213"/>
      <c r="F28" s="22">
        <v>1750</v>
      </c>
    </row>
    <row r="29" spans="1:6" s="14" customFormat="1" ht="36" customHeight="1" thickBot="1">
      <c r="A29" s="31">
        <v>4750</v>
      </c>
      <c r="B29" s="20" t="s">
        <v>29</v>
      </c>
      <c r="C29" s="421"/>
      <c r="D29" s="422"/>
      <c r="E29" s="423">
        <v>750</v>
      </c>
      <c r="F29" s="180"/>
    </row>
    <row r="30" spans="1:6" s="166" customFormat="1" ht="18.75" customHeight="1" thickBot="1" thickTop="1">
      <c r="A30" s="43"/>
      <c r="B30" s="526" t="s">
        <v>23</v>
      </c>
      <c r="C30" s="527"/>
      <c r="D30" s="528">
        <f>D18+D25</f>
        <v>500</v>
      </c>
      <c r="E30" s="504">
        <f>E18+E11+E25</f>
        <v>3650</v>
      </c>
      <c r="F30" s="507">
        <f>F18+F11+F25</f>
        <v>4150</v>
      </c>
    </row>
    <row r="31" spans="1:6" ht="17.25" thickBot="1" thickTop="1">
      <c r="A31" s="167"/>
      <c r="B31" s="89" t="s">
        <v>24</v>
      </c>
      <c r="C31" s="89"/>
      <c r="D31" s="529"/>
      <c r="E31" s="322">
        <f>F30-E30</f>
        <v>500</v>
      </c>
      <c r="F31" s="217"/>
    </row>
    <row r="32" ht="16.5" thickTop="1"/>
  </sheetData>
  <printOptions horizontalCentered="1"/>
  <pageMargins left="0" right="0" top="0.984251968503937" bottom="0.7874015748031497" header="0.5118110236220472" footer="0.5118110236220472"/>
  <pageSetup firstPageNumber="17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C3" sqref="C3"/>
    </sheetView>
  </sheetViews>
  <sheetFormatPr defaultColWidth="9.00390625" defaultRowHeight="12.75"/>
  <cols>
    <col min="1" max="1" width="7.875" style="266" customWidth="1"/>
    <col min="2" max="2" width="50.125" style="266" customWidth="1"/>
    <col min="3" max="3" width="12.75390625" style="266" customWidth="1"/>
    <col min="4" max="4" width="12.25390625" style="266" customWidth="1"/>
    <col min="5" max="16384" width="9.125" style="266" customWidth="1"/>
  </cols>
  <sheetData>
    <row r="1" ht="12.75">
      <c r="C1" s="3" t="s">
        <v>55</v>
      </c>
    </row>
    <row r="2" ht="14.25" customHeight="1">
      <c r="C2" s="71" t="s">
        <v>211</v>
      </c>
    </row>
    <row r="3" spans="1:4" ht="15.75" customHeight="1">
      <c r="A3" s="267"/>
      <c r="B3" s="267"/>
      <c r="C3" s="71" t="s">
        <v>1</v>
      </c>
      <c r="D3" s="268"/>
    </row>
    <row r="4" spans="1:4" ht="13.5" customHeight="1">
      <c r="A4" s="267"/>
      <c r="B4" s="267"/>
      <c r="C4" s="71" t="s">
        <v>210</v>
      </c>
      <c r="D4" s="268"/>
    </row>
    <row r="5" spans="1:4" ht="6.75" customHeight="1">
      <c r="A5" s="267"/>
      <c r="B5" s="267"/>
      <c r="C5" s="269"/>
      <c r="D5" s="268"/>
    </row>
    <row r="6" spans="1:4" s="328" customFormat="1" ht="18.75">
      <c r="A6" s="325" t="s">
        <v>97</v>
      </c>
      <c r="B6" s="326"/>
      <c r="C6" s="326"/>
      <c r="D6" s="327"/>
    </row>
    <row r="7" spans="1:4" s="328" customFormat="1" ht="23.25" customHeight="1">
      <c r="A7" s="325" t="s">
        <v>98</v>
      </c>
      <c r="B7" s="326"/>
      <c r="C7" s="329"/>
      <c r="D7" s="327"/>
    </row>
    <row r="8" spans="1:4" s="328" customFormat="1" ht="18.75">
      <c r="A8" s="330" t="s">
        <v>99</v>
      </c>
      <c r="B8" s="326"/>
      <c r="C8" s="329"/>
      <c r="D8" s="327"/>
    </row>
    <row r="9" spans="1:4" s="328" customFormat="1" ht="18.75">
      <c r="A9" s="330" t="s">
        <v>100</v>
      </c>
      <c r="B9" s="326"/>
      <c r="C9" s="329"/>
      <c r="D9" s="327"/>
    </row>
    <row r="10" s="328" customFormat="1" ht="18" customHeight="1" thickBot="1">
      <c r="D10" s="159" t="s">
        <v>2</v>
      </c>
    </row>
    <row r="11" spans="1:4" s="328" customFormat="1" ht="28.5" customHeight="1" thickBot="1">
      <c r="A11" s="331" t="s">
        <v>101</v>
      </c>
      <c r="B11" s="332" t="s">
        <v>102</v>
      </c>
      <c r="C11" s="332" t="s">
        <v>103</v>
      </c>
      <c r="D11" s="333" t="s">
        <v>104</v>
      </c>
    </row>
    <row r="12" spans="1:4" s="337" customFormat="1" ht="12" customHeight="1" thickBot="1" thickTop="1">
      <c r="A12" s="334">
        <v>1</v>
      </c>
      <c r="B12" s="335">
        <v>2</v>
      </c>
      <c r="C12" s="335">
        <v>3</v>
      </c>
      <c r="D12" s="336">
        <v>4</v>
      </c>
    </row>
    <row r="13" spans="1:4" s="127" customFormat="1" ht="45" customHeight="1" thickTop="1">
      <c r="A13" s="338">
        <v>952</v>
      </c>
      <c r="B13" s="339" t="s">
        <v>105</v>
      </c>
      <c r="C13" s="340">
        <f>SUM(C16:C20)</f>
        <v>25984800</v>
      </c>
      <c r="D13" s="341"/>
    </row>
    <row r="14" spans="1:4" s="328" customFormat="1" ht="9.75" customHeight="1">
      <c r="A14" s="342"/>
      <c r="B14" s="343" t="s">
        <v>106</v>
      </c>
      <c r="C14" s="344"/>
      <c r="D14" s="345"/>
    </row>
    <row r="15" spans="1:4" s="328" customFormat="1" ht="12" customHeight="1">
      <c r="A15" s="342"/>
      <c r="B15" s="343"/>
      <c r="C15" s="344"/>
      <c r="D15" s="345"/>
    </row>
    <row r="16" spans="1:4" s="328" customFormat="1" ht="18" customHeight="1">
      <c r="A16" s="342"/>
      <c r="B16" s="346" t="s">
        <v>107</v>
      </c>
      <c r="C16" s="347">
        <v>25000000</v>
      </c>
      <c r="D16" s="345"/>
    </row>
    <row r="17" spans="1:4" s="328" customFormat="1" ht="7.5" customHeight="1">
      <c r="A17" s="342"/>
      <c r="B17" s="346"/>
      <c r="C17" s="347"/>
      <c r="D17" s="345"/>
    </row>
    <row r="18" spans="1:4" s="328" customFormat="1" ht="14.25" customHeight="1">
      <c r="A18" s="342"/>
      <c r="B18" s="346" t="s">
        <v>108</v>
      </c>
      <c r="C18" s="347">
        <v>984800</v>
      </c>
      <c r="D18" s="348"/>
    </row>
    <row r="19" spans="1:4" s="328" customFormat="1" ht="6" customHeight="1">
      <c r="A19" s="342"/>
      <c r="B19" s="349"/>
      <c r="C19" s="350"/>
      <c r="D19" s="345"/>
    </row>
    <row r="20" spans="1:4" s="328" customFormat="1" ht="6" customHeight="1">
      <c r="A20" s="342"/>
      <c r="B20" s="349"/>
      <c r="C20" s="350"/>
      <c r="D20" s="348"/>
    </row>
    <row r="21" spans="1:4" s="127" customFormat="1" ht="24.75" customHeight="1">
      <c r="A21" s="338">
        <v>955</v>
      </c>
      <c r="B21" s="351" t="s">
        <v>109</v>
      </c>
      <c r="C21" s="352">
        <f>22438200-197000+800000+587041+13850+493000-1430961+503000+2825525+2957145-984800-352930+40000+374300-217000+899271-89509-11757</f>
        <v>28647375</v>
      </c>
      <c r="D21" s="353"/>
    </row>
    <row r="22" spans="1:4" s="127" customFormat="1" ht="16.5" customHeight="1">
      <c r="A22" s="354"/>
      <c r="B22" s="355"/>
      <c r="C22" s="356"/>
      <c r="D22" s="341"/>
    </row>
    <row r="23" spans="1:4" s="127" customFormat="1" ht="15">
      <c r="A23" s="338">
        <v>992</v>
      </c>
      <c r="B23" s="351" t="s">
        <v>110</v>
      </c>
      <c r="C23" s="357"/>
      <c r="D23" s="358">
        <f>SUM(D25:D29)</f>
        <v>10061200</v>
      </c>
    </row>
    <row r="24" spans="1:4" s="328" customFormat="1" ht="15.75" customHeight="1">
      <c r="A24" s="342"/>
      <c r="B24" s="343" t="s">
        <v>106</v>
      </c>
      <c r="C24" s="359"/>
      <c r="D24" s="360"/>
    </row>
    <row r="25" spans="1:4" s="328" customFormat="1" ht="19.5" customHeight="1">
      <c r="A25" s="342"/>
      <c r="B25" s="361" t="s">
        <v>111</v>
      </c>
      <c r="C25" s="362"/>
      <c r="D25" s="363">
        <v>883500</v>
      </c>
    </row>
    <row r="26" spans="1:4" s="328" customFormat="1" ht="19.5" customHeight="1">
      <c r="A26" s="342"/>
      <c r="B26" s="361" t="s">
        <v>112</v>
      </c>
      <c r="C26" s="362"/>
      <c r="D26" s="363">
        <v>6309600</v>
      </c>
    </row>
    <row r="27" spans="1:4" s="328" customFormat="1" ht="19.5" customHeight="1">
      <c r="A27" s="342"/>
      <c r="B27" s="361" t="s">
        <v>113</v>
      </c>
      <c r="C27" s="364"/>
      <c r="D27" s="365">
        <v>1666700</v>
      </c>
    </row>
    <row r="28" spans="1:4" s="328" customFormat="1" ht="19.5" customHeight="1">
      <c r="A28" s="342"/>
      <c r="B28" s="366" t="s">
        <v>114</v>
      </c>
      <c r="C28" s="364"/>
      <c r="D28" s="365">
        <v>200000</v>
      </c>
    </row>
    <row r="29" spans="1:4" s="328" customFormat="1" ht="19.5" customHeight="1">
      <c r="A29" s="342"/>
      <c r="B29" s="366" t="s">
        <v>115</v>
      </c>
      <c r="C29" s="364"/>
      <c r="D29" s="365">
        <v>1001400</v>
      </c>
    </row>
    <row r="30" spans="1:4" s="328" customFormat="1" ht="5.25" customHeight="1" thickBot="1">
      <c r="A30" s="367"/>
      <c r="B30" s="368"/>
      <c r="C30" s="369"/>
      <c r="D30" s="370"/>
    </row>
    <row r="31" spans="1:4" s="127" customFormat="1" ht="19.5" customHeight="1" thickBot="1" thickTop="1">
      <c r="A31" s="371"/>
      <c r="B31" s="125" t="s">
        <v>116</v>
      </c>
      <c r="C31" s="372">
        <f>C21+C13+C22</f>
        <v>54632175</v>
      </c>
      <c r="D31" s="182">
        <f>D23</f>
        <v>10061200</v>
      </c>
    </row>
    <row r="32" spans="1:4" s="127" customFormat="1" ht="18.75" customHeight="1" thickBot="1" thickTop="1">
      <c r="A32" s="371"/>
      <c r="B32" s="125" t="s">
        <v>117</v>
      </c>
      <c r="C32" s="373">
        <f>D31-C31</f>
        <v>-44570975</v>
      </c>
      <c r="D32" s="374"/>
    </row>
    <row r="33" spans="1:4" s="328" customFormat="1" ht="16.5" thickTop="1">
      <c r="A33" s="375"/>
      <c r="B33" s="376"/>
      <c r="C33" s="377"/>
      <c r="D33" s="377"/>
    </row>
    <row r="34" spans="1:4" s="328" customFormat="1" ht="15.75">
      <c r="A34" s="375"/>
      <c r="B34" s="376"/>
      <c r="C34" s="377"/>
      <c r="D34" s="377"/>
    </row>
    <row r="35" spans="1:4" s="328" customFormat="1" ht="15.75">
      <c r="A35" s="375"/>
      <c r="B35" s="378"/>
      <c r="C35" s="377"/>
      <c r="D35" s="377"/>
    </row>
    <row r="36" spans="1:4" s="328" customFormat="1" ht="15.75">
      <c r="A36" s="375"/>
      <c r="B36" s="378"/>
      <c r="C36" s="377"/>
      <c r="D36" s="377"/>
    </row>
    <row r="37" spans="1:4" s="328" customFormat="1" ht="15.75">
      <c r="A37" s="375"/>
      <c r="B37" s="378"/>
      <c r="C37" s="377"/>
      <c r="D37" s="377"/>
    </row>
    <row r="38" spans="1:4" ht="15.75">
      <c r="A38" s="270"/>
      <c r="B38" s="272"/>
      <c r="C38" s="271"/>
      <c r="D38" s="271"/>
    </row>
    <row r="39" spans="1:4" ht="12.75">
      <c r="A39" s="270"/>
      <c r="B39" s="270"/>
      <c r="C39" s="273"/>
      <c r="D39" s="273"/>
    </row>
    <row r="40" spans="1:4" ht="12.75">
      <c r="A40" s="270"/>
      <c r="B40" s="270"/>
      <c r="C40" s="273"/>
      <c r="D40" s="273"/>
    </row>
    <row r="41" spans="1:4" ht="12.75">
      <c r="A41" s="270"/>
      <c r="B41" s="270"/>
      <c r="C41" s="273"/>
      <c r="D41" s="273"/>
    </row>
    <row r="42" spans="3:4" ht="12.75">
      <c r="C42" s="274"/>
      <c r="D42" s="274"/>
    </row>
    <row r="43" spans="3:4" ht="12.75">
      <c r="C43" s="274"/>
      <c r="D43" s="274"/>
    </row>
    <row r="44" spans="3:4" ht="12.75">
      <c r="C44" s="274"/>
      <c r="D44" s="274"/>
    </row>
    <row r="45" spans="3:4" ht="12.75">
      <c r="C45" s="274"/>
      <c r="D45" s="274"/>
    </row>
    <row r="46" spans="3:4" ht="12.75">
      <c r="C46" s="274"/>
      <c r="D46" s="274"/>
    </row>
  </sheetData>
  <printOptions/>
  <pageMargins left="0.75" right="0.75" top="1" bottom="1" header="0.5" footer="0.5"/>
  <pageSetup firstPageNumber="18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2008-12-16T08:02:53Z</cp:lastPrinted>
  <dcterms:created xsi:type="dcterms:W3CDTF">2008-10-27T14:27:44Z</dcterms:created>
  <dcterms:modified xsi:type="dcterms:W3CDTF">2008-12-17T13:41:57Z</dcterms:modified>
  <cp:category/>
  <cp:version/>
  <cp:contentType/>
  <cp:contentStatus/>
</cp:coreProperties>
</file>