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5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</sheets>
  <definedNames>
    <definedName name="_xlnm.Print_Titles" localSheetId="0">'nr 1'!$8:$10</definedName>
    <definedName name="_xlnm.Print_Titles" localSheetId="1">'nr 2'!$8:$10</definedName>
    <definedName name="_xlnm.Print_Titles" localSheetId="5">'nr 6'!$7:$10</definedName>
  </definedNames>
  <calcPr fullCalcOnLoad="1"/>
</workbook>
</file>

<file path=xl/sharedStrings.xml><?xml version="1.0" encoding="utf-8"?>
<sst xmlns="http://schemas.openxmlformats.org/spreadsheetml/2006/main" count="500" uniqueCount="234">
  <si>
    <t>Załącznik nr 1 do Uchwały</t>
  </si>
  <si>
    <t>Rady Miejskiej w Koszalinie</t>
  </si>
  <si>
    <t>ZMIANY  PLANU  DOCHODÓW  I  WYDATKÓW  NA  ZADANIA  WŁASNE  GMINY                                      W  2009  ROKU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</si>
  <si>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</si>
  <si>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</si>
  <si>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</si>
  <si>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</si>
  <si>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</si>
  <si>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</si>
  <si>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</si>
  <si>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</si>
  <si>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</si>
  <si>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 xml:space="preserve">Zwiększenia </t>
  </si>
  <si>
    <t>Zwiększenia</t>
  </si>
  <si>
    <t>TRANSPORT I ŁĄCZNOŚĆ</t>
  </si>
  <si>
    <t>Zakup usług remontowych</t>
  </si>
  <si>
    <t>GKO</t>
  </si>
  <si>
    <t>Wydatki inwestycyjne jednostek budżetowych:</t>
  </si>
  <si>
    <t>Drogi wewnętrzne</t>
  </si>
  <si>
    <t>Wynagrodzenia bezosobowe</t>
  </si>
  <si>
    <t>Składki na ubezpieczenia społeczne</t>
  </si>
  <si>
    <t>Składki na FP</t>
  </si>
  <si>
    <t>KS</t>
  </si>
  <si>
    <t>4300</t>
  </si>
  <si>
    <t>Zakup usług pozostałych</t>
  </si>
  <si>
    <t>RWZ</t>
  </si>
  <si>
    <t>0970</t>
  </si>
  <si>
    <t>Wpływy z różnych dochodów</t>
  </si>
  <si>
    <t>Pozostała działalność</t>
  </si>
  <si>
    <t>BRM</t>
  </si>
  <si>
    <t>Wydatki inwestycyjne jednostek budżetowych</t>
  </si>
  <si>
    <t>0830</t>
  </si>
  <si>
    <t>Wpływy z usług</t>
  </si>
  <si>
    <t>ADMINISTRACJA  PUBLICZNA</t>
  </si>
  <si>
    <t>Zakup materiałów i wyposażenia</t>
  </si>
  <si>
    <t>Wydatki na zakupy inwestycyjne jednostek budżetowych</t>
  </si>
  <si>
    <t>Promocja jednostek samorządu terytorialnego</t>
  </si>
  <si>
    <t xml:space="preserve">Zakup usług pozostałych  </t>
  </si>
  <si>
    <t>4260</t>
  </si>
  <si>
    <t>Zakup akcesoriów komputerowych, w tym programów i licencji</t>
  </si>
  <si>
    <t>OBSŁUGA DŁUGU PUBLICZNEGO</t>
  </si>
  <si>
    <t>RÓŻNE ROZLICZENIA</t>
  </si>
  <si>
    <t>Różne rozliczenia finansowe</t>
  </si>
  <si>
    <t>0920</t>
  </si>
  <si>
    <t>Pozostałe odsetki</t>
  </si>
  <si>
    <t>OŚWIATA I WYCHOWANIE</t>
  </si>
  <si>
    <t>E</t>
  </si>
  <si>
    <t>4210</t>
  </si>
  <si>
    <t>854</t>
  </si>
  <si>
    <t>EDUKACYJNA OPIEKA WYCHOWAWCZA</t>
  </si>
  <si>
    <t xml:space="preserve">GOSPODARKA KOMUNALNA I OCHRONA ŚRODOWISKA </t>
  </si>
  <si>
    <t>Zakup energii</t>
  </si>
  <si>
    <t>90095</t>
  </si>
  <si>
    <t>KULTURA I OCHRONA DZIEDZICTWA NARODOWEGO</t>
  </si>
  <si>
    <t>Pozostałe zadania w zakresie kultury</t>
  </si>
  <si>
    <t>KULTURA FIZYCZNA I SPORT</t>
  </si>
  <si>
    <t>OGÓŁEM</t>
  </si>
  <si>
    <t>per saldo</t>
  </si>
  <si>
    <t>z dnia 22 października  2009 roku</t>
  </si>
  <si>
    <t>ZMIANY  PLANU  DOCHODÓW  I  WYDATKÓW  NA  ZADANIA   WŁASNE  POWIATU                                          W  2009  ROKU</t>
  </si>
  <si>
    <t>4270</t>
  </si>
  <si>
    <t>85403</t>
  </si>
  <si>
    <t>4700</t>
  </si>
  <si>
    <t>Odsetki i dyskonto od skarbowych papierów wartościowych , kredytów i pożyczek, związanych z obsługą długu krajowego</t>
  </si>
  <si>
    <t>Wydatki na zakupy  inwestycyjne jednostek budżetowych</t>
  </si>
  <si>
    <t>PI</t>
  </si>
  <si>
    <t>4217</t>
  </si>
  <si>
    <t>4307</t>
  </si>
  <si>
    <t>4427</t>
  </si>
  <si>
    <t>Podróże służbowe zagraniczne</t>
  </si>
  <si>
    <t>4437</t>
  </si>
  <si>
    <t>4757</t>
  </si>
  <si>
    <t>2707</t>
  </si>
  <si>
    <t>4247</t>
  </si>
  <si>
    <t>zakup pomocy naukowych, dydaktycznych i książek</t>
  </si>
  <si>
    <t>80195</t>
  </si>
  <si>
    <t>4417</t>
  </si>
  <si>
    <t>Podróże służbowe krajowe</t>
  </si>
  <si>
    <t>"Comenius 2009/10 "School of Scouts" (Szkoła skautów) ZS Nr 7</t>
  </si>
  <si>
    <t>Muzea</t>
  </si>
  <si>
    <t>remont klatki schodowej</t>
  </si>
  <si>
    <t>4117</t>
  </si>
  <si>
    <t>Składki na Fundusz Pracy</t>
  </si>
  <si>
    <t>4127</t>
  </si>
  <si>
    <t>4177</t>
  </si>
  <si>
    <t>Zakup pomocy naukowych, dydaktycznych i książek</t>
  </si>
  <si>
    <t>Obiekty sportowe</t>
  </si>
  <si>
    <t>Wydatki na zakup i objęcie akcji, wniesienie wkładów do spółek prawa handlowego</t>
  </si>
  <si>
    <t>Fk</t>
  </si>
  <si>
    <t>Budowa szaletów miejskich</t>
  </si>
  <si>
    <t>"Comenius 2009/10 "Europeans: Identical Aims, Different Ways, Identical Hearts, Different Feelings" SP Nr 21 (Identyczne cele, różne drogi, Identyczne serca, różne odczucia)</t>
  </si>
  <si>
    <t>"Przeciwdziałanie wykluczeniu cyfrowemu uczniów koszalińskich szkół"</t>
  </si>
  <si>
    <t xml:space="preserve">Wynagrodzenia bezosobowe </t>
  </si>
  <si>
    <t>Różne opłaty i składki</t>
  </si>
  <si>
    <t>Dotacje rozwojowe</t>
  </si>
  <si>
    <t>Dotacje rozwojowe oraz środki na finansowanie wspólnej polityki rolnej</t>
  </si>
  <si>
    <t>Szkoły podstawowe</t>
  </si>
  <si>
    <t>2540</t>
  </si>
  <si>
    <t>Dotacja podmiotowa z budżetu dla niepublicznej jednostki systemu oświaty</t>
  </si>
  <si>
    <t>Oddziały przedszkolne w szkołach podstawowych</t>
  </si>
  <si>
    <t>Przedszkola</t>
  </si>
  <si>
    <t>Gimnazja</t>
  </si>
  <si>
    <t>Licea ogólnokształcące</t>
  </si>
  <si>
    <t>Szkoły zawodowe</t>
  </si>
  <si>
    <t>85419</t>
  </si>
  <si>
    <t>Ośrodki rewalidacyjno - wychowawcze</t>
  </si>
  <si>
    <t>758</t>
  </si>
  <si>
    <t>75814</t>
  </si>
  <si>
    <t>0750</t>
  </si>
  <si>
    <t>Dochody z najmu i dzierżawy składników majątkowych</t>
  </si>
  <si>
    <t>0870</t>
  </si>
  <si>
    <t>Wpływy ze sprzedaży składników majątkowych</t>
  </si>
  <si>
    <t>6050</t>
  </si>
  <si>
    <t>80130</t>
  </si>
  <si>
    <t>Szkolenie pracowników niebędących członkami służby cywilnej</t>
  </si>
  <si>
    <t>80134</t>
  </si>
  <si>
    <t>Szkoły zawodowe specjalne</t>
  </si>
  <si>
    <t>80140</t>
  </si>
  <si>
    <t>Specjalne ośrodki szkolno - wychowawcze</t>
  </si>
  <si>
    <t>0690</t>
  </si>
  <si>
    <t>Wpływy z różnych opłat</t>
  </si>
  <si>
    <t>85410</t>
  </si>
  <si>
    <t>Internaty i bursy szkolne</t>
  </si>
  <si>
    <t>6060</t>
  </si>
  <si>
    <t>Środki na dofinansowanie własnych zadań bieżących gmin pozyskane z innych źródeł</t>
  </si>
  <si>
    <t>4240</t>
  </si>
  <si>
    <t>Załącznik nr 2 do Uchwały</t>
  </si>
  <si>
    <t>Ochrona zabytków i opieka nad zabytkami</t>
  </si>
  <si>
    <t>Dotacje celowe z budżetu na finansowanie lub dofinansowanie prac remontowych i konserwatorskich obiektów zabytkowych, przekazane jednostkom niezaliczanym do sektora finansów publicznych</t>
  </si>
  <si>
    <t>"Comenius 2009/10 "Europe is singing"                         SP Nr 21 (Europa śpiewa)</t>
  </si>
  <si>
    <t>6210</t>
  </si>
  <si>
    <t>Dotacje celowe z budżetu na finansowanie lub dofinansowanie kosztów realizacji inwestycji i zakupów inwestycyjnych zakładów budżetowych</t>
  </si>
  <si>
    <t>80114</t>
  </si>
  <si>
    <t>Zespoły obsługi ekonomiczno-administracyjnej szkół</t>
  </si>
  <si>
    <t>Załącznik nr 3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</si>
  <si>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</si>
  <si>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</si>
  <si>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</si>
  <si>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2009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</si>
  <si>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</si>
  <si>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</si>
  <si>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</si>
  <si>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</si>
  <si>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</si>
  <si>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</si>
  <si>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</si>
  <si>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</si>
  <si>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</si>
  <si>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</si>
  <si>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</si>
  <si>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</si>
  <si>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</si>
  <si>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</si>
  <si>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</si>
  <si>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 dnia 22 października 2009 roku</t>
  </si>
  <si>
    <t>"Comenius 2009/10 "Violence is a climate killer -mentors for a violent - free school" Gimnazjum                         Nr 2 (Przemoc środowiskowa - mediatorzy w szkole bez przemocy"</t>
  </si>
  <si>
    <t>Leonardo da Vinci 2009/10: "Gastrofach"                                                 ZS Nr 12</t>
  </si>
  <si>
    <t>Centra kształcenia ustawicznego</t>
  </si>
  <si>
    <t>Obsługa papierów wartościowych, kredytów i  pożyczek jst.</t>
  </si>
  <si>
    <t xml:space="preserve"> - "Uzbrojenie ul.Dzierżęcińskiej"</t>
  </si>
  <si>
    <t xml:space="preserve"> - "Budowa wodociągu w ulicy Malw"</t>
  </si>
  <si>
    <t>Inwestycyjne inicjatywy społeczne:</t>
  </si>
  <si>
    <t>Uzbrojenie terenów pod budownictwo mieszkaniowe</t>
  </si>
  <si>
    <t>z dnia 22 pażdziernika 2009 roku</t>
  </si>
  <si>
    <t xml:space="preserve">ZMIANY PLANU PRZYCHODÓW I WYDATKÓW  DOCHODÓW WŁASNYCH GMINNYCH JEDNOSTEK OŚWIATOWYCH  </t>
  </si>
  <si>
    <t>Dział
Rozdział
§</t>
  </si>
  <si>
    <t>Przewidywane wykonanie             2006 r.</t>
  </si>
  <si>
    <t xml:space="preserve">Plan                  </t>
  </si>
  <si>
    <t>Zmiany</t>
  </si>
  <si>
    <t>Plan po zmianach</t>
  </si>
  <si>
    <t>I</t>
  </si>
  <si>
    <t>Stan środków obrotowych na początek roku</t>
  </si>
  <si>
    <t>II</t>
  </si>
  <si>
    <t xml:space="preserve">PRZYCHODY </t>
  </si>
  <si>
    <t>0960</t>
  </si>
  <si>
    <t>Otrzymane spadki, zapisy i darowizny w postaci pieniężnej</t>
  </si>
  <si>
    <t>III</t>
  </si>
  <si>
    <t>PRZYCHODY OGÓŁEM</t>
  </si>
  <si>
    <t>IV</t>
  </si>
  <si>
    <t>WYDATKI OGÓŁEM</t>
  </si>
  <si>
    <t>4410</t>
  </si>
  <si>
    <t>V</t>
  </si>
  <si>
    <t xml:space="preserve">Stan środków obrotowych na koniec roku </t>
  </si>
  <si>
    <t>Załącznik nr 4 do Uchwały</t>
  </si>
  <si>
    <t xml:space="preserve">ZMIANY PLANU PRZYCHODÓW I WYDATKÓW  DOCHODÓW WŁASNYCH POWIATOWYCH JEDNOSTEK OŚWIATOWYCH  </t>
  </si>
  <si>
    <t>Zakup środków żywności</t>
  </si>
  <si>
    <t xml:space="preserve">Plan                    </t>
  </si>
  <si>
    <t xml:space="preserve">Plan po zmianach </t>
  </si>
  <si>
    <t>Załącznik nr 5 do Uchwały</t>
  </si>
  <si>
    <t>Filharmonie, orkiestry, chóry i kapele</t>
  </si>
  <si>
    <t>działalność bieżąca</t>
  </si>
  <si>
    <t>"Lato Muzyczne z Filharmonią"</t>
  </si>
  <si>
    <t>Dotacja podmiotowa z budżetu dla samorządowej instytucji kultury:</t>
  </si>
  <si>
    <t xml:space="preserve">Dotacje celowe z budżetu na finansowanie lub dofinansowanie kosztów realizacji inwestycji i zakupów inwestycyjnych  innych jednostek sektora finansów publicznych: </t>
  </si>
  <si>
    <t xml:space="preserve">monitoring </t>
  </si>
  <si>
    <t xml:space="preserve">projekt nowego ogrodzenia posesji </t>
  </si>
  <si>
    <t>INW</t>
  </si>
  <si>
    <t xml:space="preserve">Dokumentacja i prace przygotowawcze pod przyszłe inwestycje </t>
  </si>
  <si>
    <t>BEZPIECZEŃSTWO PUBLICZNE I OCHRONA PRZECIWPOŻAROWA</t>
  </si>
  <si>
    <t>BZK</t>
  </si>
  <si>
    <t>75405</t>
  </si>
  <si>
    <t>Komendy powiatowe Policji</t>
  </si>
  <si>
    <t>Wpłaty jednostek na fundusz celowy</t>
  </si>
  <si>
    <t>Drogi publiczne w miastach na prawach powiatu</t>
  </si>
  <si>
    <t>Drogi publiczne gminne</t>
  </si>
  <si>
    <t>Przebudowa ul. Brzozowej</t>
  </si>
  <si>
    <t>Przebudowa ul. Wenedów</t>
  </si>
  <si>
    <r>
      <t>Wydatki inwestycyjne jednostek budżetowych - B</t>
    </r>
    <r>
      <rPr>
        <i/>
        <sz val="10"/>
        <rFont val="Arial Narrow"/>
        <family val="2"/>
      </rPr>
      <t>udowa parkingu przy ul.Budowniczych wraz z przebudową ulicy</t>
    </r>
  </si>
  <si>
    <r>
      <t xml:space="preserve">Zakup usług remontowych - </t>
    </r>
    <r>
      <rPr>
        <b/>
        <i/>
        <sz val="10"/>
        <rFont val="Arial Narrow"/>
        <family val="2"/>
      </rPr>
      <t>RO "Lubiatowo"</t>
    </r>
  </si>
  <si>
    <r>
      <t xml:space="preserve">Zakup usług remontowych - </t>
    </r>
    <r>
      <rPr>
        <b/>
        <i/>
        <sz val="10"/>
        <rFont val="Arial Narrow"/>
        <family val="2"/>
      </rPr>
      <t>RO "Bukowe</t>
    </r>
    <r>
      <rPr>
        <sz val="11"/>
        <rFont val="Arial Narrow"/>
        <family val="2"/>
      </rPr>
      <t>"</t>
    </r>
  </si>
  <si>
    <r>
      <t xml:space="preserve">Zakup materiałów i wyposażenia - </t>
    </r>
    <r>
      <rPr>
        <b/>
        <i/>
        <sz val="10"/>
        <rFont val="Arial Narrow"/>
        <family val="2"/>
      </rPr>
      <t>RO "Lubiatowo"</t>
    </r>
  </si>
  <si>
    <r>
      <t>Zakup usług remontowych -</t>
    </r>
    <r>
      <rPr>
        <b/>
        <i/>
        <sz val="10"/>
        <rFont val="Arial Narrow"/>
        <family val="2"/>
      </rPr>
      <t xml:space="preserve"> RO" Bukowe"</t>
    </r>
  </si>
  <si>
    <t>ZMIANY LIMITÓW  WYDATKÓW  BUDŻETOWYCH  NA  WIELOLETNIE  PROGRAMY  INWESTYCYJNE W  LATACH  2009 - 2012</t>
  </si>
  <si>
    <t>w tys. zł</t>
  </si>
  <si>
    <t>Lp.</t>
  </si>
  <si>
    <t>Dział</t>
  </si>
  <si>
    <t>Rozdział</t>
  </si>
  <si>
    <t>Nazwa programu inwestycyjnego i zadania finansowanego z budżetu</t>
  </si>
  <si>
    <t>Wysokość wydatków w latach:</t>
  </si>
  <si>
    <t xml:space="preserve">Plan </t>
  </si>
  <si>
    <t>Plan pierwotny</t>
  </si>
  <si>
    <t>Przebudowa ul.Brzozowej</t>
  </si>
  <si>
    <t>Przebudowa ul.Wenedów</t>
  </si>
  <si>
    <t>Budowa parkingu przy ul. Budowniczych wraz z przebudową ulicy</t>
  </si>
  <si>
    <t>Dokumentacja pod przyszłe inwestycje</t>
  </si>
  <si>
    <t>Modernizacja szkół</t>
  </si>
  <si>
    <t>Rewitalizacja zabytkowych parków miejskich</t>
  </si>
  <si>
    <t>Filharmonia - sala koncertowa</t>
  </si>
  <si>
    <t>Remont i modernizacja przedszkoli</t>
  </si>
  <si>
    <t>Modernizacja placówek oświatowo-wychowawczych</t>
  </si>
  <si>
    <t>Boiska sportowe w ramach Programu "Moje boisko - ORLIK 2012"</t>
  </si>
  <si>
    <t>Osiedle Unii Europejskiej - drogi</t>
  </si>
  <si>
    <t>Załącznik nr 6 do Uchwały</t>
  </si>
  <si>
    <t xml:space="preserve">Nr  XLI / 473 / 2009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</si>
</sst>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6">
    <font>
      <sz val="10"/>
      <name val="Arial CE"/>
      <family val="0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sz val="13"/>
      <name val="Arial Narrow"/>
      <family val="2"/>
    </font>
    <font>
      <i/>
      <sz val="13"/>
      <name val="Arial Narrow"/>
      <family val="2"/>
    </font>
    <font>
      <b/>
      <i/>
      <sz val="13"/>
      <name val="Arial Narrow"/>
      <family val="2"/>
    </font>
    <font>
      <i/>
      <sz val="12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b/>
      <sz val="9"/>
      <name val="Arial Narrow"/>
      <family val="2"/>
    </font>
    <font>
      <sz val="13"/>
      <name val="Arial Narrow"/>
      <family val="2"/>
    </font>
    <font>
      <b/>
      <sz val="16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 applyAlignment="1" applyProtection="1">
      <alignment horizontal="centerContinuous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3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3" fontId="4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top" wrapText="1"/>
      <protection locked="0"/>
    </xf>
    <xf numFmtId="0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3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164" fontId="7" fillId="0" borderId="16" xfId="20" applyNumberFormat="1" applyFont="1" applyFill="1" applyBorder="1" applyAlignment="1" applyProtection="1">
      <alignment vertical="center" wrapText="1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7" fillId="0" borderId="18" xfId="0" applyNumberFormat="1" applyFont="1" applyFill="1" applyBorder="1" applyAlignment="1" applyProtection="1">
      <alignment horizontal="right" vertical="center"/>
      <protection locked="0"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3" fontId="7" fillId="0" borderId="2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3" fontId="7" fillId="0" borderId="6" xfId="0" applyNumberFormat="1" applyFont="1" applyFill="1" applyBorder="1" applyAlignment="1" applyProtection="1">
      <alignment horizontal="right" vertical="center"/>
      <protection locked="0"/>
    </xf>
    <xf numFmtId="1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164" fontId="9" fillId="0" borderId="25" xfId="20" applyNumberFormat="1" applyFont="1" applyFill="1" applyBorder="1" applyAlignment="1" applyProtection="1">
      <alignment vertical="center" wrapText="1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7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28" xfId="20" applyNumberFormat="1" applyFont="1" applyFill="1" applyBorder="1" applyAlignment="1" applyProtection="1">
      <alignment vertical="center" wrapText="1"/>
      <protection locked="0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3" fontId="7" fillId="0" borderId="30" xfId="0" applyNumberFormat="1" applyFont="1" applyFill="1" applyBorder="1" applyAlignment="1" applyProtection="1">
      <alignment horizontal="right" vertical="center"/>
      <protection locked="0"/>
    </xf>
    <xf numFmtId="3" fontId="7" fillId="0" borderId="31" xfId="0" applyNumberFormat="1" applyFont="1" applyFill="1" applyBorder="1" applyAlignment="1" applyProtection="1">
      <alignment horizontal="right" vertical="center"/>
      <protection locked="0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3" fontId="7" fillId="0" borderId="23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3" fontId="7" fillId="0" borderId="33" xfId="0" applyNumberFormat="1" applyFont="1" applyFill="1" applyBorder="1" applyAlignment="1" applyProtection="1">
      <alignment horizontal="right" vertical="center"/>
      <protection locked="0"/>
    </xf>
    <xf numFmtId="49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25" xfId="0" applyNumberFormat="1" applyFont="1" applyFill="1" applyBorder="1" applyAlignment="1" applyProtection="1">
      <alignment vertical="center" wrapText="1"/>
      <protection locked="0"/>
    </xf>
    <xf numFmtId="49" fontId="9" fillId="0" borderId="3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2" xfId="20" applyNumberFormat="1" applyFont="1" applyFill="1" applyBorder="1" applyAlignment="1" applyProtection="1">
      <alignment vertical="center" wrapText="1"/>
      <protection locked="0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3" fontId="7" fillId="0" borderId="36" xfId="0" applyNumberFormat="1" applyFont="1" applyFill="1" applyBorder="1" applyAlignment="1" applyProtection="1">
      <alignment horizontal="right" vertical="center"/>
      <protection locked="0"/>
    </xf>
    <xf numFmtId="1" fontId="7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37" xfId="20" applyNumberFormat="1" applyFont="1" applyFill="1" applyBorder="1" applyAlignment="1" applyProtection="1">
      <alignment vertical="center" wrapText="1"/>
      <protection locked="0"/>
    </xf>
    <xf numFmtId="3" fontId="7" fillId="0" borderId="38" xfId="0" applyNumberFormat="1" applyFont="1" applyFill="1" applyBorder="1" applyAlignment="1" applyProtection="1">
      <alignment horizontal="right" vertical="center"/>
      <protection locked="0"/>
    </xf>
    <xf numFmtId="3" fontId="7" fillId="0" borderId="39" xfId="0" applyNumberFormat="1" applyFont="1" applyFill="1" applyBorder="1" applyAlignment="1" applyProtection="1">
      <alignment horizontal="right" vertical="center"/>
      <protection locked="0"/>
    </xf>
    <xf numFmtId="3" fontId="7" fillId="0" borderId="40" xfId="0" applyNumberFormat="1" applyFont="1" applyFill="1" applyBorder="1" applyAlignment="1" applyProtection="1">
      <alignment horizontal="right" vertical="center"/>
      <protection locked="0"/>
    </xf>
    <xf numFmtId="1" fontId="9" fillId="0" borderId="34" xfId="0" applyNumberFormat="1" applyFont="1" applyFill="1" applyBorder="1" applyAlignment="1" applyProtection="1">
      <alignment horizontal="centerContinuous" vertical="center"/>
      <protection locked="0"/>
    </xf>
    <xf numFmtId="3" fontId="9" fillId="0" borderId="36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1" fontId="9" fillId="0" borderId="4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2" xfId="20" applyNumberFormat="1" applyFont="1" applyFill="1" applyBorder="1" applyAlignment="1" applyProtection="1">
      <alignment vertical="center" wrapText="1"/>
      <protection locked="0"/>
    </xf>
    <xf numFmtId="3" fontId="9" fillId="0" borderId="43" xfId="0" applyNumberFormat="1" applyFont="1" applyFill="1" applyBorder="1" applyAlignment="1" applyProtection="1">
      <alignment horizontal="right" vertical="center"/>
      <protection locked="0"/>
    </xf>
    <xf numFmtId="3" fontId="9" fillId="0" borderId="44" xfId="0" applyNumberFormat="1" applyFont="1" applyFill="1" applyBorder="1" applyAlignment="1" applyProtection="1">
      <alignment horizontal="right" vertical="center"/>
      <protection locked="0"/>
    </xf>
    <xf numFmtId="0" fontId="8" fillId="0" borderId="45" xfId="0" applyNumberFormat="1" applyFont="1" applyFill="1" applyBorder="1" applyAlignment="1" applyProtection="1">
      <alignment horizontal="center" vertical="center"/>
      <protection locked="0"/>
    </xf>
    <xf numFmtId="3" fontId="7" fillId="0" borderId="46" xfId="0" applyNumberFormat="1" applyFont="1" applyFill="1" applyBorder="1" applyAlignment="1" applyProtection="1">
      <alignment horizontal="right" vertical="center"/>
      <protection locked="0"/>
    </xf>
    <xf numFmtId="3" fontId="7" fillId="0" borderId="47" xfId="0" applyNumberFormat="1" applyFont="1" applyFill="1" applyBorder="1" applyAlignment="1" applyProtection="1">
      <alignment horizontal="right" vertical="center"/>
      <protection locked="0"/>
    </xf>
    <xf numFmtId="3" fontId="7" fillId="0" borderId="48" xfId="0" applyNumberFormat="1" applyFont="1" applyFill="1" applyBorder="1" applyAlignment="1" applyProtection="1">
      <alignment horizontal="right" vertical="center"/>
      <protection locked="0"/>
    </xf>
    <xf numFmtId="0" fontId="7" fillId="0" borderId="49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22" xfId="0" applyNumberFormat="1" applyFont="1" applyFill="1" applyBorder="1" applyAlignment="1" applyProtection="1">
      <alignment vertical="center" wrapText="1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Continuous" vertical="center"/>
      <protection locked="0"/>
    </xf>
    <xf numFmtId="0" fontId="7" fillId="0" borderId="29" xfId="0" applyNumberFormat="1" applyFont="1" applyFill="1" applyBorder="1" applyAlignment="1" applyProtection="1">
      <alignment vertical="center" wrapText="1"/>
      <protection locked="0"/>
    </xf>
    <xf numFmtId="3" fontId="7" fillId="0" borderId="51" xfId="0" applyNumberFormat="1" applyFont="1" applyFill="1" applyBorder="1" applyAlignment="1" applyProtection="1">
      <alignment horizontal="right" vertical="center"/>
      <protection locked="0"/>
    </xf>
    <xf numFmtId="0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9" fillId="0" borderId="35" xfId="0" applyNumberFormat="1" applyFont="1" applyFill="1" applyBorder="1" applyAlignment="1" applyProtection="1">
      <alignment vertical="center" wrapText="1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64" fontId="7" fillId="0" borderId="33" xfId="20" applyNumberFormat="1" applyFont="1" applyFill="1" applyBorder="1" applyAlignment="1" applyProtection="1">
      <alignment vertical="center" wrapText="1"/>
      <protection locked="0"/>
    </xf>
    <xf numFmtId="164" fontId="8" fillId="0" borderId="50" xfId="0" applyNumberFormat="1" applyFont="1" applyFill="1" applyBorder="1" applyAlignment="1" applyProtection="1">
      <alignment horizontal="center" vertical="center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49" fontId="7" fillId="0" borderId="52" xfId="0" applyNumberFormat="1" applyFont="1" applyFill="1" applyBorder="1" applyAlignment="1" applyProtection="1">
      <alignment horizontal="center" vertical="center"/>
      <protection locked="0"/>
    </xf>
    <xf numFmtId="3" fontId="7" fillId="0" borderId="53" xfId="0" applyNumberFormat="1" applyFont="1" applyFill="1" applyBorder="1" applyAlignment="1" applyProtection="1">
      <alignment horizontal="right" vertical="center"/>
      <protection locked="0"/>
    </xf>
    <xf numFmtId="164" fontId="8" fillId="0" borderId="29" xfId="0" applyNumberFormat="1" applyFont="1" applyFill="1" applyBorder="1" applyAlignment="1" applyProtection="1">
      <alignment horizontal="center" vertical="center"/>
      <protection locked="0"/>
    </xf>
    <xf numFmtId="3" fontId="7" fillId="0" borderId="54" xfId="0" applyNumberFormat="1" applyFont="1" applyFill="1" applyBorder="1" applyAlignment="1" applyProtection="1">
      <alignment horizontal="right" vertical="center"/>
      <protection locked="0"/>
    </xf>
    <xf numFmtId="164" fontId="9" fillId="0" borderId="22" xfId="20" applyNumberFormat="1" applyFont="1" applyFill="1" applyBorder="1" applyAlignment="1" applyProtection="1">
      <alignment vertical="center" wrapText="1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42" xfId="0" applyNumberFormat="1" applyFont="1" applyFill="1" applyBorder="1" applyAlignment="1" applyProtection="1">
      <alignment horizontal="right" vertical="center"/>
      <protection locked="0"/>
    </xf>
    <xf numFmtId="164" fontId="7" fillId="0" borderId="50" xfId="2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49" fontId="9" fillId="0" borderId="55" xfId="0" applyNumberFormat="1" applyFont="1" applyFill="1" applyBorder="1" applyAlignment="1" applyProtection="1">
      <alignment horizontal="center" vertical="center"/>
      <protection locked="0"/>
    </xf>
    <xf numFmtId="3" fontId="9" fillId="0" borderId="22" xfId="0" applyNumberFormat="1" applyFont="1" applyFill="1" applyBorder="1" applyAlignment="1" applyProtection="1">
      <alignment vertical="center" wrapText="1"/>
      <protection locked="0"/>
    </xf>
    <xf numFmtId="0" fontId="7" fillId="0" borderId="3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26" xfId="0" applyNumberFormat="1" applyFont="1" applyFill="1" applyBorder="1" applyAlignment="1" applyProtection="1">
      <alignment horizontal="right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56" xfId="0" applyNumberFormat="1" applyFont="1" applyFill="1" applyBorder="1" applyAlignment="1" applyProtection="1">
      <alignment horizontal="right" vertical="center"/>
      <protection locked="0"/>
    </xf>
    <xf numFmtId="0" fontId="7" fillId="0" borderId="15" xfId="0" applyNumberFormat="1" applyFont="1" applyFill="1" applyBorder="1" applyAlignment="1" applyProtection="1">
      <alignment horizontal="centerContinuous" vertical="center"/>
      <protection locked="0"/>
    </xf>
    <xf numFmtId="0" fontId="7" fillId="0" borderId="17" xfId="0" applyNumberFormat="1" applyFont="1" applyFill="1" applyBorder="1" applyAlignment="1" applyProtection="1">
      <alignment vertical="center" wrapText="1"/>
      <protection locked="0"/>
    </xf>
    <xf numFmtId="0" fontId="8" fillId="0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Fill="1" applyBorder="1" applyAlignment="1" applyProtection="1">
      <alignment vertical="center" wrapText="1"/>
      <protection locked="0"/>
    </xf>
    <xf numFmtId="3" fontId="7" fillId="0" borderId="43" xfId="0" applyNumberFormat="1" applyFont="1" applyFill="1" applyBorder="1" applyAlignment="1" applyProtection="1">
      <alignment horizontal="right" vertical="center"/>
      <protection locked="0"/>
    </xf>
    <xf numFmtId="3" fontId="7" fillId="0" borderId="4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164" fontId="7" fillId="0" borderId="17" xfId="20" applyNumberFormat="1" applyFont="1" applyFill="1" applyBorder="1" applyAlignment="1" applyProtection="1">
      <alignment vertical="center" wrapText="1"/>
      <protection locked="0"/>
    </xf>
    <xf numFmtId="49" fontId="7" fillId="0" borderId="57" xfId="0" applyNumberFormat="1" applyFont="1" applyFill="1" applyBorder="1" applyAlignment="1" applyProtection="1">
      <alignment horizontal="center" vertical="center"/>
      <protection locked="0"/>
    </xf>
    <xf numFmtId="164" fontId="7" fillId="0" borderId="29" xfId="20" applyNumberFormat="1" applyFont="1" applyFill="1" applyBorder="1" applyAlignment="1" applyProtection="1">
      <alignment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Continuous" vertical="center"/>
      <protection locked="0"/>
    </xf>
    <xf numFmtId="0" fontId="8" fillId="0" borderId="58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right" vertical="center"/>
      <protection locked="0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164" fontId="7" fillId="0" borderId="54" xfId="20" applyNumberFormat="1" applyFont="1" applyFill="1" applyBorder="1" applyAlignment="1" applyProtection="1">
      <alignment vertical="center" wrapText="1"/>
      <protection locked="0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1" fontId="7" fillId="0" borderId="49" xfId="0" applyNumberFormat="1" applyFont="1" applyFill="1" applyBorder="1" applyAlignment="1" applyProtection="1">
      <alignment horizontal="centerContinuous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164" fontId="7" fillId="0" borderId="54" xfId="0" applyNumberFormat="1" applyFont="1" applyBorder="1" applyAlignment="1" applyProtection="1">
      <alignment vertical="center" wrapText="1"/>
      <protection locked="0"/>
    </xf>
    <xf numFmtId="3" fontId="9" fillId="0" borderId="59" xfId="0" applyNumberFormat="1" applyFont="1" applyFill="1" applyBorder="1" applyAlignment="1" applyProtection="1">
      <alignment horizontal="right" vertical="center"/>
      <protection locked="0"/>
    </xf>
    <xf numFmtId="3" fontId="9" fillId="0" borderId="60" xfId="0" applyNumberFormat="1" applyFont="1" applyFill="1" applyBorder="1" applyAlignment="1" applyProtection="1">
      <alignment horizontal="right" vertical="center"/>
      <protection locked="0"/>
    </xf>
    <xf numFmtId="0" fontId="7" fillId="0" borderId="53" xfId="0" applyNumberFormat="1" applyFont="1" applyFill="1" applyBorder="1" applyAlignment="1" applyProtection="1">
      <alignment vertical="center" wrapText="1"/>
      <protection locked="0"/>
    </xf>
    <xf numFmtId="0" fontId="7" fillId="0" borderId="41" xfId="0" applyNumberFormat="1" applyFont="1" applyFill="1" applyBorder="1" applyAlignment="1" applyProtection="1">
      <alignment horizontal="centerContinuous" vertical="center"/>
      <protection locked="0"/>
    </xf>
    <xf numFmtId="0" fontId="7" fillId="0" borderId="42" xfId="0" applyNumberFormat="1" applyFont="1" applyFill="1" applyBorder="1" applyAlignment="1" applyProtection="1">
      <alignment vertical="center" wrapText="1"/>
      <protection locked="0"/>
    </xf>
    <xf numFmtId="3" fontId="7" fillId="0" borderId="42" xfId="0" applyNumberFormat="1" applyFont="1" applyFill="1" applyBorder="1" applyAlignment="1" applyProtection="1">
      <alignment horizontal="right" vertical="center"/>
      <protection locked="0"/>
    </xf>
    <xf numFmtId="3" fontId="7" fillId="0" borderId="61" xfId="0" applyNumberFormat="1" applyFont="1" applyFill="1" applyBorder="1" applyAlignment="1" applyProtection="1">
      <alignment horizontal="right" vertical="center"/>
      <protection locked="0"/>
    </xf>
    <xf numFmtId="0" fontId="14" fillId="0" borderId="52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3" fontId="14" fillId="0" borderId="37" xfId="0" applyNumberFormat="1" applyFont="1" applyBorder="1" applyAlignment="1">
      <alignment horizontal="right" vertical="center"/>
    </xf>
    <xf numFmtId="3" fontId="14" fillId="0" borderId="19" xfId="0" applyNumberFormat="1" applyFont="1" applyBorder="1" applyAlignment="1">
      <alignment horizontal="right" vertical="center"/>
    </xf>
    <xf numFmtId="3" fontId="14" fillId="0" borderId="56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52" xfId="0" applyNumberFormat="1" applyFont="1" applyFill="1" applyBorder="1" applyAlignment="1" applyProtection="1">
      <alignment vertical="center"/>
      <protection locked="0"/>
    </xf>
    <xf numFmtId="0" fontId="16" fillId="0" borderId="16" xfId="0" applyNumberFormat="1" applyFont="1" applyFill="1" applyBorder="1" applyAlignment="1" applyProtection="1">
      <alignment vertical="center"/>
      <protection locked="0"/>
    </xf>
    <xf numFmtId="3" fontId="16" fillId="0" borderId="62" xfId="0" applyNumberFormat="1" applyFont="1" applyFill="1" applyBorder="1" applyAlignment="1" applyProtection="1">
      <alignment horizontal="centerContinuous" vertical="center"/>
      <protection locked="0"/>
    </xf>
    <xf numFmtId="3" fontId="16" fillId="0" borderId="63" xfId="0" applyNumberFormat="1" applyFont="1" applyBorder="1" applyAlignment="1">
      <alignment horizontal="centerContinuous" vertical="center"/>
    </xf>
    <xf numFmtId="0" fontId="16" fillId="0" borderId="20" xfId="0" applyFont="1" applyBorder="1" applyAlignment="1">
      <alignment horizontal="centerContinuous" vertical="center"/>
    </xf>
    <xf numFmtId="3" fontId="1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Continuous"/>
      <protection locked="0"/>
    </xf>
    <xf numFmtId="49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4" xfId="0" applyNumberFormat="1" applyFont="1" applyFill="1" applyBorder="1" applyAlignment="1" applyProtection="1">
      <alignment horizontal="center" wrapText="1"/>
      <protection locked="0"/>
    </xf>
    <xf numFmtId="3" fontId="4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top" wrapText="1"/>
      <protection locked="0"/>
    </xf>
    <xf numFmtId="0" fontId="5" fillId="0" borderId="22" xfId="0" applyNumberFormat="1" applyFont="1" applyFill="1" applyBorder="1" applyAlignment="1" applyProtection="1">
      <alignment horizontal="center" vertical="top" wrapText="1"/>
      <protection locked="0"/>
    </xf>
    <xf numFmtId="3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4" xfId="0" applyNumberFormat="1" applyFont="1" applyFill="1" applyBorder="1" applyAlignment="1" applyProtection="1">
      <alignment horizontal="center" vertical="top" wrapText="1"/>
      <protection locked="0"/>
    </xf>
    <xf numFmtId="0" fontId="5" fillId="0" borderId="31" xfId="0" applyNumberFormat="1" applyFont="1" applyFill="1" applyBorder="1" applyAlignment="1" applyProtection="1">
      <alignment horizontal="center" vertical="top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66" xfId="0" applyNumberFormat="1" applyFont="1" applyFill="1" applyBorder="1" applyAlignment="1" applyProtection="1">
      <alignment horizontal="center" vertical="center"/>
      <protection locked="0"/>
    </xf>
    <xf numFmtId="3" fontId="6" fillId="0" borderId="12" xfId="0" applyNumberFormat="1" applyFont="1" applyFill="1" applyBorder="1" applyAlignment="1" applyProtection="1">
      <alignment horizontal="center" vertical="center"/>
      <protection locked="0"/>
    </xf>
    <xf numFmtId="3" fontId="7" fillId="0" borderId="58" xfId="0" applyNumberFormat="1" applyFont="1" applyFill="1" applyBorder="1" applyAlignment="1" applyProtection="1">
      <alignment horizontal="right" vertical="center"/>
      <protection locked="0"/>
    </xf>
    <xf numFmtId="3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3" fontId="9" fillId="0" borderId="23" xfId="0" applyNumberFormat="1" applyFont="1" applyFill="1" applyBorder="1" applyAlignment="1" applyProtection="1">
      <alignment horizontal="center" vertical="center"/>
      <protection locked="0"/>
    </xf>
    <xf numFmtId="164" fontId="8" fillId="0" borderId="22" xfId="0" applyNumberFormat="1" applyFont="1" applyFill="1" applyBorder="1" applyAlignment="1" applyProtection="1">
      <alignment horizontal="center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0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61" xfId="0" applyNumberFormat="1" applyFont="1" applyFill="1" applyBorder="1" applyAlignment="1" applyProtection="1">
      <alignment horizontal="center" vertical="center"/>
      <protection locked="0"/>
    </xf>
    <xf numFmtId="3" fontId="7" fillId="0" borderId="67" xfId="0" applyNumberFormat="1" applyFont="1" applyFill="1" applyBorder="1" applyAlignment="1" applyProtection="1">
      <alignment horizontal="right" vertical="center"/>
      <protection locked="0"/>
    </xf>
    <xf numFmtId="49" fontId="7" fillId="0" borderId="5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12" fillId="0" borderId="52" xfId="0" applyNumberFormat="1" applyFont="1" applyFill="1" applyBorder="1" applyAlignment="1" applyProtection="1">
      <alignment vertical="center"/>
      <protection locked="0"/>
    </xf>
    <xf numFmtId="0" fontId="15" fillId="0" borderId="16" xfId="0" applyNumberFormat="1" applyFont="1" applyFill="1" applyBorder="1" applyAlignment="1" applyProtection="1">
      <alignment vertical="center"/>
      <protection locked="0"/>
    </xf>
    <xf numFmtId="3" fontId="16" fillId="0" borderId="16" xfId="0" applyNumberFormat="1" applyFont="1" applyBorder="1" applyAlignment="1">
      <alignment horizontal="centerContinuous" vertical="center"/>
    </xf>
    <xf numFmtId="3" fontId="16" fillId="0" borderId="20" xfId="0" applyNumberFormat="1" applyFont="1" applyBorder="1" applyAlignment="1">
      <alignment horizontal="centerContinuous" vertical="center"/>
    </xf>
    <xf numFmtId="49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164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68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60" xfId="0" applyNumberFormat="1" applyFont="1" applyFill="1" applyBorder="1" applyAlignment="1" applyProtection="1">
      <alignment horizontal="right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vertical="center"/>
      <protection locked="0"/>
    </xf>
    <xf numFmtId="0" fontId="9" fillId="0" borderId="22" xfId="0" applyNumberFormat="1" applyFont="1" applyFill="1" applyBorder="1" applyAlignment="1" applyProtection="1">
      <alignment horizontal="left" vertical="center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0" fontId="9" fillId="0" borderId="26" xfId="0" applyNumberFormat="1" applyFont="1" applyFill="1" applyBorder="1" applyAlignment="1" applyProtection="1">
      <alignment vertical="center"/>
      <protection locked="0"/>
    </xf>
    <xf numFmtId="0" fontId="7" fillId="0" borderId="22" xfId="0" applyNumberFormat="1" applyFont="1" applyFill="1" applyBorder="1" applyAlignment="1" applyProtection="1">
      <alignment vertical="center" wrapText="1"/>
      <protection locked="0"/>
    </xf>
    <xf numFmtId="3" fontId="7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56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52" xfId="0" applyNumberFormat="1" applyFont="1" applyFill="1" applyBorder="1" applyAlignment="1" applyProtection="1">
      <alignment horizontal="center" vertical="center"/>
      <protection locked="0"/>
    </xf>
    <xf numFmtId="164" fontId="4" fillId="0" borderId="37" xfId="20" applyNumberFormat="1" applyFont="1" applyFill="1" applyBorder="1" applyAlignment="1" applyProtection="1">
      <alignment vertical="center" wrapText="1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37" xfId="0" applyNumberFormat="1" applyFont="1" applyFill="1" applyBorder="1" applyAlignment="1" applyProtection="1">
      <alignment horizontal="right" vertical="center"/>
      <protection locked="0"/>
    </xf>
    <xf numFmtId="3" fontId="4" fillId="0" borderId="56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49" fontId="9" fillId="0" borderId="69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NumberFormat="1" applyFont="1" applyFill="1" applyBorder="1" applyAlignment="1" applyProtection="1">
      <alignment horizontal="left" vertical="center"/>
      <protection locked="0"/>
    </xf>
    <xf numFmtId="49" fontId="9" fillId="0" borderId="34" xfId="0" applyNumberFormat="1" applyFont="1" applyFill="1" applyBorder="1" applyAlignment="1" applyProtection="1">
      <alignment horizontal="center" vertical="center"/>
      <protection locked="0"/>
    </xf>
    <xf numFmtId="49" fontId="9" fillId="0" borderId="35" xfId="0" applyNumberFormat="1" applyFont="1" applyFill="1" applyBorder="1" applyAlignment="1" applyProtection="1">
      <alignment horizontal="left" vertical="center"/>
      <protection locked="0"/>
    </xf>
    <xf numFmtId="49" fontId="9" fillId="0" borderId="70" xfId="0" applyNumberFormat="1" applyFont="1" applyFill="1" applyBorder="1" applyAlignment="1" applyProtection="1">
      <alignment horizontal="center" vertical="center"/>
      <protection locked="0"/>
    </xf>
    <xf numFmtId="0" fontId="9" fillId="0" borderId="45" xfId="0" applyNumberFormat="1" applyFont="1" applyFill="1" applyBorder="1" applyAlignment="1" applyProtection="1">
      <alignment horizontal="left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60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71" xfId="0" applyNumberFormat="1" applyFont="1" applyFill="1" applyBorder="1" applyAlignment="1" applyProtection="1">
      <alignment horizontal="center" vertical="center"/>
      <protection locked="0"/>
    </xf>
    <xf numFmtId="0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9" fillId="0" borderId="72" xfId="0" applyNumberFormat="1" applyFont="1" applyFill="1" applyBorder="1" applyAlignment="1" applyProtection="1">
      <alignment horizontal="center"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164" fontId="8" fillId="0" borderId="35" xfId="0" applyNumberFormat="1" applyFont="1" applyFill="1" applyBorder="1" applyAlignment="1" applyProtection="1">
      <alignment horizontal="center" vertical="center"/>
      <protection locked="0"/>
    </xf>
    <xf numFmtId="164" fontId="8" fillId="0" borderId="21" xfId="0" applyNumberFormat="1" applyFont="1" applyFill="1" applyBorder="1" applyAlignment="1" applyProtection="1">
      <alignment horizontal="center" vertical="center"/>
      <protection locked="0"/>
    </xf>
    <xf numFmtId="3" fontId="7" fillId="0" borderId="29" xfId="0" applyNumberFormat="1" applyFont="1" applyFill="1" applyBorder="1" applyAlignment="1" applyProtection="1">
      <alignment vertical="center" wrapText="1"/>
      <protection locked="0"/>
    </xf>
    <xf numFmtId="3" fontId="9" fillId="0" borderId="51" xfId="0" applyNumberFormat="1" applyFont="1" applyFill="1" applyBorder="1" applyAlignment="1" applyProtection="1">
      <alignment horizontal="right" vertical="center"/>
      <protection locked="0"/>
    </xf>
    <xf numFmtId="3" fontId="9" fillId="0" borderId="35" xfId="0" applyNumberFormat="1" applyFont="1" applyFill="1" applyBorder="1" applyAlignment="1" applyProtection="1">
      <alignment vertical="center" wrapText="1"/>
      <protection locked="0"/>
    </xf>
    <xf numFmtId="49" fontId="9" fillId="0" borderId="73" xfId="0" applyNumberFormat="1" applyFont="1" applyFill="1" applyBorder="1" applyAlignment="1" applyProtection="1">
      <alignment horizontal="center" vertical="center"/>
      <protection locked="0"/>
    </xf>
    <xf numFmtId="3" fontId="9" fillId="0" borderId="21" xfId="0" applyNumberFormat="1" applyFont="1" applyFill="1" applyBorder="1" applyAlignment="1" applyProtection="1">
      <alignment vertical="center" wrapText="1"/>
      <protection locked="0"/>
    </xf>
    <xf numFmtId="0" fontId="5" fillId="0" borderId="32" xfId="0" applyNumberFormat="1" applyFont="1" applyFill="1" applyBorder="1" applyAlignment="1" applyProtection="1">
      <alignment horizontal="center" vertical="top" wrapText="1"/>
      <protection locked="0"/>
    </xf>
    <xf numFmtId="0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74" xfId="0" applyNumberFormat="1" applyFont="1" applyFill="1" applyBorder="1" applyAlignment="1" applyProtection="1">
      <alignment horizontal="center" vertical="center"/>
      <protection locked="0"/>
    </xf>
    <xf numFmtId="164" fontId="8" fillId="0" borderId="33" xfId="0" applyNumberFormat="1" applyFont="1" applyFill="1" applyBorder="1" applyAlignment="1" applyProtection="1">
      <alignment horizontal="center" vertical="center"/>
      <protection locked="0"/>
    </xf>
    <xf numFmtId="164" fontId="8" fillId="0" borderId="74" xfId="0" applyNumberFormat="1" applyFont="1" applyFill="1" applyBorder="1" applyAlignment="1" applyProtection="1">
      <alignment horizontal="center" vertical="center"/>
      <protection locked="0"/>
    </xf>
    <xf numFmtId="164" fontId="8" fillId="0" borderId="32" xfId="0" applyNumberFormat="1" applyFont="1" applyFill="1" applyBorder="1" applyAlignment="1" applyProtection="1">
      <alignment horizontal="center" vertical="center"/>
      <protection locked="0"/>
    </xf>
    <xf numFmtId="164" fontId="8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74" xfId="0" applyNumberFormat="1" applyFont="1" applyFill="1" applyBorder="1" applyAlignment="1" applyProtection="1">
      <alignment horizontal="right" vertical="center"/>
      <protection locked="0"/>
    </xf>
    <xf numFmtId="3" fontId="14" fillId="0" borderId="62" xfId="0" applyNumberFormat="1" applyFont="1" applyFill="1" applyBorder="1" applyAlignment="1" applyProtection="1">
      <alignment horizontal="centerContinuous" vertical="center"/>
      <protection locked="0"/>
    </xf>
    <xf numFmtId="3" fontId="7" fillId="0" borderId="75" xfId="0" applyNumberFormat="1" applyFont="1" applyFill="1" applyBorder="1" applyAlignment="1" applyProtection="1">
      <alignment horizontal="right" vertical="center"/>
      <protection locked="0"/>
    </xf>
    <xf numFmtId="3" fontId="4" fillId="0" borderId="76" xfId="0" applyNumberFormat="1" applyFont="1" applyFill="1" applyBorder="1" applyAlignment="1" applyProtection="1">
      <alignment vertical="center"/>
      <protection locked="0"/>
    </xf>
    <xf numFmtId="0" fontId="2" fillId="0" borderId="32" xfId="0" applyNumberFormat="1" applyFont="1" applyFill="1" applyBorder="1" applyAlignment="1" applyProtection="1">
      <alignment horizontal="center" vertical="center"/>
      <protection locked="0"/>
    </xf>
    <xf numFmtId="3" fontId="4" fillId="0" borderId="60" xfId="0" applyNumberFormat="1" applyFont="1" applyFill="1" applyBorder="1" applyAlignment="1" applyProtection="1">
      <alignment vertical="center"/>
      <protection locked="0"/>
    </xf>
    <xf numFmtId="0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74" xfId="0" applyNumberFormat="1" applyFont="1" applyFill="1" applyBorder="1" applyAlignment="1" applyProtection="1">
      <alignment horizontal="center" vertical="center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1" fillId="0" borderId="71" xfId="0" applyNumberFormat="1" applyFont="1" applyFill="1" applyBorder="1" applyAlignment="1" applyProtection="1">
      <alignment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77" xfId="0" applyNumberFormat="1" applyFont="1" applyFill="1" applyBorder="1" applyAlignment="1" applyProtection="1">
      <alignment horizontal="right" vertical="center"/>
      <protection locked="0"/>
    </xf>
    <xf numFmtId="3" fontId="1" fillId="0" borderId="78" xfId="0" applyNumberFormat="1" applyFont="1" applyFill="1" applyBorder="1" applyAlignment="1" applyProtection="1">
      <alignment vertical="center"/>
      <protection locked="0"/>
    </xf>
    <xf numFmtId="0" fontId="8" fillId="0" borderId="74" xfId="0" applyNumberFormat="1" applyFont="1" applyFill="1" applyBorder="1" applyAlignment="1" applyProtection="1">
      <alignment horizontal="center" vertical="center"/>
      <protection locked="0"/>
    </xf>
    <xf numFmtId="3" fontId="4" fillId="0" borderId="71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79" xfId="0" applyNumberFormat="1" applyFont="1" applyFill="1" applyBorder="1" applyAlignment="1" applyProtection="1">
      <alignment horizontal="right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3" fontId="7" fillId="0" borderId="80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3" fontId="9" fillId="0" borderId="32" xfId="0" applyNumberFormat="1" applyFont="1" applyFill="1" applyBorder="1" applyAlignment="1" applyProtection="1">
      <alignment vertical="center" wrapText="1"/>
      <protection locked="0"/>
    </xf>
    <xf numFmtId="1" fontId="7" fillId="0" borderId="41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42" xfId="20" applyNumberFormat="1" applyFont="1" applyFill="1" applyBorder="1" applyAlignment="1" applyProtection="1">
      <alignment vertical="center" wrapText="1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0" fontId="8" fillId="0" borderId="42" xfId="0" applyNumberFormat="1" applyFont="1" applyFill="1" applyBorder="1" applyAlignment="1" applyProtection="1">
      <alignment horizontal="center" vertical="center"/>
      <protection locked="0"/>
    </xf>
    <xf numFmtId="3" fontId="14" fillId="0" borderId="37" xfId="0" applyNumberFormat="1" applyFont="1" applyBorder="1" applyAlignment="1">
      <alignment vertical="center"/>
    </xf>
    <xf numFmtId="3" fontId="14" fillId="0" borderId="37" xfId="0" applyNumberFormat="1" applyFont="1" applyFill="1" applyBorder="1" applyAlignment="1" applyProtection="1">
      <alignment horizontal="centerContinuous" vertical="center"/>
      <protection locked="0"/>
    </xf>
    <xf numFmtId="0" fontId="9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7" fillId="0" borderId="4" xfId="0" applyNumberFormat="1" applyFont="1" applyFill="1" applyBorder="1" applyAlignment="1" applyProtection="1">
      <alignment horizontal="centerContinuous" vertical="center"/>
      <protection locked="0"/>
    </xf>
    <xf numFmtId="49" fontId="7" fillId="0" borderId="41" xfId="0" applyNumberFormat="1" applyFont="1" applyFill="1" applyBorder="1" applyAlignment="1" applyProtection="1">
      <alignment horizontal="centerContinuous"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0" fontId="4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7" fillId="0" borderId="33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0" fontId="18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55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11" fillId="0" borderId="22" xfId="0" applyFont="1" applyBorder="1" applyAlignment="1">
      <alignment/>
    </xf>
    <xf numFmtId="3" fontId="11" fillId="0" borderId="22" xfId="0" applyNumberFormat="1" applyFont="1" applyBorder="1" applyAlignment="1">
      <alignment/>
    </xf>
    <xf numFmtId="0" fontId="20" fillId="0" borderId="22" xfId="0" applyFont="1" applyBorder="1" applyAlignment="1">
      <alignment/>
    </xf>
    <xf numFmtId="3" fontId="20" fillId="0" borderId="2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20" fillId="0" borderId="22" xfId="0" applyNumberFormat="1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3" fontId="7" fillId="0" borderId="22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/>
    </xf>
    <xf numFmtId="0" fontId="12" fillId="0" borderId="22" xfId="0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0" fontId="10" fillId="0" borderId="22" xfId="0" applyFont="1" applyBorder="1" applyAlignment="1">
      <alignment wrapText="1"/>
    </xf>
    <xf numFmtId="3" fontId="10" fillId="0" borderId="0" xfId="0" applyNumberFormat="1" applyFont="1" applyBorder="1" applyAlignment="1">
      <alignment/>
    </xf>
    <xf numFmtId="3" fontId="10" fillId="0" borderId="60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2" fillId="0" borderId="84" xfId="0" applyFont="1" applyBorder="1" applyAlignment="1">
      <alignment/>
    </xf>
    <xf numFmtId="0" fontId="1" fillId="0" borderId="45" xfId="0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0" fontId="9" fillId="0" borderId="52" xfId="0" applyFont="1" applyBorder="1" applyAlignment="1">
      <alignment/>
    </xf>
    <xf numFmtId="0" fontId="7" fillId="0" borderId="16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horizontal="centerContinuous" vertical="center"/>
    </xf>
    <xf numFmtId="4" fontId="4" fillId="0" borderId="2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10" fillId="0" borderId="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2" xfId="0" applyNumberFormat="1" applyFont="1" applyFill="1" applyBorder="1" applyAlignment="1" applyProtection="1">
      <alignment vertical="center" wrapText="1"/>
      <protection locked="0"/>
    </xf>
    <xf numFmtId="3" fontId="11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49" fontId="9" fillId="0" borderId="22" xfId="0" applyNumberFormat="1" applyFont="1" applyFill="1" applyBorder="1" applyAlignment="1" applyProtection="1">
      <alignment horizontal="left" vertical="center"/>
      <protection locked="0"/>
    </xf>
    <xf numFmtId="164" fontId="7" fillId="0" borderId="53" xfId="20" applyNumberFormat="1" applyFont="1" applyFill="1" applyBorder="1" applyAlignment="1" applyProtection="1">
      <alignment vertical="center" wrapText="1"/>
      <protection locked="0"/>
    </xf>
    <xf numFmtId="3" fontId="8" fillId="0" borderId="26" xfId="0" applyNumberFormat="1" applyFont="1" applyFill="1" applyBorder="1" applyAlignment="1" applyProtection="1">
      <alignment horizontal="right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0" fontId="8" fillId="0" borderId="55" xfId="0" applyNumberFormat="1" applyFont="1" applyFill="1" applyBorder="1" applyAlignment="1" applyProtection="1">
      <alignment horizontal="center" vertical="center"/>
      <protection locked="0"/>
    </xf>
    <xf numFmtId="3" fontId="11" fillId="0" borderId="22" xfId="0" applyNumberFormat="1" applyFont="1" applyFill="1" applyBorder="1" applyAlignment="1" applyProtection="1">
      <alignment vertical="center" wrapText="1"/>
      <protection locked="0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49" fontId="8" fillId="0" borderId="55" xfId="0" applyNumberFormat="1" applyFont="1" applyFill="1" applyBorder="1" applyAlignment="1" applyProtection="1">
      <alignment horizontal="center" vertical="center"/>
      <protection locked="0"/>
    </xf>
    <xf numFmtId="3" fontId="8" fillId="0" borderId="60" xfId="0" applyNumberFormat="1" applyFont="1" applyFill="1" applyBorder="1" applyAlignment="1" applyProtection="1">
      <alignment horizontal="right" vertical="center"/>
      <protection locked="0"/>
    </xf>
    <xf numFmtId="49" fontId="2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NumberFormat="1" applyFont="1" applyFill="1" applyBorder="1" applyAlignment="1" applyProtection="1">
      <alignment horizontal="center" vertical="center"/>
      <protection locked="0"/>
    </xf>
    <xf numFmtId="49" fontId="8" fillId="0" borderId="55" xfId="0" applyNumberFormat="1" applyFont="1" applyFill="1" applyBorder="1" applyAlignment="1" applyProtection="1">
      <alignment horizontal="centerContinuous" vertical="center"/>
      <protection locked="0"/>
    </xf>
    <xf numFmtId="3" fontId="8" fillId="0" borderId="25" xfId="0" applyNumberFormat="1" applyFont="1" applyFill="1" applyBorder="1" applyAlignment="1" applyProtection="1">
      <alignment horizontal="right" vertical="center"/>
      <protection locked="0"/>
    </xf>
    <xf numFmtId="49" fontId="11" fillId="0" borderId="4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5" xfId="0" applyNumberFormat="1" applyFont="1" applyFill="1" applyBorder="1" applyAlignment="1" applyProtection="1">
      <alignment vertical="center" wrapText="1"/>
      <protection locked="0"/>
    </xf>
    <xf numFmtId="3" fontId="11" fillId="0" borderId="25" xfId="0" applyNumberFormat="1" applyFont="1" applyFill="1" applyBorder="1" applyAlignment="1" applyProtection="1">
      <alignment horizontal="right" vertical="center"/>
      <protection locked="0"/>
    </xf>
    <xf numFmtId="1" fontId="10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2" xfId="20" applyNumberFormat="1" applyFont="1" applyFill="1" applyBorder="1" applyAlignment="1" applyProtection="1">
      <alignment vertical="center" wrapText="1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1" fontId="10" fillId="0" borderId="41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vertical="center" wrapText="1"/>
      <protection locked="0"/>
    </xf>
    <xf numFmtId="0" fontId="19" fillId="0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22" xfId="0" applyNumberFormat="1" applyFont="1" applyFill="1" applyBorder="1" applyAlignment="1" applyProtection="1">
      <alignment horizontal="left" vertical="center"/>
      <protection locked="0"/>
    </xf>
    <xf numFmtId="0" fontId="21" fillId="0" borderId="25" xfId="0" applyNumberFormat="1" applyFont="1" applyFill="1" applyBorder="1" applyAlignment="1" applyProtection="1">
      <alignment horizontal="center" vertical="center"/>
      <protection locked="0"/>
    </xf>
    <xf numFmtId="3" fontId="19" fillId="0" borderId="23" xfId="0" applyNumberFormat="1" applyFont="1" applyFill="1" applyBorder="1" applyAlignment="1" applyProtection="1">
      <alignment horizontal="right" vertical="center"/>
      <protection locked="0"/>
    </xf>
    <xf numFmtId="3" fontId="19" fillId="0" borderId="26" xfId="0" applyNumberFormat="1" applyFont="1" applyFill="1" applyBorder="1" applyAlignment="1" applyProtection="1">
      <alignment horizontal="right" vertical="center"/>
      <protection locked="0"/>
    </xf>
    <xf numFmtId="3" fontId="19" fillId="0" borderId="24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2" fillId="0" borderId="0" xfId="0" applyFont="1" applyAlignment="1">
      <alignment/>
    </xf>
    <xf numFmtId="0" fontId="3" fillId="0" borderId="0" xfId="0" applyFont="1" applyAlignment="1">
      <alignment horizontal="centerContinuous" wrapText="1"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18" fillId="0" borderId="0" xfId="0" applyFont="1" applyAlignment="1">
      <alignment horizontal="left"/>
    </xf>
    <xf numFmtId="0" fontId="21" fillId="0" borderId="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/>
    </xf>
    <xf numFmtId="3" fontId="7" fillId="0" borderId="37" xfId="0" applyNumberFormat="1" applyFont="1" applyBorder="1" applyAlignment="1">
      <alignment horizontal="right" vertical="center"/>
    </xf>
    <xf numFmtId="3" fontId="7" fillId="0" borderId="56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3" fontId="8" fillId="0" borderId="32" xfId="0" applyNumberFormat="1" applyFont="1" applyBorder="1" applyAlignment="1">
      <alignment vertical="center" wrapText="1"/>
    </xf>
    <xf numFmtId="3" fontId="8" fillId="0" borderId="60" xfId="0" applyNumberFormat="1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9" xfId="0" applyFont="1" applyBorder="1" applyAlignment="1">
      <alignment horizontal="center" vertical="center"/>
    </xf>
    <xf numFmtId="0" fontId="8" fillId="0" borderId="66" xfId="0" applyFont="1" applyBorder="1" applyAlignment="1">
      <alignment horizontal="left" vertical="center"/>
    </xf>
    <xf numFmtId="3" fontId="8" fillId="0" borderId="11" xfId="0" applyNumberFormat="1" applyFont="1" applyBorder="1" applyAlignment="1">
      <alignment vertical="center" wrapText="1"/>
    </xf>
    <xf numFmtId="3" fontId="8" fillId="0" borderId="87" xfId="0" applyNumberFormat="1" applyFont="1" applyBorder="1" applyAlignment="1">
      <alignment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3" fontId="7" fillId="0" borderId="45" xfId="0" applyNumberFormat="1" applyFont="1" applyBorder="1" applyAlignment="1">
      <alignment vertical="center" wrapText="1"/>
    </xf>
    <xf numFmtId="3" fontId="7" fillId="0" borderId="68" xfId="0" applyNumberFormat="1" applyFont="1" applyBorder="1" applyAlignment="1">
      <alignment vertical="center" wrapText="1"/>
    </xf>
    <xf numFmtId="3" fontId="7" fillId="0" borderId="72" xfId="0" applyNumberFormat="1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3" fontId="2" fillId="0" borderId="32" xfId="0" applyNumberFormat="1" applyFont="1" applyBorder="1" applyAlignment="1">
      <alignment vertical="center" wrapText="1"/>
    </xf>
    <xf numFmtId="3" fontId="2" fillId="0" borderId="60" xfId="0" applyNumberFormat="1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21" xfId="0" applyNumberFormat="1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3" fontId="8" fillId="0" borderId="71" xfId="0" applyNumberFormat="1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vertical="center" wrapText="1"/>
    </xf>
    <xf numFmtId="3" fontId="7" fillId="0" borderId="56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3" fontId="7" fillId="0" borderId="17" xfId="0" applyNumberFormat="1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left" vertical="center"/>
    </xf>
    <xf numFmtId="3" fontId="8" fillId="0" borderId="89" xfId="0" applyNumberFormat="1" applyFont="1" applyBorder="1" applyAlignment="1">
      <alignment vertical="center" wrapText="1"/>
    </xf>
    <xf numFmtId="3" fontId="8" fillId="0" borderId="24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3" fontId="2" fillId="0" borderId="44" xfId="0" applyNumberFormat="1" applyFont="1" applyBorder="1" applyAlignment="1">
      <alignment vertical="center" wrapText="1"/>
    </xf>
    <xf numFmtId="3" fontId="8" fillId="0" borderId="22" xfId="0" applyNumberFormat="1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/>
    </xf>
    <xf numFmtId="3" fontId="2" fillId="0" borderId="68" xfId="0" applyNumberFormat="1" applyFont="1" applyBorder="1" applyAlignment="1">
      <alignment vertical="center" wrapText="1"/>
    </xf>
    <xf numFmtId="3" fontId="2" fillId="0" borderId="45" xfId="0" applyNumberFormat="1" applyFont="1" applyBorder="1" applyAlignment="1">
      <alignment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left" vertical="center" wrapText="1"/>
    </xf>
    <xf numFmtId="3" fontId="8" fillId="0" borderId="91" xfId="0" applyNumberFormat="1" applyFont="1" applyBorder="1" applyAlignment="1">
      <alignment vertical="center" wrapText="1"/>
    </xf>
    <xf numFmtId="3" fontId="8" fillId="0" borderId="92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/>
    </xf>
    <xf numFmtId="3" fontId="8" fillId="0" borderId="64" xfId="0" applyNumberFormat="1" applyFont="1" applyBorder="1" applyAlignment="1">
      <alignment/>
    </xf>
    <xf numFmtId="3" fontId="8" fillId="0" borderId="93" xfId="0" applyNumberFormat="1" applyFont="1" applyBorder="1" applyAlignment="1">
      <alignment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left" vertical="center"/>
    </xf>
    <xf numFmtId="0" fontId="2" fillId="0" borderId="96" xfId="0" applyFont="1" applyBorder="1" applyAlignment="1">
      <alignment/>
    </xf>
    <xf numFmtId="3" fontId="8" fillId="0" borderId="96" xfId="0" applyNumberFormat="1" applyFont="1" applyBorder="1" applyAlignment="1">
      <alignment/>
    </xf>
    <xf numFmtId="3" fontId="8" fillId="0" borderId="95" xfId="0" applyNumberFormat="1" applyFont="1" applyBorder="1" applyAlignment="1">
      <alignment/>
    </xf>
    <xf numFmtId="3" fontId="8" fillId="0" borderId="97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5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70" xfId="0" applyFont="1" applyBorder="1" applyAlignment="1">
      <alignment horizontal="center" vertical="center"/>
    </xf>
    <xf numFmtId="0" fontId="7" fillId="0" borderId="68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center"/>
    </xf>
    <xf numFmtId="3" fontId="7" fillId="0" borderId="68" xfId="0" applyNumberFormat="1" applyFont="1" applyBorder="1" applyAlignment="1">
      <alignment horizontal="right" vertical="center"/>
    </xf>
    <xf numFmtId="3" fontId="7" fillId="0" borderId="72" xfId="0" applyNumberFormat="1" applyFont="1" applyBorder="1" applyAlignment="1">
      <alignment horizontal="right" vertical="center"/>
    </xf>
    <xf numFmtId="0" fontId="8" fillId="0" borderId="41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78" xfId="0" applyNumberFormat="1" applyFont="1" applyBorder="1" applyAlignment="1">
      <alignment horizontal="right" vertical="center"/>
    </xf>
    <xf numFmtId="0" fontId="8" fillId="0" borderId="6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8" fillId="0" borderId="88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left" vertical="center" wrapText="1"/>
    </xf>
    <xf numFmtId="3" fontId="8" fillId="0" borderId="98" xfId="0" applyNumberFormat="1" applyFont="1" applyBorder="1" applyAlignment="1">
      <alignment vertical="center" wrapText="1"/>
    </xf>
    <xf numFmtId="3" fontId="8" fillId="0" borderId="76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4" fillId="0" borderId="68" xfId="0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right" vertical="center" wrapText="1"/>
    </xf>
    <xf numFmtId="3" fontId="2" fillId="0" borderId="60" xfId="0" applyNumberFormat="1" applyFont="1" applyBorder="1" applyAlignment="1">
      <alignment horizontal="right" vertical="center" wrapText="1"/>
    </xf>
    <xf numFmtId="0" fontId="4" fillId="0" borderId="98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left" vertical="center" wrapText="1"/>
    </xf>
    <xf numFmtId="0" fontId="8" fillId="0" borderId="74" xfId="0" applyFont="1" applyBorder="1" applyAlignment="1">
      <alignment horizontal="center" vertical="center"/>
    </xf>
    <xf numFmtId="3" fontId="8" fillId="0" borderId="74" xfId="0" applyNumberFormat="1" applyFont="1" applyBorder="1" applyAlignment="1">
      <alignment horizontal="right" vertical="center"/>
    </xf>
    <xf numFmtId="3" fontId="8" fillId="0" borderId="7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2" fillId="0" borderId="68" xfId="0" applyNumberFormat="1" applyFont="1" applyBorder="1" applyAlignment="1">
      <alignment horizontal="right" vertical="center" wrapText="1"/>
    </xf>
    <xf numFmtId="3" fontId="2" fillId="0" borderId="72" xfId="0" applyNumberFormat="1" applyFont="1" applyBorder="1" applyAlignment="1">
      <alignment horizontal="right" vertical="center" wrapText="1"/>
    </xf>
    <xf numFmtId="3" fontId="4" fillId="0" borderId="68" xfId="0" applyNumberFormat="1" applyFont="1" applyBorder="1" applyAlignment="1">
      <alignment vertical="center" wrapText="1"/>
    </xf>
    <xf numFmtId="3" fontId="4" fillId="0" borderId="72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78" xfId="0" applyNumberFormat="1" applyFont="1" applyBorder="1" applyAlignment="1">
      <alignment horizontal="right"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8" fillId="0" borderId="60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37" xfId="0" applyNumberFormat="1" applyFont="1" applyBorder="1" applyAlignment="1">
      <alignment vertical="center" wrapText="1"/>
    </xf>
    <xf numFmtId="3" fontId="4" fillId="0" borderId="56" xfId="0" applyNumberFormat="1" applyFont="1" applyBorder="1" applyAlignment="1">
      <alignment vertical="center" wrapText="1"/>
    </xf>
    <xf numFmtId="3" fontId="4" fillId="0" borderId="37" xfId="0" applyNumberFormat="1" applyFont="1" applyBorder="1" applyAlignment="1">
      <alignment horizontal="right" vertical="center"/>
    </xf>
    <xf numFmtId="3" fontId="4" fillId="0" borderId="56" xfId="0" applyNumberFormat="1" applyFont="1" applyBorder="1" applyAlignment="1">
      <alignment horizontal="right" vertical="center"/>
    </xf>
    <xf numFmtId="0" fontId="8" fillId="0" borderId="99" xfId="0" applyFont="1" applyBorder="1" applyAlignment="1">
      <alignment horizontal="left" vertical="center" wrapText="1"/>
    </xf>
    <xf numFmtId="3" fontId="7" fillId="0" borderId="95" xfId="0" applyNumberFormat="1" applyFont="1" applyBorder="1" applyAlignment="1">
      <alignment vertical="center" wrapText="1"/>
    </xf>
    <xf numFmtId="3" fontId="7" fillId="0" borderId="99" xfId="0" applyNumberFormat="1" applyFont="1" applyBorder="1" applyAlignment="1">
      <alignment vertical="center" wrapText="1"/>
    </xf>
    <xf numFmtId="3" fontId="7" fillId="0" borderId="97" xfId="0" applyNumberFormat="1" applyFont="1" applyBorder="1" applyAlignment="1">
      <alignment vertical="center" wrapText="1"/>
    </xf>
    <xf numFmtId="1" fontId="9" fillId="0" borderId="55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22" xfId="20" applyNumberFormat="1" applyFont="1" applyFill="1" applyBorder="1" applyAlignment="1" applyProtection="1">
      <alignment vertical="center" wrapText="1"/>
      <protection locked="0"/>
    </xf>
    <xf numFmtId="1" fontId="7" fillId="0" borderId="100" xfId="0" applyNumberFormat="1" applyFont="1" applyFill="1" applyBorder="1" applyAlignment="1" applyProtection="1">
      <alignment horizontal="centerContinuous" vertical="center"/>
      <protection locked="0"/>
    </xf>
    <xf numFmtId="0" fontId="8" fillId="0" borderId="101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3" fontId="9" fillId="0" borderId="37" xfId="0" applyNumberFormat="1" applyFont="1" applyFill="1" applyBorder="1" applyAlignment="1" applyProtection="1">
      <alignment horizontal="right" vertical="center"/>
      <protection locked="0"/>
    </xf>
    <xf numFmtId="3" fontId="10" fillId="0" borderId="18" xfId="0" applyNumberFormat="1" applyFont="1" applyFill="1" applyBorder="1" applyAlignment="1" applyProtection="1">
      <alignment horizontal="center" vertical="center"/>
      <protection locked="0"/>
    </xf>
    <xf numFmtId="3" fontId="10" fillId="0" borderId="53" xfId="0" applyNumberFormat="1" applyFont="1" applyFill="1" applyBorder="1" applyAlignment="1" applyProtection="1">
      <alignment horizontal="right" vertical="center"/>
      <protection locked="0"/>
    </xf>
    <xf numFmtId="49" fontId="7" fillId="0" borderId="27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vertical="center" wrapText="1"/>
    </xf>
    <xf numFmtId="0" fontId="10" fillId="0" borderId="50" xfId="0" applyNumberFormat="1" applyFont="1" applyFill="1" applyBorder="1" applyAlignment="1" applyProtection="1">
      <alignment horizontal="center" vertical="center"/>
      <protection locked="0"/>
    </xf>
    <xf numFmtId="3" fontId="9" fillId="0" borderId="101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center" vertical="center"/>
      <protection locked="0"/>
    </xf>
    <xf numFmtId="3" fontId="10" fillId="0" borderId="58" xfId="0" applyNumberFormat="1" applyFont="1" applyFill="1" applyBorder="1" applyAlignment="1" applyProtection="1">
      <alignment horizontal="right" vertical="center"/>
      <protection locked="0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NumberFormat="1" applyFont="1" applyFill="1" applyBorder="1" applyAlignment="1" applyProtection="1">
      <alignment horizontal="center" vertical="center"/>
      <protection locked="0"/>
    </xf>
    <xf numFmtId="3" fontId="7" fillId="0" borderId="68" xfId="0" applyNumberFormat="1" applyFont="1" applyFill="1" applyBorder="1" applyAlignment="1" applyProtection="1">
      <alignment horizontal="right" vertical="center"/>
      <protection locked="0"/>
    </xf>
    <xf numFmtId="3" fontId="8" fillId="0" borderId="46" xfId="0" applyNumberFormat="1" applyFont="1" applyFill="1" applyBorder="1" applyAlignment="1" applyProtection="1">
      <alignment horizontal="center" vertical="center"/>
      <protection locked="0"/>
    </xf>
    <xf numFmtId="3" fontId="7" fillId="0" borderId="102" xfId="0" applyNumberFormat="1" applyFont="1" applyFill="1" applyBorder="1" applyAlignment="1" applyProtection="1">
      <alignment horizontal="right" vertical="center"/>
      <protection locked="0"/>
    </xf>
    <xf numFmtId="49" fontId="7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101" xfId="20" applyNumberFormat="1" applyFont="1" applyFill="1" applyBorder="1" applyAlignment="1" applyProtection="1">
      <alignment vertical="center" wrapText="1"/>
      <protection locked="0"/>
    </xf>
    <xf numFmtId="3" fontId="7" fillId="0" borderId="101" xfId="0" applyNumberFormat="1" applyFont="1" applyFill="1" applyBorder="1" applyAlignment="1" applyProtection="1">
      <alignment horizontal="right" vertical="center"/>
      <protection locked="0"/>
    </xf>
    <xf numFmtId="3" fontId="8" fillId="0" borderId="38" xfId="0" applyNumberFormat="1" applyFont="1" applyFill="1" applyBorder="1" applyAlignment="1" applyProtection="1">
      <alignment horizontal="center" vertical="center"/>
      <protection locked="0"/>
    </xf>
    <xf numFmtId="3" fontId="14" fillId="0" borderId="19" xfId="0" applyNumberFormat="1" applyFont="1" applyBorder="1" applyAlignment="1">
      <alignment vertical="center"/>
    </xf>
    <xf numFmtId="3" fontId="14" fillId="0" borderId="56" xfId="0" applyNumberFormat="1" applyFont="1" applyBorder="1" applyAlignment="1">
      <alignment vertical="center"/>
    </xf>
    <xf numFmtId="49" fontId="9" fillId="0" borderId="57" xfId="0" applyNumberFormat="1" applyFont="1" applyFill="1" applyBorder="1" applyAlignment="1" applyProtection="1">
      <alignment horizontal="centerContinuous" vertical="center"/>
      <protection locked="0"/>
    </xf>
    <xf numFmtId="0" fontId="9" fillId="0" borderId="29" xfId="0" applyNumberFormat="1" applyFont="1" applyFill="1" applyBorder="1" applyAlignment="1" applyProtection="1">
      <alignment vertical="center" wrapText="1"/>
      <protection locked="0"/>
    </xf>
    <xf numFmtId="164" fontId="2" fillId="0" borderId="29" xfId="0" applyNumberFormat="1" applyFont="1" applyFill="1" applyBorder="1" applyAlignment="1" applyProtection="1">
      <alignment horizontal="center" vertical="center"/>
      <protection locked="0"/>
    </xf>
    <xf numFmtId="164" fontId="2" fillId="0" borderId="33" xfId="0" applyNumberFormat="1" applyFont="1" applyFill="1" applyBorder="1" applyAlignment="1" applyProtection="1">
      <alignment horizontal="center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4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42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164" fontId="7" fillId="0" borderId="77" xfId="20" applyNumberFormat="1" applyFont="1" applyFill="1" applyBorder="1" applyAlignment="1" applyProtection="1">
      <alignment vertical="center" wrapText="1"/>
      <protection locked="0"/>
    </xf>
    <xf numFmtId="3" fontId="7" fillId="0" borderId="103" xfId="0" applyNumberFormat="1" applyFont="1" applyFill="1" applyBorder="1" applyAlignment="1" applyProtection="1">
      <alignment horizontal="right" vertical="center"/>
      <protection locked="0"/>
    </xf>
    <xf numFmtId="164" fontId="10" fillId="0" borderId="25" xfId="20" applyNumberFormat="1" applyFont="1" applyFill="1" applyBorder="1" applyAlignment="1" applyProtection="1">
      <alignment vertical="center" wrapText="1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7" fillId="0" borderId="80" xfId="0" applyNumberFormat="1" applyFont="1" applyFill="1" applyBorder="1" applyAlignment="1" applyProtection="1">
      <alignment horizontal="right" vertical="center"/>
      <protection locked="0"/>
    </xf>
    <xf numFmtId="3" fontId="7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23" fillId="0" borderId="0" xfId="0" applyFont="1" applyAlignment="1">
      <alignment horizontal="centerContinuous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64" xfId="0" applyFont="1" applyBorder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7" fillId="0" borderId="5" xfId="0" applyFont="1" applyBorder="1" applyAlignment="1">
      <alignment horizontal="centerContinuous" vertical="center" wrapText="1"/>
    </xf>
    <xf numFmtId="0" fontId="7" fillId="0" borderId="77" xfId="0" applyFont="1" applyBorder="1" applyAlignment="1">
      <alignment horizontal="centerContinuous" vertical="center" wrapText="1"/>
    </xf>
    <xf numFmtId="0" fontId="7" fillId="0" borderId="104" xfId="0" applyFont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 vertical="center" wrapText="1"/>
    </xf>
    <xf numFmtId="0" fontId="7" fillId="0" borderId="29" xfId="0" applyFont="1" applyBorder="1" applyAlignment="1">
      <alignment horizontal="centerContinuous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vertical="center"/>
    </xf>
    <xf numFmtId="164" fontId="10" fillId="0" borderId="54" xfId="0" applyNumberFormat="1" applyFont="1" applyBorder="1" applyAlignment="1">
      <alignment horizontal="right" vertical="center"/>
    </xf>
    <xf numFmtId="164" fontId="10" fillId="0" borderId="30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10" fillId="0" borderId="54" xfId="0" applyFont="1" applyFill="1" applyBorder="1" applyAlignment="1">
      <alignment vertical="center" wrapText="1"/>
    </xf>
    <xf numFmtId="3" fontId="10" fillId="0" borderId="29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 wrapText="1"/>
    </xf>
    <xf numFmtId="164" fontId="10" fillId="0" borderId="54" xfId="0" applyNumberFormat="1" applyFont="1" applyFill="1" applyBorder="1" applyAlignment="1">
      <alignment vertical="center" wrapText="1"/>
    </xf>
    <xf numFmtId="0" fontId="10" fillId="0" borderId="54" xfId="0" applyFont="1" applyFill="1" applyBorder="1" applyAlignment="1">
      <alignment horizontal="left" vertical="center" wrapText="1"/>
    </xf>
    <xf numFmtId="164" fontId="11" fillId="0" borderId="104" xfId="0" applyNumberFormat="1" applyFont="1" applyBorder="1" applyAlignment="1">
      <alignment vertical="center"/>
    </xf>
    <xf numFmtId="164" fontId="10" fillId="0" borderId="29" xfId="0" applyNumberFormat="1" applyFont="1" applyFill="1" applyBorder="1" applyAlignment="1">
      <alignment vertical="center" wrapText="1"/>
    </xf>
    <xf numFmtId="164" fontId="10" fillId="0" borderId="54" xfId="0" applyNumberFormat="1" applyFont="1" applyBorder="1" applyAlignment="1">
      <alignment vertical="center"/>
    </xf>
    <xf numFmtId="164" fontId="10" fillId="0" borderId="29" xfId="0" applyNumberFormat="1" applyFont="1" applyBorder="1" applyAlignment="1">
      <alignment vertical="center"/>
    </xf>
    <xf numFmtId="164" fontId="10" fillId="0" borderId="3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54" xfId="0" applyFont="1" applyFill="1" applyBorder="1" applyAlignment="1">
      <alignment vertical="center"/>
    </xf>
    <xf numFmtId="164" fontId="10" fillId="0" borderId="28" xfId="0" applyNumberFormat="1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/>
    </xf>
    <xf numFmtId="164" fontId="10" fillId="0" borderId="22" xfId="0" applyNumberFormat="1" applyFont="1" applyFill="1" applyBorder="1" applyAlignment="1">
      <alignment vertical="center" wrapText="1"/>
    </xf>
    <xf numFmtId="164" fontId="10" fillId="0" borderId="22" xfId="0" applyNumberFormat="1" applyFont="1" applyBorder="1" applyAlignment="1">
      <alignment vertical="center"/>
    </xf>
    <xf numFmtId="164" fontId="10" fillId="0" borderId="0" xfId="0" applyNumberFormat="1" applyFont="1" applyFill="1" applyBorder="1" applyAlignment="1">
      <alignment vertical="center" wrapText="1"/>
    </xf>
    <xf numFmtId="164" fontId="11" fillId="0" borderId="0" xfId="0" applyNumberFormat="1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14" fillId="0" borderId="53" xfId="0" applyFont="1" applyBorder="1" applyAlignment="1">
      <alignment horizontal="left" vertical="center"/>
    </xf>
    <xf numFmtId="164" fontId="4" fillId="0" borderId="16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 wrapText="1"/>
    </xf>
    <xf numFmtId="164" fontId="10" fillId="0" borderId="47" xfId="0" applyNumberFormat="1" applyFont="1" applyBorder="1" applyAlignment="1">
      <alignment vertical="center"/>
    </xf>
    <xf numFmtId="164" fontId="11" fillId="0" borderId="29" xfId="0" applyNumberFormat="1" applyFont="1" applyBorder="1" applyAlignment="1">
      <alignment horizontal="right" vertical="center"/>
    </xf>
    <xf numFmtId="164" fontId="11" fillId="0" borderId="30" xfId="0" applyNumberFormat="1" applyFont="1" applyBorder="1" applyAlignment="1">
      <alignment horizontal="right" vertical="center"/>
    </xf>
    <xf numFmtId="164" fontId="11" fillId="0" borderId="0" xfId="0" applyNumberFormat="1" applyFont="1" applyAlignment="1">
      <alignment horizontal="center" vertical="center"/>
    </xf>
    <xf numFmtId="164" fontId="10" fillId="0" borderId="6" xfId="0" applyNumberFormat="1" applyFont="1" applyBorder="1" applyAlignment="1">
      <alignment vertical="center"/>
    </xf>
    <xf numFmtId="164" fontId="10" fillId="0" borderId="28" xfId="0" applyNumberFormat="1" applyFont="1" applyBorder="1" applyAlignment="1">
      <alignment horizontal="right" vertical="center"/>
    </xf>
    <xf numFmtId="0" fontId="10" fillId="0" borderId="29" xfId="0" applyFont="1" applyFill="1" applyBorder="1" applyAlignment="1">
      <alignment horizontal="left" vertical="center" wrapText="1"/>
    </xf>
    <xf numFmtId="164" fontId="10" fillId="0" borderId="28" xfId="0" applyNumberFormat="1" applyFont="1" applyBorder="1" applyAlignment="1">
      <alignment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 applyProtection="1">
      <alignment vertical="center" wrapText="1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left" vertic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164" fontId="9" fillId="0" borderId="74" xfId="20" applyNumberFormat="1" applyFont="1" applyFill="1" applyBorder="1" applyAlignment="1" applyProtection="1">
      <alignment vertical="center" wrapText="1"/>
      <protection locked="0"/>
    </xf>
    <xf numFmtId="164" fontId="2" fillId="0" borderId="35" xfId="0" applyNumberFormat="1" applyFont="1" applyFill="1" applyBorder="1" applyAlignment="1" applyProtection="1">
      <alignment horizontal="center" vertical="center"/>
      <protection locked="0"/>
    </xf>
    <xf numFmtId="3" fontId="12" fillId="0" borderId="7" xfId="0" applyNumberFormat="1" applyFont="1" applyFill="1" applyBorder="1" applyAlignment="1" applyProtection="1">
      <alignment horizontal="right" vertical="center"/>
      <protection locked="0"/>
    </xf>
    <xf numFmtId="0" fontId="7" fillId="0" borderId="80" xfId="0" applyFont="1" applyBorder="1" applyAlignment="1">
      <alignment horizontal="centerContinuous" vertical="center" wrapText="1"/>
    </xf>
    <xf numFmtId="0" fontId="21" fillId="0" borderId="78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/>
    </xf>
    <xf numFmtId="164" fontId="11" fillId="0" borderId="80" xfId="0" applyNumberFormat="1" applyFont="1" applyBorder="1" applyAlignment="1">
      <alignment vertical="center"/>
    </xf>
    <xf numFmtId="164" fontId="11" fillId="0" borderId="78" xfId="0" applyNumberFormat="1" applyFont="1" applyBorder="1" applyAlignment="1">
      <alignment vertical="center"/>
    </xf>
    <xf numFmtId="164" fontId="4" fillId="0" borderId="56" xfId="0" applyNumberFormat="1" applyFont="1" applyBorder="1" applyAlignment="1">
      <alignment vertical="center"/>
    </xf>
    <xf numFmtId="0" fontId="3" fillId="0" borderId="10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10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80</xdr:row>
      <xdr:rowOff>0</xdr:rowOff>
    </xdr:from>
    <xdr:ext cx="219075" cy="257175"/>
    <xdr:sp>
      <xdr:nvSpPr>
        <xdr:cNvPr id="1" name="pole tekstowe 15"/>
        <xdr:cNvSpPr txBox="1">
          <a:spLocks noChangeArrowheads="1"/>
        </xdr:cNvSpPr>
      </xdr:nvSpPr>
      <xdr:spPr>
        <a:xfrm>
          <a:off x="3257550" y="200882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219075" cy="257175"/>
    <xdr:sp>
      <xdr:nvSpPr>
        <xdr:cNvPr id="2" name="pole tekstowe 15"/>
        <xdr:cNvSpPr txBox="1">
          <a:spLocks noChangeArrowheads="1"/>
        </xdr:cNvSpPr>
      </xdr:nvSpPr>
      <xdr:spPr>
        <a:xfrm>
          <a:off x="3257550" y="200882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219075" cy="257175"/>
    <xdr:sp>
      <xdr:nvSpPr>
        <xdr:cNvPr id="3" name="pole tekstowe 15"/>
        <xdr:cNvSpPr txBox="1">
          <a:spLocks noChangeArrowheads="1"/>
        </xdr:cNvSpPr>
      </xdr:nvSpPr>
      <xdr:spPr>
        <a:xfrm>
          <a:off x="3257550" y="200882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219075" cy="257175"/>
    <xdr:sp>
      <xdr:nvSpPr>
        <xdr:cNvPr id="4" name="pole tekstowe 15"/>
        <xdr:cNvSpPr txBox="1">
          <a:spLocks noChangeArrowheads="1"/>
        </xdr:cNvSpPr>
      </xdr:nvSpPr>
      <xdr:spPr>
        <a:xfrm>
          <a:off x="3257550" y="126206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219075" cy="257175"/>
    <xdr:sp>
      <xdr:nvSpPr>
        <xdr:cNvPr id="5" name="pole tekstowe 15"/>
        <xdr:cNvSpPr txBox="1">
          <a:spLocks noChangeArrowheads="1"/>
        </xdr:cNvSpPr>
      </xdr:nvSpPr>
      <xdr:spPr>
        <a:xfrm>
          <a:off x="3257550" y="126206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219075" cy="257175"/>
    <xdr:sp>
      <xdr:nvSpPr>
        <xdr:cNvPr id="6" name="pole tekstowe 15"/>
        <xdr:cNvSpPr txBox="1">
          <a:spLocks noChangeArrowheads="1"/>
        </xdr:cNvSpPr>
      </xdr:nvSpPr>
      <xdr:spPr>
        <a:xfrm>
          <a:off x="3257550" y="126206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workbookViewId="0" topLeftCell="A94">
      <selection activeCell="E3" sqref="E3"/>
    </sheetView>
  </sheetViews>
  <sheetFormatPr defaultColWidth="9.00390625" defaultRowHeight="12.75"/>
  <cols>
    <col min="1" max="1" width="6.875" style="1" customWidth="1"/>
    <col min="2" max="2" width="39.625" style="1" customWidth="1"/>
    <col min="3" max="3" width="5.375" style="1" customWidth="1"/>
    <col min="4" max="4" width="12.875" style="1" customWidth="1"/>
    <col min="5" max="5" width="13.25390625" style="159" customWidth="1"/>
    <col min="6" max="6" width="12.875" style="1" customWidth="1"/>
    <col min="7" max="16384" width="10.00390625" style="1" customWidth="1"/>
  </cols>
  <sheetData>
    <row r="1" spans="4:5" ht="12" customHeight="1">
      <c r="D1" s="2"/>
      <c r="E1" s="3" t="s">
        <v>0</v>
      </c>
    </row>
    <row r="2" spans="1:5" ht="12" customHeight="1">
      <c r="A2" s="4"/>
      <c r="B2" s="5"/>
      <c r="C2" s="6"/>
      <c r="D2" s="7"/>
      <c r="E2" s="8" t="s">
        <v>233</v>
      </c>
    </row>
    <row r="3" spans="1:5" ht="12" customHeight="1">
      <c r="A3" s="4"/>
      <c r="B3" s="5"/>
      <c r="C3" s="6"/>
      <c r="D3" s="7"/>
      <c r="E3" s="8" t="s">
        <v>1</v>
      </c>
    </row>
    <row r="4" spans="1:5" ht="13.5" customHeight="1">
      <c r="A4" s="4"/>
      <c r="B4" s="5"/>
      <c r="C4" s="6"/>
      <c r="D4" s="7"/>
      <c r="E4" s="8" t="s">
        <v>154</v>
      </c>
    </row>
    <row r="5" spans="1:5" ht="9" customHeight="1">
      <c r="A5" s="4"/>
      <c r="B5" s="5"/>
      <c r="C5" s="6"/>
      <c r="D5" s="6"/>
      <c r="E5" s="9"/>
    </row>
    <row r="6" spans="1:6" s="15" customFormat="1" ht="36" customHeight="1">
      <c r="A6" s="10" t="s">
        <v>2</v>
      </c>
      <c r="B6" s="11"/>
      <c r="C6" s="12"/>
      <c r="D6" s="12"/>
      <c r="E6" s="13"/>
      <c r="F6" s="14"/>
    </row>
    <row r="7" spans="1:6" s="15" customFormat="1" ht="11.25" customHeight="1" thickBot="1">
      <c r="A7" s="10"/>
      <c r="B7" s="11"/>
      <c r="C7" s="12"/>
      <c r="D7" s="12"/>
      <c r="E7" s="13"/>
      <c r="F7" s="16" t="s">
        <v>3</v>
      </c>
    </row>
    <row r="8" spans="1:6" s="21" customFormat="1" ht="21" customHeight="1">
      <c r="A8" s="17" t="s">
        <v>4</v>
      </c>
      <c r="B8" s="688" t="s">
        <v>5</v>
      </c>
      <c r="C8" s="18" t="s">
        <v>6</v>
      </c>
      <c r="D8" s="290" t="s">
        <v>7</v>
      </c>
      <c r="E8" s="19" t="s">
        <v>8</v>
      </c>
      <c r="F8" s="20"/>
    </row>
    <row r="9" spans="1:6" s="21" customFormat="1" ht="12" customHeight="1">
      <c r="A9" s="22" t="s">
        <v>9</v>
      </c>
      <c r="B9" s="689"/>
      <c r="C9" s="23" t="s">
        <v>10</v>
      </c>
      <c r="D9" s="24" t="s">
        <v>12</v>
      </c>
      <c r="E9" s="25" t="s">
        <v>11</v>
      </c>
      <c r="F9" s="26" t="s">
        <v>13</v>
      </c>
    </row>
    <row r="10" spans="1:6" s="33" customFormat="1" ht="12" customHeight="1" thickBot="1">
      <c r="A10" s="27">
        <v>1</v>
      </c>
      <c r="B10" s="28">
        <v>2</v>
      </c>
      <c r="C10" s="29">
        <v>3</v>
      </c>
      <c r="D10" s="30">
        <v>4</v>
      </c>
      <c r="E10" s="31">
        <v>5</v>
      </c>
      <c r="F10" s="32">
        <v>6</v>
      </c>
    </row>
    <row r="11" spans="1:6" s="40" customFormat="1" ht="16.5" customHeight="1" thickBot="1" thickTop="1">
      <c r="A11" s="102">
        <v>600</v>
      </c>
      <c r="B11" s="68" t="s">
        <v>14</v>
      </c>
      <c r="C11" s="79" t="s">
        <v>16</v>
      </c>
      <c r="D11" s="80"/>
      <c r="E11" s="81">
        <f>E16+E12</f>
        <v>302600</v>
      </c>
      <c r="F11" s="82">
        <f>F12+F16</f>
        <v>100000</v>
      </c>
    </row>
    <row r="12" spans="1:6" s="40" customFormat="1" ht="17.25" customHeight="1" thickTop="1">
      <c r="A12" s="279">
        <v>60016</v>
      </c>
      <c r="B12" s="573" t="s">
        <v>204</v>
      </c>
      <c r="C12" s="84"/>
      <c r="D12" s="69"/>
      <c r="E12" s="70">
        <f>SUM(E13:E13)</f>
        <v>100000</v>
      </c>
      <c r="F12" s="71"/>
    </row>
    <row r="13" spans="1:6" s="40" customFormat="1" ht="15.75" customHeight="1">
      <c r="A13" s="43">
        <v>6050</v>
      </c>
      <c r="B13" s="47" t="s">
        <v>17</v>
      </c>
      <c r="C13" s="44"/>
      <c r="D13" s="57"/>
      <c r="E13" s="48">
        <f>SUM(E14:E15)</f>
        <v>100000</v>
      </c>
      <c r="F13" s="115"/>
    </row>
    <row r="14" spans="1:6" s="50" customFormat="1" ht="13.5" customHeight="1">
      <c r="A14" s="378"/>
      <c r="B14" s="575" t="s">
        <v>205</v>
      </c>
      <c r="C14" s="88"/>
      <c r="D14" s="357"/>
      <c r="E14" s="358">
        <v>30000</v>
      </c>
      <c r="F14" s="364"/>
    </row>
    <row r="15" spans="1:6" s="50" customFormat="1" ht="13.5" customHeight="1">
      <c r="A15" s="378"/>
      <c r="B15" s="575" t="s">
        <v>206</v>
      </c>
      <c r="C15" s="88"/>
      <c r="D15" s="357"/>
      <c r="E15" s="358">
        <v>70000</v>
      </c>
      <c r="F15" s="364"/>
    </row>
    <row r="16" spans="1:6" s="40" customFormat="1" ht="17.25" customHeight="1">
      <c r="A16" s="87">
        <v>60017</v>
      </c>
      <c r="B16" s="52" t="s">
        <v>18</v>
      </c>
      <c r="C16" s="53"/>
      <c r="D16" s="42"/>
      <c r="E16" s="574">
        <f>E17+E18+E19+E20</f>
        <v>202600</v>
      </c>
      <c r="F16" s="577">
        <f>F17+F18+F19+F20</f>
        <v>100000</v>
      </c>
    </row>
    <row r="17" spans="1:6" s="40" customFormat="1" ht="14.25" customHeight="1">
      <c r="A17" s="201">
        <v>4270</v>
      </c>
      <c r="B17" s="202" t="s">
        <v>208</v>
      </c>
      <c r="C17" s="59"/>
      <c r="D17" s="203"/>
      <c r="E17" s="204">
        <v>600</v>
      </c>
      <c r="F17" s="576"/>
    </row>
    <row r="18" spans="1:6" s="40" customFormat="1" ht="15.75" customHeight="1">
      <c r="A18" s="201">
        <v>4270</v>
      </c>
      <c r="B18" s="202" t="s">
        <v>209</v>
      </c>
      <c r="C18" s="59"/>
      <c r="D18" s="203"/>
      <c r="E18" s="204">
        <v>2000</v>
      </c>
      <c r="F18" s="576"/>
    </row>
    <row r="19" spans="1:6" s="40" customFormat="1" ht="15.75" customHeight="1">
      <c r="A19" s="201">
        <v>4270</v>
      </c>
      <c r="B19" s="202" t="s">
        <v>15</v>
      </c>
      <c r="C19" s="59"/>
      <c r="D19" s="203"/>
      <c r="E19" s="204"/>
      <c r="F19" s="576">
        <v>100000</v>
      </c>
    </row>
    <row r="20" spans="1:6" s="40" customFormat="1" ht="45.75" customHeight="1" thickBot="1">
      <c r="A20" s="85">
        <v>6050</v>
      </c>
      <c r="B20" s="86" t="s">
        <v>207</v>
      </c>
      <c r="C20" s="59"/>
      <c r="D20" s="203"/>
      <c r="E20" s="204">
        <v>200000</v>
      </c>
      <c r="F20" s="576"/>
    </row>
    <row r="21" spans="1:6" s="40" customFormat="1" ht="15.75" customHeight="1" thickBot="1" thickTop="1">
      <c r="A21" s="34">
        <v>750</v>
      </c>
      <c r="B21" s="35" t="s">
        <v>33</v>
      </c>
      <c r="C21" s="36"/>
      <c r="D21" s="37"/>
      <c r="E21" s="38">
        <f>E22+E24</f>
        <v>13000</v>
      </c>
      <c r="F21" s="39">
        <f>F22+F24</f>
        <v>5000</v>
      </c>
    </row>
    <row r="22" spans="1:6" s="40" customFormat="1" ht="18" customHeight="1" thickTop="1">
      <c r="A22" s="87">
        <v>75075</v>
      </c>
      <c r="B22" s="52" t="s">
        <v>36</v>
      </c>
      <c r="C22" s="53" t="s">
        <v>65</v>
      </c>
      <c r="D22" s="42"/>
      <c r="E22" s="54"/>
      <c r="F22" s="55">
        <f>F23</f>
        <v>5000</v>
      </c>
    </row>
    <row r="23" spans="1:6" s="40" customFormat="1" ht="15.75" customHeight="1">
      <c r="A23" s="43">
        <v>4300</v>
      </c>
      <c r="B23" s="64" t="s">
        <v>37</v>
      </c>
      <c r="C23" s="44"/>
      <c r="D23" s="57"/>
      <c r="E23" s="48"/>
      <c r="F23" s="46">
        <v>5000</v>
      </c>
    </row>
    <row r="24" spans="1:6" s="40" customFormat="1" ht="15.75" customHeight="1">
      <c r="A24" s="51">
        <v>75095</v>
      </c>
      <c r="B24" s="99" t="s">
        <v>28</v>
      </c>
      <c r="C24" s="53" t="s">
        <v>25</v>
      </c>
      <c r="D24" s="42"/>
      <c r="E24" s="54">
        <f>E25</f>
        <v>13000</v>
      </c>
      <c r="F24" s="55"/>
    </row>
    <row r="25" spans="1:6" s="40" customFormat="1" ht="18.75" customHeight="1" thickBot="1">
      <c r="A25" s="43">
        <v>4300</v>
      </c>
      <c r="B25" s="64" t="s">
        <v>24</v>
      </c>
      <c r="C25" s="44"/>
      <c r="D25" s="57"/>
      <c r="E25" s="48">
        <v>13000</v>
      </c>
      <c r="F25" s="46"/>
    </row>
    <row r="26" spans="1:6" s="98" customFormat="1" ht="17.25" customHeight="1" thickBot="1" thickTop="1">
      <c r="A26" s="67">
        <v>757</v>
      </c>
      <c r="B26" s="68" t="s">
        <v>40</v>
      </c>
      <c r="C26" s="36" t="s">
        <v>88</v>
      </c>
      <c r="D26" s="37"/>
      <c r="E26" s="97"/>
      <c r="F26" s="39">
        <f>F27</f>
        <v>500000</v>
      </c>
    </row>
    <row r="27" spans="1:6" s="98" customFormat="1" ht="32.25" customHeight="1" thickTop="1">
      <c r="A27" s="51">
        <v>75702</v>
      </c>
      <c r="B27" s="99" t="s">
        <v>158</v>
      </c>
      <c r="C27" s="100"/>
      <c r="D27" s="69"/>
      <c r="E27" s="101"/>
      <c r="F27" s="71">
        <f>F28</f>
        <v>500000</v>
      </c>
    </row>
    <row r="28" spans="1:6" s="95" customFormat="1" ht="52.5" customHeight="1" thickBot="1">
      <c r="A28" s="72">
        <v>8070</v>
      </c>
      <c r="B28" s="679" t="s">
        <v>63</v>
      </c>
      <c r="C28" s="680"/>
      <c r="D28" s="73"/>
      <c r="E28" s="681"/>
      <c r="F28" s="74">
        <v>500000</v>
      </c>
    </row>
    <row r="29" spans="1:6" s="40" customFormat="1" ht="16.5" customHeight="1" thickBot="1" thickTop="1">
      <c r="A29" s="219" t="s">
        <v>106</v>
      </c>
      <c r="B29" s="220" t="s">
        <v>41</v>
      </c>
      <c r="C29" s="36" t="s">
        <v>46</v>
      </c>
      <c r="D29" s="37">
        <f>D30</f>
        <v>4200</v>
      </c>
      <c r="E29" s="103"/>
      <c r="F29" s="39"/>
    </row>
    <row r="30" spans="1:6" s="40" customFormat="1" ht="15" customHeight="1" thickTop="1">
      <c r="A30" s="221" t="s">
        <v>107</v>
      </c>
      <c r="B30" s="222" t="s">
        <v>42</v>
      </c>
      <c r="C30" s="84"/>
      <c r="D30" s="69">
        <f>D31</f>
        <v>4200</v>
      </c>
      <c r="E30" s="176"/>
      <c r="F30" s="71"/>
    </row>
    <row r="31" spans="1:6" s="40" customFormat="1" ht="18" customHeight="1" thickBot="1">
      <c r="A31" s="223" t="s">
        <v>43</v>
      </c>
      <c r="B31" s="224" t="s">
        <v>44</v>
      </c>
      <c r="C31" s="44"/>
      <c r="D31" s="45">
        <v>4200</v>
      </c>
      <c r="E31" s="107"/>
      <c r="F31" s="115"/>
    </row>
    <row r="32" spans="1:6" s="40" customFormat="1" ht="18" customHeight="1" thickBot="1" thickTop="1">
      <c r="A32" s="34">
        <v>801</v>
      </c>
      <c r="B32" s="35" t="s">
        <v>45</v>
      </c>
      <c r="C32" s="36" t="s">
        <v>46</v>
      </c>
      <c r="D32" s="37">
        <f>D56+D33</f>
        <v>569090</v>
      </c>
      <c r="E32" s="103">
        <f>E33+E44+E46+E49+E56</f>
        <v>290586</v>
      </c>
      <c r="F32" s="39">
        <f>F56+F44+F46+F49+F33+F54</f>
        <v>873190</v>
      </c>
    </row>
    <row r="33" spans="1:6" s="40" customFormat="1" ht="15" customHeight="1" thickTop="1">
      <c r="A33" s="83">
        <v>80101</v>
      </c>
      <c r="B33" s="109" t="s">
        <v>96</v>
      </c>
      <c r="C33" s="84"/>
      <c r="D33" s="69">
        <f>SUM(D35:D38)</f>
        <v>53776</v>
      </c>
      <c r="E33" s="176">
        <f>E34</f>
        <v>42200</v>
      </c>
      <c r="F33" s="71">
        <f>SUM(F39:F43)</f>
        <v>40148</v>
      </c>
    </row>
    <row r="34" spans="1:6" s="40" customFormat="1" ht="28.5" customHeight="1">
      <c r="A34" s="218" t="s">
        <v>97</v>
      </c>
      <c r="B34" s="240" t="s">
        <v>98</v>
      </c>
      <c r="C34" s="65"/>
      <c r="D34" s="66"/>
      <c r="E34" s="181">
        <v>42200</v>
      </c>
      <c r="F34" s="578"/>
    </row>
    <row r="35" spans="1:6" s="40" customFormat="1" ht="28.5" customHeight="1">
      <c r="A35" s="111" t="s">
        <v>108</v>
      </c>
      <c r="B35" s="112" t="s">
        <v>109</v>
      </c>
      <c r="C35" s="44"/>
      <c r="D35" s="45">
        <v>51300</v>
      </c>
      <c r="E35" s="107"/>
      <c r="F35" s="46"/>
    </row>
    <row r="36" spans="1:6" s="40" customFormat="1" ht="14.25" customHeight="1">
      <c r="A36" s="111" t="s">
        <v>31</v>
      </c>
      <c r="B36" s="112" t="s">
        <v>32</v>
      </c>
      <c r="C36" s="44"/>
      <c r="D36" s="45">
        <v>1700</v>
      </c>
      <c r="E36" s="107"/>
      <c r="F36" s="46"/>
    </row>
    <row r="37" spans="1:6" s="40" customFormat="1" ht="12" customHeight="1">
      <c r="A37" s="132" t="s">
        <v>43</v>
      </c>
      <c r="B37" s="361" t="s">
        <v>44</v>
      </c>
      <c r="C37" s="44"/>
      <c r="D37" s="45">
        <v>76</v>
      </c>
      <c r="E37" s="107"/>
      <c r="F37" s="46"/>
    </row>
    <row r="38" spans="1:6" s="40" customFormat="1" ht="12" customHeight="1">
      <c r="A38" s="132" t="s">
        <v>26</v>
      </c>
      <c r="B38" s="205" t="s">
        <v>27</v>
      </c>
      <c r="C38" s="44"/>
      <c r="D38" s="45">
        <v>700</v>
      </c>
      <c r="E38" s="107"/>
      <c r="F38" s="46"/>
    </row>
    <row r="39" spans="1:6" s="40" customFormat="1" ht="12" customHeight="1">
      <c r="A39" s="111" t="s">
        <v>47</v>
      </c>
      <c r="B39" s="112" t="s">
        <v>34</v>
      </c>
      <c r="C39" s="44"/>
      <c r="D39" s="45"/>
      <c r="E39" s="107"/>
      <c r="F39" s="46">
        <v>27760</v>
      </c>
    </row>
    <row r="40" spans="1:6" s="40" customFormat="1" ht="12" customHeight="1">
      <c r="A40" s="111" t="s">
        <v>125</v>
      </c>
      <c r="B40" s="112" t="s">
        <v>85</v>
      </c>
      <c r="C40" s="44"/>
      <c r="D40" s="45"/>
      <c r="E40" s="107"/>
      <c r="F40" s="46">
        <v>2500</v>
      </c>
    </row>
    <row r="41" spans="1:6" s="40" customFormat="1" ht="13.5" customHeight="1">
      <c r="A41" s="241" t="s">
        <v>38</v>
      </c>
      <c r="B41" s="675" t="s">
        <v>51</v>
      </c>
      <c r="C41" s="41"/>
      <c r="D41" s="239"/>
      <c r="E41" s="108"/>
      <c r="F41" s="78">
        <v>1360</v>
      </c>
    </row>
    <row r="42" spans="1:6" s="40" customFormat="1" ht="13.5" customHeight="1">
      <c r="A42" s="61" t="s">
        <v>60</v>
      </c>
      <c r="B42" s="86" t="s">
        <v>15</v>
      </c>
      <c r="C42" s="44"/>
      <c r="D42" s="45"/>
      <c r="E42" s="107"/>
      <c r="F42" s="46">
        <v>600</v>
      </c>
    </row>
    <row r="43" spans="1:6" s="40" customFormat="1" ht="13.5" customHeight="1">
      <c r="A43" s="111" t="s">
        <v>23</v>
      </c>
      <c r="B43" s="112" t="s">
        <v>24</v>
      </c>
      <c r="C43" s="44"/>
      <c r="D43" s="45"/>
      <c r="E43" s="107"/>
      <c r="F43" s="46">
        <v>7928</v>
      </c>
    </row>
    <row r="44" spans="1:6" s="40" customFormat="1" ht="19.5" customHeight="1">
      <c r="A44" s="87">
        <v>80103</v>
      </c>
      <c r="B44" s="113" t="s">
        <v>99</v>
      </c>
      <c r="C44" s="53"/>
      <c r="D44" s="42"/>
      <c r="E44" s="105"/>
      <c r="F44" s="55">
        <f>F45</f>
        <v>28975</v>
      </c>
    </row>
    <row r="45" spans="1:6" s="40" customFormat="1" ht="28.5" customHeight="1">
      <c r="A45" s="111" t="s">
        <v>97</v>
      </c>
      <c r="B45" s="112" t="s">
        <v>98</v>
      </c>
      <c r="C45" s="44"/>
      <c r="D45" s="57"/>
      <c r="E45" s="131"/>
      <c r="F45" s="46">
        <v>28975</v>
      </c>
    </row>
    <row r="46" spans="1:6" s="40" customFormat="1" ht="15" customHeight="1">
      <c r="A46" s="87">
        <v>80104</v>
      </c>
      <c r="B46" s="113" t="s">
        <v>100</v>
      </c>
      <c r="C46" s="53"/>
      <c r="D46" s="42"/>
      <c r="E46" s="105"/>
      <c r="F46" s="55">
        <f>F47+F48</f>
        <v>100926</v>
      </c>
    </row>
    <row r="47" spans="1:6" s="40" customFormat="1" ht="30.75" customHeight="1">
      <c r="A47" s="111" t="s">
        <v>97</v>
      </c>
      <c r="B47" s="112" t="s">
        <v>98</v>
      </c>
      <c r="C47" s="65"/>
      <c r="D47" s="66"/>
      <c r="E47" s="146"/>
      <c r="F47" s="74">
        <v>82626</v>
      </c>
    </row>
    <row r="48" spans="1:6" s="40" customFormat="1" ht="48.75" customHeight="1">
      <c r="A48" s="111" t="s">
        <v>130</v>
      </c>
      <c r="B48" s="278" t="s">
        <v>131</v>
      </c>
      <c r="C48" s="41"/>
      <c r="D48" s="93"/>
      <c r="E48" s="145"/>
      <c r="F48" s="78">
        <v>18300</v>
      </c>
    </row>
    <row r="49" spans="1:6" s="40" customFormat="1" ht="15" customHeight="1">
      <c r="A49" s="87">
        <v>80110</v>
      </c>
      <c r="B49" s="113" t="s">
        <v>101</v>
      </c>
      <c r="C49" s="53"/>
      <c r="D49" s="42"/>
      <c r="E49" s="105">
        <f>E50</f>
        <v>35886</v>
      </c>
      <c r="F49" s="55">
        <f>SUM(F51:F53)</f>
        <v>5272</v>
      </c>
    </row>
    <row r="50" spans="1:6" s="40" customFormat="1" ht="28.5" customHeight="1">
      <c r="A50" s="111" t="s">
        <v>97</v>
      </c>
      <c r="B50" s="112" t="s">
        <v>98</v>
      </c>
      <c r="C50" s="44"/>
      <c r="D50" s="57"/>
      <c r="E50" s="107">
        <v>35886</v>
      </c>
      <c r="F50" s="115"/>
    </row>
    <row r="51" spans="1:6" s="40" customFormat="1" ht="15" customHeight="1">
      <c r="A51" s="111" t="s">
        <v>47</v>
      </c>
      <c r="B51" s="112" t="s">
        <v>34</v>
      </c>
      <c r="C51" s="44"/>
      <c r="D51" s="57"/>
      <c r="E51" s="107"/>
      <c r="F51" s="46">
        <v>3100</v>
      </c>
    </row>
    <row r="52" spans="1:6" s="40" customFormat="1" ht="15" customHeight="1">
      <c r="A52" s="61" t="s">
        <v>60</v>
      </c>
      <c r="B52" s="86" t="s">
        <v>15</v>
      </c>
      <c r="C52" s="44"/>
      <c r="D52" s="57"/>
      <c r="E52" s="107"/>
      <c r="F52" s="46">
        <v>700</v>
      </c>
    </row>
    <row r="53" spans="1:6" s="40" customFormat="1" ht="15" customHeight="1">
      <c r="A53" s="111" t="s">
        <v>23</v>
      </c>
      <c r="B53" s="112" t="s">
        <v>24</v>
      </c>
      <c r="C53" s="44"/>
      <c r="D53" s="57"/>
      <c r="E53" s="107"/>
      <c r="F53" s="46">
        <v>1472</v>
      </c>
    </row>
    <row r="54" spans="1:6" s="110" customFormat="1" ht="29.25" customHeight="1">
      <c r="A54" s="126" t="s">
        <v>132</v>
      </c>
      <c r="B54" s="292" t="s">
        <v>133</v>
      </c>
      <c r="C54" s="53"/>
      <c r="D54" s="42"/>
      <c r="E54" s="105"/>
      <c r="F54" s="55">
        <f>F55</f>
        <v>80000</v>
      </c>
    </row>
    <row r="55" spans="1:6" s="40" customFormat="1" ht="16.5" customHeight="1">
      <c r="A55" s="111" t="s">
        <v>60</v>
      </c>
      <c r="B55" s="205" t="s">
        <v>15</v>
      </c>
      <c r="C55" s="44"/>
      <c r="D55" s="57"/>
      <c r="E55" s="107"/>
      <c r="F55" s="46">
        <v>80000</v>
      </c>
    </row>
    <row r="56" spans="1:6" s="40" customFormat="1" ht="18.75" customHeight="1">
      <c r="A56" s="87">
        <v>80195</v>
      </c>
      <c r="B56" s="113" t="s">
        <v>28</v>
      </c>
      <c r="C56" s="53"/>
      <c r="D56" s="42">
        <f>D59+D66+D74+D82</f>
        <v>515314</v>
      </c>
      <c r="E56" s="54">
        <f>E59+E66+E74+E82</f>
        <v>212500</v>
      </c>
      <c r="F56" s="55">
        <f>F59+F66+F74+F57+F82+F58</f>
        <v>617869</v>
      </c>
    </row>
    <row r="57" spans="1:6" s="40" customFormat="1" ht="15.75" customHeight="1">
      <c r="A57" s="111" t="s">
        <v>23</v>
      </c>
      <c r="B57" s="112" t="s">
        <v>24</v>
      </c>
      <c r="C57" s="44"/>
      <c r="D57" s="66"/>
      <c r="E57" s="114"/>
      <c r="F57" s="46">
        <v>12555</v>
      </c>
    </row>
    <row r="58" spans="1:6" s="40" customFormat="1" ht="15.75" customHeight="1">
      <c r="A58" s="201">
        <v>6050</v>
      </c>
      <c r="B58" s="205" t="s">
        <v>30</v>
      </c>
      <c r="C58" s="44"/>
      <c r="D58" s="57"/>
      <c r="E58" s="114"/>
      <c r="F58" s="46">
        <v>90000</v>
      </c>
    </row>
    <row r="59" spans="1:6" s="368" customFormat="1" ht="52.5" customHeight="1">
      <c r="A59" s="365"/>
      <c r="B59" s="366" t="s">
        <v>155</v>
      </c>
      <c r="C59" s="44"/>
      <c r="D59" s="360">
        <f>D60</f>
        <v>48278</v>
      </c>
      <c r="E59" s="363"/>
      <c r="F59" s="367">
        <f>SUM(F61:F65)</f>
        <v>48278</v>
      </c>
    </row>
    <row r="60" spans="1:6" s="40" customFormat="1" ht="33" customHeight="1">
      <c r="A60" s="111" t="s">
        <v>72</v>
      </c>
      <c r="B60" s="112" t="s">
        <v>124</v>
      </c>
      <c r="C60" s="44"/>
      <c r="D60" s="45">
        <v>48278</v>
      </c>
      <c r="E60" s="48"/>
      <c r="F60" s="141"/>
    </row>
    <row r="61" spans="1:6" s="40" customFormat="1" ht="14.25" customHeight="1">
      <c r="A61" s="111" t="s">
        <v>66</v>
      </c>
      <c r="B61" s="112" t="s">
        <v>34</v>
      </c>
      <c r="C61" s="44"/>
      <c r="D61" s="45"/>
      <c r="E61" s="48"/>
      <c r="F61" s="141">
        <v>500</v>
      </c>
    </row>
    <row r="62" spans="1:6" s="40" customFormat="1" ht="14.25" customHeight="1">
      <c r="A62" s="111" t="s">
        <v>67</v>
      </c>
      <c r="B62" s="112" t="s">
        <v>37</v>
      </c>
      <c r="C62" s="44"/>
      <c r="D62" s="45"/>
      <c r="E62" s="48"/>
      <c r="F62" s="141">
        <v>13000</v>
      </c>
    </row>
    <row r="63" spans="1:6" s="40" customFormat="1" ht="14.25" customHeight="1">
      <c r="A63" s="111" t="s">
        <v>68</v>
      </c>
      <c r="B63" s="112" t="s">
        <v>69</v>
      </c>
      <c r="C63" s="44"/>
      <c r="D63" s="45"/>
      <c r="E63" s="48"/>
      <c r="F63" s="141">
        <v>33028</v>
      </c>
    </row>
    <row r="64" spans="1:6" s="40" customFormat="1" ht="14.25" customHeight="1">
      <c r="A64" s="111" t="s">
        <v>70</v>
      </c>
      <c r="B64" s="112" t="s">
        <v>93</v>
      </c>
      <c r="C64" s="44"/>
      <c r="D64" s="45"/>
      <c r="E64" s="48"/>
      <c r="F64" s="141">
        <v>800</v>
      </c>
    </row>
    <row r="65" spans="1:6" s="40" customFormat="1" ht="30.75" customHeight="1">
      <c r="A65" s="111" t="s">
        <v>71</v>
      </c>
      <c r="B65" s="112" t="s">
        <v>39</v>
      </c>
      <c r="C65" s="44"/>
      <c r="D65" s="45"/>
      <c r="E65" s="48"/>
      <c r="F65" s="141">
        <v>950</v>
      </c>
    </row>
    <row r="66" spans="1:6" s="368" customFormat="1" ht="26.25" customHeight="1">
      <c r="A66" s="369"/>
      <c r="B66" s="366" t="s">
        <v>129</v>
      </c>
      <c r="C66" s="44"/>
      <c r="D66" s="360">
        <f>D67</f>
        <v>78667</v>
      </c>
      <c r="E66" s="363"/>
      <c r="F66" s="370">
        <f>SUM(F68:F73)</f>
        <v>78667</v>
      </c>
    </row>
    <row r="67" spans="1:6" s="40" customFormat="1" ht="31.5" customHeight="1">
      <c r="A67" s="111" t="s">
        <v>72</v>
      </c>
      <c r="B67" s="112" t="s">
        <v>124</v>
      </c>
      <c r="C67" s="44"/>
      <c r="D67" s="45">
        <v>78667</v>
      </c>
      <c r="E67" s="48"/>
      <c r="F67" s="200"/>
    </row>
    <row r="68" spans="1:6" s="40" customFormat="1" ht="17.25" customHeight="1">
      <c r="A68" s="111" t="s">
        <v>66</v>
      </c>
      <c r="B68" s="112" t="s">
        <v>34</v>
      </c>
      <c r="C68" s="44"/>
      <c r="D68" s="45"/>
      <c r="E68" s="48"/>
      <c r="F68" s="141">
        <v>7895</v>
      </c>
    </row>
    <row r="69" spans="1:6" s="40" customFormat="1" ht="15.75" customHeight="1">
      <c r="A69" s="111" t="s">
        <v>73</v>
      </c>
      <c r="B69" s="112" t="s">
        <v>85</v>
      </c>
      <c r="C69" s="44"/>
      <c r="D69" s="45"/>
      <c r="E69" s="48"/>
      <c r="F69" s="141">
        <v>1000</v>
      </c>
    </row>
    <row r="70" spans="1:6" s="40" customFormat="1" ht="14.25" customHeight="1">
      <c r="A70" s="111" t="s">
        <v>67</v>
      </c>
      <c r="B70" s="112" t="s">
        <v>37</v>
      </c>
      <c r="C70" s="44"/>
      <c r="D70" s="45"/>
      <c r="E70" s="48"/>
      <c r="F70" s="141">
        <v>5000</v>
      </c>
    </row>
    <row r="71" spans="1:6" s="40" customFormat="1" ht="14.25" customHeight="1">
      <c r="A71" s="111" t="s">
        <v>68</v>
      </c>
      <c r="B71" s="112" t="s">
        <v>69</v>
      </c>
      <c r="C71" s="44"/>
      <c r="D71" s="45"/>
      <c r="E71" s="48"/>
      <c r="F71" s="141">
        <v>63672</v>
      </c>
    </row>
    <row r="72" spans="1:6" s="40" customFormat="1" ht="14.25" customHeight="1">
      <c r="A72" s="111" t="s">
        <v>70</v>
      </c>
      <c r="B72" s="112" t="s">
        <v>93</v>
      </c>
      <c r="C72" s="44"/>
      <c r="D72" s="45"/>
      <c r="E72" s="48"/>
      <c r="F72" s="141">
        <v>600</v>
      </c>
    </row>
    <row r="73" spans="1:6" s="40" customFormat="1" ht="27.75" customHeight="1">
      <c r="A73" s="241" t="s">
        <v>71</v>
      </c>
      <c r="B73" s="242" t="s">
        <v>39</v>
      </c>
      <c r="C73" s="41"/>
      <c r="D73" s="239"/>
      <c r="E73" s="77"/>
      <c r="F73" s="291">
        <v>500</v>
      </c>
    </row>
    <row r="74" spans="1:6" s="2" customFormat="1" ht="51.75" customHeight="1">
      <c r="A74" s="371"/>
      <c r="B74" s="366" t="s">
        <v>90</v>
      </c>
      <c r="C74" s="44"/>
      <c r="D74" s="360">
        <f>D75</f>
        <v>78667</v>
      </c>
      <c r="E74" s="363"/>
      <c r="F74" s="370">
        <f>SUM(F76:F81)</f>
        <v>78667</v>
      </c>
    </row>
    <row r="75" spans="1:6" s="40" customFormat="1" ht="30" customHeight="1">
      <c r="A75" s="111" t="s">
        <v>72</v>
      </c>
      <c r="B75" s="112" t="s">
        <v>124</v>
      </c>
      <c r="C75" s="44"/>
      <c r="D75" s="45">
        <v>78667</v>
      </c>
      <c r="E75" s="48"/>
      <c r="F75" s="141"/>
    </row>
    <row r="76" spans="1:6" s="40" customFormat="1" ht="18.75" customHeight="1">
      <c r="A76" s="111" t="s">
        <v>66</v>
      </c>
      <c r="B76" s="112" t="s">
        <v>34</v>
      </c>
      <c r="C76" s="44"/>
      <c r="D76" s="45"/>
      <c r="E76" s="48"/>
      <c r="F76" s="141">
        <v>6795</v>
      </c>
    </row>
    <row r="77" spans="1:6" s="40" customFormat="1" ht="19.5" customHeight="1">
      <c r="A77" s="111" t="s">
        <v>73</v>
      </c>
      <c r="B77" s="112" t="s">
        <v>74</v>
      </c>
      <c r="C77" s="44"/>
      <c r="D77" s="45"/>
      <c r="E77" s="48"/>
      <c r="F77" s="141">
        <v>2000</v>
      </c>
    </row>
    <row r="78" spans="1:6" s="40" customFormat="1" ht="13.5" customHeight="1">
      <c r="A78" s="111" t="s">
        <v>67</v>
      </c>
      <c r="B78" s="112" t="s">
        <v>37</v>
      </c>
      <c r="C78" s="44"/>
      <c r="D78" s="45"/>
      <c r="E78" s="48"/>
      <c r="F78" s="141">
        <v>5000</v>
      </c>
    </row>
    <row r="79" spans="1:6" s="40" customFormat="1" ht="13.5" customHeight="1">
      <c r="A79" s="111" t="s">
        <v>68</v>
      </c>
      <c r="B79" s="112" t="s">
        <v>69</v>
      </c>
      <c r="C79" s="44"/>
      <c r="D79" s="45"/>
      <c r="E79" s="48"/>
      <c r="F79" s="141">
        <v>63672</v>
      </c>
    </row>
    <row r="80" spans="1:6" s="40" customFormat="1" ht="13.5" customHeight="1">
      <c r="A80" s="111" t="s">
        <v>70</v>
      </c>
      <c r="B80" s="112" t="s">
        <v>93</v>
      </c>
      <c r="C80" s="44"/>
      <c r="D80" s="45"/>
      <c r="E80" s="48"/>
      <c r="F80" s="141">
        <v>700</v>
      </c>
    </row>
    <row r="81" spans="1:6" s="40" customFormat="1" ht="30" customHeight="1">
      <c r="A81" s="111" t="s">
        <v>71</v>
      </c>
      <c r="B81" s="112" t="s">
        <v>39</v>
      </c>
      <c r="C81" s="44"/>
      <c r="D81" s="45"/>
      <c r="E81" s="48"/>
      <c r="F81" s="141">
        <v>500</v>
      </c>
    </row>
    <row r="82" spans="1:6" s="2" customFormat="1" ht="24" customHeight="1">
      <c r="A82" s="392"/>
      <c r="B82" s="376" t="s">
        <v>91</v>
      </c>
      <c r="C82" s="56" t="s">
        <v>25</v>
      </c>
      <c r="D82" s="360">
        <f>SUM(D83:D86)</f>
        <v>309702</v>
      </c>
      <c r="E82" s="393">
        <f>SUM(E87:E103)</f>
        <v>212500</v>
      </c>
      <c r="F82" s="367">
        <f>SUM(F87:F103)</f>
        <v>309702</v>
      </c>
    </row>
    <row r="83" spans="1:6" s="40" customFormat="1" ht="30" customHeight="1">
      <c r="A83" s="201">
        <v>2008</v>
      </c>
      <c r="B83" s="62" t="s">
        <v>95</v>
      </c>
      <c r="C83" s="56"/>
      <c r="D83" s="45">
        <v>82621</v>
      </c>
      <c r="E83" s="207"/>
      <c r="F83" s="46"/>
    </row>
    <row r="84" spans="1:6" s="40" customFormat="1" ht="30" customHeight="1">
      <c r="A84" s="201">
        <v>2009</v>
      </c>
      <c r="B84" s="62" t="s">
        <v>95</v>
      </c>
      <c r="C84" s="56"/>
      <c r="D84" s="45">
        <v>14581</v>
      </c>
      <c r="E84" s="207"/>
      <c r="F84" s="46"/>
    </row>
    <row r="85" spans="1:6" s="40" customFormat="1" ht="13.5" customHeight="1">
      <c r="A85" s="201">
        <v>6208</v>
      </c>
      <c r="B85" s="62" t="s">
        <v>94</v>
      </c>
      <c r="C85" s="56"/>
      <c r="D85" s="45">
        <v>180625</v>
      </c>
      <c r="E85" s="207"/>
      <c r="F85" s="46"/>
    </row>
    <row r="86" spans="1:6" s="40" customFormat="1" ht="13.5" customHeight="1">
      <c r="A86" s="201">
        <v>6209</v>
      </c>
      <c r="B86" s="62" t="s">
        <v>94</v>
      </c>
      <c r="C86" s="56"/>
      <c r="D86" s="45">
        <v>31875</v>
      </c>
      <c r="E86" s="207"/>
      <c r="F86" s="46"/>
    </row>
    <row r="87" spans="1:6" s="40" customFormat="1" ht="13.5" customHeight="1">
      <c r="A87" s="201">
        <v>4118</v>
      </c>
      <c r="B87" s="62" t="s">
        <v>20</v>
      </c>
      <c r="C87" s="44"/>
      <c r="D87" s="45"/>
      <c r="E87" s="48"/>
      <c r="F87" s="46">
        <v>5523</v>
      </c>
    </row>
    <row r="88" spans="1:6" s="40" customFormat="1" ht="13.5" customHeight="1">
      <c r="A88" s="201">
        <v>4119</v>
      </c>
      <c r="B88" s="62" t="s">
        <v>20</v>
      </c>
      <c r="C88" s="44"/>
      <c r="D88" s="45"/>
      <c r="E88" s="48"/>
      <c r="F88" s="46">
        <v>975</v>
      </c>
    </row>
    <row r="89" spans="1:6" s="40" customFormat="1" ht="11.25" customHeight="1">
      <c r="A89" s="201">
        <v>4128</v>
      </c>
      <c r="B89" s="62" t="s">
        <v>21</v>
      </c>
      <c r="C89" s="44"/>
      <c r="D89" s="45"/>
      <c r="E89" s="48"/>
      <c r="F89" s="46">
        <v>891</v>
      </c>
    </row>
    <row r="90" spans="1:6" s="40" customFormat="1" ht="11.25" customHeight="1">
      <c r="A90" s="201">
        <v>4129</v>
      </c>
      <c r="B90" s="62" t="s">
        <v>21</v>
      </c>
      <c r="C90" s="44"/>
      <c r="D90" s="45"/>
      <c r="E90" s="48"/>
      <c r="F90" s="46">
        <v>158</v>
      </c>
    </row>
    <row r="91" spans="1:6" s="40" customFormat="1" ht="13.5" customHeight="1">
      <c r="A91" s="201">
        <v>4178</v>
      </c>
      <c r="B91" s="62" t="s">
        <v>92</v>
      </c>
      <c r="C91" s="44"/>
      <c r="D91" s="45"/>
      <c r="E91" s="48"/>
      <c r="F91" s="46">
        <v>36359</v>
      </c>
    </row>
    <row r="92" spans="1:6" s="40" customFormat="1" ht="13.5" customHeight="1">
      <c r="A92" s="201">
        <v>4179</v>
      </c>
      <c r="B92" s="62" t="s">
        <v>92</v>
      </c>
      <c r="C92" s="44"/>
      <c r="D92" s="45"/>
      <c r="E92" s="48"/>
      <c r="F92" s="46">
        <v>6416</v>
      </c>
    </row>
    <row r="93" spans="1:6" s="40" customFormat="1" ht="13.5" customHeight="1">
      <c r="A93" s="201">
        <v>4218</v>
      </c>
      <c r="B93" s="62" t="s">
        <v>34</v>
      </c>
      <c r="C93" s="44"/>
      <c r="D93" s="45"/>
      <c r="E93" s="48"/>
      <c r="F93" s="46">
        <v>2096</v>
      </c>
    </row>
    <row r="94" spans="1:6" s="40" customFormat="1" ht="13.5" customHeight="1">
      <c r="A94" s="201">
        <v>4219</v>
      </c>
      <c r="B94" s="62" t="s">
        <v>34</v>
      </c>
      <c r="C94" s="44"/>
      <c r="D94" s="45"/>
      <c r="E94" s="48"/>
      <c r="F94" s="46">
        <v>370</v>
      </c>
    </row>
    <row r="95" spans="1:6" s="40" customFormat="1" ht="13.5" customHeight="1">
      <c r="A95" s="201">
        <v>4308</v>
      </c>
      <c r="B95" s="62" t="s">
        <v>24</v>
      </c>
      <c r="C95" s="44"/>
      <c r="D95" s="45"/>
      <c r="E95" s="48"/>
      <c r="F95" s="46">
        <v>15715</v>
      </c>
    </row>
    <row r="96" spans="1:6" s="40" customFormat="1" ht="13.5" customHeight="1">
      <c r="A96" s="201">
        <v>4309</v>
      </c>
      <c r="B96" s="62" t="s">
        <v>24</v>
      </c>
      <c r="C96" s="44"/>
      <c r="D96" s="45"/>
      <c r="E96" s="48"/>
      <c r="F96" s="46">
        <v>2773</v>
      </c>
    </row>
    <row r="97" spans="1:6" s="40" customFormat="1" ht="13.5" customHeight="1">
      <c r="A97" s="201">
        <v>4438</v>
      </c>
      <c r="B97" s="62" t="s">
        <v>93</v>
      </c>
      <c r="C97" s="44"/>
      <c r="D97" s="45"/>
      <c r="E97" s="48"/>
      <c r="F97" s="46">
        <v>5780</v>
      </c>
    </row>
    <row r="98" spans="1:6" s="40" customFormat="1" ht="13.5" customHeight="1">
      <c r="A98" s="201">
        <v>4439</v>
      </c>
      <c r="B98" s="62" t="s">
        <v>93</v>
      </c>
      <c r="C98" s="44"/>
      <c r="D98" s="45"/>
      <c r="E98" s="48"/>
      <c r="F98" s="46">
        <v>1020</v>
      </c>
    </row>
    <row r="99" spans="1:6" s="40" customFormat="1" ht="30" customHeight="1">
      <c r="A99" s="201">
        <v>4758</v>
      </c>
      <c r="B99" s="285" t="s">
        <v>39</v>
      </c>
      <c r="C99" s="44"/>
      <c r="D99" s="45"/>
      <c r="E99" s="48"/>
      <c r="F99" s="46">
        <v>16257</v>
      </c>
    </row>
    <row r="100" spans="1:6" s="40" customFormat="1" ht="30" customHeight="1">
      <c r="A100" s="201">
        <v>4759</v>
      </c>
      <c r="B100" s="285" t="s">
        <v>39</v>
      </c>
      <c r="C100" s="44"/>
      <c r="D100" s="45"/>
      <c r="E100" s="48"/>
      <c r="F100" s="46">
        <v>2869</v>
      </c>
    </row>
    <row r="101" spans="1:6" s="40" customFormat="1" ht="30" customHeight="1">
      <c r="A101" s="201">
        <v>6060</v>
      </c>
      <c r="B101" s="62" t="s">
        <v>35</v>
      </c>
      <c r="C101" s="44"/>
      <c r="D101" s="45"/>
      <c r="E101" s="48">
        <v>212500</v>
      </c>
      <c r="F101" s="46"/>
    </row>
    <row r="102" spans="1:6" s="40" customFormat="1" ht="30" customHeight="1">
      <c r="A102" s="201">
        <v>6068</v>
      </c>
      <c r="B102" s="62" t="s">
        <v>35</v>
      </c>
      <c r="C102" s="44"/>
      <c r="D102" s="45"/>
      <c r="E102" s="48"/>
      <c r="F102" s="46">
        <v>180625</v>
      </c>
    </row>
    <row r="103" spans="1:6" s="40" customFormat="1" ht="30" customHeight="1" thickBot="1">
      <c r="A103" s="201">
        <v>6069</v>
      </c>
      <c r="B103" s="62" t="s">
        <v>35</v>
      </c>
      <c r="C103" s="44"/>
      <c r="D103" s="45"/>
      <c r="E103" s="48"/>
      <c r="F103" s="46">
        <v>31875</v>
      </c>
    </row>
    <row r="104" spans="1:6" s="50" customFormat="1" ht="33.75" customHeight="1" thickBot="1" thickTop="1">
      <c r="A104" s="67">
        <v>900</v>
      </c>
      <c r="B104" s="362" t="s">
        <v>50</v>
      </c>
      <c r="C104" s="36"/>
      <c r="D104" s="37"/>
      <c r="E104" s="38">
        <f>E105</f>
        <v>45000</v>
      </c>
      <c r="F104" s="39">
        <f>F105</f>
        <v>47000</v>
      </c>
    </row>
    <row r="105" spans="1:6" s="50" customFormat="1" ht="24" customHeight="1" thickTop="1">
      <c r="A105" s="130" t="s">
        <v>52</v>
      </c>
      <c r="B105" s="135" t="s">
        <v>28</v>
      </c>
      <c r="C105" s="53"/>
      <c r="D105" s="42"/>
      <c r="E105" s="54">
        <f>E106+E107</f>
        <v>45000</v>
      </c>
      <c r="F105" s="55">
        <f>SUM(F106+F107)</f>
        <v>47000</v>
      </c>
    </row>
    <row r="106" spans="1:6" s="50" customFormat="1" ht="18" customHeight="1">
      <c r="A106" s="676">
        <v>4270</v>
      </c>
      <c r="B106" s="677" t="s">
        <v>211</v>
      </c>
      <c r="C106" s="53" t="s">
        <v>16</v>
      </c>
      <c r="D106" s="133"/>
      <c r="E106" s="678"/>
      <c r="F106" s="566">
        <v>2000</v>
      </c>
    </row>
    <row r="107" spans="1:6" s="50" customFormat="1" ht="18.75" customHeight="1">
      <c r="A107" s="201">
        <v>6050</v>
      </c>
      <c r="B107" s="62" t="s">
        <v>17</v>
      </c>
      <c r="C107" s="124" t="s">
        <v>196</v>
      </c>
      <c r="D107" s="49"/>
      <c r="E107" s="48">
        <f>SUM(E108:E111)</f>
        <v>45000</v>
      </c>
      <c r="F107" s="46">
        <f>SUM(F110:F111)</f>
        <v>45000</v>
      </c>
    </row>
    <row r="108" spans="1:6" s="50" customFormat="1" ht="12" customHeight="1">
      <c r="A108" s="383"/>
      <c r="B108" s="384" t="s">
        <v>162</v>
      </c>
      <c r="C108" s="382"/>
      <c r="D108" s="49"/>
      <c r="E108" s="358">
        <v>17000</v>
      </c>
      <c r="F108" s="359"/>
    </row>
    <row r="109" spans="1:6" s="50" customFormat="1" ht="12" customHeight="1">
      <c r="A109" s="383"/>
      <c r="B109" s="384" t="s">
        <v>89</v>
      </c>
      <c r="C109" s="382"/>
      <c r="D109" s="49"/>
      <c r="E109" s="358">
        <v>18000</v>
      </c>
      <c r="F109" s="359"/>
    </row>
    <row r="110" spans="1:6" s="50" customFormat="1" ht="27" customHeight="1">
      <c r="A110" s="383"/>
      <c r="B110" s="384" t="s">
        <v>197</v>
      </c>
      <c r="C110" s="382"/>
      <c r="D110" s="49"/>
      <c r="E110" s="358"/>
      <c r="F110" s="359">
        <v>35000</v>
      </c>
    </row>
    <row r="111" spans="1:6" s="50" customFormat="1" ht="13.5" customHeight="1">
      <c r="A111" s="383"/>
      <c r="B111" s="384" t="s">
        <v>161</v>
      </c>
      <c r="C111" s="382"/>
      <c r="D111" s="49"/>
      <c r="E111" s="358">
        <f>SUM(E112:E113)</f>
        <v>10000</v>
      </c>
      <c r="F111" s="359">
        <f>SUM(F112:F113)</f>
        <v>10000</v>
      </c>
    </row>
    <row r="112" spans="1:6" s="391" customFormat="1" ht="13.5" customHeight="1">
      <c r="A112" s="385"/>
      <c r="B112" s="386" t="s">
        <v>159</v>
      </c>
      <c r="C112" s="387"/>
      <c r="D112" s="388"/>
      <c r="E112" s="389">
        <v>10000</v>
      </c>
      <c r="F112" s="390"/>
    </row>
    <row r="113" spans="1:6" s="391" customFormat="1" ht="13.5" customHeight="1" thickBot="1">
      <c r="A113" s="385"/>
      <c r="B113" s="386" t="s">
        <v>160</v>
      </c>
      <c r="C113" s="387"/>
      <c r="D113" s="388"/>
      <c r="E113" s="389"/>
      <c r="F113" s="390">
        <v>10000</v>
      </c>
    </row>
    <row r="114" spans="1:6" s="50" customFormat="1" ht="30.75" customHeight="1" thickBot="1" thickTop="1">
      <c r="A114" s="67">
        <v>921</v>
      </c>
      <c r="B114" s="125" t="s">
        <v>53</v>
      </c>
      <c r="C114" s="119"/>
      <c r="D114" s="136"/>
      <c r="E114" s="38">
        <f>E115+E117+E119</f>
        <v>434885</v>
      </c>
      <c r="F114" s="39">
        <f>F119</f>
        <v>600</v>
      </c>
    </row>
    <row r="115" spans="1:6" s="50" customFormat="1" ht="17.25" customHeight="1" thickTop="1">
      <c r="A115" s="137">
        <v>92105</v>
      </c>
      <c r="B115" s="109" t="s">
        <v>54</v>
      </c>
      <c r="C115" s="129" t="s">
        <v>22</v>
      </c>
      <c r="D115" s="138"/>
      <c r="E115" s="70">
        <f>SUM(E116:E116)</f>
        <v>5000</v>
      </c>
      <c r="F115" s="71"/>
    </row>
    <row r="116" spans="1:6" s="50" customFormat="1" ht="18" customHeight="1">
      <c r="A116" s="75">
        <v>4300</v>
      </c>
      <c r="B116" s="76" t="s">
        <v>24</v>
      </c>
      <c r="C116" s="94"/>
      <c r="D116" s="134"/>
      <c r="E116" s="77">
        <v>5000</v>
      </c>
      <c r="F116" s="78"/>
    </row>
    <row r="117" spans="1:6" s="286" customFormat="1" ht="18" customHeight="1">
      <c r="A117" s="279">
        <v>92120</v>
      </c>
      <c r="B117" s="280" t="s">
        <v>127</v>
      </c>
      <c r="C117" s="282" t="s">
        <v>22</v>
      </c>
      <c r="D117" s="281"/>
      <c r="E117" s="121">
        <f>E118</f>
        <v>429885</v>
      </c>
      <c r="F117" s="122"/>
    </row>
    <row r="118" spans="1:6" s="50" customFormat="1" ht="79.5" customHeight="1">
      <c r="A118" s="75">
        <v>2720</v>
      </c>
      <c r="B118" s="76" t="s">
        <v>128</v>
      </c>
      <c r="C118" s="94"/>
      <c r="D118" s="134"/>
      <c r="E118" s="77">
        <v>429885</v>
      </c>
      <c r="F118" s="78"/>
    </row>
    <row r="119" spans="1:6" s="50" customFormat="1" ht="15" customHeight="1">
      <c r="A119" s="51">
        <v>92195</v>
      </c>
      <c r="B119" s="139" t="s">
        <v>28</v>
      </c>
      <c r="C119" s="123" t="s">
        <v>29</v>
      </c>
      <c r="D119" s="133"/>
      <c r="E119" s="54"/>
      <c r="F119" s="55">
        <f>F120</f>
        <v>600</v>
      </c>
    </row>
    <row r="120" spans="1:6" s="50" customFormat="1" ht="30" customHeight="1" thickBot="1">
      <c r="A120" s="43">
        <v>4210</v>
      </c>
      <c r="B120" s="47" t="s">
        <v>210</v>
      </c>
      <c r="C120" s="90"/>
      <c r="D120" s="49"/>
      <c r="E120" s="140"/>
      <c r="F120" s="141">
        <v>600</v>
      </c>
    </row>
    <row r="121" spans="1:6" s="40" customFormat="1" ht="16.5" customHeight="1" thickBot="1" thickTop="1">
      <c r="A121" s="117">
        <v>926</v>
      </c>
      <c r="B121" s="142" t="s">
        <v>55</v>
      </c>
      <c r="C121" s="36" t="s">
        <v>25</v>
      </c>
      <c r="D121" s="37"/>
      <c r="E121" s="38"/>
      <c r="F121" s="39">
        <f>F122</f>
        <v>13000</v>
      </c>
    </row>
    <row r="122" spans="1:6" s="40" customFormat="1" ht="16.5" customHeight="1" thickTop="1">
      <c r="A122" s="143">
        <v>92601</v>
      </c>
      <c r="B122" s="144" t="s">
        <v>86</v>
      </c>
      <c r="C122" s="41"/>
      <c r="D122" s="93"/>
      <c r="E122" s="145"/>
      <c r="F122" s="122">
        <f>SUM(F123)</f>
        <v>13000</v>
      </c>
    </row>
    <row r="123" spans="1:6" s="40" customFormat="1" ht="33.75" customHeight="1" thickBot="1">
      <c r="A123" s="43">
        <v>6010</v>
      </c>
      <c r="B123" s="47" t="s">
        <v>87</v>
      </c>
      <c r="C123" s="65"/>
      <c r="D123" s="66"/>
      <c r="E123" s="146"/>
      <c r="F123" s="74">
        <v>13000</v>
      </c>
    </row>
    <row r="124" spans="1:6" s="153" customFormat="1" ht="19.5" customHeight="1" thickBot="1" thickTop="1">
      <c r="A124" s="147"/>
      <c r="B124" s="148" t="s">
        <v>56</v>
      </c>
      <c r="C124" s="149"/>
      <c r="D124" s="150">
        <f>D21+D26+D29+D32+D104+D114+D121</f>
        <v>573290</v>
      </c>
      <c r="E124" s="151">
        <f>E11+E21+E26+E32+E104+E114+E121</f>
        <v>1086071</v>
      </c>
      <c r="F124" s="152">
        <f>F11+F21+F26+F32+F104+F114+F121</f>
        <v>1538790</v>
      </c>
    </row>
    <row r="125" spans="1:6" ht="17.25" customHeight="1" thickBot="1" thickTop="1">
      <c r="A125" s="154"/>
      <c r="B125" s="155" t="s">
        <v>57</v>
      </c>
      <c r="C125" s="149"/>
      <c r="D125" s="156"/>
      <c r="E125" s="157">
        <f>F124-E124</f>
        <v>452719</v>
      </c>
      <c r="F125" s="158"/>
    </row>
    <row r="126" ht="16.5" thickTop="1">
      <c r="D126" s="159"/>
    </row>
    <row r="127" ht="15.75">
      <c r="D127" s="159"/>
    </row>
    <row r="128" ht="15.75">
      <c r="D128" s="159"/>
    </row>
    <row r="129" ht="15.75">
      <c r="D129" s="159"/>
    </row>
    <row r="130" ht="15.75">
      <c r="D130" s="159"/>
    </row>
    <row r="131" spans="2:4" ht="15.75">
      <c r="B131" s="159"/>
      <c r="C131" s="159"/>
      <c r="D131" s="159"/>
    </row>
    <row r="132" spans="2:4" ht="15.75">
      <c r="B132" s="159"/>
      <c r="C132" s="159"/>
      <c r="D132" s="159"/>
    </row>
    <row r="133" spans="2:4" ht="15.75">
      <c r="B133" s="159"/>
      <c r="D133" s="159"/>
    </row>
    <row r="134" ht="15.75">
      <c r="D134" s="159"/>
    </row>
    <row r="135" ht="15.75">
      <c r="D135" s="159"/>
    </row>
    <row r="136" ht="15.75">
      <c r="D136" s="159"/>
    </row>
    <row r="137" ht="15.75">
      <c r="D137" s="159"/>
    </row>
    <row r="138" spans="4:5" ht="15.75">
      <c r="D138" s="160"/>
      <c r="E138" s="160"/>
    </row>
    <row r="139" ht="15.75">
      <c r="D139" s="159"/>
    </row>
    <row r="140" ht="15.75">
      <c r="D140" s="159"/>
    </row>
    <row r="141" ht="15.75">
      <c r="D141" s="159"/>
    </row>
    <row r="142" spans="4:5" ht="15.75">
      <c r="D142" s="160"/>
      <c r="E142" s="160"/>
    </row>
    <row r="143" ht="15.75">
      <c r="D143" s="159"/>
    </row>
    <row r="144" ht="15.75">
      <c r="D144" s="159"/>
    </row>
    <row r="145" ht="15.75">
      <c r="D145" s="159"/>
    </row>
    <row r="146" ht="15.75">
      <c r="D146" s="159"/>
    </row>
    <row r="147" ht="15.75">
      <c r="D147" s="159"/>
    </row>
    <row r="148" ht="15.75">
      <c r="D148" s="159"/>
    </row>
    <row r="149" ht="15.75">
      <c r="D149" s="159"/>
    </row>
    <row r="150" ht="15.75">
      <c r="D150" s="159"/>
    </row>
    <row r="151" ht="15.75">
      <c r="D151" s="159"/>
    </row>
    <row r="152" ht="15.75">
      <c r="D152" s="159"/>
    </row>
    <row r="153" ht="15.75">
      <c r="D153" s="159"/>
    </row>
    <row r="154" ht="15.75">
      <c r="D154" s="159"/>
    </row>
    <row r="155" ht="15.75">
      <c r="D155" s="159"/>
    </row>
    <row r="156" ht="15.75">
      <c r="D156" s="159"/>
    </row>
    <row r="157" ht="15.75">
      <c r="D157" s="159"/>
    </row>
    <row r="158" ht="15.75">
      <c r="D158" s="159"/>
    </row>
    <row r="159" ht="15.75">
      <c r="D159" s="159"/>
    </row>
    <row r="160" ht="15.75">
      <c r="D160" s="159"/>
    </row>
    <row r="161" ht="15.75">
      <c r="D161" s="159"/>
    </row>
    <row r="162" ht="15.75">
      <c r="D162" s="159"/>
    </row>
    <row r="163" ht="15.75">
      <c r="D163" s="159"/>
    </row>
    <row r="164" ht="15.75">
      <c r="D164" s="159"/>
    </row>
    <row r="165" ht="15.75">
      <c r="D165" s="159"/>
    </row>
    <row r="166" ht="15.75">
      <c r="D166" s="159"/>
    </row>
    <row r="167" ht="15.75">
      <c r="D167" s="159"/>
    </row>
    <row r="168" ht="15.75">
      <c r="D168" s="159"/>
    </row>
    <row r="169" ht="15.75">
      <c r="D169" s="159"/>
    </row>
    <row r="170" ht="15.75">
      <c r="D170" s="159"/>
    </row>
    <row r="171" ht="15.75">
      <c r="D171" s="159"/>
    </row>
    <row r="172" ht="15.75">
      <c r="D172" s="159"/>
    </row>
    <row r="173" ht="15.75">
      <c r="D173" s="159"/>
    </row>
    <row r="174" ht="15.75">
      <c r="D174" s="159"/>
    </row>
    <row r="175" ht="15.75">
      <c r="D175" s="159"/>
    </row>
    <row r="176" ht="15.75">
      <c r="D176" s="159"/>
    </row>
    <row r="177" ht="15.75">
      <c r="D177" s="159"/>
    </row>
    <row r="178" ht="15.75">
      <c r="D178" s="159"/>
    </row>
    <row r="179" ht="15.75">
      <c r="D179" s="159"/>
    </row>
    <row r="180" ht="15.75">
      <c r="D180" s="159"/>
    </row>
    <row r="181" ht="15.75">
      <c r="D181" s="159"/>
    </row>
    <row r="182" ht="15.75">
      <c r="D182" s="159"/>
    </row>
    <row r="183" ht="15.75">
      <c r="D183" s="159"/>
    </row>
    <row r="184" ht="15.75">
      <c r="D184" s="159"/>
    </row>
    <row r="185" ht="15.75">
      <c r="D185" s="159"/>
    </row>
    <row r="186" ht="15.75">
      <c r="D186" s="159"/>
    </row>
    <row r="187" ht="15.75">
      <c r="D187" s="159"/>
    </row>
    <row r="188" ht="15.75">
      <c r="D188" s="159"/>
    </row>
    <row r="189" ht="15.75">
      <c r="D189" s="159"/>
    </row>
    <row r="190" ht="15.75">
      <c r="D190" s="159"/>
    </row>
    <row r="191" ht="15.75">
      <c r="D191" s="159"/>
    </row>
    <row r="192" ht="15.75">
      <c r="D192" s="159"/>
    </row>
    <row r="193" ht="15.75">
      <c r="D193" s="159"/>
    </row>
    <row r="194" ht="15.75">
      <c r="D194" s="159"/>
    </row>
    <row r="195" ht="15.75">
      <c r="D195" s="159"/>
    </row>
    <row r="196" ht="15.75">
      <c r="D196" s="159"/>
    </row>
    <row r="197" ht="15.75">
      <c r="D197" s="159"/>
    </row>
    <row r="198" ht="15.75">
      <c r="D198" s="159"/>
    </row>
    <row r="199" ht="15.75">
      <c r="D199" s="159"/>
    </row>
    <row r="200" ht="15.75">
      <c r="D200" s="159"/>
    </row>
    <row r="201" ht="15.75">
      <c r="D201" s="159"/>
    </row>
    <row r="202" ht="15.75">
      <c r="D202" s="159"/>
    </row>
    <row r="203" ht="15.75">
      <c r="D203" s="159"/>
    </row>
    <row r="204" ht="15.75">
      <c r="D204" s="159"/>
    </row>
    <row r="205" ht="15.75">
      <c r="D205" s="159"/>
    </row>
    <row r="206" ht="15.75">
      <c r="D206" s="159"/>
    </row>
    <row r="207" ht="15.75">
      <c r="D207" s="159"/>
    </row>
    <row r="208" ht="15.75">
      <c r="D208" s="159"/>
    </row>
    <row r="209" ht="15.75">
      <c r="D209" s="159"/>
    </row>
    <row r="210" ht="15.75">
      <c r="D210" s="159"/>
    </row>
    <row r="211" ht="15.75">
      <c r="D211" s="159"/>
    </row>
    <row r="212" ht="15.75">
      <c r="D212" s="159"/>
    </row>
    <row r="213" ht="15.75">
      <c r="D213" s="159"/>
    </row>
    <row r="214" ht="15.75">
      <c r="D214" s="159"/>
    </row>
    <row r="215" ht="15.75">
      <c r="D215" s="159"/>
    </row>
    <row r="216" ht="15.75">
      <c r="D216" s="159"/>
    </row>
  </sheetData>
  <mergeCells count="1">
    <mergeCell ref="B8:B9"/>
  </mergeCells>
  <printOptions horizontalCentered="1"/>
  <pageMargins left="0" right="0" top="1.062992125984252" bottom="0.5511811023622047" header="0.4724409448818898" footer="0.31496062992125984"/>
  <pageSetup firstPageNumber="5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selection activeCell="F3" sqref="F3"/>
    </sheetView>
  </sheetViews>
  <sheetFormatPr defaultColWidth="9.00390625" defaultRowHeight="12.75"/>
  <cols>
    <col min="1" max="1" width="6.875" style="161" customWidth="1"/>
    <col min="2" max="2" width="35.875" style="1" customWidth="1"/>
    <col min="3" max="3" width="5.375" style="1" customWidth="1"/>
    <col min="4" max="4" width="11.375" style="1" customWidth="1"/>
    <col min="5" max="5" width="11.375" style="159" customWidth="1"/>
    <col min="6" max="7" width="11.375" style="1" customWidth="1"/>
    <col min="8" max="16384" width="10.00390625" style="1" customWidth="1"/>
  </cols>
  <sheetData>
    <row r="1" spans="6:7" ht="11.25" customHeight="1">
      <c r="F1" s="3" t="s">
        <v>126</v>
      </c>
      <c r="G1" s="2"/>
    </row>
    <row r="2" spans="1:7" ht="11.25" customHeight="1">
      <c r="A2" s="162"/>
      <c r="B2" s="5"/>
      <c r="C2" s="6"/>
      <c r="D2" s="6"/>
      <c r="E2" s="9"/>
      <c r="F2" s="8" t="s">
        <v>233</v>
      </c>
      <c r="G2" s="7"/>
    </row>
    <row r="3" spans="1:7" ht="11.25" customHeight="1">
      <c r="A3" s="162"/>
      <c r="B3" s="5"/>
      <c r="C3" s="6"/>
      <c r="D3" s="6"/>
      <c r="E3" s="9"/>
      <c r="F3" s="8" t="s">
        <v>1</v>
      </c>
      <c r="G3" s="7"/>
    </row>
    <row r="4" spans="1:7" ht="14.25" customHeight="1">
      <c r="A4" s="162"/>
      <c r="B4" s="5"/>
      <c r="C4" s="6"/>
      <c r="D4" s="6"/>
      <c r="E4" s="9"/>
      <c r="F4" s="8" t="s">
        <v>154</v>
      </c>
      <c r="G4" s="7"/>
    </row>
    <row r="5" spans="1:7" ht="4.5" customHeight="1">
      <c r="A5" s="162"/>
      <c r="B5" s="5"/>
      <c r="C5" s="6"/>
      <c r="D5" s="6"/>
      <c r="E5" s="9"/>
      <c r="F5" s="6"/>
      <c r="G5" s="6"/>
    </row>
    <row r="6" spans="1:7" s="15" customFormat="1" ht="39" customHeight="1">
      <c r="A6" s="163" t="s">
        <v>59</v>
      </c>
      <c r="B6" s="11"/>
      <c r="C6" s="12"/>
      <c r="D6" s="12"/>
      <c r="E6" s="13"/>
      <c r="F6" s="12"/>
      <c r="G6" s="12"/>
    </row>
    <row r="7" spans="1:7" s="15" customFormat="1" ht="12" customHeight="1" thickBot="1">
      <c r="A7" s="163"/>
      <c r="B7" s="11"/>
      <c r="C7" s="12"/>
      <c r="D7" s="12"/>
      <c r="E7" s="13"/>
      <c r="F7" s="164"/>
      <c r="G7" s="164" t="s">
        <v>3</v>
      </c>
    </row>
    <row r="8" spans="1:7" s="21" customFormat="1" ht="22.5" customHeight="1">
      <c r="A8" s="165" t="s">
        <v>4</v>
      </c>
      <c r="B8" s="688" t="s">
        <v>5</v>
      </c>
      <c r="C8" s="166" t="s">
        <v>6</v>
      </c>
      <c r="D8" s="167" t="s">
        <v>7</v>
      </c>
      <c r="E8" s="167"/>
      <c r="F8" s="20" t="s">
        <v>8</v>
      </c>
      <c r="G8" s="20"/>
    </row>
    <row r="9" spans="1:7" s="21" customFormat="1" ht="15" customHeight="1">
      <c r="A9" s="168" t="s">
        <v>9</v>
      </c>
      <c r="B9" s="689"/>
      <c r="C9" s="169" t="s">
        <v>10</v>
      </c>
      <c r="D9" s="243" t="s">
        <v>11</v>
      </c>
      <c r="E9" s="170" t="s">
        <v>12</v>
      </c>
      <c r="F9" s="171" t="s">
        <v>11</v>
      </c>
      <c r="G9" s="172" t="s">
        <v>13</v>
      </c>
    </row>
    <row r="10" spans="1:7" s="33" customFormat="1" ht="9.75" customHeight="1" thickBot="1">
      <c r="A10" s="173">
        <v>1</v>
      </c>
      <c r="B10" s="28">
        <v>2</v>
      </c>
      <c r="C10" s="174">
        <v>3</v>
      </c>
      <c r="D10" s="29">
        <v>4</v>
      </c>
      <c r="E10" s="175">
        <v>5</v>
      </c>
      <c r="F10" s="28">
        <v>6</v>
      </c>
      <c r="G10" s="32">
        <v>7</v>
      </c>
    </row>
    <row r="11" spans="1:7" s="33" customFormat="1" ht="17.25" customHeight="1" thickBot="1" thickTop="1">
      <c r="A11" s="102">
        <v>600</v>
      </c>
      <c r="B11" s="68" t="s">
        <v>14</v>
      </c>
      <c r="C11" s="36" t="s">
        <v>16</v>
      </c>
      <c r="D11" s="553"/>
      <c r="E11" s="554"/>
      <c r="F11" s="555"/>
      <c r="G11" s="82">
        <f>G12</f>
        <v>200000</v>
      </c>
    </row>
    <row r="12" spans="1:7" s="33" customFormat="1" ht="31.5" customHeight="1" thickTop="1">
      <c r="A12" s="556">
        <v>60015</v>
      </c>
      <c r="B12" s="557" t="s">
        <v>203</v>
      </c>
      <c r="C12" s="84"/>
      <c r="D12" s="558"/>
      <c r="E12" s="559"/>
      <c r="F12" s="176"/>
      <c r="G12" s="71">
        <f>SUM(G13)</f>
        <v>200000</v>
      </c>
    </row>
    <row r="13" spans="1:7" s="33" customFormat="1" ht="18" customHeight="1" thickBot="1">
      <c r="A13" s="61" t="s">
        <v>60</v>
      </c>
      <c r="B13" s="106" t="s">
        <v>15</v>
      </c>
      <c r="C13" s="58"/>
      <c r="D13" s="550"/>
      <c r="E13" s="177"/>
      <c r="F13" s="107"/>
      <c r="G13" s="46">
        <v>200000</v>
      </c>
    </row>
    <row r="14" spans="1:7" s="50" customFormat="1" ht="37.5" customHeight="1" thickBot="1" thickTop="1">
      <c r="A14" s="117">
        <v>754</v>
      </c>
      <c r="B14" s="118" t="s">
        <v>198</v>
      </c>
      <c r="C14" s="36" t="s">
        <v>199</v>
      </c>
      <c r="D14" s="541"/>
      <c r="E14" s="542"/>
      <c r="F14" s="543"/>
      <c r="G14" s="39">
        <f>SUM(G15)</f>
        <v>90000</v>
      </c>
    </row>
    <row r="15" spans="1:7" s="50" customFormat="1" ht="18.75" customHeight="1" thickTop="1">
      <c r="A15" s="544" t="s">
        <v>200</v>
      </c>
      <c r="B15" s="545" t="s">
        <v>201</v>
      </c>
      <c r="C15" s="546"/>
      <c r="D15" s="547"/>
      <c r="E15" s="548"/>
      <c r="F15" s="549"/>
      <c r="G15" s="71">
        <f>SUM(G16)</f>
        <v>90000</v>
      </c>
    </row>
    <row r="16" spans="1:7" s="50" customFormat="1" ht="18.75" customHeight="1" thickBot="1">
      <c r="A16" s="85">
        <v>3000</v>
      </c>
      <c r="B16" s="86" t="s">
        <v>202</v>
      </c>
      <c r="C16" s="539"/>
      <c r="D16" s="550"/>
      <c r="E16" s="551"/>
      <c r="F16" s="380"/>
      <c r="G16" s="46">
        <v>90000</v>
      </c>
    </row>
    <row r="17" spans="1:7" s="211" customFormat="1" ht="21" customHeight="1" thickBot="1" thickTop="1">
      <c r="A17" s="219" t="s">
        <v>106</v>
      </c>
      <c r="B17" s="220" t="s">
        <v>41</v>
      </c>
      <c r="C17" s="36" t="s">
        <v>46</v>
      </c>
      <c r="D17" s="552"/>
      <c r="E17" s="214">
        <f>E18</f>
        <v>3750</v>
      </c>
      <c r="F17" s="227"/>
      <c r="G17" s="228"/>
    </row>
    <row r="18" spans="1:7" s="110" customFormat="1" ht="18" customHeight="1" thickTop="1">
      <c r="A18" s="221" t="s">
        <v>107</v>
      </c>
      <c r="B18" s="222" t="s">
        <v>42</v>
      </c>
      <c r="C18" s="44"/>
      <c r="D18" s="244"/>
      <c r="E18" s="57">
        <f>E19+E20</f>
        <v>3750</v>
      </c>
      <c r="F18" s="229"/>
      <c r="G18" s="230"/>
    </row>
    <row r="19" spans="1:7" s="40" customFormat="1" ht="16.5" customHeight="1">
      <c r="A19" s="223" t="s">
        <v>43</v>
      </c>
      <c r="B19" s="224" t="s">
        <v>44</v>
      </c>
      <c r="C19" s="262"/>
      <c r="D19" s="245"/>
      <c r="E19" s="73">
        <v>3700</v>
      </c>
      <c r="F19" s="231"/>
      <c r="G19" s="232"/>
    </row>
    <row r="20" spans="1:7" s="40" customFormat="1" ht="16.5" customHeight="1" thickBot="1">
      <c r="A20" s="225" t="s">
        <v>26</v>
      </c>
      <c r="B20" s="226" t="s">
        <v>27</v>
      </c>
      <c r="C20" s="372"/>
      <c r="D20" s="198"/>
      <c r="E20" s="206">
        <v>50</v>
      </c>
      <c r="F20" s="233"/>
      <c r="G20" s="234"/>
    </row>
    <row r="21" spans="1:7" s="217" customFormat="1" ht="21" customHeight="1" thickBot="1" thickTop="1">
      <c r="A21" s="212">
        <v>801</v>
      </c>
      <c r="B21" s="213" t="s">
        <v>45</v>
      </c>
      <c r="C21" s="36" t="s">
        <v>46</v>
      </c>
      <c r="D21" s="215">
        <f>D35</f>
        <v>9600</v>
      </c>
      <c r="E21" s="214">
        <f>E22+E27+E35+E39</f>
        <v>419883</v>
      </c>
      <c r="F21" s="215">
        <f>F22+F27+F33+F35+F39</f>
        <v>9600</v>
      </c>
      <c r="G21" s="216">
        <f>G39+G22+G27+G33+G35</f>
        <v>625819</v>
      </c>
    </row>
    <row r="22" spans="1:7" s="50" customFormat="1" ht="14.25" customHeight="1" thickTop="1">
      <c r="A22" s="91">
        <v>80120</v>
      </c>
      <c r="B22" s="92" t="s">
        <v>102</v>
      </c>
      <c r="C22" s="104"/>
      <c r="D22" s="246"/>
      <c r="E22" s="42">
        <f>E24+E25</f>
        <v>15200</v>
      </c>
      <c r="F22" s="105"/>
      <c r="G22" s="55">
        <f>G23+G26</f>
        <v>190286</v>
      </c>
    </row>
    <row r="23" spans="1:7" s="50" customFormat="1" ht="29.25" customHeight="1">
      <c r="A23" s="111" t="s">
        <v>97</v>
      </c>
      <c r="B23" s="112" t="s">
        <v>98</v>
      </c>
      <c r="C23" s="236"/>
      <c r="D23" s="247"/>
      <c r="E23" s="66"/>
      <c r="F23" s="146"/>
      <c r="G23" s="74">
        <v>178286</v>
      </c>
    </row>
    <row r="24" spans="1:7" s="50" customFormat="1" ht="29.25" customHeight="1">
      <c r="A24" s="111" t="s">
        <v>108</v>
      </c>
      <c r="B24" s="112" t="s">
        <v>109</v>
      </c>
      <c r="C24" s="180"/>
      <c r="D24" s="248"/>
      <c r="E24" s="45">
        <v>15000</v>
      </c>
      <c r="F24" s="131"/>
      <c r="G24" s="46"/>
    </row>
    <row r="25" spans="1:7" s="50" customFormat="1" ht="16.5" customHeight="1">
      <c r="A25" s="111" t="s">
        <v>110</v>
      </c>
      <c r="B25" s="112" t="s">
        <v>111</v>
      </c>
      <c r="C25" s="180"/>
      <c r="D25" s="248"/>
      <c r="E25" s="45">
        <v>200</v>
      </c>
      <c r="F25" s="131"/>
      <c r="G25" s="46"/>
    </row>
    <row r="26" spans="1:7" s="50" customFormat="1" ht="15.75" customHeight="1">
      <c r="A26" s="111" t="s">
        <v>112</v>
      </c>
      <c r="B26" s="112" t="s">
        <v>30</v>
      </c>
      <c r="C26" s="237"/>
      <c r="D26" s="249"/>
      <c r="E26" s="93"/>
      <c r="F26" s="145"/>
      <c r="G26" s="78">
        <v>12000</v>
      </c>
    </row>
    <row r="27" spans="1:7" s="50" customFormat="1" ht="15.75" customHeight="1">
      <c r="A27" s="126" t="s">
        <v>113</v>
      </c>
      <c r="B27" s="238" t="s">
        <v>103</v>
      </c>
      <c r="C27" s="104"/>
      <c r="D27" s="246"/>
      <c r="E27" s="42">
        <f>SUM(E28:E29)</f>
        <v>25500</v>
      </c>
      <c r="F27" s="105"/>
      <c r="G27" s="55">
        <f>SUM(G30:G32)</f>
        <v>14400</v>
      </c>
    </row>
    <row r="28" spans="1:7" s="50" customFormat="1" ht="29.25" customHeight="1">
      <c r="A28" s="111" t="s">
        <v>108</v>
      </c>
      <c r="B28" s="112" t="s">
        <v>109</v>
      </c>
      <c r="C28" s="236"/>
      <c r="D28" s="247"/>
      <c r="E28" s="73">
        <v>24600</v>
      </c>
      <c r="F28" s="146"/>
      <c r="G28" s="74"/>
    </row>
    <row r="29" spans="1:7" s="50" customFormat="1" ht="14.25" customHeight="1">
      <c r="A29" s="111" t="s">
        <v>31</v>
      </c>
      <c r="B29" s="112" t="s">
        <v>32</v>
      </c>
      <c r="C29" s="180"/>
      <c r="D29" s="248"/>
      <c r="E29" s="45">
        <v>900</v>
      </c>
      <c r="F29" s="131"/>
      <c r="G29" s="46"/>
    </row>
    <row r="30" spans="1:7" s="50" customFormat="1" ht="14.25" customHeight="1">
      <c r="A30" s="111" t="s">
        <v>23</v>
      </c>
      <c r="B30" s="112" t="s">
        <v>24</v>
      </c>
      <c r="C30" s="180"/>
      <c r="D30" s="248"/>
      <c r="E30" s="57"/>
      <c r="F30" s="131"/>
      <c r="G30" s="46">
        <v>5400</v>
      </c>
    </row>
    <row r="31" spans="1:7" s="50" customFormat="1" ht="31.5" customHeight="1">
      <c r="A31" s="111" t="s">
        <v>62</v>
      </c>
      <c r="B31" s="112" t="s">
        <v>114</v>
      </c>
      <c r="C31" s="180"/>
      <c r="D31" s="248"/>
      <c r="E31" s="57"/>
      <c r="F31" s="131"/>
      <c r="G31" s="46">
        <v>1000</v>
      </c>
    </row>
    <row r="32" spans="1:7" s="50" customFormat="1" ht="18.75" customHeight="1">
      <c r="A32" s="111" t="s">
        <v>112</v>
      </c>
      <c r="B32" s="112" t="s">
        <v>30</v>
      </c>
      <c r="C32" s="180"/>
      <c r="D32" s="248"/>
      <c r="E32" s="57"/>
      <c r="F32" s="131"/>
      <c r="G32" s="46">
        <v>8000</v>
      </c>
    </row>
    <row r="33" spans="1:7" s="50" customFormat="1" ht="17.25" customHeight="1">
      <c r="A33" s="126" t="s">
        <v>115</v>
      </c>
      <c r="B33" s="238" t="s">
        <v>116</v>
      </c>
      <c r="C33" s="104"/>
      <c r="D33" s="246"/>
      <c r="E33" s="42"/>
      <c r="F33" s="105"/>
      <c r="G33" s="55">
        <f>G34</f>
        <v>9600</v>
      </c>
    </row>
    <row r="34" spans="1:7" s="50" customFormat="1" ht="15.75" customHeight="1">
      <c r="A34" s="111" t="s">
        <v>47</v>
      </c>
      <c r="B34" s="112" t="s">
        <v>34</v>
      </c>
      <c r="C34" s="180"/>
      <c r="D34" s="248"/>
      <c r="E34" s="57"/>
      <c r="F34" s="131"/>
      <c r="G34" s="46">
        <v>9600</v>
      </c>
    </row>
    <row r="35" spans="1:7" s="50" customFormat="1" ht="15.75" customHeight="1">
      <c r="A35" s="126" t="s">
        <v>117</v>
      </c>
      <c r="B35" s="238" t="s">
        <v>157</v>
      </c>
      <c r="C35" s="104"/>
      <c r="D35" s="60">
        <f>D36</f>
        <v>9600</v>
      </c>
      <c r="E35" s="42">
        <f>E37</f>
        <v>970</v>
      </c>
      <c r="F35" s="105">
        <f>F38</f>
        <v>9600</v>
      </c>
      <c r="G35" s="55"/>
    </row>
    <row r="36" spans="1:7" s="50" customFormat="1" ht="29.25" customHeight="1">
      <c r="A36" s="218" t="s">
        <v>108</v>
      </c>
      <c r="B36" s="240" t="s">
        <v>109</v>
      </c>
      <c r="C36" s="236"/>
      <c r="D36" s="256">
        <v>9600</v>
      </c>
      <c r="E36" s="73"/>
      <c r="F36" s="181"/>
      <c r="G36" s="74"/>
    </row>
    <row r="37" spans="1:7" s="50" customFormat="1" ht="14.25" customHeight="1">
      <c r="A37" s="132" t="s">
        <v>26</v>
      </c>
      <c r="B37" s="205" t="s">
        <v>27</v>
      </c>
      <c r="C37" s="180"/>
      <c r="D37" s="250"/>
      <c r="E37" s="45">
        <v>970</v>
      </c>
      <c r="F37" s="107"/>
      <c r="G37" s="46"/>
    </row>
    <row r="38" spans="1:7" s="50" customFormat="1" ht="15.75" customHeight="1">
      <c r="A38" s="241" t="s">
        <v>112</v>
      </c>
      <c r="B38" s="242" t="s">
        <v>30</v>
      </c>
      <c r="C38" s="237"/>
      <c r="D38" s="255"/>
      <c r="E38" s="239"/>
      <c r="F38" s="108">
        <v>9600</v>
      </c>
      <c r="G38" s="78"/>
    </row>
    <row r="39" spans="1:7" s="50" customFormat="1" ht="18.75" customHeight="1">
      <c r="A39" s="91" t="s">
        <v>75</v>
      </c>
      <c r="B39" s="92" t="s">
        <v>28</v>
      </c>
      <c r="C39" s="104"/>
      <c r="D39" s="246"/>
      <c r="E39" s="42">
        <f>E41+E49</f>
        <v>378213</v>
      </c>
      <c r="F39" s="105"/>
      <c r="G39" s="55">
        <f>G41+G49+G40</f>
        <v>411533</v>
      </c>
    </row>
    <row r="40" spans="1:7" s="50" customFormat="1" ht="16.5" customHeight="1">
      <c r="A40" s="562" t="s">
        <v>23</v>
      </c>
      <c r="B40" s="563" t="s">
        <v>24</v>
      </c>
      <c r="C40" s="564"/>
      <c r="D40" s="565"/>
      <c r="E40" s="235"/>
      <c r="F40" s="183"/>
      <c r="G40" s="566">
        <v>33320</v>
      </c>
    </row>
    <row r="41" spans="1:7" s="50" customFormat="1" ht="26.25" customHeight="1">
      <c r="A41" s="373"/>
      <c r="B41" s="366" t="s">
        <v>78</v>
      </c>
      <c r="C41" s="180"/>
      <c r="D41" s="248"/>
      <c r="E41" s="360">
        <f>E42</f>
        <v>77244</v>
      </c>
      <c r="F41" s="374"/>
      <c r="G41" s="367">
        <f>SUM(G43:G48)</f>
        <v>77244</v>
      </c>
    </row>
    <row r="42" spans="1:7" s="50" customFormat="1" ht="33.75" customHeight="1">
      <c r="A42" s="111" t="s">
        <v>72</v>
      </c>
      <c r="B42" s="112" t="s">
        <v>124</v>
      </c>
      <c r="C42" s="180"/>
      <c r="D42" s="248"/>
      <c r="E42" s="45">
        <v>77244</v>
      </c>
      <c r="F42" s="131"/>
      <c r="G42" s="46"/>
    </row>
    <row r="43" spans="1:7" s="50" customFormat="1" ht="13.5" customHeight="1">
      <c r="A43" s="111" t="s">
        <v>66</v>
      </c>
      <c r="B43" s="112" t="s">
        <v>34</v>
      </c>
      <c r="C43" s="197"/>
      <c r="D43" s="250"/>
      <c r="E43" s="177"/>
      <c r="F43" s="107"/>
      <c r="G43" s="46">
        <v>3400</v>
      </c>
    </row>
    <row r="44" spans="1:7" s="50" customFormat="1" ht="13.5" customHeight="1">
      <c r="A44" s="111" t="s">
        <v>73</v>
      </c>
      <c r="B44" s="112" t="s">
        <v>85</v>
      </c>
      <c r="C44" s="197"/>
      <c r="D44" s="250"/>
      <c r="E44" s="177"/>
      <c r="F44" s="107"/>
      <c r="G44" s="46">
        <v>5000</v>
      </c>
    </row>
    <row r="45" spans="1:7" s="50" customFormat="1" ht="13.5" customHeight="1">
      <c r="A45" s="111" t="s">
        <v>67</v>
      </c>
      <c r="B45" s="112" t="s">
        <v>37</v>
      </c>
      <c r="C45" s="197"/>
      <c r="D45" s="250"/>
      <c r="E45" s="177"/>
      <c r="F45" s="107"/>
      <c r="G45" s="46">
        <v>9500</v>
      </c>
    </row>
    <row r="46" spans="1:7" s="50" customFormat="1" ht="13.5" customHeight="1">
      <c r="A46" s="111" t="s">
        <v>76</v>
      </c>
      <c r="B46" s="112" t="s">
        <v>77</v>
      </c>
      <c r="C46" s="197"/>
      <c r="D46" s="250"/>
      <c r="E46" s="177"/>
      <c r="F46" s="107"/>
      <c r="G46" s="46">
        <v>4000</v>
      </c>
    </row>
    <row r="47" spans="1:7" s="50" customFormat="1" ht="13.5" customHeight="1">
      <c r="A47" s="111" t="s">
        <v>68</v>
      </c>
      <c r="B47" s="112" t="s">
        <v>69</v>
      </c>
      <c r="C47" s="197"/>
      <c r="D47" s="250"/>
      <c r="E47" s="289"/>
      <c r="F47" s="107"/>
      <c r="G47" s="46">
        <v>53344</v>
      </c>
    </row>
    <row r="48" spans="1:7" s="50" customFormat="1" ht="14.25" customHeight="1">
      <c r="A48" s="111" t="s">
        <v>70</v>
      </c>
      <c r="B48" s="112" t="s">
        <v>93</v>
      </c>
      <c r="C48" s="197"/>
      <c r="D48" s="250"/>
      <c r="E48" s="289"/>
      <c r="F48" s="107"/>
      <c r="G48" s="46">
        <v>2000</v>
      </c>
    </row>
    <row r="49" spans="1:7" s="286" customFormat="1" ht="29.25" customHeight="1">
      <c r="A49" s="375"/>
      <c r="B49" s="376" t="s">
        <v>156</v>
      </c>
      <c r="C49" s="88"/>
      <c r="D49" s="89"/>
      <c r="E49" s="357">
        <f>E50</f>
        <v>300969</v>
      </c>
      <c r="F49" s="377"/>
      <c r="G49" s="364">
        <f>SUM(G51:G57)</f>
        <v>300969</v>
      </c>
    </row>
    <row r="50" spans="1:7" s="40" customFormat="1" ht="30.75" customHeight="1">
      <c r="A50" s="111" t="s">
        <v>72</v>
      </c>
      <c r="B50" s="112" t="s">
        <v>124</v>
      </c>
      <c r="C50" s="178"/>
      <c r="D50" s="59"/>
      <c r="E50" s="45">
        <v>300969</v>
      </c>
      <c r="F50" s="107"/>
      <c r="G50" s="46"/>
    </row>
    <row r="51" spans="1:7" s="40" customFormat="1" ht="17.25" customHeight="1">
      <c r="A51" s="61" t="s">
        <v>81</v>
      </c>
      <c r="B51" s="62" t="s">
        <v>20</v>
      </c>
      <c r="C51" s="178"/>
      <c r="D51" s="59"/>
      <c r="E51" s="45"/>
      <c r="F51" s="107"/>
      <c r="G51" s="46">
        <v>310</v>
      </c>
    </row>
    <row r="52" spans="1:7" s="40" customFormat="1" ht="17.25" customHeight="1">
      <c r="A52" s="61" t="s">
        <v>83</v>
      </c>
      <c r="B52" s="62" t="s">
        <v>82</v>
      </c>
      <c r="C52" s="178"/>
      <c r="D52" s="59"/>
      <c r="E52" s="45"/>
      <c r="F52" s="107"/>
      <c r="G52" s="46">
        <v>50</v>
      </c>
    </row>
    <row r="53" spans="1:7" s="40" customFormat="1" ht="17.25" customHeight="1">
      <c r="A53" s="61" t="s">
        <v>84</v>
      </c>
      <c r="B53" s="62" t="s">
        <v>19</v>
      </c>
      <c r="C53" s="178"/>
      <c r="D53" s="59"/>
      <c r="E53" s="179"/>
      <c r="F53" s="107"/>
      <c r="G53" s="46">
        <v>2040</v>
      </c>
    </row>
    <row r="54" spans="1:7" s="40" customFormat="1" ht="17.25" customHeight="1">
      <c r="A54" s="111" t="s">
        <v>66</v>
      </c>
      <c r="B54" s="112" t="s">
        <v>34</v>
      </c>
      <c r="C54" s="178"/>
      <c r="D54" s="59"/>
      <c r="E54" s="179"/>
      <c r="F54" s="107"/>
      <c r="G54" s="46">
        <v>1200</v>
      </c>
    </row>
    <row r="55" spans="1:7" s="40" customFormat="1" ht="17.25" customHeight="1">
      <c r="A55" s="111" t="s">
        <v>73</v>
      </c>
      <c r="B55" s="112" t="s">
        <v>85</v>
      </c>
      <c r="C55" s="178"/>
      <c r="D55" s="59"/>
      <c r="E55" s="179"/>
      <c r="F55" s="107"/>
      <c r="G55" s="46">
        <v>800</v>
      </c>
    </row>
    <row r="56" spans="1:7" s="40" customFormat="1" ht="17.25" customHeight="1">
      <c r="A56" s="111" t="s">
        <v>67</v>
      </c>
      <c r="B56" s="112" t="s">
        <v>37</v>
      </c>
      <c r="C56" s="178"/>
      <c r="D56" s="59"/>
      <c r="E56" s="179"/>
      <c r="F56" s="107"/>
      <c r="G56" s="46">
        <v>291369</v>
      </c>
    </row>
    <row r="57" spans="1:7" s="40" customFormat="1" ht="17.25" customHeight="1" thickBot="1">
      <c r="A57" s="111" t="s">
        <v>76</v>
      </c>
      <c r="B57" s="112" t="s">
        <v>77</v>
      </c>
      <c r="C57" s="178"/>
      <c r="D57" s="59"/>
      <c r="E57" s="179"/>
      <c r="F57" s="107"/>
      <c r="G57" s="46">
        <v>5200</v>
      </c>
    </row>
    <row r="58" spans="1:7" s="50" customFormat="1" ht="17.25" customHeight="1" thickBot="1" thickTop="1">
      <c r="A58" s="128" t="s">
        <v>48</v>
      </c>
      <c r="B58" s="118" t="s">
        <v>49</v>
      </c>
      <c r="C58" s="36" t="s">
        <v>46</v>
      </c>
      <c r="D58" s="251"/>
      <c r="E58" s="214">
        <f>E59+E62</f>
        <v>52300</v>
      </c>
      <c r="F58" s="209"/>
      <c r="G58" s="210">
        <f>G69+G59+G62</f>
        <v>322118</v>
      </c>
    </row>
    <row r="59" spans="1:7" s="50" customFormat="1" ht="16.5" customHeight="1" thickTop="1">
      <c r="A59" s="287" t="s">
        <v>61</v>
      </c>
      <c r="B59" s="208" t="s">
        <v>118</v>
      </c>
      <c r="C59" s="44"/>
      <c r="D59" s="56"/>
      <c r="E59" s="273">
        <f>E60+E61</f>
        <v>24000</v>
      </c>
      <c r="F59" s="258"/>
      <c r="G59" s="259"/>
    </row>
    <row r="60" spans="1:7" s="50" customFormat="1" ht="13.5" customHeight="1">
      <c r="A60" s="63" t="s">
        <v>119</v>
      </c>
      <c r="B60" s="96" t="s">
        <v>120</v>
      </c>
      <c r="C60" s="262"/>
      <c r="D60" s="263"/>
      <c r="E60" s="73">
        <v>12000</v>
      </c>
      <c r="F60" s="264"/>
      <c r="G60" s="265"/>
    </row>
    <row r="61" spans="1:7" s="50" customFormat="1" ht="13.5" customHeight="1">
      <c r="A61" s="241" t="s">
        <v>31</v>
      </c>
      <c r="B61" s="242" t="s">
        <v>32</v>
      </c>
      <c r="C61" s="266"/>
      <c r="D61" s="267"/>
      <c r="E61" s="239">
        <v>12000</v>
      </c>
      <c r="F61" s="268"/>
      <c r="G61" s="269"/>
    </row>
    <row r="62" spans="1:7" s="50" customFormat="1" ht="16.5" customHeight="1">
      <c r="A62" s="91" t="s">
        <v>121</v>
      </c>
      <c r="B62" s="92" t="s">
        <v>122</v>
      </c>
      <c r="C62" s="44"/>
      <c r="D62" s="56"/>
      <c r="E62" s="57">
        <f>E63+E64</f>
        <v>28300</v>
      </c>
      <c r="F62" s="199"/>
      <c r="G62" s="261">
        <f>SUM(G65:G68)</f>
        <v>28400</v>
      </c>
    </row>
    <row r="63" spans="1:7" s="50" customFormat="1" ht="30" customHeight="1">
      <c r="A63" s="111" t="s">
        <v>108</v>
      </c>
      <c r="B63" s="112" t="s">
        <v>109</v>
      </c>
      <c r="C63" s="65"/>
      <c r="D63" s="270"/>
      <c r="E63" s="73">
        <v>28000</v>
      </c>
      <c r="F63" s="186"/>
      <c r="G63" s="271"/>
    </row>
    <row r="64" spans="1:7" s="50" customFormat="1" ht="18" customHeight="1">
      <c r="A64" s="111" t="s">
        <v>110</v>
      </c>
      <c r="B64" s="112" t="s">
        <v>111</v>
      </c>
      <c r="C64" s="44"/>
      <c r="D64" s="56"/>
      <c r="E64" s="45">
        <v>300</v>
      </c>
      <c r="F64" s="199"/>
      <c r="G64" s="261"/>
    </row>
    <row r="65" spans="1:7" s="50" customFormat="1" ht="18" customHeight="1">
      <c r="A65" s="111" t="s">
        <v>47</v>
      </c>
      <c r="B65" s="112" t="s">
        <v>34</v>
      </c>
      <c r="C65" s="44"/>
      <c r="D65" s="56"/>
      <c r="E65" s="45"/>
      <c r="F65" s="199"/>
      <c r="G65" s="277">
        <v>8950</v>
      </c>
    </row>
    <row r="66" spans="1:7" s="50" customFormat="1" ht="18" customHeight="1">
      <c r="A66" s="61" t="s">
        <v>60</v>
      </c>
      <c r="B66" s="86" t="s">
        <v>15</v>
      </c>
      <c r="C66" s="58"/>
      <c r="D66" s="260"/>
      <c r="E66" s="45"/>
      <c r="F66" s="272"/>
      <c r="G66" s="277">
        <v>4300</v>
      </c>
    </row>
    <row r="67" spans="1:7" s="50" customFormat="1" ht="14.25" customHeight="1">
      <c r="A67" s="111" t="s">
        <v>112</v>
      </c>
      <c r="B67" s="112" t="s">
        <v>30</v>
      </c>
      <c r="C67" s="44"/>
      <c r="D67" s="56"/>
      <c r="E67" s="45"/>
      <c r="F67" s="199"/>
      <c r="G67" s="277">
        <v>6000</v>
      </c>
    </row>
    <row r="68" spans="1:7" s="50" customFormat="1" ht="29.25" customHeight="1">
      <c r="A68" s="241" t="s">
        <v>123</v>
      </c>
      <c r="B68" s="242" t="s">
        <v>64</v>
      </c>
      <c r="C68" s="44"/>
      <c r="D68" s="56"/>
      <c r="E68" s="45"/>
      <c r="F68" s="199"/>
      <c r="G68" s="277">
        <v>9150</v>
      </c>
    </row>
    <row r="69" spans="1:7" s="50" customFormat="1" ht="18.75" customHeight="1">
      <c r="A69" s="288" t="s">
        <v>104</v>
      </c>
      <c r="B69" s="120" t="s">
        <v>105</v>
      </c>
      <c r="C69" s="182"/>
      <c r="D69" s="274"/>
      <c r="E69" s="235"/>
      <c r="F69" s="275"/>
      <c r="G69" s="276">
        <f>G70</f>
        <v>293718</v>
      </c>
    </row>
    <row r="70" spans="1:7" s="40" customFormat="1" ht="30" customHeight="1" thickBot="1">
      <c r="A70" s="111" t="s">
        <v>97</v>
      </c>
      <c r="B70" s="112" t="s">
        <v>98</v>
      </c>
      <c r="C70" s="178"/>
      <c r="D70" s="59"/>
      <c r="E70" s="179"/>
      <c r="F70" s="107"/>
      <c r="G70" s="46">
        <v>293718</v>
      </c>
    </row>
    <row r="71" spans="1:7" s="110" customFormat="1" ht="36" customHeight="1" thickBot="1" thickTop="1">
      <c r="A71" s="117">
        <v>921</v>
      </c>
      <c r="B71" s="118" t="s">
        <v>53</v>
      </c>
      <c r="C71" s="36" t="s">
        <v>22</v>
      </c>
      <c r="D71" s="251"/>
      <c r="E71" s="37"/>
      <c r="F71" s="103">
        <f>F76+F72</f>
        <v>38915</v>
      </c>
      <c r="G71" s="116">
        <f>G76+G72</f>
        <v>38915</v>
      </c>
    </row>
    <row r="72" spans="1:7" s="110" customFormat="1" ht="20.25" customHeight="1" thickTop="1">
      <c r="A72" s="537">
        <v>92108</v>
      </c>
      <c r="B72" s="109" t="s">
        <v>189</v>
      </c>
      <c r="C72" s="84"/>
      <c r="D72" s="538"/>
      <c r="E72" s="69"/>
      <c r="F72" s="176">
        <f>SUM(F73)</f>
        <v>15915</v>
      </c>
      <c r="G72" s="71">
        <f>SUM(G73)</f>
        <v>15915</v>
      </c>
    </row>
    <row r="73" spans="1:7" s="110" customFormat="1" ht="35.25" customHeight="1">
      <c r="A73" s="535">
        <v>2480</v>
      </c>
      <c r="B73" s="536" t="s">
        <v>192</v>
      </c>
      <c r="C73" s="44"/>
      <c r="D73" s="56"/>
      <c r="E73" s="57"/>
      <c r="F73" s="107">
        <f>SUM(F74:F75)</f>
        <v>15915</v>
      </c>
      <c r="G73" s="46">
        <f>SUM(G74:G75)</f>
        <v>15915</v>
      </c>
    </row>
    <row r="74" spans="1:7" s="50" customFormat="1" ht="13.5" customHeight="1">
      <c r="A74" s="355"/>
      <c r="B74" s="356" t="s">
        <v>190</v>
      </c>
      <c r="C74" s="539"/>
      <c r="D74" s="540"/>
      <c r="E74" s="49"/>
      <c r="F74" s="380"/>
      <c r="G74" s="359">
        <v>15915</v>
      </c>
    </row>
    <row r="75" spans="1:7" s="50" customFormat="1" ht="16.5" customHeight="1">
      <c r="A75" s="567"/>
      <c r="B75" s="568" t="s">
        <v>191</v>
      </c>
      <c r="C75" s="569"/>
      <c r="D75" s="570"/>
      <c r="E75" s="134"/>
      <c r="F75" s="571">
        <v>15915</v>
      </c>
      <c r="G75" s="572"/>
    </row>
    <row r="76" spans="1:7" s="110" customFormat="1" ht="15.75" customHeight="1">
      <c r="A76" s="51">
        <v>92118</v>
      </c>
      <c r="B76" s="127" t="s">
        <v>79</v>
      </c>
      <c r="C76" s="184"/>
      <c r="D76" s="252"/>
      <c r="E76" s="42"/>
      <c r="F76" s="105">
        <f>F77</f>
        <v>23000</v>
      </c>
      <c r="G76" s="55">
        <f>G77</f>
        <v>23000</v>
      </c>
    </row>
    <row r="77" spans="1:7" s="110" customFormat="1" ht="61.5" customHeight="1">
      <c r="A77" s="72">
        <v>6220</v>
      </c>
      <c r="B77" s="106" t="s">
        <v>193</v>
      </c>
      <c r="C77" s="185"/>
      <c r="D77" s="253"/>
      <c r="E77" s="66"/>
      <c r="F77" s="181">
        <f>F78</f>
        <v>23000</v>
      </c>
      <c r="G77" s="74">
        <f>G79+G80</f>
        <v>23000</v>
      </c>
    </row>
    <row r="78" spans="1:7" s="286" customFormat="1" ht="15" customHeight="1">
      <c r="A78" s="378"/>
      <c r="B78" s="379" t="s">
        <v>194</v>
      </c>
      <c r="C78" s="90"/>
      <c r="D78" s="254"/>
      <c r="E78" s="357"/>
      <c r="F78" s="380">
        <v>23000</v>
      </c>
      <c r="G78" s="364"/>
    </row>
    <row r="79" spans="1:7" s="286" customFormat="1" ht="15.75" customHeight="1">
      <c r="A79" s="378"/>
      <c r="B79" s="379" t="s">
        <v>80</v>
      </c>
      <c r="C79" s="90"/>
      <c r="D79" s="254"/>
      <c r="E79" s="357"/>
      <c r="F79" s="380"/>
      <c r="G79" s="359">
        <v>10000</v>
      </c>
    </row>
    <row r="80" spans="1:7" s="286" customFormat="1" ht="18.75" customHeight="1" thickBot="1">
      <c r="A80" s="381"/>
      <c r="B80" s="379" t="s">
        <v>195</v>
      </c>
      <c r="C80" s="90"/>
      <c r="D80" s="254"/>
      <c r="E80" s="49"/>
      <c r="F80" s="358"/>
      <c r="G80" s="359">
        <v>13000</v>
      </c>
    </row>
    <row r="81" spans="1:7" s="188" customFormat="1" ht="19.5" customHeight="1" thickBot="1" thickTop="1">
      <c r="A81" s="187"/>
      <c r="B81" s="148" t="s">
        <v>56</v>
      </c>
      <c r="C81" s="148"/>
      <c r="D81" s="283">
        <f>D11+D14+D17+D21+D58+D71</f>
        <v>9600</v>
      </c>
      <c r="E81" s="283">
        <f>E11+E14+E17+E21+E58+E71</f>
        <v>475933</v>
      </c>
      <c r="F81" s="560">
        <f>F11+F14+F17+F21+F58+F71</f>
        <v>48515</v>
      </c>
      <c r="G81" s="561">
        <f>G11+G14+G17+G21+G58+G71</f>
        <v>1276852</v>
      </c>
    </row>
    <row r="82" spans="1:7" s="95" customFormat="1" ht="19.5" customHeight="1" thickBot="1" thickTop="1">
      <c r="A82" s="189"/>
      <c r="B82" s="155" t="s">
        <v>57</v>
      </c>
      <c r="C82" s="190"/>
      <c r="D82" s="284">
        <f>E81-D81</f>
        <v>466333</v>
      </c>
      <c r="E82" s="257"/>
      <c r="F82" s="191">
        <f>G81-F81</f>
        <v>1228337</v>
      </c>
      <c r="G82" s="192"/>
    </row>
    <row r="83" spans="1:5" s="194" customFormat="1" ht="17.25" thickTop="1">
      <c r="A83" s="193"/>
      <c r="E83" s="195"/>
    </row>
    <row r="84" spans="1:5" s="194" customFormat="1" ht="16.5">
      <c r="A84" s="193"/>
      <c r="D84" s="195"/>
      <c r="E84" s="195"/>
    </row>
    <row r="85" spans="1:5" s="194" customFormat="1" ht="16.5">
      <c r="A85" s="193"/>
      <c r="E85" s="195"/>
    </row>
    <row r="86" spans="1:6" s="194" customFormat="1" ht="16.5">
      <c r="A86" s="193"/>
      <c r="E86" s="195"/>
      <c r="F86" s="196"/>
    </row>
    <row r="87" spans="1:6" s="194" customFormat="1" ht="16.5">
      <c r="A87" s="193"/>
      <c r="E87" s="195"/>
      <c r="F87" s="195"/>
    </row>
    <row r="88" spans="1:5" s="194" customFormat="1" ht="16.5">
      <c r="A88" s="193"/>
      <c r="E88" s="195"/>
    </row>
    <row r="89" spans="2:4" ht="15.75">
      <c r="B89" s="159"/>
      <c r="D89" s="159"/>
    </row>
    <row r="91" ht="15.75">
      <c r="B91" s="159"/>
    </row>
    <row r="96" ht="15.75">
      <c r="E96" s="160"/>
    </row>
    <row r="98" ht="15.75">
      <c r="F98" s="160"/>
    </row>
    <row r="99" ht="15.75">
      <c r="F99" s="159"/>
    </row>
    <row r="100" ht="15.75">
      <c r="F100" s="159"/>
    </row>
  </sheetData>
  <mergeCells count="1">
    <mergeCell ref="B8:B9"/>
  </mergeCells>
  <printOptions/>
  <pageMargins left="0.5511811023622047" right="0.2755905511811024" top="0.984251968503937" bottom="0.4330708661417323" header="0.31496062992125984" footer="0.1968503937007874"/>
  <pageSetup firstPageNumber="9" useFirstPageNumber="1" horizontalDpi="600" verticalDpi="600" orientation="portrait" paperSize="9" r:id="rId2"/>
  <headerFooter alignWithMargins="0">
    <oddHeader>&amp;C&amp;"Times New Roman,Normalny"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C3" sqref="C3"/>
    </sheetView>
  </sheetViews>
  <sheetFormatPr defaultColWidth="9.00390625" defaultRowHeight="12.75"/>
  <cols>
    <col min="1" max="1" width="7.875" style="293" customWidth="1"/>
    <col min="2" max="2" width="50.125" style="293" customWidth="1"/>
    <col min="3" max="3" width="14.375" style="293" customWidth="1"/>
    <col min="4" max="4" width="14.75390625" style="293" customWidth="1"/>
    <col min="5" max="16384" width="9.125" style="293" customWidth="1"/>
  </cols>
  <sheetData>
    <row r="1" ht="12.75">
      <c r="C1" s="2" t="s">
        <v>134</v>
      </c>
    </row>
    <row r="2" ht="14.25" customHeight="1">
      <c r="C2" s="8" t="s">
        <v>233</v>
      </c>
    </row>
    <row r="3" spans="1:4" ht="15.75" customHeight="1">
      <c r="A3" s="294"/>
      <c r="B3" s="294"/>
      <c r="C3" s="7" t="s">
        <v>1</v>
      </c>
      <c r="D3" s="295"/>
    </row>
    <row r="4" spans="1:4" ht="13.5" customHeight="1">
      <c r="A4" s="294"/>
      <c r="B4" s="294"/>
      <c r="C4" s="8" t="s">
        <v>58</v>
      </c>
      <c r="D4" s="295"/>
    </row>
    <row r="5" spans="1:4" ht="6.75" customHeight="1">
      <c r="A5" s="294"/>
      <c r="B5" s="294"/>
      <c r="C5" s="296"/>
      <c r="D5" s="295"/>
    </row>
    <row r="6" spans="1:4" ht="18">
      <c r="A6" s="297" t="s">
        <v>135</v>
      </c>
      <c r="B6" s="298"/>
      <c r="C6" s="298"/>
      <c r="D6" s="295"/>
    </row>
    <row r="7" spans="1:4" ht="23.25" customHeight="1">
      <c r="A7" s="297" t="s">
        <v>136</v>
      </c>
      <c r="B7" s="298"/>
      <c r="C7" s="294"/>
      <c r="D7" s="295"/>
    </row>
    <row r="8" spans="1:4" ht="18">
      <c r="A8" s="299" t="s">
        <v>137</v>
      </c>
      <c r="B8" s="298"/>
      <c r="C8" s="294"/>
      <c r="D8" s="295"/>
    </row>
    <row r="9" spans="1:4" ht="18">
      <c r="A9" s="299" t="s">
        <v>138</v>
      </c>
      <c r="B9" s="298"/>
      <c r="C9" s="294"/>
      <c r="D9" s="295"/>
    </row>
    <row r="10" ht="18" customHeight="1" thickBot="1">
      <c r="D10" s="300" t="s">
        <v>3</v>
      </c>
    </row>
    <row r="11" spans="1:4" ht="28.5" customHeight="1" thickBot="1">
      <c r="A11" s="301" t="s">
        <v>139</v>
      </c>
      <c r="B11" s="302" t="s">
        <v>140</v>
      </c>
      <c r="C11" s="302" t="s">
        <v>141</v>
      </c>
      <c r="D11" s="303" t="s">
        <v>142</v>
      </c>
    </row>
    <row r="12" spans="1:4" s="307" customFormat="1" ht="12" customHeight="1" thickBot="1" thickTop="1">
      <c r="A12" s="304">
        <v>1</v>
      </c>
      <c r="B12" s="305">
        <v>2</v>
      </c>
      <c r="C12" s="305">
        <v>3</v>
      </c>
      <c r="D12" s="306">
        <v>4</v>
      </c>
    </row>
    <row r="13" spans="1:4" s="312" customFormat="1" ht="45" customHeight="1" thickTop="1">
      <c r="A13" s="308">
        <v>952</v>
      </c>
      <c r="B13" s="309" t="s">
        <v>143</v>
      </c>
      <c r="C13" s="310">
        <f>SUM(C16:C19)</f>
        <v>35000000</v>
      </c>
      <c r="D13" s="311"/>
    </row>
    <row r="14" spans="1:4" ht="9.75" customHeight="1">
      <c r="A14" s="313"/>
      <c r="B14" s="314" t="s">
        <v>144</v>
      </c>
      <c r="C14" s="315"/>
      <c r="D14" s="316"/>
    </row>
    <row r="15" spans="1:4" ht="12" customHeight="1">
      <c r="A15" s="313"/>
      <c r="B15" s="314"/>
      <c r="C15" s="315"/>
      <c r="D15" s="316"/>
    </row>
    <row r="16" spans="1:4" ht="18" customHeight="1">
      <c r="A16" s="313"/>
      <c r="B16" s="317" t="s">
        <v>145</v>
      </c>
      <c r="C16" s="318">
        <v>35000000</v>
      </c>
      <c r="D16" s="316"/>
    </row>
    <row r="17" spans="1:4" ht="6" customHeight="1">
      <c r="A17" s="313"/>
      <c r="B17" s="319"/>
      <c r="C17" s="320"/>
      <c r="D17" s="321"/>
    </row>
    <row r="18" spans="1:4" ht="6" customHeight="1">
      <c r="A18" s="313"/>
      <c r="B18" s="319"/>
      <c r="C18" s="322"/>
      <c r="D18" s="316"/>
    </row>
    <row r="19" spans="1:4" ht="6" customHeight="1">
      <c r="A19" s="313"/>
      <c r="B19" s="319"/>
      <c r="C19" s="322"/>
      <c r="D19" s="321"/>
    </row>
    <row r="20" spans="1:4" s="312" customFormat="1" ht="24.75" customHeight="1">
      <c r="A20" s="308">
        <v>955</v>
      </c>
      <c r="B20" s="323" t="s">
        <v>146</v>
      </c>
      <c r="C20" s="324">
        <f>20000000+3925100-2699400-500+15000+32000+30000+100000+13000+150000+1000+2350000+700000+3921800+500000+4118588+393669+500000+50000-30000+80000+70000+100000+551433+90000</f>
        <v>34961690</v>
      </c>
      <c r="D20" s="325"/>
    </row>
    <row r="21" spans="1:4" s="312" customFormat="1" ht="16.5" customHeight="1">
      <c r="A21" s="326"/>
      <c r="B21" s="327"/>
      <c r="C21" s="328"/>
      <c r="D21" s="311"/>
    </row>
    <row r="22" spans="1:4" s="312" customFormat="1" ht="16.5">
      <c r="A22" s="308">
        <v>992</v>
      </c>
      <c r="B22" s="323" t="s">
        <v>147</v>
      </c>
      <c r="C22" s="329"/>
      <c r="D22" s="330">
        <f>SUM(D24:D27)</f>
        <v>8973100</v>
      </c>
    </row>
    <row r="23" spans="1:4" ht="15.75" customHeight="1">
      <c r="A23" s="313"/>
      <c r="B23" s="314" t="s">
        <v>144</v>
      </c>
      <c r="C23" s="331"/>
      <c r="D23" s="332"/>
    </row>
    <row r="24" spans="1:4" ht="19.5" customHeight="1">
      <c r="A24" s="313"/>
      <c r="B24" s="333" t="s">
        <v>148</v>
      </c>
      <c r="C24" s="334"/>
      <c r="D24" s="335">
        <v>6166700</v>
      </c>
    </row>
    <row r="25" spans="1:4" ht="19.5" customHeight="1">
      <c r="A25" s="313"/>
      <c r="B25" s="333" t="s">
        <v>149</v>
      </c>
      <c r="C25" s="336"/>
      <c r="D25" s="337">
        <v>1666700</v>
      </c>
    </row>
    <row r="26" spans="1:4" ht="19.5" customHeight="1">
      <c r="A26" s="313"/>
      <c r="B26" s="338" t="s">
        <v>150</v>
      </c>
      <c r="C26" s="336"/>
      <c r="D26" s="337">
        <v>200000</v>
      </c>
    </row>
    <row r="27" spans="1:4" ht="19.5" customHeight="1">
      <c r="A27" s="313"/>
      <c r="B27" s="338" t="s">
        <v>151</v>
      </c>
      <c r="C27" s="336"/>
      <c r="D27" s="337">
        <v>939700</v>
      </c>
    </row>
    <row r="28" spans="1:4" ht="19.5" customHeight="1" thickBot="1">
      <c r="A28" s="339"/>
      <c r="B28" s="340"/>
      <c r="C28" s="341"/>
      <c r="D28" s="342"/>
    </row>
    <row r="29" spans="1:4" ht="19.5" customHeight="1" thickBot="1" thickTop="1">
      <c r="A29" s="343"/>
      <c r="B29" s="344" t="s">
        <v>152</v>
      </c>
      <c r="C29" s="345">
        <f>C20+C13+C21</f>
        <v>69961690</v>
      </c>
      <c r="D29" s="346">
        <f>D22</f>
        <v>8973100</v>
      </c>
    </row>
    <row r="30" spans="1:4" s="312" customFormat="1" ht="19.5" customHeight="1" thickBot="1" thickTop="1">
      <c r="A30" s="343"/>
      <c r="B30" s="344" t="s">
        <v>153</v>
      </c>
      <c r="C30" s="347">
        <f>D29-C29</f>
        <v>-60988590</v>
      </c>
      <c r="D30" s="348"/>
    </row>
    <row r="31" spans="1:4" ht="16.5" thickTop="1">
      <c r="A31" s="349"/>
      <c r="B31" s="350"/>
      <c r="C31" s="351"/>
      <c r="D31" s="351"/>
    </row>
    <row r="32" spans="1:4" ht="15.75">
      <c r="A32" s="349"/>
      <c r="B32" s="352"/>
      <c r="C32" s="351"/>
      <c r="D32" s="351"/>
    </row>
    <row r="33" spans="1:4" ht="15.75">
      <c r="A33" s="349"/>
      <c r="B33" s="352"/>
      <c r="C33" s="351"/>
      <c r="D33" s="351"/>
    </row>
    <row r="34" spans="1:4" ht="15.75">
      <c r="A34" s="349"/>
      <c r="B34" s="352"/>
      <c r="C34" s="351"/>
      <c r="D34" s="351"/>
    </row>
    <row r="35" spans="1:4" ht="15.75">
      <c r="A35" s="349"/>
      <c r="B35" s="352"/>
      <c r="C35" s="351"/>
      <c r="D35" s="351"/>
    </row>
    <row r="36" spans="1:4" ht="12.75">
      <c r="A36" s="349"/>
      <c r="B36" s="349"/>
      <c r="C36" s="353"/>
      <c r="D36" s="353"/>
    </row>
    <row r="37" spans="1:4" ht="12.75">
      <c r="A37" s="349"/>
      <c r="B37" s="349"/>
      <c r="C37" s="353"/>
      <c r="D37" s="353"/>
    </row>
    <row r="38" spans="1:4" ht="12.75">
      <c r="A38" s="349"/>
      <c r="B38" s="349"/>
      <c r="C38" s="353"/>
      <c r="D38" s="353"/>
    </row>
    <row r="39" spans="3:4" ht="12.75">
      <c r="C39" s="354"/>
      <c r="D39" s="354"/>
    </row>
    <row r="40" spans="3:4" ht="12.75">
      <c r="C40" s="354"/>
      <c r="D40" s="354"/>
    </row>
    <row r="41" spans="3:4" ht="12.75">
      <c r="C41" s="354"/>
      <c r="D41" s="354"/>
    </row>
    <row r="42" spans="3:4" ht="12.75">
      <c r="C42" s="354"/>
      <c r="D42" s="354"/>
    </row>
    <row r="43" spans="3:4" ht="12.75">
      <c r="C43" s="354"/>
      <c r="D43" s="354"/>
    </row>
  </sheetData>
  <printOptions horizontalCentered="1"/>
  <pageMargins left="0" right="0" top="0.984251968503937" bottom="0.984251968503937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E4" sqref="E4"/>
    </sheetView>
  </sheetViews>
  <sheetFormatPr defaultColWidth="9.00390625" defaultRowHeight="12.75"/>
  <cols>
    <col min="1" max="1" width="7.375" style="293" customWidth="1"/>
    <col min="2" max="2" width="40.125" style="293" customWidth="1"/>
    <col min="3" max="3" width="1.00390625" style="293" hidden="1" customWidth="1"/>
    <col min="4" max="6" width="11.75390625" style="293" customWidth="1"/>
    <col min="7" max="9" width="9.75390625" style="293" customWidth="1"/>
    <col min="10" max="16384" width="9.125" style="293" customWidth="1"/>
  </cols>
  <sheetData>
    <row r="1" ht="1.5" customHeight="1"/>
    <row r="2" ht="12.75">
      <c r="E2" s="296" t="s">
        <v>183</v>
      </c>
    </row>
    <row r="3" ht="12.75">
      <c r="E3" s="8" t="s">
        <v>233</v>
      </c>
    </row>
    <row r="4" ht="12.75">
      <c r="E4" s="7" t="s">
        <v>1</v>
      </c>
    </row>
    <row r="5" ht="12.75">
      <c r="E5" s="7" t="s">
        <v>163</v>
      </c>
    </row>
    <row r="6" spans="3:4" ht="15.75" customHeight="1">
      <c r="C6" s="394"/>
      <c r="D6" s="394"/>
    </row>
    <row r="7" spans="1:9" ht="34.5" customHeight="1">
      <c r="A7" s="690" t="s">
        <v>164</v>
      </c>
      <c r="B7" s="691"/>
      <c r="C7" s="691"/>
      <c r="D7" s="691"/>
      <c r="E7" s="691"/>
      <c r="F7" s="691"/>
      <c r="G7" s="296"/>
      <c r="H7" s="296"/>
      <c r="I7" s="296"/>
    </row>
    <row r="8" spans="1:9" ht="15.75" customHeight="1">
      <c r="A8" s="692" t="s">
        <v>138</v>
      </c>
      <c r="B8" s="693"/>
      <c r="C8" s="693"/>
      <c r="D8" s="693"/>
      <c r="E8" s="693"/>
      <c r="F8" s="693"/>
      <c r="G8" s="395"/>
      <c r="H8" s="395"/>
      <c r="I8" s="395"/>
    </row>
    <row r="9" spans="1:5" ht="9" customHeight="1">
      <c r="A9" s="396"/>
      <c r="B9" s="397"/>
      <c r="C9" s="398"/>
      <c r="D9" s="398"/>
      <c r="E9" s="398"/>
    </row>
    <row r="10" spans="1:9" ht="13.5" customHeight="1" thickBot="1">
      <c r="A10" s="396"/>
      <c r="B10" s="399"/>
      <c r="C10" s="398"/>
      <c r="D10" s="398"/>
      <c r="E10" s="300"/>
      <c r="F10" s="300" t="s">
        <v>3</v>
      </c>
      <c r="I10" s="300"/>
    </row>
    <row r="11" ht="13.5" hidden="1" thickBot="1">
      <c r="E11" s="300" t="s">
        <v>3</v>
      </c>
    </row>
    <row r="12" spans="1:6" ht="41.25" customHeight="1">
      <c r="A12" s="400" t="s">
        <v>165</v>
      </c>
      <c r="B12" s="401" t="s">
        <v>140</v>
      </c>
      <c r="C12" s="402" t="s">
        <v>166</v>
      </c>
      <c r="D12" s="403" t="s">
        <v>167</v>
      </c>
      <c r="E12" s="403" t="s">
        <v>168</v>
      </c>
      <c r="F12" s="404" t="s">
        <v>169</v>
      </c>
    </row>
    <row r="13" spans="1:6" s="409" customFormat="1" ht="12.75" customHeight="1" thickBot="1">
      <c r="A13" s="405">
        <v>1</v>
      </c>
      <c r="B13" s="406">
        <v>2</v>
      </c>
      <c r="C13" s="407">
        <v>3</v>
      </c>
      <c r="D13" s="406">
        <v>3</v>
      </c>
      <c r="E13" s="406">
        <v>4</v>
      </c>
      <c r="F13" s="408">
        <v>5</v>
      </c>
    </row>
    <row r="14" spans="1:6" s="415" customFormat="1" ht="18.75" customHeight="1" thickBot="1" thickTop="1">
      <c r="A14" s="410">
        <v>801</v>
      </c>
      <c r="B14" s="411" t="s">
        <v>45</v>
      </c>
      <c r="C14" s="412"/>
      <c r="D14" s="413"/>
      <c r="E14" s="413"/>
      <c r="F14" s="414"/>
    </row>
    <row r="15" spans="1:6" s="421" customFormat="1" ht="18.75" customHeight="1" thickBot="1" thickTop="1">
      <c r="A15" s="416" t="s">
        <v>170</v>
      </c>
      <c r="B15" s="417" t="s">
        <v>171</v>
      </c>
      <c r="C15" s="418"/>
      <c r="D15" s="419">
        <f>SUM(D16:D17)</f>
        <v>44900</v>
      </c>
      <c r="E15" s="419"/>
      <c r="F15" s="420">
        <f>SUM(F16:F17)</f>
        <v>44900</v>
      </c>
    </row>
    <row r="16" spans="1:6" s="426" customFormat="1" ht="15" customHeight="1" thickTop="1">
      <c r="A16" s="422">
        <v>80101</v>
      </c>
      <c r="B16" s="423" t="s">
        <v>96</v>
      </c>
      <c r="C16" s="424"/>
      <c r="D16" s="424">
        <v>18500</v>
      </c>
      <c r="E16" s="424"/>
      <c r="F16" s="425">
        <f>D16+E16</f>
        <v>18500</v>
      </c>
    </row>
    <row r="17" spans="1:6" s="426" customFormat="1" ht="15" customHeight="1" thickBot="1">
      <c r="A17" s="427">
        <v>80110</v>
      </c>
      <c r="B17" s="428" t="s">
        <v>101</v>
      </c>
      <c r="C17" s="429"/>
      <c r="D17" s="429">
        <v>26400</v>
      </c>
      <c r="E17" s="429"/>
      <c r="F17" s="430">
        <f>D17+E17</f>
        <v>26400</v>
      </c>
    </row>
    <row r="18" spans="1:6" s="436" customFormat="1" ht="17.25" customHeight="1" thickBot="1" thickTop="1">
      <c r="A18" s="431" t="s">
        <v>172</v>
      </c>
      <c r="B18" s="432" t="s">
        <v>173</v>
      </c>
      <c r="C18" s="433" t="e">
        <f>SUM(#REF!)</f>
        <v>#REF!</v>
      </c>
      <c r="D18" s="434">
        <f>D19+D23</f>
        <v>40080</v>
      </c>
      <c r="E18" s="434">
        <f>E19+E23</f>
        <v>4500</v>
      </c>
      <c r="F18" s="435">
        <f>F19+F23</f>
        <v>44580</v>
      </c>
    </row>
    <row r="19" spans="1:6" s="437" customFormat="1" ht="17.25" customHeight="1" thickTop="1">
      <c r="A19" s="422">
        <v>80101</v>
      </c>
      <c r="B19" s="423" t="s">
        <v>96</v>
      </c>
      <c r="C19" s="424"/>
      <c r="D19" s="424">
        <f>SUM(D20:D22)</f>
        <v>20080</v>
      </c>
      <c r="E19" s="424">
        <f>SUM(E20:E22)</f>
        <v>4500</v>
      </c>
      <c r="F19" s="425">
        <f>SUM(F20:F22)</f>
        <v>24580</v>
      </c>
    </row>
    <row r="20" spans="1:6" s="437" customFormat="1" ht="17.25" customHeight="1">
      <c r="A20" s="438" t="s">
        <v>43</v>
      </c>
      <c r="B20" s="439" t="s">
        <v>44</v>
      </c>
      <c r="C20" s="440"/>
      <c r="D20" s="440">
        <v>80</v>
      </c>
      <c r="E20" s="440"/>
      <c r="F20" s="441">
        <f>SUM(D20:E20)</f>
        <v>80</v>
      </c>
    </row>
    <row r="21" spans="1:6" s="437" customFormat="1" ht="15" customHeight="1">
      <c r="A21" s="438" t="s">
        <v>174</v>
      </c>
      <c r="B21" s="442" t="s">
        <v>175</v>
      </c>
      <c r="C21" s="443">
        <v>25844</v>
      </c>
      <c r="D21" s="440">
        <v>6200</v>
      </c>
      <c r="E21" s="440">
        <v>4500</v>
      </c>
      <c r="F21" s="441">
        <f>SUM(D21:E21)</f>
        <v>10700</v>
      </c>
    </row>
    <row r="22" spans="1:6" s="437" customFormat="1" ht="15" customHeight="1">
      <c r="A22" s="438" t="s">
        <v>26</v>
      </c>
      <c r="B22" s="442" t="s">
        <v>27</v>
      </c>
      <c r="C22" s="443">
        <v>16731</v>
      </c>
      <c r="D22" s="444">
        <v>13800</v>
      </c>
      <c r="E22" s="445"/>
      <c r="F22" s="441">
        <f>E22+D22</f>
        <v>13800</v>
      </c>
    </row>
    <row r="23" spans="1:6" s="437" customFormat="1" ht="17.25" customHeight="1">
      <c r="A23" s="446">
        <v>80110</v>
      </c>
      <c r="B23" s="447" t="s">
        <v>101</v>
      </c>
      <c r="C23" s="424"/>
      <c r="D23" s="424">
        <f>SUM(D24:D25)</f>
        <v>20000</v>
      </c>
      <c r="E23" s="424"/>
      <c r="F23" s="448">
        <f>SUM(F24:F25)</f>
        <v>20000</v>
      </c>
    </row>
    <row r="24" spans="1:6" s="437" customFormat="1" ht="15" customHeight="1">
      <c r="A24" s="438" t="s">
        <v>174</v>
      </c>
      <c r="B24" s="442" t="s">
        <v>175</v>
      </c>
      <c r="C24" s="443">
        <v>25844</v>
      </c>
      <c r="D24" s="440">
        <v>3300</v>
      </c>
      <c r="E24" s="440"/>
      <c r="F24" s="441">
        <f>SUM(D24:E24)</f>
        <v>3300</v>
      </c>
    </row>
    <row r="25" spans="1:6" s="437" customFormat="1" ht="15" customHeight="1" thickBot="1">
      <c r="A25" s="438" t="s">
        <v>26</v>
      </c>
      <c r="B25" s="442" t="s">
        <v>27</v>
      </c>
      <c r="C25" s="443">
        <v>16731</v>
      </c>
      <c r="D25" s="440">
        <v>16700</v>
      </c>
      <c r="E25" s="440"/>
      <c r="F25" s="441">
        <f>E25+D25</f>
        <v>16700</v>
      </c>
    </row>
    <row r="26" spans="1:6" s="436" customFormat="1" ht="18.75" customHeight="1" thickBot="1" thickTop="1">
      <c r="A26" s="449" t="s">
        <v>176</v>
      </c>
      <c r="B26" s="417" t="s">
        <v>177</v>
      </c>
      <c r="C26" s="450"/>
      <c r="D26" s="450">
        <f>D18+D15</f>
        <v>84980</v>
      </c>
      <c r="E26" s="450">
        <f>E18</f>
        <v>4500</v>
      </c>
      <c r="F26" s="451">
        <f>F18+F15</f>
        <v>89480</v>
      </c>
    </row>
    <row r="27" spans="1:6" s="455" customFormat="1" ht="19.5" customHeight="1" thickBot="1" thickTop="1">
      <c r="A27" s="452" t="s">
        <v>178</v>
      </c>
      <c r="B27" s="453" t="s">
        <v>179</v>
      </c>
      <c r="C27" s="454">
        <f>SUM(C30:C30)</f>
        <v>0</v>
      </c>
      <c r="D27" s="450">
        <f>D28+D33</f>
        <v>79580</v>
      </c>
      <c r="E27" s="450">
        <f>E28+E33</f>
        <v>4500</v>
      </c>
      <c r="F27" s="451">
        <f>F28+F33</f>
        <v>84080</v>
      </c>
    </row>
    <row r="28" spans="1:6" s="437" customFormat="1" ht="15" customHeight="1" thickTop="1">
      <c r="A28" s="456">
        <v>80101</v>
      </c>
      <c r="B28" s="457" t="s">
        <v>96</v>
      </c>
      <c r="C28" s="440"/>
      <c r="D28" s="458">
        <f>SUM(D29:D32)</f>
        <v>38580</v>
      </c>
      <c r="E28" s="458">
        <f>SUM(E29:E32)</f>
        <v>4500</v>
      </c>
      <c r="F28" s="459">
        <f>SUM(F29:F32)</f>
        <v>43080</v>
      </c>
    </row>
    <row r="29" spans="1:6" s="437" customFormat="1" ht="15" customHeight="1">
      <c r="A29" s="460">
        <v>4210</v>
      </c>
      <c r="B29" s="442" t="s">
        <v>34</v>
      </c>
      <c r="C29" s="440"/>
      <c r="D29" s="443">
        <v>26860</v>
      </c>
      <c r="E29" s="443">
        <v>-1200</v>
      </c>
      <c r="F29" s="461">
        <f>E29+D29</f>
        <v>25660</v>
      </c>
    </row>
    <row r="30" spans="1:6" s="437" customFormat="1" ht="15" customHeight="1">
      <c r="A30" s="462">
        <v>4240</v>
      </c>
      <c r="B30" s="442" t="s">
        <v>85</v>
      </c>
      <c r="C30" s="440"/>
      <c r="D30" s="443">
        <v>5100</v>
      </c>
      <c r="E30" s="443">
        <v>-1600</v>
      </c>
      <c r="F30" s="461">
        <f>E30+D30</f>
        <v>3500</v>
      </c>
    </row>
    <row r="31" spans="1:6" s="437" customFormat="1" ht="15" customHeight="1">
      <c r="A31" s="462">
        <v>4270</v>
      </c>
      <c r="B31" s="442" t="s">
        <v>15</v>
      </c>
      <c r="C31" s="440"/>
      <c r="D31" s="443">
        <v>6000</v>
      </c>
      <c r="E31" s="443">
        <v>7800</v>
      </c>
      <c r="F31" s="461">
        <f>E31+D31</f>
        <v>13800</v>
      </c>
    </row>
    <row r="32" spans="1:6" s="437" customFormat="1" ht="15" customHeight="1">
      <c r="A32" s="463" t="s">
        <v>23</v>
      </c>
      <c r="B32" s="464" t="s">
        <v>24</v>
      </c>
      <c r="C32" s="444"/>
      <c r="D32" s="444">
        <v>620</v>
      </c>
      <c r="E32" s="445">
        <v>-500</v>
      </c>
      <c r="F32" s="465">
        <f>E32+D32</f>
        <v>120</v>
      </c>
    </row>
    <row r="33" spans="1:6" s="426" customFormat="1" ht="15" customHeight="1">
      <c r="A33" s="422">
        <v>80110</v>
      </c>
      <c r="B33" s="423" t="s">
        <v>101</v>
      </c>
      <c r="C33" s="424"/>
      <c r="D33" s="466">
        <f>SUM(D34:D38)</f>
        <v>41000</v>
      </c>
      <c r="E33" s="466">
        <f>SUM(E34:E38)</f>
        <v>0</v>
      </c>
      <c r="F33" s="459">
        <f>SUM(F34:F38)</f>
        <v>41000</v>
      </c>
    </row>
    <row r="34" spans="1:6" s="437" customFormat="1" ht="15" customHeight="1">
      <c r="A34" s="460">
        <v>4210</v>
      </c>
      <c r="B34" s="442" t="s">
        <v>34</v>
      </c>
      <c r="C34" s="440"/>
      <c r="D34" s="443">
        <v>13700</v>
      </c>
      <c r="E34" s="443">
        <v>-1250</v>
      </c>
      <c r="F34" s="461">
        <f>E34+D34</f>
        <v>12450</v>
      </c>
    </row>
    <row r="35" spans="1:6" s="437" customFormat="1" ht="15" customHeight="1">
      <c r="A35" s="462">
        <v>4240</v>
      </c>
      <c r="B35" s="442" t="s">
        <v>85</v>
      </c>
      <c r="C35" s="440"/>
      <c r="D35" s="443">
        <v>5300</v>
      </c>
      <c r="E35" s="443"/>
      <c r="F35" s="461">
        <f>E35+D35</f>
        <v>5300</v>
      </c>
    </row>
    <row r="36" spans="1:6" s="437" customFormat="1" ht="15" customHeight="1">
      <c r="A36" s="438" t="s">
        <v>23</v>
      </c>
      <c r="B36" s="442" t="s">
        <v>24</v>
      </c>
      <c r="C36" s="440"/>
      <c r="D36" s="440">
        <v>20000</v>
      </c>
      <c r="E36" s="443">
        <v>1750</v>
      </c>
      <c r="F36" s="461">
        <f>E36+D36</f>
        <v>21750</v>
      </c>
    </row>
    <row r="37" spans="1:6" s="437" customFormat="1" ht="15" customHeight="1">
      <c r="A37" s="438" t="s">
        <v>180</v>
      </c>
      <c r="B37" s="442" t="s">
        <v>77</v>
      </c>
      <c r="C37" s="440"/>
      <c r="D37" s="440">
        <v>300</v>
      </c>
      <c r="E37" s="443">
        <v>-300</v>
      </c>
      <c r="F37" s="461">
        <f>E37+D37</f>
        <v>0</v>
      </c>
    </row>
    <row r="38" spans="1:6" s="437" customFormat="1" ht="15" customHeight="1" thickBot="1">
      <c r="A38" s="467">
        <v>4430</v>
      </c>
      <c r="B38" s="464" t="s">
        <v>93</v>
      </c>
      <c r="C38" s="440"/>
      <c r="D38" s="468">
        <v>1700</v>
      </c>
      <c r="E38" s="469">
        <v>-200</v>
      </c>
      <c r="F38" s="461">
        <f>E38+D38</f>
        <v>1500</v>
      </c>
    </row>
    <row r="39" spans="1:6" s="455" customFormat="1" ht="21" customHeight="1" thickBot="1" thickTop="1">
      <c r="A39" s="452" t="s">
        <v>181</v>
      </c>
      <c r="B39" s="417" t="s">
        <v>182</v>
      </c>
      <c r="C39" s="454" t="e">
        <f>#REF!+C5-C28</f>
        <v>#REF!</v>
      </c>
      <c r="D39" s="450">
        <f>D15+D18-D27</f>
        <v>5400</v>
      </c>
      <c r="E39" s="450">
        <f>E15+E18-E27</f>
        <v>0</v>
      </c>
      <c r="F39" s="451">
        <f>F15+F18-F27</f>
        <v>5400</v>
      </c>
    </row>
    <row r="40" spans="1:6" s="426" customFormat="1" ht="17.25" customHeight="1" hidden="1">
      <c r="A40" s="470">
        <v>80120</v>
      </c>
      <c r="B40" s="471" t="s">
        <v>102</v>
      </c>
      <c r="C40" s="472"/>
      <c r="D40" s="472">
        <v>0</v>
      </c>
      <c r="E40" s="472"/>
      <c r="F40" s="473">
        <f>SUM(D40:E40)</f>
        <v>0</v>
      </c>
    </row>
    <row r="41" spans="1:6" ht="15.75" customHeight="1" thickTop="1">
      <c r="A41" s="456">
        <v>80101</v>
      </c>
      <c r="B41" s="457" t="s">
        <v>96</v>
      </c>
      <c r="C41" s="349"/>
      <c r="D41" s="474">
        <f>D16+D19-D28</f>
        <v>0</v>
      </c>
      <c r="E41" s="475">
        <f>E16+E19-E28</f>
        <v>0</v>
      </c>
      <c r="F41" s="476">
        <f>F16+F19-F28</f>
        <v>0</v>
      </c>
    </row>
    <row r="42" spans="1:6" ht="15.75" customHeight="1" thickBot="1">
      <c r="A42" s="477">
        <v>80110</v>
      </c>
      <c r="B42" s="478" t="s">
        <v>101</v>
      </c>
      <c r="C42" s="479"/>
      <c r="D42" s="480">
        <f>D17+D23-D33</f>
        <v>5400</v>
      </c>
      <c r="E42" s="481">
        <f>E17+E23-E33</f>
        <v>0</v>
      </c>
      <c r="F42" s="482">
        <f>F17+F23-F33</f>
        <v>5400</v>
      </c>
    </row>
  </sheetData>
  <mergeCells count="2">
    <mergeCell ref="A7:F7"/>
    <mergeCell ref="A8:F8"/>
  </mergeCells>
  <printOptions horizontalCentered="1"/>
  <pageMargins left="0" right="0" top="0.984251968503937" bottom="0.984251968503937" header="0.5118110236220472" footer="0.5118110236220472"/>
  <pageSetup firstPageNumber="13" useFirstPageNumber="1" horizontalDpi="300" verticalDpi="300" orientation="portrait" paperSize="9" r:id="rId1"/>
  <headerFooter alignWithMargins="0">
    <oddHeader>&amp;C &amp;"Times New Roman,Normalny"&amp;P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">
      <selection activeCell="B6" sqref="B6"/>
    </sheetView>
  </sheetViews>
  <sheetFormatPr defaultColWidth="9.00390625" defaultRowHeight="12.75"/>
  <cols>
    <col min="1" max="1" width="7.375" style="293" customWidth="1"/>
    <col min="2" max="2" width="40.125" style="293" customWidth="1"/>
    <col min="3" max="3" width="1.00390625" style="293" hidden="1" customWidth="1"/>
    <col min="4" max="6" width="11.75390625" style="293" customWidth="1"/>
    <col min="7" max="9" width="9.75390625" style="293" customWidth="1"/>
    <col min="10" max="16384" width="9.125" style="293" customWidth="1"/>
  </cols>
  <sheetData>
    <row r="1" ht="1.5" customHeight="1"/>
    <row r="2" ht="12.75">
      <c r="E2" s="296" t="s">
        <v>188</v>
      </c>
    </row>
    <row r="3" ht="12.75">
      <c r="E3" s="8" t="s">
        <v>233</v>
      </c>
    </row>
    <row r="4" ht="12.75">
      <c r="E4" s="293" t="s">
        <v>1</v>
      </c>
    </row>
    <row r="5" ht="12.75">
      <c r="E5" s="7" t="s">
        <v>163</v>
      </c>
    </row>
    <row r="6" spans="3:4" ht="15.75" customHeight="1">
      <c r="C6" s="394"/>
      <c r="D6" s="394"/>
    </row>
    <row r="7" spans="1:9" ht="34.5" customHeight="1">
      <c r="A7" s="690" t="s">
        <v>184</v>
      </c>
      <c r="B7" s="691"/>
      <c r="C7" s="691"/>
      <c r="D7" s="691"/>
      <c r="E7" s="691"/>
      <c r="F7" s="691"/>
      <c r="G7" s="296"/>
      <c r="H7" s="296"/>
      <c r="I7" s="296"/>
    </row>
    <row r="8" spans="1:9" ht="15.75" customHeight="1">
      <c r="A8" s="692" t="s">
        <v>138</v>
      </c>
      <c r="B8" s="693"/>
      <c r="C8" s="693"/>
      <c r="D8" s="693"/>
      <c r="E8" s="693"/>
      <c r="F8" s="693"/>
      <c r="G8" s="395"/>
      <c r="H8" s="395"/>
      <c r="I8" s="395"/>
    </row>
    <row r="9" spans="1:5" ht="13.5" customHeight="1">
      <c r="A9" s="396"/>
      <c r="B9" s="397"/>
      <c r="C9" s="398"/>
      <c r="D9" s="398"/>
      <c r="E9" s="398"/>
    </row>
    <row r="10" spans="1:9" ht="13.5" customHeight="1" thickBot="1">
      <c r="A10" s="396"/>
      <c r="B10" s="399"/>
      <c r="C10" s="398"/>
      <c r="D10" s="398"/>
      <c r="E10" s="300"/>
      <c r="F10" s="300" t="s">
        <v>3</v>
      </c>
      <c r="I10" s="300"/>
    </row>
    <row r="11" ht="13.5" hidden="1" thickBot="1">
      <c r="E11" s="300" t="s">
        <v>3</v>
      </c>
    </row>
    <row r="12" spans="1:6" ht="44.25" customHeight="1">
      <c r="A12" s="400" t="s">
        <v>165</v>
      </c>
      <c r="B12" s="401" t="s">
        <v>140</v>
      </c>
      <c r="C12" s="402" t="s">
        <v>166</v>
      </c>
      <c r="D12" s="403" t="s">
        <v>186</v>
      </c>
      <c r="E12" s="403" t="s">
        <v>168</v>
      </c>
      <c r="F12" s="404" t="s">
        <v>187</v>
      </c>
    </row>
    <row r="13" spans="1:6" s="394" customFormat="1" ht="10.5" customHeight="1" thickBot="1">
      <c r="A13" s="405">
        <v>1</v>
      </c>
      <c r="B13" s="406">
        <v>2</v>
      </c>
      <c r="C13" s="407">
        <v>3</v>
      </c>
      <c r="D13" s="406">
        <v>3</v>
      </c>
      <c r="E13" s="406">
        <v>4</v>
      </c>
      <c r="F13" s="408">
        <v>5</v>
      </c>
    </row>
    <row r="14" spans="1:6" s="488" customFormat="1" ht="21" customHeight="1" thickBot="1" thickTop="1">
      <c r="A14" s="483">
        <v>854</v>
      </c>
      <c r="B14" s="484" t="s">
        <v>49</v>
      </c>
      <c r="C14" s="485"/>
      <c r="D14" s="486"/>
      <c r="E14" s="486"/>
      <c r="F14" s="487"/>
    </row>
    <row r="15" spans="1:6" s="421" customFormat="1" ht="18.75" customHeight="1" thickBot="1" thickTop="1">
      <c r="A15" s="489" t="s">
        <v>170</v>
      </c>
      <c r="B15" s="490" t="s">
        <v>171</v>
      </c>
      <c r="C15" s="491"/>
      <c r="D15" s="492">
        <f>SUM(D16:D17)</f>
        <v>63705</v>
      </c>
      <c r="E15" s="492"/>
      <c r="F15" s="493">
        <f>SUM(F16:F17)</f>
        <v>63705</v>
      </c>
    </row>
    <row r="16" spans="1:6" s="349" customFormat="1" ht="18.75" customHeight="1" thickTop="1">
      <c r="A16" s="494">
        <v>85403</v>
      </c>
      <c r="B16" s="495" t="s">
        <v>118</v>
      </c>
      <c r="C16" s="496"/>
      <c r="D16" s="497">
        <v>25798</v>
      </c>
      <c r="E16" s="497"/>
      <c r="F16" s="498">
        <f>SUM(D16:E16)</f>
        <v>25798</v>
      </c>
    </row>
    <row r="17" spans="1:6" s="349" customFormat="1" ht="18.75" customHeight="1" thickBot="1">
      <c r="A17" s="422">
        <v>85410</v>
      </c>
      <c r="B17" s="499" t="s">
        <v>122</v>
      </c>
      <c r="C17" s="500"/>
      <c r="D17" s="501">
        <v>37907</v>
      </c>
      <c r="E17" s="501"/>
      <c r="F17" s="498">
        <f>SUM(D17:E17)</f>
        <v>37907</v>
      </c>
    </row>
    <row r="18" spans="1:6" s="503" customFormat="1" ht="17.25" customHeight="1" thickBot="1" thickTop="1">
      <c r="A18" s="452" t="s">
        <v>172</v>
      </c>
      <c r="B18" s="502" t="s">
        <v>173</v>
      </c>
      <c r="C18" s="454">
        <f>SUM(C58:C61)</f>
        <v>0</v>
      </c>
      <c r="D18" s="450">
        <f>D19+D22</f>
        <v>469200</v>
      </c>
      <c r="E18" s="450">
        <f>E19+E22</f>
        <v>100800</v>
      </c>
      <c r="F18" s="451">
        <f>F19+F22</f>
        <v>570000</v>
      </c>
    </row>
    <row r="19" spans="1:6" s="508" customFormat="1" ht="15.75" customHeight="1" thickTop="1">
      <c r="A19" s="504">
        <v>85403</v>
      </c>
      <c r="B19" s="505" t="s">
        <v>118</v>
      </c>
      <c r="C19" s="506"/>
      <c r="D19" s="506">
        <f>SUM(D20:D21)</f>
        <v>73000</v>
      </c>
      <c r="E19" s="506">
        <f>SUM(E20:E21)</f>
        <v>14400</v>
      </c>
      <c r="F19" s="507">
        <f>SUM(F20:F21)</f>
        <v>87400</v>
      </c>
    </row>
    <row r="20" spans="1:6" s="488" customFormat="1" ht="15" customHeight="1" thickBot="1">
      <c r="A20" s="438" t="s">
        <v>31</v>
      </c>
      <c r="B20" s="439" t="s">
        <v>32</v>
      </c>
      <c r="C20" s="509"/>
      <c r="D20" s="510">
        <v>72500</v>
      </c>
      <c r="E20" s="510">
        <v>9000</v>
      </c>
      <c r="F20" s="511">
        <f>SUM(D20:E20)</f>
        <v>81500</v>
      </c>
    </row>
    <row r="21" spans="1:6" s="488" customFormat="1" ht="15.75" customHeight="1" thickTop="1">
      <c r="A21" s="438" t="s">
        <v>174</v>
      </c>
      <c r="B21" s="442" t="s">
        <v>175</v>
      </c>
      <c r="C21" s="512"/>
      <c r="D21" s="510">
        <v>500</v>
      </c>
      <c r="E21" s="510">
        <v>5400</v>
      </c>
      <c r="F21" s="511">
        <f>SUM(D21:E21)</f>
        <v>5900</v>
      </c>
    </row>
    <row r="22" spans="1:6" s="517" customFormat="1" ht="15.75" customHeight="1">
      <c r="A22" s="446">
        <v>85410</v>
      </c>
      <c r="B22" s="513" t="s">
        <v>122</v>
      </c>
      <c r="C22" s="514"/>
      <c r="D22" s="515">
        <f>D23</f>
        <v>396200</v>
      </c>
      <c r="E22" s="515">
        <f>E23</f>
        <v>86400</v>
      </c>
      <c r="F22" s="516">
        <f>F23</f>
        <v>482600</v>
      </c>
    </row>
    <row r="23" spans="1:6" s="488" customFormat="1" ht="15.75" customHeight="1" thickBot="1">
      <c r="A23" s="438" t="s">
        <v>31</v>
      </c>
      <c r="B23" s="439" t="s">
        <v>32</v>
      </c>
      <c r="C23" s="509"/>
      <c r="D23" s="518">
        <v>396200</v>
      </c>
      <c r="E23" s="518">
        <v>86400</v>
      </c>
      <c r="F23" s="519">
        <f>SUM(D23:E23)</f>
        <v>482600</v>
      </c>
    </row>
    <row r="24" spans="1:6" s="436" customFormat="1" ht="18.75" customHeight="1" thickBot="1" thickTop="1">
      <c r="A24" s="449" t="s">
        <v>176</v>
      </c>
      <c r="B24" s="417" t="s">
        <v>177</v>
      </c>
      <c r="C24" s="450"/>
      <c r="D24" s="450">
        <f>D15+D18</f>
        <v>532905</v>
      </c>
      <c r="E24" s="450">
        <f>E15+E18</f>
        <v>100800</v>
      </c>
      <c r="F24" s="451">
        <f>F15+F18</f>
        <v>633705</v>
      </c>
    </row>
    <row r="25" spans="1:6" s="508" customFormat="1" ht="18" customHeight="1" thickBot="1" thickTop="1">
      <c r="A25" s="452" t="s">
        <v>178</v>
      </c>
      <c r="B25" s="453" t="s">
        <v>179</v>
      </c>
      <c r="C25" s="520"/>
      <c r="D25" s="520">
        <f>D26+D31</f>
        <v>532905</v>
      </c>
      <c r="E25" s="520">
        <f>E26+E31</f>
        <v>100800</v>
      </c>
      <c r="F25" s="521">
        <f>F26+F31</f>
        <v>633705</v>
      </c>
    </row>
    <row r="26" spans="1:6" s="508" customFormat="1" ht="15.75" customHeight="1" thickBot="1" thickTop="1">
      <c r="A26" s="504">
        <v>85403</v>
      </c>
      <c r="B26" s="505" t="s">
        <v>118</v>
      </c>
      <c r="C26" s="520"/>
      <c r="D26" s="506">
        <f>SUM(D27:D30)</f>
        <v>98798</v>
      </c>
      <c r="E26" s="506">
        <f>SUM(E27:E30)</f>
        <v>14400</v>
      </c>
      <c r="F26" s="507">
        <f>SUM(F27:F30)</f>
        <v>113198</v>
      </c>
    </row>
    <row r="27" spans="1:6" s="488" customFormat="1" ht="15" customHeight="1" thickBot="1" thickTop="1">
      <c r="A27" s="460">
        <v>4210</v>
      </c>
      <c r="B27" s="442" t="s">
        <v>34</v>
      </c>
      <c r="C27" s="485"/>
      <c r="D27" s="510">
        <v>8000</v>
      </c>
      <c r="E27" s="510">
        <v>15775</v>
      </c>
      <c r="F27" s="511">
        <f>SUM(D27:E27)</f>
        <v>23775</v>
      </c>
    </row>
    <row r="28" spans="1:6" s="488" customFormat="1" ht="15" customHeight="1" thickBot="1" thickTop="1">
      <c r="A28" s="462">
        <v>4220</v>
      </c>
      <c r="B28" s="442" t="s">
        <v>185</v>
      </c>
      <c r="C28" s="485"/>
      <c r="D28" s="510">
        <v>83475</v>
      </c>
      <c r="E28" s="510">
        <v>-5675</v>
      </c>
      <c r="F28" s="511">
        <f>SUM(D28:E28)</f>
        <v>77800</v>
      </c>
    </row>
    <row r="29" spans="1:6" s="488" customFormat="1" ht="15" customHeight="1" thickBot="1" thickTop="1">
      <c r="A29" s="460">
        <v>4240</v>
      </c>
      <c r="B29" s="442" t="s">
        <v>85</v>
      </c>
      <c r="C29" s="485"/>
      <c r="D29" s="510">
        <v>1000</v>
      </c>
      <c r="E29" s="510">
        <v>4300</v>
      </c>
      <c r="F29" s="511">
        <f>SUM(D29:E29)</f>
        <v>5300</v>
      </c>
    </row>
    <row r="30" spans="1:6" s="488" customFormat="1" ht="15" customHeight="1" thickBot="1" thickTop="1">
      <c r="A30" s="460">
        <v>4300</v>
      </c>
      <c r="B30" s="442" t="s">
        <v>24</v>
      </c>
      <c r="C30" s="485"/>
      <c r="D30" s="522">
        <v>6323</v>
      </c>
      <c r="E30" s="522"/>
      <c r="F30" s="523">
        <f>SUM(D30:E30)</f>
        <v>6323</v>
      </c>
    </row>
    <row r="31" spans="1:6" s="488" customFormat="1" ht="15" customHeight="1" thickBot="1" thickTop="1">
      <c r="A31" s="446">
        <v>85410</v>
      </c>
      <c r="B31" s="513" t="s">
        <v>122</v>
      </c>
      <c r="C31" s="485"/>
      <c r="D31" s="524">
        <f>SUM(D32:D34)</f>
        <v>434107</v>
      </c>
      <c r="E31" s="524">
        <f>SUM(E32:E34)</f>
        <v>86400</v>
      </c>
      <c r="F31" s="525">
        <f>SUM(F32:F34)</f>
        <v>520507</v>
      </c>
    </row>
    <row r="32" spans="1:6" s="488" customFormat="1" ht="15" customHeight="1" thickBot="1" thickTop="1">
      <c r="A32" s="460">
        <v>4210</v>
      </c>
      <c r="B32" s="442" t="s">
        <v>34</v>
      </c>
      <c r="C32" s="485"/>
      <c r="D32" s="510">
        <v>1500</v>
      </c>
      <c r="E32" s="510">
        <v>42000</v>
      </c>
      <c r="F32" s="511">
        <f>SUM(D32:E32)</f>
        <v>43500</v>
      </c>
    </row>
    <row r="33" spans="1:6" s="488" customFormat="1" ht="15" customHeight="1" thickBot="1" thickTop="1">
      <c r="A33" s="462">
        <v>4220</v>
      </c>
      <c r="B33" s="442" t="s">
        <v>185</v>
      </c>
      <c r="C33" s="485"/>
      <c r="D33" s="510">
        <v>432507</v>
      </c>
      <c r="E33" s="510">
        <v>44400</v>
      </c>
      <c r="F33" s="511">
        <f>SUM(D33:E33)</f>
        <v>476907</v>
      </c>
    </row>
    <row r="34" spans="1:6" s="488" customFormat="1" ht="15" customHeight="1" thickBot="1" thickTop="1">
      <c r="A34" s="460">
        <v>4300</v>
      </c>
      <c r="B34" s="442" t="s">
        <v>24</v>
      </c>
      <c r="C34" s="485"/>
      <c r="D34" s="510">
        <v>100</v>
      </c>
      <c r="E34" s="510"/>
      <c r="F34" s="511">
        <f>SUM(D34:E34)</f>
        <v>100</v>
      </c>
    </row>
    <row r="35" spans="1:6" s="508" customFormat="1" ht="20.25" customHeight="1" thickBot="1" thickTop="1">
      <c r="A35" s="483" t="s">
        <v>181</v>
      </c>
      <c r="B35" s="484" t="s">
        <v>182</v>
      </c>
      <c r="C35" s="526" t="e">
        <f>#REF!+#REF!-#REF!</f>
        <v>#REF!</v>
      </c>
      <c r="D35" s="527">
        <f aca="true" t="shared" si="0" ref="D35:F36">D15+D18-D25</f>
        <v>0</v>
      </c>
      <c r="E35" s="527">
        <f t="shared" si="0"/>
        <v>0</v>
      </c>
      <c r="F35" s="528">
        <f t="shared" si="0"/>
        <v>0</v>
      </c>
    </row>
    <row r="36" spans="1:6" s="415" customFormat="1" ht="15.75" customHeight="1" hidden="1">
      <c r="A36" s="504">
        <v>85403</v>
      </c>
      <c r="B36" s="505" t="s">
        <v>118</v>
      </c>
      <c r="C36" s="412"/>
      <c r="D36" s="529">
        <f t="shared" si="0"/>
        <v>0</v>
      </c>
      <c r="E36" s="529">
        <f t="shared" si="0"/>
        <v>0</v>
      </c>
      <c r="F36" s="530">
        <f t="shared" si="0"/>
        <v>0</v>
      </c>
    </row>
    <row r="37" spans="1:6" s="503" customFormat="1" ht="15.75" customHeight="1" hidden="1">
      <c r="A37" s="477">
        <v>85410</v>
      </c>
      <c r="B37" s="531" t="s">
        <v>122</v>
      </c>
      <c r="C37" s="532">
        <v>111234</v>
      </c>
      <c r="D37" s="533">
        <f>D17+D22-D31</f>
        <v>0</v>
      </c>
      <c r="E37" s="533">
        <f>E17+E22-E31</f>
        <v>0</v>
      </c>
      <c r="F37" s="534">
        <f>F17+F22-F31</f>
        <v>0</v>
      </c>
    </row>
    <row r="38" ht="13.5" thickTop="1"/>
  </sheetData>
  <mergeCells count="2">
    <mergeCell ref="A7:F7"/>
    <mergeCell ref="A8:F8"/>
  </mergeCells>
  <printOptions horizontalCentered="1"/>
  <pageMargins left="0" right="0" top="0.984251968503937" bottom="0.984251968503937" header="0.5118110236220472" footer="0.5118110236220472"/>
  <pageSetup firstPageNumber="14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54"/>
  <sheetViews>
    <sheetView tabSelected="1" workbookViewId="0" topLeftCell="A16">
      <selection activeCell="Q29" sqref="Q29"/>
    </sheetView>
  </sheetViews>
  <sheetFormatPr defaultColWidth="9.00390625" defaultRowHeight="12.75"/>
  <cols>
    <col min="1" max="1" width="4.125" style="293" customWidth="1"/>
    <col min="2" max="2" width="5.375" style="293" customWidth="1"/>
    <col min="3" max="3" width="6.625" style="293" customWidth="1"/>
    <col min="4" max="4" width="5.125" style="579" customWidth="1"/>
    <col min="5" max="5" width="36.00390625" style="394" customWidth="1"/>
    <col min="6" max="8" width="8.875" style="394" customWidth="1"/>
    <col min="9" max="9" width="8.875" style="293" customWidth="1"/>
    <col min="10" max="10" width="7.375" style="293" customWidth="1"/>
    <col min="11" max="12" width="8.875" style="293" customWidth="1"/>
    <col min="13" max="13" width="8.125" style="293" customWidth="1"/>
    <col min="14" max="14" width="8.875" style="293" customWidth="1"/>
    <col min="15" max="16384" width="9.125" style="293" customWidth="1"/>
  </cols>
  <sheetData>
    <row r="1" spans="10:14" ht="12" customHeight="1">
      <c r="J1" s="2"/>
      <c r="L1" s="296" t="s">
        <v>232</v>
      </c>
      <c r="M1" s="2"/>
      <c r="N1" s="2"/>
    </row>
    <row r="2" spans="10:14" ht="12" customHeight="1">
      <c r="J2" s="7"/>
      <c r="L2" s="8" t="s">
        <v>233</v>
      </c>
      <c r="M2" s="8"/>
      <c r="N2" s="7"/>
    </row>
    <row r="3" spans="10:14" ht="12" customHeight="1">
      <c r="J3" s="7"/>
      <c r="L3" s="293" t="s">
        <v>1</v>
      </c>
      <c r="M3" s="7"/>
      <c r="N3" s="7"/>
    </row>
    <row r="4" spans="10:14" ht="12" customHeight="1">
      <c r="J4" s="7"/>
      <c r="L4" s="7" t="s">
        <v>163</v>
      </c>
      <c r="M4" s="7"/>
      <c r="N4" s="7"/>
    </row>
    <row r="5" spans="1:14" ht="21" customHeight="1">
      <c r="A5" s="299" t="s">
        <v>212</v>
      </c>
      <c r="B5" s="299"/>
      <c r="C5" s="580"/>
      <c r="D5" s="581"/>
      <c r="E5" s="582"/>
      <c r="F5" s="582"/>
      <c r="G5" s="582"/>
      <c r="H5" s="582"/>
      <c r="I5" s="583"/>
      <c r="J5" s="583"/>
      <c r="K5" s="583"/>
      <c r="L5" s="583"/>
      <c r="M5" s="583"/>
      <c r="N5" s="583"/>
    </row>
    <row r="6" spans="2:14" ht="13.5" thickBot="1">
      <c r="B6" s="584"/>
      <c r="M6" s="585"/>
      <c r="N6" s="585" t="s">
        <v>213</v>
      </c>
    </row>
    <row r="7" spans="1:14" ht="23.25" customHeight="1">
      <c r="A7" s="586" t="s">
        <v>214</v>
      </c>
      <c r="B7" s="587" t="s">
        <v>215</v>
      </c>
      <c r="C7" s="588" t="s">
        <v>216</v>
      </c>
      <c r="D7" s="587" t="s">
        <v>139</v>
      </c>
      <c r="E7" s="696" t="s">
        <v>217</v>
      </c>
      <c r="F7" s="698" t="s">
        <v>218</v>
      </c>
      <c r="G7" s="694"/>
      <c r="H7" s="694"/>
      <c r="I7" s="699"/>
      <c r="J7" s="699"/>
      <c r="K7" s="699"/>
      <c r="L7" s="694"/>
      <c r="M7" s="694"/>
      <c r="N7" s="695"/>
    </row>
    <row r="8" spans="1:14" ht="15" customHeight="1">
      <c r="A8" s="589"/>
      <c r="B8" s="590"/>
      <c r="C8" s="590"/>
      <c r="D8" s="590"/>
      <c r="E8" s="697"/>
      <c r="F8" s="591">
        <v>2009</v>
      </c>
      <c r="G8" s="592"/>
      <c r="H8" s="593"/>
      <c r="I8" s="592">
        <v>2010</v>
      </c>
      <c r="J8" s="592"/>
      <c r="K8" s="593"/>
      <c r="L8" s="594">
        <v>2011</v>
      </c>
      <c r="M8" s="595"/>
      <c r="N8" s="682"/>
    </row>
    <row r="9" spans="1:14" ht="29.25" customHeight="1">
      <c r="A9" s="596"/>
      <c r="B9" s="597"/>
      <c r="C9" s="597"/>
      <c r="D9" s="597"/>
      <c r="E9" s="689"/>
      <c r="F9" s="598" t="s">
        <v>219</v>
      </c>
      <c r="G9" s="599" t="s">
        <v>168</v>
      </c>
      <c r="H9" s="600" t="s">
        <v>169</v>
      </c>
      <c r="I9" s="601" t="s">
        <v>220</v>
      </c>
      <c r="J9" s="599" t="s">
        <v>168</v>
      </c>
      <c r="K9" s="600" t="s">
        <v>169</v>
      </c>
      <c r="L9" s="602" t="s">
        <v>220</v>
      </c>
      <c r="M9" s="598" t="s">
        <v>168</v>
      </c>
      <c r="N9" s="683" t="s">
        <v>169</v>
      </c>
    </row>
    <row r="10" spans="1:14" s="608" customFormat="1" ht="10.5" customHeight="1">
      <c r="A10" s="603">
        <v>1</v>
      </c>
      <c r="B10" s="604">
        <v>2</v>
      </c>
      <c r="C10" s="604">
        <v>3</v>
      </c>
      <c r="D10" s="604">
        <v>4</v>
      </c>
      <c r="E10" s="605">
        <v>5</v>
      </c>
      <c r="F10" s="604">
        <v>6</v>
      </c>
      <c r="G10" s="604">
        <v>7</v>
      </c>
      <c r="H10" s="606">
        <v>8</v>
      </c>
      <c r="I10" s="605">
        <v>9</v>
      </c>
      <c r="J10" s="604">
        <v>10</v>
      </c>
      <c r="K10" s="606">
        <v>11</v>
      </c>
      <c r="L10" s="607">
        <v>12</v>
      </c>
      <c r="M10" s="604">
        <v>13</v>
      </c>
      <c r="N10" s="684">
        <v>14</v>
      </c>
    </row>
    <row r="11" spans="1:14" s="669" customFormat="1" ht="15" customHeight="1">
      <c r="A11" s="674">
        <v>11</v>
      </c>
      <c r="B11" s="618">
        <v>600</v>
      </c>
      <c r="C11" s="619">
        <v>60016</v>
      </c>
      <c r="D11" s="620">
        <v>6050</v>
      </c>
      <c r="E11" s="621" t="s">
        <v>221</v>
      </c>
      <c r="F11" s="612">
        <v>1200</v>
      </c>
      <c r="G11" s="612">
        <v>-30</v>
      </c>
      <c r="H11" s="670">
        <f aca="true" t="shared" si="0" ref="H11:H25">SUM(F11:G11)</f>
        <v>1170</v>
      </c>
      <c r="I11" s="614"/>
      <c r="J11" s="612"/>
      <c r="K11" s="613"/>
      <c r="L11" s="668"/>
      <c r="M11" s="667"/>
      <c r="N11" s="685"/>
    </row>
    <row r="12" spans="1:14" s="616" customFormat="1" ht="12.75" customHeight="1">
      <c r="A12" s="609">
        <v>14</v>
      </c>
      <c r="B12" s="610">
        <v>600</v>
      </c>
      <c r="C12" s="610">
        <v>60016</v>
      </c>
      <c r="D12" s="611">
        <v>6050</v>
      </c>
      <c r="E12" s="617" t="s">
        <v>222</v>
      </c>
      <c r="F12" s="612">
        <v>1620</v>
      </c>
      <c r="G12" s="612">
        <v>-70</v>
      </c>
      <c r="H12" s="613">
        <f t="shared" si="0"/>
        <v>1550</v>
      </c>
      <c r="I12" s="614"/>
      <c r="J12" s="612"/>
      <c r="K12" s="613"/>
      <c r="L12" s="615"/>
      <c r="M12" s="612"/>
      <c r="N12" s="685"/>
    </row>
    <row r="13" spans="1:14" s="616" customFormat="1" ht="27.75" customHeight="1">
      <c r="A13" s="609">
        <v>20</v>
      </c>
      <c r="B13" s="610">
        <v>600</v>
      </c>
      <c r="C13" s="610">
        <v>60017</v>
      </c>
      <c r="D13" s="611">
        <v>6050</v>
      </c>
      <c r="E13" s="622" t="s">
        <v>223</v>
      </c>
      <c r="F13" s="612">
        <v>620</v>
      </c>
      <c r="G13" s="612">
        <v>-200</v>
      </c>
      <c r="H13" s="623">
        <f t="shared" si="0"/>
        <v>420</v>
      </c>
      <c r="I13" s="614"/>
      <c r="J13" s="612"/>
      <c r="K13" s="613"/>
      <c r="L13" s="615"/>
      <c r="M13" s="612"/>
      <c r="N13" s="685"/>
    </row>
    <row r="14" spans="1:14" s="616" customFormat="1" ht="15.75" customHeight="1">
      <c r="A14" s="609">
        <v>30</v>
      </c>
      <c r="B14" s="632">
        <v>900</v>
      </c>
      <c r="C14" s="610">
        <v>90095</v>
      </c>
      <c r="D14" s="611">
        <v>6050</v>
      </c>
      <c r="E14" s="672" t="s">
        <v>89</v>
      </c>
      <c r="F14" s="671">
        <v>66</v>
      </c>
      <c r="G14" s="612">
        <v>-18</v>
      </c>
      <c r="H14" s="623">
        <f t="shared" si="0"/>
        <v>48</v>
      </c>
      <c r="I14" s="614">
        <v>200</v>
      </c>
      <c r="J14" s="612"/>
      <c r="K14" s="613">
        <f>SUM(I14:J14)</f>
        <v>200</v>
      </c>
      <c r="L14" s="615">
        <v>200</v>
      </c>
      <c r="M14" s="612"/>
      <c r="N14" s="685">
        <f>SUM(L14:M14)</f>
        <v>200</v>
      </c>
    </row>
    <row r="15" spans="1:14" s="616" customFormat="1" ht="15.75" customHeight="1">
      <c r="A15" s="609">
        <v>32</v>
      </c>
      <c r="B15" s="632">
        <v>900</v>
      </c>
      <c r="C15" s="610">
        <v>90095</v>
      </c>
      <c r="D15" s="611">
        <v>6050</v>
      </c>
      <c r="E15" s="672" t="s">
        <v>162</v>
      </c>
      <c r="F15" s="671">
        <v>60</v>
      </c>
      <c r="G15" s="612">
        <v>-17</v>
      </c>
      <c r="H15" s="623">
        <f t="shared" si="0"/>
        <v>43</v>
      </c>
      <c r="I15" s="614">
        <v>100</v>
      </c>
      <c r="J15" s="612"/>
      <c r="K15" s="613">
        <f>SUM(I15:J15)</f>
        <v>100</v>
      </c>
      <c r="L15" s="615">
        <v>100</v>
      </c>
      <c r="M15" s="612"/>
      <c r="N15" s="685">
        <f>SUM(L15:M15)</f>
        <v>100</v>
      </c>
    </row>
    <row r="16" spans="1:14" s="628" customFormat="1" ht="15.75" customHeight="1">
      <c r="A16" s="609">
        <v>33</v>
      </c>
      <c r="B16" s="632">
        <v>900</v>
      </c>
      <c r="C16" s="610">
        <v>90095</v>
      </c>
      <c r="D16" s="610">
        <v>6050</v>
      </c>
      <c r="E16" s="633" t="s">
        <v>224</v>
      </c>
      <c r="F16" s="631">
        <v>137</v>
      </c>
      <c r="G16" s="624">
        <v>35</v>
      </c>
      <c r="H16" s="623">
        <f t="shared" si="0"/>
        <v>172</v>
      </c>
      <c r="I16" s="625">
        <v>300</v>
      </c>
      <c r="J16" s="626"/>
      <c r="K16" s="613">
        <f>I16+J16</f>
        <v>300</v>
      </c>
      <c r="L16" s="627">
        <v>300</v>
      </c>
      <c r="M16" s="626"/>
      <c r="N16" s="685">
        <f>L16+M16</f>
        <v>300</v>
      </c>
    </row>
    <row r="17" spans="1:14" s="628" customFormat="1" ht="15.75" customHeight="1">
      <c r="A17" s="609">
        <v>59</v>
      </c>
      <c r="B17" s="632">
        <v>801</v>
      </c>
      <c r="C17" s="610">
        <v>80104</v>
      </c>
      <c r="D17" s="610">
        <v>6210</v>
      </c>
      <c r="E17" s="630" t="s">
        <v>228</v>
      </c>
      <c r="F17" s="631">
        <v>360</v>
      </c>
      <c r="G17" s="624">
        <v>18.3</v>
      </c>
      <c r="H17" s="623">
        <f t="shared" si="0"/>
        <v>378.3</v>
      </c>
      <c r="I17" s="625"/>
      <c r="J17" s="626"/>
      <c r="K17" s="613"/>
      <c r="L17" s="627"/>
      <c r="M17" s="626"/>
      <c r="N17" s="686"/>
    </row>
    <row r="18" spans="1:14" s="629" customFormat="1" ht="15.75" customHeight="1">
      <c r="A18" s="609">
        <v>63</v>
      </c>
      <c r="B18" s="610">
        <v>801</v>
      </c>
      <c r="C18" s="610">
        <v>80120</v>
      </c>
      <c r="D18" s="610">
        <v>6050</v>
      </c>
      <c r="E18" s="630" t="s">
        <v>225</v>
      </c>
      <c r="F18" s="626">
        <v>161.9</v>
      </c>
      <c r="G18" s="626">
        <v>12</v>
      </c>
      <c r="H18" s="623">
        <f t="shared" si="0"/>
        <v>173.9</v>
      </c>
      <c r="I18" s="625"/>
      <c r="J18" s="626"/>
      <c r="K18" s="613"/>
      <c r="L18" s="627"/>
      <c r="M18" s="626"/>
      <c r="N18" s="686"/>
    </row>
    <row r="19" spans="1:14" s="629" customFormat="1" ht="15.75" customHeight="1">
      <c r="A19" s="609">
        <v>64</v>
      </c>
      <c r="B19" s="610">
        <v>801</v>
      </c>
      <c r="C19" s="610">
        <v>80130</v>
      </c>
      <c r="D19" s="610">
        <v>6050</v>
      </c>
      <c r="E19" s="630" t="s">
        <v>225</v>
      </c>
      <c r="F19" s="673">
        <v>152.4</v>
      </c>
      <c r="G19" s="626">
        <v>8</v>
      </c>
      <c r="H19" s="623">
        <f t="shared" si="0"/>
        <v>160.4</v>
      </c>
      <c r="I19" s="625"/>
      <c r="J19" s="626"/>
      <c r="K19" s="613"/>
      <c r="L19" s="627"/>
      <c r="M19" s="626"/>
      <c r="N19" s="686"/>
    </row>
    <row r="20" spans="1:14" s="629" customFormat="1" ht="15.75" customHeight="1">
      <c r="A20" s="609">
        <v>65</v>
      </c>
      <c r="B20" s="610">
        <v>801</v>
      </c>
      <c r="C20" s="610">
        <v>80140</v>
      </c>
      <c r="D20" s="610">
        <v>6050</v>
      </c>
      <c r="E20" s="630" t="s">
        <v>225</v>
      </c>
      <c r="F20" s="673">
        <v>41.6</v>
      </c>
      <c r="G20" s="626">
        <v>-9.6</v>
      </c>
      <c r="H20" s="623">
        <f t="shared" si="0"/>
        <v>32</v>
      </c>
      <c r="I20" s="625"/>
      <c r="J20" s="626"/>
      <c r="K20" s="613"/>
      <c r="L20" s="627"/>
      <c r="M20" s="626"/>
      <c r="N20" s="686"/>
    </row>
    <row r="21" spans="1:14" s="629" customFormat="1" ht="15.75" customHeight="1">
      <c r="A21" s="609">
        <v>66</v>
      </c>
      <c r="B21" s="610">
        <v>801</v>
      </c>
      <c r="C21" s="610">
        <v>80195</v>
      </c>
      <c r="D21" s="610">
        <v>6050</v>
      </c>
      <c r="E21" s="630" t="s">
        <v>225</v>
      </c>
      <c r="F21" s="673">
        <v>1899.9</v>
      </c>
      <c r="G21" s="626">
        <v>90</v>
      </c>
      <c r="H21" s="623">
        <f t="shared" si="0"/>
        <v>1989.9</v>
      </c>
      <c r="I21" s="625"/>
      <c r="J21" s="626"/>
      <c r="K21" s="613"/>
      <c r="L21" s="627"/>
      <c r="M21" s="626"/>
      <c r="N21" s="686"/>
    </row>
    <row r="22" spans="1:14" s="629" customFormat="1" ht="15.75" customHeight="1">
      <c r="A22" s="609">
        <v>73</v>
      </c>
      <c r="B22" s="610">
        <v>854</v>
      </c>
      <c r="C22" s="610">
        <v>85410</v>
      </c>
      <c r="D22" s="610">
        <v>6050</v>
      </c>
      <c r="E22" s="630" t="s">
        <v>229</v>
      </c>
      <c r="F22" s="673">
        <v>112.1</v>
      </c>
      <c r="G22" s="626">
        <v>6</v>
      </c>
      <c r="H22" s="623">
        <f t="shared" si="0"/>
        <v>118.1</v>
      </c>
      <c r="I22" s="625"/>
      <c r="J22" s="626"/>
      <c r="K22" s="613"/>
      <c r="L22" s="627"/>
      <c r="M22" s="626"/>
      <c r="N22" s="686"/>
    </row>
    <row r="23" spans="1:14" s="629" customFormat="1" ht="15.75" customHeight="1">
      <c r="A23" s="609">
        <v>84</v>
      </c>
      <c r="B23" s="610">
        <v>600</v>
      </c>
      <c r="C23" s="610">
        <v>60016</v>
      </c>
      <c r="D23" s="610">
        <v>6050</v>
      </c>
      <c r="E23" s="630" t="s">
        <v>231</v>
      </c>
      <c r="F23" s="673">
        <v>1800</v>
      </c>
      <c r="G23" s="626"/>
      <c r="H23" s="623">
        <f t="shared" si="0"/>
        <v>1800</v>
      </c>
      <c r="I23" s="625">
        <v>3100</v>
      </c>
      <c r="J23" s="626"/>
      <c r="K23" s="613">
        <f>I23+J23</f>
        <v>3100</v>
      </c>
      <c r="L23" s="627">
        <v>1000</v>
      </c>
      <c r="M23" s="626"/>
      <c r="N23" s="686">
        <f>SUM(L23:M23)</f>
        <v>1000</v>
      </c>
    </row>
    <row r="24" spans="1:14" s="628" customFormat="1" ht="15.75" customHeight="1">
      <c r="A24" s="609">
        <v>99</v>
      </c>
      <c r="B24" s="610">
        <v>900</v>
      </c>
      <c r="C24" s="610">
        <v>90004</v>
      </c>
      <c r="D24" s="610">
        <v>6050</v>
      </c>
      <c r="E24" s="617" t="s">
        <v>226</v>
      </c>
      <c r="F24" s="631">
        <v>700</v>
      </c>
      <c r="G24" s="624"/>
      <c r="H24" s="623">
        <f t="shared" si="0"/>
        <v>700</v>
      </c>
      <c r="I24" s="625">
        <v>1000</v>
      </c>
      <c r="J24" s="626"/>
      <c r="K24" s="613">
        <f>I24+J24</f>
        <v>1000</v>
      </c>
      <c r="L24" s="627">
        <v>1000</v>
      </c>
      <c r="M24" s="626"/>
      <c r="N24" s="685">
        <f>L24+M24</f>
        <v>1000</v>
      </c>
    </row>
    <row r="25" spans="1:14" s="628" customFormat="1" ht="15.75" customHeight="1">
      <c r="A25" s="609">
        <v>101</v>
      </c>
      <c r="B25" s="610">
        <v>921</v>
      </c>
      <c r="C25" s="610">
        <v>92108</v>
      </c>
      <c r="D25" s="611">
        <v>6050</v>
      </c>
      <c r="E25" s="617" t="s">
        <v>227</v>
      </c>
      <c r="F25" s="631">
        <v>600</v>
      </c>
      <c r="G25" s="624"/>
      <c r="H25" s="623">
        <f t="shared" si="0"/>
        <v>600</v>
      </c>
      <c r="I25" s="625">
        <v>2400</v>
      </c>
      <c r="J25" s="626"/>
      <c r="K25" s="613">
        <f>I25+J25</f>
        <v>2400</v>
      </c>
      <c r="L25" s="627">
        <v>6700</v>
      </c>
      <c r="M25" s="626">
        <v>-3000</v>
      </c>
      <c r="N25" s="685">
        <f>L25+M25</f>
        <v>3700</v>
      </c>
    </row>
    <row r="26" spans="1:14" s="628" customFormat="1" ht="27" customHeight="1" thickBot="1">
      <c r="A26" s="662">
        <v>127</v>
      </c>
      <c r="B26" s="663">
        <v>926</v>
      </c>
      <c r="C26" s="664">
        <v>92601</v>
      </c>
      <c r="D26" s="664">
        <v>6050</v>
      </c>
      <c r="E26" s="665" t="s">
        <v>230</v>
      </c>
      <c r="F26" s="636"/>
      <c r="G26" s="634"/>
      <c r="H26" s="637"/>
      <c r="I26" s="666">
        <v>0</v>
      </c>
      <c r="J26" s="635">
        <v>3000</v>
      </c>
      <c r="K26" s="613">
        <f>I26+J26</f>
        <v>3000</v>
      </c>
      <c r="L26" s="627">
        <v>0</v>
      </c>
      <c r="M26" s="626">
        <v>3000</v>
      </c>
      <c r="N26" s="685">
        <f>L26+M26</f>
        <v>3000</v>
      </c>
    </row>
    <row r="27" spans="1:24" s="646" customFormat="1" ht="21.75" customHeight="1" thickBot="1" thickTop="1">
      <c r="A27" s="638"/>
      <c r="B27" s="639"/>
      <c r="C27" s="639"/>
      <c r="D27" s="640"/>
      <c r="E27" s="641" t="s">
        <v>152</v>
      </c>
      <c r="F27" s="642">
        <f aca="true" t="shared" si="1" ref="F27:N27">SUM(F11:F26)</f>
        <v>9530.9</v>
      </c>
      <c r="G27" s="643">
        <f t="shared" si="1"/>
        <v>-175.3</v>
      </c>
      <c r="H27" s="644">
        <f t="shared" si="1"/>
        <v>9355.6</v>
      </c>
      <c r="I27" s="642">
        <f t="shared" si="1"/>
        <v>7100</v>
      </c>
      <c r="J27" s="643">
        <f t="shared" si="1"/>
        <v>3000</v>
      </c>
      <c r="K27" s="644">
        <f t="shared" si="1"/>
        <v>10100</v>
      </c>
      <c r="L27" s="642">
        <f t="shared" si="1"/>
        <v>9300</v>
      </c>
      <c r="M27" s="643">
        <f t="shared" si="1"/>
        <v>0</v>
      </c>
      <c r="N27" s="687">
        <f t="shared" si="1"/>
        <v>9300</v>
      </c>
      <c r="O27" s="645"/>
      <c r="P27" s="645"/>
      <c r="Q27" s="645"/>
      <c r="R27" s="645"/>
      <c r="S27" s="645"/>
      <c r="T27" s="645"/>
      <c r="U27" s="645"/>
      <c r="V27" s="645"/>
      <c r="W27" s="645"/>
      <c r="X27" s="645"/>
    </row>
    <row r="28" spans="4:26" s="647" customFormat="1" ht="13.5" thickTop="1">
      <c r="D28" s="648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</row>
    <row r="29" spans="2:15" ht="13.5">
      <c r="B29" s="649"/>
      <c r="C29" s="650"/>
      <c r="D29" s="650"/>
      <c r="E29" s="651"/>
      <c r="F29" s="651"/>
      <c r="G29" s="651"/>
      <c r="H29" s="651"/>
      <c r="I29" s="651"/>
      <c r="J29" s="651"/>
      <c r="K29" s="651"/>
      <c r="L29" s="651"/>
      <c r="M29" s="651"/>
      <c r="N29" s="651"/>
      <c r="O29" s="652"/>
    </row>
    <row r="30" spans="2:15" ht="13.5">
      <c r="B30" s="649"/>
      <c r="D30" s="293"/>
      <c r="E30" s="653"/>
      <c r="F30" s="653"/>
      <c r="G30" s="653"/>
      <c r="H30" s="653"/>
      <c r="I30" s="653"/>
      <c r="J30" s="653"/>
      <c r="K30" s="653"/>
      <c r="L30" s="653"/>
      <c r="M30" s="653"/>
      <c r="N30" s="653"/>
      <c r="O30" s="354"/>
    </row>
    <row r="31" spans="2:15" ht="12.75">
      <c r="B31" s="654"/>
      <c r="D31" s="655"/>
      <c r="E31" s="653"/>
      <c r="F31" s="653"/>
      <c r="G31" s="653"/>
      <c r="H31" s="653"/>
      <c r="I31" s="653"/>
      <c r="J31" s="653"/>
      <c r="K31" s="653"/>
      <c r="L31" s="653"/>
      <c r="M31" s="653"/>
      <c r="N31" s="653"/>
      <c r="O31" s="354"/>
    </row>
    <row r="32" spans="4:17" ht="18">
      <c r="D32" s="648"/>
      <c r="E32" s="656"/>
      <c r="F32" s="656"/>
      <c r="G32" s="656"/>
      <c r="H32" s="656"/>
      <c r="I32" s="656"/>
      <c r="J32" s="656"/>
      <c r="K32" s="656"/>
      <c r="L32" s="656"/>
      <c r="M32" s="656"/>
      <c r="N32" s="656"/>
      <c r="O32" s="656"/>
      <c r="P32" s="656"/>
      <c r="Q32" s="656"/>
    </row>
    <row r="33" spans="4:26" s="656" customFormat="1" ht="18">
      <c r="D33" s="648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</row>
    <row r="34" s="349" customFormat="1" ht="12.75">
      <c r="D34" s="657"/>
    </row>
    <row r="35" s="349" customFormat="1" ht="12.75">
      <c r="D35" s="657"/>
    </row>
    <row r="36" spans="4:17" s="349" customFormat="1" ht="12.75">
      <c r="D36" s="648"/>
      <c r="E36" s="658"/>
      <c r="F36" s="658"/>
      <c r="G36" s="658"/>
      <c r="H36" s="658"/>
      <c r="I36" s="658"/>
      <c r="J36" s="658"/>
      <c r="K36" s="658"/>
      <c r="L36" s="658"/>
      <c r="M36" s="658"/>
      <c r="N36" s="658"/>
      <c r="O36" s="658"/>
      <c r="P36" s="658"/>
      <c r="Q36" s="658"/>
    </row>
    <row r="37" spans="4:26" s="349" customFormat="1" ht="12.75">
      <c r="D37" s="648"/>
      <c r="E37" s="658"/>
      <c r="F37" s="658"/>
      <c r="G37" s="658"/>
      <c r="H37" s="658"/>
      <c r="I37" s="658"/>
      <c r="J37" s="658"/>
      <c r="K37" s="658"/>
      <c r="L37" s="658"/>
      <c r="M37" s="658"/>
      <c r="N37" s="658"/>
      <c r="O37" s="658"/>
      <c r="P37" s="658"/>
      <c r="Q37" s="658"/>
      <c r="R37" s="658"/>
      <c r="S37" s="658"/>
      <c r="T37" s="658"/>
      <c r="U37" s="658"/>
      <c r="V37" s="658"/>
      <c r="W37" s="658"/>
      <c r="X37" s="658"/>
      <c r="Y37" s="658"/>
      <c r="Z37" s="658"/>
    </row>
    <row r="38" spans="4:23" s="658" customFormat="1" ht="12.75">
      <c r="D38" s="648"/>
      <c r="E38" s="349"/>
      <c r="F38" s="349"/>
      <c r="G38" s="349"/>
      <c r="H38" s="349"/>
      <c r="O38" s="349"/>
      <c r="P38" s="349"/>
      <c r="Q38" s="349"/>
      <c r="R38" s="349"/>
      <c r="S38" s="349"/>
      <c r="T38" s="349"/>
      <c r="U38" s="349"/>
      <c r="V38" s="349"/>
      <c r="W38" s="349"/>
    </row>
    <row r="39" spans="4:26" s="658" customFormat="1" ht="12.75">
      <c r="D39" s="648"/>
      <c r="E39" s="349"/>
      <c r="F39" s="349"/>
      <c r="G39" s="349"/>
      <c r="H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</row>
    <row r="40" spans="4:14" s="349" customFormat="1" ht="12.75">
      <c r="D40" s="648"/>
      <c r="I40" s="658"/>
      <c r="J40" s="658"/>
      <c r="K40" s="658"/>
      <c r="L40" s="658"/>
      <c r="M40" s="658"/>
      <c r="N40" s="658"/>
    </row>
    <row r="41" spans="4:14" s="349" customFormat="1" ht="12.75">
      <c r="D41" s="648"/>
      <c r="E41" s="659"/>
      <c r="F41" s="659"/>
      <c r="G41" s="659"/>
      <c r="H41" s="659"/>
      <c r="I41" s="660"/>
      <c r="J41" s="660"/>
      <c r="K41" s="660"/>
      <c r="L41" s="660"/>
      <c r="M41" s="660"/>
      <c r="N41" s="660"/>
    </row>
    <row r="42" spans="4:14" s="349" customFormat="1" ht="12.75">
      <c r="D42" s="661"/>
      <c r="E42" s="659"/>
      <c r="F42" s="659"/>
      <c r="G42" s="659"/>
      <c r="H42" s="659"/>
      <c r="I42" s="660"/>
      <c r="J42" s="660"/>
      <c r="K42" s="660"/>
      <c r="L42" s="660"/>
      <c r="M42" s="660"/>
      <c r="N42" s="660"/>
    </row>
    <row r="43" spans="4:14" s="349" customFormat="1" ht="12.75">
      <c r="D43" s="661"/>
      <c r="E43" s="659"/>
      <c r="F43" s="659"/>
      <c r="G43" s="659"/>
      <c r="H43" s="659"/>
      <c r="I43" s="660"/>
      <c r="J43" s="660"/>
      <c r="K43" s="660"/>
      <c r="L43" s="660"/>
      <c r="M43" s="660"/>
      <c r="N43" s="660"/>
    </row>
    <row r="44" spans="4:23" s="349" customFormat="1" ht="12.75">
      <c r="D44" s="661"/>
      <c r="E44" s="659"/>
      <c r="F44" s="659"/>
      <c r="G44" s="659"/>
      <c r="H44" s="659"/>
      <c r="I44" s="660"/>
      <c r="J44" s="660"/>
      <c r="K44" s="660"/>
      <c r="L44" s="660"/>
      <c r="M44" s="660"/>
      <c r="N44" s="660"/>
      <c r="O44" s="659"/>
      <c r="P44" s="659"/>
      <c r="Q44" s="659"/>
      <c r="R44" s="659"/>
      <c r="S44" s="659"/>
      <c r="T44" s="659"/>
      <c r="U44" s="659"/>
      <c r="V44" s="659"/>
      <c r="W44" s="659"/>
    </row>
    <row r="45" spans="4:26" s="349" customFormat="1" ht="12.75">
      <c r="D45" s="661"/>
      <c r="E45" s="659"/>
      <c r="F45" s="659"/>
      <c r="G45" s="659"/>
      <c r="H45" s="659"/>
      <c r="I45" s="660"/>
      <c r="J45" s="660"/>
      <c r="K45" s="660"/>
      <c r="L45" s="660"/>
      <c r="M45" s="660"/>
      <c r="N45" s="660"/>
      <c r="O45" s="659"/>
      <c r="P45" s="659"/>
      <c r="Q45" s="659"/>
      <c r="R45" s="659"/>
      <c r="S45" s="659"/>
      <c r="T45" s="659"/>
      <c r="U45" s="659"/>
      <c r="V45" s="659"/>
      <c r="W45" s="659"/>
      <c r="X45" s="659"/>
      <c r="Y45" s="659"/>
      <c r="Z45" s="659"/>
    </row>
    <row r="46" spans="4:14" s="659" customFormat="1" ht="12.75">
      <c r="D46" s="661"/>
      <c r="I46" s="660"/>
      <c r="J46" s="660"/>
      <c r="K46" s="660"/>
      <c r="L46" s="660"/>
      <c r="M46" s="660"/>
      <c r="N46" s="660"/>
    </row>
    <row r="47" spans="4:14" s="659" customFormat="1" ht="12.75">
      <c r="D47" s="661"/>
      <c r="I47" s="660"/>
      <c r="J47" s="660"/>
      <c r="K47" s="660"/>
      <c r="L47" s="660"/>
      <c r="M47" s="660"/>
      <c r="N47" s="660"/>
    </row>
    <row r="48" spans="4:14" s="659" customFormat="1" ht="12.75">
      <c r="D48" s="661"/>
      <c r="I48" s="660"/>
      <c r="J48" s="660"/>
      <c r="K48" s="660"/>
      <c r="L48" s="660"/>
      <c r="M48" s="660"/>
      <c r="N48" s="660"/>
    </row>
    <row r="49" spans="4:14" s="659" customFormat="1" ht="12.75">
      <c r="D49" s="661"/>
      <c r="I49" s="660"/>
      <c r="J49" s="660"/>
      <c r="K49" s="660"/>
      <c r="L49" s="660"/>
      <c r="M49" s="660"/>
      <c r="N49" s="660"/>
    </row>
    <row r="50" spans="4:14" s="659" customFormat="1" ht="12.75">
      <c r="D50" s="661"/>
      <c r="E50" s="394"/>
      <c r="F50" s="394"/>
      <c r="G50" s="394"/>
      <c r="H50" s="394"/>
      <c r="I50" s="293"/>
      <c r="J50" s="293"/>
      <c r="K50" s="293"/>
      <c r="L50" s="293"/>
      <c r="M50" s="293"/>
      <c r="N50" s="293"/>
    </row>
    <row r="51" spans="4:14" s="659" customFormat="1" ht="12.75">
      <c r="D51" s="579"/>
      <c r="E51" s="394"/>
      <c r="F51" s="394"/>
      <c r="G51" s="394"/>
      <c r="H51" s="394"/>
      <c r="I51" s="293"/>
      <c r="J51" s="293"/>
      <c r="K51" s="293"/>
      <c r="L51" s="293"/>
      <c r="M51" s="293"/>
      <c r="N51" s="293"/>
    </row>
    <row r="52" spans="4:14" s="659" customFormat="1" ht="12.75">
      <c r="D52" s="579"/>
      <c r="E52" s="394"/>
      <c r="F52" s="394"/>
      <c r="G52" s="394"/>
      <c r="H52" s="394"/>
      <c r="I52" s="293"/>
      <c r="J52" s="293"/>
      <c r="K52" s="293"/>
      <c r="L52" s="293"/>
      <c r="M52" s="293"/>
      <c r="N52" s="293"/>
    </row>
    <row r="53" spans="4:23" s="659" customFormat="1" ht="12.75">
      <c r="D53" s="579"/>
      <c r="E53" s="394"/>
      <c r="F53" s="394"/>
      <c r="G53" s="394"/>
      <c r="H53" s="394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</row>
    <row r="54" spans="4:26" s="659" customFormat="1" ht="12.75">
      <c r="D54" s="579"/>
      <c r="E54" s="394"/>
      <c r="F54" s="394"/>
      <c r="G54" s="394"/>
      <c r="H54" s="394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</row>
  </sheetData>
  <mergeCells count="3">
    <mergeCell ref="L7:N7"/>
    <mergeCell ref="E7:E9"/>
    <mergeCell ref="F7:K7"/>
  </mergeCells>
  <printOptions horizontalCentered="1"/>
  <pageMargins left="0" right="0" top="0.984251968503937" bottom="0.3937007874015748" header="0.5118110236220472" footer="0.5118110236220472"/>
  <pageSetup firstPageNumber="15" useFirstPageNumber="1" horizontalDpi="300" verticalDpi="300" orientation="landscape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krolm</cp:lastModifiedBy>
  <cp:lastPrinted>2009-10-23T07:54:57Z</cp:lastPrinted>
  <dcterms:created xsi:type="dcterms:W3CDTF">2009-10-07T06:02:38Z</dcterms:created>
  <dcterms:modified xsi:type="dcterms:W3CDTF">2009-10-23T12:56:05Z</dcterms:modified>
  <cp:category/>
  <cp:version/>
  <cp:contentType/>
  <cp:contentStatus/>
</cp:coreProperties>
</file>