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70" windowHeight="6975" activeTab="6"/>
  </bookViews>
  <sheets>
    <sheet name=" Nr 1" sheetId="1" r:id="rId1"/>
    <sheet name="Nr 2" sheetId="2" r:id="rId2"/>
    <sheet name="Nr 3" sheetId="3" r:id="rId3"/>
    <sheet name="Nr 4" sheetId="4" r:id="rId4"/>
    <sheet name="Nr 5" sheetId="5" r:id="rId5"/>
    <sheet name="Nr 6 " sheetId="6" r:id="rId6"/>
    <sheet name="Nr 7" sheetId="7" r:id="rId7"/>
  </sheets>
  <definedNames>
    <definedName name="_xlnm.Print_Titles" localSheetId="0">' Nr 1'!$8:$10</definedName>
    <definedName name="_xlnm.Print_Titles" localSheetId="1">'Nr 2'!$8:$10</definedName>
    <definedName name="_xlnm.Print_Titles" localSheetId="6">'Nr 7'!$8:$11</definedName>
  </definedNames>
  <calcPr fullCalcOnLoad="1"/>
</workbook>
</file>

<file path=xl/sharedStrings.xml><?xml version="1.0" encoding="utf-8"?>
<sst xmlns="http://schemas.openxmlformats.org/spreadsheetml/2006/main" count="439" uniqueCount="267">
  <si>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</si>
  <si>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</si>
  <si>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</si>
  <si>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</si>
  <si>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</si>
  <si>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</si>
  <si>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</si>
  <si>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</si>
  <si>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</si>
  <si>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</si>
  <si>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</si>
  <si>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 xml:space="preserve">Zwiększenia </t>
  </si>
  <si>
    <t>POMOC SPOŁECZNA</t>
  </si>
  <si>
    <t>Pozostała działalność</t>
  </si>
  <si>
    <t>E</t>
  </si>
  <si>
    <t>TRANSPORT I ŁĄCZNOŚĆ</t>
  </si>
  <si>
    <t>Drogi publiczne gminne</t>
  </si>
  <si>
    <t>Zmniejszenia</t>
  </si>
  <si>
    <t>0970</t>
  </si>
  <si>
    <t>OŚWIATA I WYCHOWANIE</t>
  </si>
  <si>
    <t>4300</t>
  </si>
  <si>
    <t>Zakup materiałów i wyposażenia</t>
  </si>
  <si>
    <t>IK</t>
  </si>
  <si>
    <t>per saldo</t>
  </si>
  <si>
    <t>Rady Miejskiej w Koszalinie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</si>
  <si>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</si>
  <si>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</si>
  <si>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</si>
  <si>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</si>
  <si>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</si>
  <si>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</si>
  <si>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</si>
  <si>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</si>
  <si>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</si>
  <si>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</si>
  <si>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</si>
  <si>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</si>
  <si>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</si>
  <si>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</si>
  <si>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</si>
  <si>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</si>
  <si>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</si>
  <si>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</si>
  <si>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</si>
  <si>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t>Załącznik nr 1 do Uchwały</t>
  </si>
  <si>
    <t>Różne opłaty i składki</t>
  </si>
  <si>
    <t>Załącznik nr 2 do Uchwały</t>
  </si>
  <si>
    <t>80195</t>
  </si>
  <si>
    <t>Podróże służbowe zagraniczne</t>
  </si>
  <si>
    <t>Zakup pomocy naukowych, dydaktycznych i książek</t>
  </si>
  <si>
    <t>Załącznik nr 4 do Uchwały</t>
  </si>
  <si>
    <t>RWZ</t>
  </si>
  <si>
    <t>2708</t>
  </si>
  <si>
    <t>KULTURA I OCHRONA DZIEDZICTWA NARODOWEGO</t>
  </si>
  <si>
    <t>92105</t>
  </si>
  <si>
    <t>Pozostałe zadania w zakresie kultury</t>
  </si>
  <si>
    <t>92195</t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</si>
  <si>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"XII Polsko - Niemiecki Festiwal Młodzieży Koszalin 2007"</t>
    </r>
  </si>
  <si>
    <r>
      <t xml:space="preserve">Środki na dofinansowanie własnych zadań bieżących gmin pozyskane z innych źródeł  - </t>
    </r>
    <r>
      <rPr>
        <i/>
        <sz val="10"/>
        <rFont val="Arial Narrow"/>
        <family val="2"/>
      </rPr>
      <t>"Pomern Design2006"</t>
    </r>
  </si>
  <si>
    <t>KULTURA FIZYCZNA I SPORT</t>
  </si>
  <si>
    <t>Zakup materiałów papierniczych do sprzętu drukarskiego i urządzeń kserograficznych</t>
  </si>
  <si>
    <t xml:space="preserve">Zakup akcesoriów komputerowych, w tym programów i licencji </t>
  </si>
  <si>
    <t>750</t>
  </si>
  <si>
    <t>ADMINISTRACJA PUBLICZNA</t>
  </si>
  <si>
    <t>75095</t>
  </si>
  <si>
    <t>Zakup usług obejmujących wykonanie ekspertyz, analiz i opinii</t>
  </si>
  <si>
    <t>KS</t>
  </si>
  <si>
    <t xml:space="preserve">GOSPODARKA KOMUNALNA I OCHRONA ŚRODOWISKA </t>
  </si>
  <si>
    <t>90095</t>
  </si>
  <si>
    <t>DZIAŁALNOŚĆ USŁUGOWA</t>
  </si>
  <si>
    <t>6050</t>
  </si>
  <si>
    <t>Drogi wewnętrzne</t>
  </si>
  <si>
    <t>Wydatki inwestycyjne jednostek budżetowych:</t>
  </si>
  <si>
    <r>
      <t xml:space="preserve">Środki na dofinansowanie własnych zadań bieżących gmin pozyskane z innych źródeł -  </t>
    </r>
    <r>
      <rPr>
        <i/>
        <sz val="10"/>
        <rFont val="Arial Narrow"/>
        <family val="2"/>
      </rPr>
      <t>"Program Comenius - Partnerskie projekty szkół 2007/2008"</t>
    </r>
  </si>
  <si>
    <t>Lp.</t>
  </si>
  <si>
    <t>Dział</t>
  </si>
  <si>
    <t>Rozdział</t>
  </si>
  <si>
    <t>Nazwa programu inwestycyjnego i zadania finansowanego z budżetu</t>
  </si>
  <si>
    <t>Zmiany</t>
  </si>
  <si>
    <t>Plan pierwotny</t>
  </si>
  <si>
    <t>Plan po zmianach</t>
  </si>
  <si>
    <t>Załącznik nr 5 do Uchwały</t>
  </si>
  <si>
    <t xml:space="preserve">ZMIANY PLANU PRZYCHODÓW I WYDATKÓW DOCHODÓW WŁASNYCH  </t>
  </si>
  <si>
    <t xml:space="preserve">    GMINA  </t>
  </si>
  <si>
    <t>Dział, rozdział        §</t>
  </si>
  <si>
    <t>Przewidywane wykonanie w 2006 roku</t>
  </si>
  <si>
    <t>I</t>
  </si>
  <si>
    <t>Stan środków  na początek roku</t>
  </si>
  <si>
    <t>II</t>
  </si>
  <si>
    <t xml:space="preserve">PRZYCHODY </t>
  </si>
  <si>
    <t>TRANSPORT  I  ŁĄCZNOŚĆ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</si>
  <si>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</si>
  <si>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</si>
  <si>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</si>
  <si>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</si>
  <si>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</si>
  <si>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</si>
  <si>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Wpływy z różnych dochodów</t>
  </si>
  <si>
    <t>III</t>
  </si>
  <si>
    <t>WYDATKI OGÓŁEM</t>
  </si>
  <si>
    <t>Zakup usług remontowych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</si>
  <si>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</si>
  <si>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</si>
  <si>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</si>
  <si>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</si>
  <si>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</si>
  <si>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</si>
  <si>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</si>
  <si>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</si>
  <si>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</si>
  <si>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</si>
  <si>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Gospodarka ściekowa i ochrona wód</t>
  </si>
  <si>
    <t>Pozostałe odsetki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</si>
  <si>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</si>
  <si>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</si>
  <si>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</si>
  <si>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</si>
  <si>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</si>
  <si>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</si>
  <si>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</si>
  <si>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</si>
  <si>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IV</t>
  </si>
  <si>
    <t>Stan środków na koniec roku (I+II-III)</t>
  </si>
  <si>
    <t xml:space="preserve">    POWIAT  </t>
  </si>
  <si>
    <t>Drogi publiczne w miastach na prawach powiatu - bez dróg gminnych</t>
  </si>
  <si>
    <t>Zakup energii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</si>
  <si>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</si>
  <si>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</si>
  <si>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</si>
  <si>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</si>
  <si>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</si>
  <si>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</si>
  <si>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 xml:space="preserve">                                                                                                      Rady Miejskiej w Koszalinie</t>
  </si>
  <si>
    <t>ZMIANY PLANU FINANSOWEGO</t>
  </si>
  <si>
    <t xml:space="preserve">   POWIATOWEGO FUNDUSZU GOSPODARKI </t>
  </si>
  <si>
    <t xml:space="preserve">   ZASOBEM GEODEZYJNYM I KARTOGRAFICZNYM</t>
  </si>
  <si>
    <t>Przewidywane wykonanie                     2005 r.</t>
  </si>
  <si>
    <t>Fundusz Gospodarki Zasobem Geodezyjnym i Kartograficznym</t>
  </si>
  <si>
    <t>710          71030</t>
  </si>
  <si>
    <t>PRZYCHODY W CIĄGU ROKU</t>
  </si>
  <si>
    <t>Grzywny i inne kary pieniężne od osób prawnych i innych jednostek organizacyjnych</t>
  </si>
  <si>
    <t>0830</t>
  </si>
  <si>
    <t>Wpływy z usług</t>
  </si>
  <si>
    <t>0920</t>
  </si>
  <si>
    <t>PRZYCHODY OGÓŁEM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</si>
  <si>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</si>
  <si>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</si>
  <si>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</si>
  <si>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</si>
  <si>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</si>
  <si>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</si>
  <si>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</si>
  <si>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</si>
  <si>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inwestycyjne</t>
  </si>
  <si>
    <t>Wydatki na zakupy inwestycyjne funduszy celowych</t>
  </si>
  <si>
    <t>V</t>
  </si>
  <si>
    <t>STAN ŚRODKÓW OBROTOWYCH  
NA KONIEC ROKU</t>
  </si>
  <si>
    <t>z dnia 19 lutego 2009 roku</t>
  </si>
  <si>
    <t>ZMIANY  PLANU  DOCHODÓW  I  WYDATKÓW  NA  ZADANIA  WŁASNE  GMINY                                      W  2009  ROKU</t>
  </si>
  <si>
    <t>POZOSTAŁE ZADANIA W ZAKRESIE POLITYKI SPOŁECZNEJ</t>
  </si>
  <si>
    <t>85305</t>
  </si>
  <si>
    <t>Żłobki</t>
  </si>
  <si>
    <t>2510</t>
  </si>
  <si>
    <t>Dotacja podmiotowa z budżetu dla zakładu budżetowego</t>
  </si>
  <si>
    <t>85311</t>
  </si>
  <si>
    <t>Rehabilitacja zawodowa i społeczna osób niepełnosprawnych</t>
  </si>
  <si>
    <t>2580</t>
  </si>
  <si>
    <t>Dotacja podmiotowa z budżetu dla jednostek niezaliczanych do sektora finansów publicznych</t>
  </si>
  <si>
    <t>"Program Comenius - Partnerskie projekty"</t>
  </si>
  <si>
    <t>2707</t>
  </si>
  <si>
    <t>4217</t>
  </si>
  <si>
    <t>4247</t>
  </si>
  <si>
    <t>4307</t>
  </si>
  <si>
    <t>Podróże służbowe krajowe</t>
  </si>
  <si>
    <t>4417</t>
  </si>
  <si>
    <t>4427</t>
  </si>
  <si>
    <t>4437</t>
  </si>
  <si>
    <t>4747</t>
  </si>
  <si>
    <t>4757</t>
  </si>
  <si>
    <t>75023</t>
  </si>
  <si>
    <t>Urząd Miejski</t>
  </si>
  <si>
    <t>OA</t>
  </si>
  <si>
    <t>SZKOLNICTWO WYŻSZE</t>
  </si>
  <si>
    <t>80309</t>
  </si>
  <si>
    <t>3250</t>
  </si>
  <si>
    <t>Stypendia różne</t>
  </si>
  <si>
    <t>2520</t>
  </si>
  <si>
    <t>Dotacja podmiotowa z budżetu dla uczelni publicznej</t>
  </si>
  <si>
    <t>Pomoc materialna dla studentów i doktorantów</t>
  </si>
  <si>
    <t>0910</t>
  </si>
  <si>
    <t>Odsetki od nieterminowych wpłat z tytułu podatków i opłat</t>
  </si>
  <si>
    <t xml:space="preserve">                                        ZARZĄDU DRÓG MIEJSKICH NA 2009 ROK</t>
  </si>
  <si>
    <t>Załącznik nr 7 do Uchwały</t>
  </si>
  <si>
    <t xml:space="preserve">                                                                                                      Załącznik Nr 6 do Uchwały</t>
  </si>
  <si>
    <t xml:space="preserve">                                                                                                      z dnia 19 lutego 2009 roku     </t>
  </si>
  <si>
    <t>GOSPODARKA MIESZKANIOWA</t>
  </si>
  <si>
    <r>
      <t>Wydatki inwestycyjne jednostek budżetowych -</t>
    </r>
    <r>
      <rPr>
        <i/>
        <sz val="10"/>
        <rFont val="Arial Narrow"/>
        <family val="2"/>
      </rPr>
      <t xml:space="preserve"> "Budownictwo mieszkaniowe" (Budynki przy ul. Przemysłowej)</t>
    </r>
  </si>
  <si>
    <t>80120</t>
  </si>
  <si>
    <t>Licea ogólnokształcące</t>
  </si>
  <si>
    <t>90001</t>
  </si>
  <si>
    <t>"Boiska sportowe przy SP Nr 10"</t>
  </si>
  <si>
    <t>"Boiska sportowe przy SP Nr 17"</t>
  </si>
  <si>
    <t>Obiekty sportowe</t>
  </si>
  <si>
    <t>Parking przy ul.Na Skarpie - E. Kwiatkowskiego</t>
  </si>
  <si>
    <t xml:space="preserve"> "Uzbrojenie terenu pod SSSE - Kompleks Koszalin" (Budowa dróg wraz z oświetleniem)</t>
  </si>
  <si>
    <t>"Osiedle Wilkowo - uzbrojenie</t>
  </si>
  <si>
    <t>75022</t>
  </si>
  <si>
    <t>Rada Miejska</t>
  </si>
  <si>
    <t>BRM</t>
  </si>
  <si>
    <t>Różne wydatki na rzecz osób fizycznych</t>
  </si>
  <si>
    <t>OCHRONA ZDROWIA</t>
  </si>
  <si>
    <t>PU</t>
  </si>
  <si>
    <t>3000</t>
  </si>
  <si>
    <t>85154</t>
  </si>
  <si>
    <t>Przeciwdziałanie alkoholizmowi</t>
  </si>
  <si>
    <t>Wpłaty jednostek na fundusz celowy</t>
  </si>
  <si>
    <r>
      <t xml:space="preserve">Opłaty czynszowe za pomieszczenia biurowe - </t>
    </r>
    <r>
      <rPr>
        <i/>
        <sz val="10"/>
        <rFont val="Arial Narrow"/>
        <family val="2"/>
      </rPr>
      <t>RO"Nowobramskie"</t>
    </r>
  </si>
  <si>
    <r>
      <t xml:space="preserve">Zakup usług remontowych - </t>
    </r>
    <r>
      <rPr>
        <i/>
        <sz val="10"/>
        <rFont val="Arial Narrow"/>
        <family val="2"/>
      </rPr>
      <t>RO "Nowobramskie"</t>
    </r>
  </si>
  <si>
    <t>85203</t>
  </si>
  <si>
    <r>
      <t xml:space="preserve">Ośrodki wsparcia - </t>
    </r>
    <r>
      <rPr>
        <b/>
        <i/>
        <sz val="10"/>
        <rFont val="Arial Narrow"/>
        <family val="2"/>
      </rPr>
      <t>"Złoty Wiek"</t>
    </r>
  </si>
  <si>
    <t>Odpis na ZFŚS</t>
  </si>
  <si>
    <t>85219</t>
  </si>
  <si>
    <t>Ośrodki pomocy społecznej</t>
  </si>
  <si>
    <t>85228</t>
  </si>
  <si>
    <t>Usługi opiekuńcze i specjalistyczne usługi opiekuńcze</t>
  </si>
  <si>
    <r>
      <t>Wydatki inwestycyjne jednostek budżetowych -</t>
    </r>
    <r>
      <rPr>
        <i/>
        <sz val="10"/>
        <rFont val="Arial Narrow"/>
        <family val="2"/>
      </rPr>
      <t xml:space="preserve"> "Kolektor północny"</t>
    </r>
  </si>
  <si>
    <t>Modernizacja placówek w ramach Polsko-Niemieckiej Współpracy Młodzieżowej Koszalin- Strasburg</t>
  </si>
  <si>
    <t>80104</t>
  </si>
  <si>
    <t>Przedszkola</t>
  </si>
  <si>
    <t>6210</t>
  </si>
  <si>
    <t>Dotacje celowe z budżetu na finansowanie lub dofinansowanie kosztów realizacji inwestycji i zakupów inwestycyjnych zakładów budżetowych</t>
  </si>
  <si>
    <t>Przedszkole Nr 19</t>
  </si>
  <si>
    <t>Aktualizacja dokumentacji technicznej i audytów energetycznych</t>
  </si>
  <si>
    <t>Łącznik  w budynku i elewacja II LO im. Wł.Broniewskiego</t>
  </si>
  <si>
    <t>Łącznik budynku II LO</t>
  </si>
  <si>
    <t>Elewacja budynku II LO</t>
  </si>
  <si>
    <t>Łącznik w budynku i elewacja II LO im.W. Broniewskiego</t>
  </si>
  <si>
    <t>Budownictwo mieszkaniowe</t>
  </si>
  <si>
    <t xml:space="preserve"> NA 2009 ROK</t>
  </si>
  <si>
    <t>Plan</t>
  </si>
  <si>
    <t xml:space="preserve">Plan po zmianach                         </t>
  </si>
  <si>
    <t xml:space="preserve">Plan po zmianach </t>
  </si>
  <si>
    <t xml:space="preserve">Plan                                   </t>
  </si>
  <si>
    <t xml:space="preserve"> 710          71030</t>
  </si>
  <si>
    <t>Remont i modernizacja przedszkoli</t>
  </si>
  <si>
    <t>Filharmonia - sala koncertowa</t>
  </si>
  <si>
    <t>Boisko sportowe przy Szkole Podstawowej nr 7</t>
  </si>
  <si>
    <t>Uzbrojenie terenu pod Słupską Specjalną Strefę Ekonomiczną, Kompleks Koszalin</t>
  </si>
  <si>
    <t>Boiska sportowe przy SP Nr 10</t>
  </si>
  <si>
    <t>Boiska sportowe przy SP Nr 17</t>
  </si>
  <si>
    <t>Kolektor północny</t>
  </si>
  <si>
    <t>Przedszkole Nr 19" - 1 250,0 tys. zł,</t>
  </si>
  <si>
    <t>Wysokość wydatków w latach:</t>
  </si>
  <si>
    <t>w tys. zł</t>
  </si>
  <si>
    <t>Elewacja budynku II LO -  610,0 tys. zł)</t>
  </si>
  <si>
    <t xml:space="preserve">Plan po zmianach                                        </t>
  </si>
  <si>
    <t>NA  2009  ROK</t>
  </si>
  <si>
    <t>ZMIANY  W   PLANIE  WYDATKÓW NA ZADANIA   WŁASNE  POWIATU                                          W  2009  ROKU</t>
  </si>
  <si>
    <t>80101</t>
  </si>
  <si>
    <t>Szkoły podstawowe</t>
  </si>
  <si>
    <r>
      <t xml:space="preserve">Wydatki inwestycyjne jednostek budżetowych - </t>
    </r>
    <r>
      <rPr>
        <i/>
        <sz val="10"/>
        <rFont val="Arial Narrow"/>
        <family val="2"/>
      </rPr>
      <t>"Boisko sportowe przy Szkole Podstawowej Nr 7, ul. Wojska Polskiego"</t>
    </r>
  </si>
  <si>
    <t>ZMIANY LIMITÓW  WYDATKÓW  BUDŻETOWYCH  NA  WIELOLETNIE  PROGRAMY  INWESTYCYJNE W  LATACH  2009 - 2011</t>
  </si>
  <si>
    <t>"Termomodernizacja budynków oświatowych w Gminie Miasto Koszalin"                                                                                              w tym 2009 r.:</t>
  </si>
  <si>
    <t xml:space="preserve">Nr  XXXI / 357/ 2009  </t>
  </si>
  <si>
    <t xml:space="preserve">Nr  XXXI / 357 / 2009  </t>
  </si>
  <si>
    <t xml:space="preserve">                                                                                                      Nr XXXI / 357 / 2009 </t>
  </si>
  <si>
    <t>Termomodernizacja budynków oświatowych w Gminie Miasto Koszalin: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</si>
</sst>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3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3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  <font>
      <sz val="10"/>
      <name val="MS Sans Serif"/>
      <family val="0"/>
    </font>
    <font>
      <i/>
      <sz val="9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15" fillId="0" borderId="9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0" xfId="0" applyNumberFormat="1" applyFont="1" applyFill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3" fontId="1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6" fillId="0" borderId="2" xfId="0" applyNumberFormat="1" applyFont="1" applyFill="1" applyBorder="1" applyAlignment="1" applyProtection="1">
      <alignment vertical="center"/>
      <protection locked="0"/>
    </xf>
    <xf numFmtId="0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164" fontId="15" fillId="0" borderId="23" xfId="21" applyNumberFormat="1" applyFont="1" applyFill="1" applyBorder="1" applyAlignment="1" applyProtection="1">
      <alignment vertical="center" wrapText="1"/>
      <protection locked="0"/>
    </xf>
    <xf numFmtId="3" fontId="15" fillId="0" borderId="24" xfId="0" applyNumberFormat="1" applyFont="1" applyFill="1" applyBorder="1" applyAlignment="1" applyProtection="1">
      <alignment horizontal="right" vertical="center"/>
      <protection locked="0"/>
    </xf>
    <xf numFmtId="1" fontId="14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6" xfId="21" applyNumberFormat="1" applyFont="1" applyFill="1" applyBorder="1" applyAlignment="1" applyProtection="1">
      <alignment vertical="center" wrapText="1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49" fontId="15" fillId="0" borderId="27" xfId="0" applyNumberFormat="1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vertical="center"/>
      <protection locked="0"/>
    </xf>
    <xf numFmtId="0" fontId="20" fillId="0" borderId="2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1" fillId="0" borderId="24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>
      <alignment vertical="center"/>
    </xf>
    <xf numFmtId="0" fontId="9" fillId="0" borderId="30" xfId="0" applyNumberFormat="1" applyFont="1" applyFill="1" applyBorder="1" applyAlignment="1" applyProtection="1">
      <alignment/>
      <protection locked="0"/>
    </xf>
    <xf numFmtId="0" fontId="6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>
      <alignment vertical="center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164" fontId="15" fillId="0" borderId="1" xfId="21" applyNumberFormat="1" applyFont="1" applyFill="1" applyBorder="1" applyAlignment="1" applyProtection="1">
      <alignment vertical="center" wrapText="1"/>
      <protection locked="0"/>
    </xf>
    <xf numFmtId="49" fontId="14" fillId="0" borderId="32" xfId="0" applyNumberFormat="1" applyFont="1" applyFill="1" applyBorder="1" applyAlignment="1" applyProtection="1">
      <alignment horizontal="center" vertical="center"/>
      <protection locked="0"/>
    </xf>
    <xf numFmtId="164" fontId="14" fillId="0" borderId="33" xfId="21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164" fontId="14" fillId="0" borderId="34" xfId="21" applyNumberFormat="1" applyFont="1" applyFill="1" applyBorder="1" applyAlignment="1" applyProtection="1">
      <alignment vertical="center" wrapText="1"/>
      <protection locked="0"/>
    </xf>
    <xf numFmtId="164" fontId="15" fillId="0" borderId="35" xfId="21" applyNumberFormat="1" applyFont="1" applyFill="1" applyBorder="1" applyAlignment="1" applyProtection="1">
      <alignment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0" applyNumberFormat="1" applyFont="1" applyFill="1" applyBorder="1" applyAlignment="1" applyProtection="1">
      <alignment horizontal="center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21" fillId="0" borderId="40" xfId="0" applyNumberFormat="1" applyFont="1" applyFill="1" applyBorder="1" applyAlignment="1" applyProtection="1">
      <alignment horizontal="right" vertical="center"/>
      <protection locked="0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49" fontId="15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5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14" fillId="0" borderId="42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9" xfId="0" applyNumberFormat="1" applyFont="1" applyFill="1" applyBorder="1" applyAlignment="1" applyProtection="1">
      <alignment vertical="center" wrapText="1"/>
      <protection locked="0"/>
    </xf>
    <xf numFmtId="1" fontId="1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5" fillId="0" borderId="43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5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" xfId="21" applyNumberFormat="1" applyFont="1" applyFill="1" applyBorder="1" applyAlignment="1" applyProtection="1">
      <alignment vertical="center" wrapText="1"/>
      <protection locked="0"/>
    </xf>
    <xf numFmtId="3" fontId="14" fillId="0" borderId="34" xfId="0" applyNumberFormat="1" applyFont="1" applyFill="1" applyBorder="1" applyAlignment="1" applyProtection="1">
      <alignment vertical="center" wrapText="1"/>
      <protection locked="0"/>
    </xf>
    <xf numFmtId="1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5" fillId="0" borderId="44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 applyProtection="1">
      <alignment horizontal="right" vertical="center"/>
      <protection locked="0"/>
    </xf>
    <xf numFmtId="3" fontId="16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Border="1" applyAlignment="1">
      <alignment vertical="center"/>
    </xf>
    <xf numFmtId="49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7" xfId="0" applyNumberFormat="1" applyFont="1" applyFill="1" applyBorder="1" applyAlignment="1" applyProtection="1">
      <alignment horizontal="center" vertical="top" wrapText="1"/>
      <protection locked="0"/>
    </xf>
    <xf numFmtId="3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>
      <alignment vertical="center"/>
    </xf>
    <xf numFmtId="0" fontId="20" fillId="0" borderId="15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/>
    </xf>
    <xf numFmtId="0" fontId="9" fillId="0" borderId="50" xfId="0" applyFont="1" applyBorder="1" applyAlignment="1">
      <alignment/>
    </xf>
    <xf numFmtId="3" fontId="9" fillId="0" borderId="50" xfId="0" applyNumberFormat="1" applyFont="1" applyBorder="1" applyAlignment="1">
      <alignment/>
    </xf>
    <xf numFmtId="0" fontId="14" fillId="0" borderId="2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14" fillId="0" borderId="29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horizontal="centerContinuous" vertical="center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18" fillId="0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/>
    </xf>
    <xf numFmtId="0" fontId="18" fillId="0" borderId="49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4" fillId="0" borderId="53" xfId="0" applyFont="1" applyBorder="1" applyAlignment="1">
      <alignment horizontal="centerContinuous" vertical="center" wrapText="1"/>
    </xf>
    <xf numFmtId="0" fontId="14" fillId="0" borderId="54" xfId="0" applyFont="1" applyBorder="1" applyAlignment="1">
      <alignment horizontal="centerContinuous" vertical="center" wrapText="1"/>
    </xf>
    <xf numFmtId="0" fontId="14" fillId="0" borderId="55" xfId="0" applyFont="1" applyBorder="1" applyAlignment="1">
      <alignment horizontal="centerContinuous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18" applyFont="1" applyAlignment="1">
      <alignment horizontal="left" vertical="center"/>
      <protection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3" fillId="0" borderId="3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3" fontId="13" fillId="0" borderId="59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29" xfId="0" applyFont="1" applyBorder="1" applyAlignment="1">
      <alignment horizontal="left" vertical="center" wrapText="1"/>
    </xf>
    <xf numFmtId="4" fontId="14" fillId="0" borderId="19" xfId="0" applyNumberFormat="1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3" fontId="14" fillId="0" borderId="60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3" fontId="14" fillId="0" borderId="6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3" fontId="14" fillId="0" borderId="61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3" fontId="14" fillId="0" borderId="19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18" fillId="0" borderId="34" xfId="0" applyFont="1" applyFill="1" applyBorder="1" applyAlignment="1">
      <alignment vertical="center" wrapText="1"/>
    </xf>
    <xf numFmtId="3" fontId="18" fillId="0" borderId="51" xfId="0" applyNumberFormat="1" applyFont="1" applyBorder="1" applyAlignment="1">
      <alignment vertical="center"/>
    </xf>
    <xf numFmtId="4" fontId="18" fillId="0" borderId="34" xfId="0" applyNumberFormat="1" applyFont="1" applyBorder="1" applyAlignment="1">
      <alignment vertical="center"/>
    </xf>
    <xf numFmtId="3" fontId="18" fillId="0" borderId="5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3" fillId="0" borderId="1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14" fillId="0" borderId="29" xfId="0" applyFont="1" applyBorder="1" applyAlignment="1">
      <alignment horizontal="left" vertical="center"/>
    </xf>
    <xf numFmtId="4" fontId="14" fillId="0" borderId="60" xfId="0" applyNumberFormat="1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4" fontId="5" fillId="0" borderId="61" xfId="0" applyNumberFormat="1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3" fontId="25" fillId="0" borderId="62" xfId="0" applyNumberFormat="1" applyFont="1" applyBorder="1" applyAlignment="1">
      <alignment vertical="center"/>
    </xf>
    <xf numFmtId="0" fontId="14" fillId="0" borderId="19" xfId="0" applyNumberFormat="1" applyFont="1" applyFill="1" applyBorder="1" applyAlignment="1" applyProtection="1">
      <alignment vertical="center" wrapText="1"/>
      <protection locked="0"/>
    </xf>
    <xf numFmtId="0" fontId="14" fillId="0" borderId="53" xfId="0" applyNumberFormat="1" applyFont="1" applyFill="1" applyBorder="1" applyAlignment="1" applyProtection="1">
      <alignment vertical="center" wrapText="1"/>
      <protection locked="0"/>
    </xf>
    <xf numFmtId="3" fontId="14" fillId="0" borderId="63" xfId="0" applyNumberFormat="1" applyFont="1" applyBorder="1" applyAlignment="1">
      <alignment vertical="center"/>
    </xf>
    <xf numFmtId="4" fontId="14" fillId="0" borderId="33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0" fontId="3" fillId="0" borderId="23" xfId="0" applyNumberFormat="1" applyFont="1" applyFill="1" applyBorder="1" applyAlignment="1" applyProtection="1">
      <alignment vertical="center" wrapText="1"/>
      <protection locked="0"/>
    </xf>
    <xf numFmtId="0" fontId="14" fillId="0" borderId="34" xfId="0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4" fontId="14" fillId="0" borderId="34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59" xfId="0" applyNumberFormat="1" applyFont="1" applyBorder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14" fillId="0" borderId="61" xfId="0" applyNumberFormat="1" applyFont="1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3" fontId="18" fillId="0" borderId="54" xfId="0" applyNumberFormat="1" applyFont="1" applyBorder="1" applyAlignment="1">
      <alignment vertical="center"/>
    </xf>
    <xf numFmtId="4" fontId="18" fillId="0" borderId="63" xfId="0" applyNumberFormat="1" applyFont="1" applyBorder="1" applyAlignment="1">
      <alignment vertical="center"/>
    </xf>
    <xf numFmtId="3" fontId="18" fillId="0" borderId="6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57" xfId="0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4" fontId="3" fillId="0" borderId="53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0" fontId="25" fillId="0" borderId="57" xfId="0" applyFont="1" applyBorder="1" applyAlignment="1">
      <alignment vertical="center" wrapText="1"/>
    </xf>
    <xf numFmtId="3" fontId="25" fillId="0" borderId="54" xfId="0" applyNumberFormat="1" applyFont="1" applyBorder="1" applyAlignment="1">
      <alignment vertical="center"/>
    </xf>
    <xf numFmtId="4" fontId="25" fillId="0" borderId="53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3" fillId="0" borderId="47" xfId="0" applyNumberFormat="1" applyFont="1" applyBorder="1" applyAlignment="1">
      <alignment horizontal="center" vertical="center" wrapText="1"/>
    </xf>
    <xf numFmtId="1" fontId="13" fillId="0" borderId="34" xfId="0" applyNumberFormat="1" applyFont="1" applyBorder="1" applyAlignment="1">
      <alignment horizontal="center" vertical="center" wrapText="1"/>
    </xf>
    <xf numFmtId="1" fontId="13" fillId="0" borderId="34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3" fontId="14" fillId="0" borderId="29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Border="1" applyAlignment="1">
      <alignment horizontal="right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49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7" xfId="0" applyNumberFormat="1" applyFont="1" applyFill="1" applyBorder="1" applyAlignment="1" applyProtection="1">
      <alignment vertical="center" wrapText="1"/>
      <protection/>
    </xf>
    <xf numFmtId="3" fontId="3" fillId="0" borderId="57" xfId="0" applyNumberFormat="1" applyFont="1" applyBorder="1" applyAlignment="1">
      <alignment horizontal="right" vertical="center"/>
    </xf>
    <xf numFmtId="164" fontId="3" fillId="0" borderId="34" xfId="21" applyNumberFormat="1" applyFont="1" applyFill="1" applyBorder="1" applyAlignment="1" applyProtection="1">
      <alignment vertical="center" wrapText="1"/>
      <protection locked="0"/>
    </xf>
    <xf numFmtId="0" fontId="3" fillId="0" borderId="49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64" xfId="0" applyNumberFormat="1" applyFont="1" applyFill="1" applyBorder="1" applyAlignment="1" applyProtection="1">
      <alignment horizontal="center" vertical="center"/>
      <protection locked="0"/>
    </xf>
    <xf numFmtId="164" fontId="14" fillId="0" borderId="53" xfId="21" applyNumberFormat="1" applyFont="1" applyFill="1" applyBorder="1" applyAlignment="1" applyProtection="1">
      <alignment vertical="center" wrapText="1"/>
      <protection locked="0"/>
    </xf>
    <xf numFmtId="0" fontId="18" fillId="0" borderId="57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 applyProtection="1">
      <alignment horizontal="right" vertical="center"/>
      <protection locked="0"/>
    </xf>
    <xf numFmtId="3" fontId="14" fillId="0" borderId="66" xfId="0" applyNumberFormat="1" applyFont="1" applyFill="1" applyBorder="1" applyAlignment="1" applyProtection="1">
      <alignment horizontal="right" vertical="center"/>
      <protection locked="0"/>
    </xf>
    <xf numFmtId="3" fontId="14" fillId="0" borderId="67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4" fontId="18" fillId="0" borderId="26" xfId="0" applyNumberFormat="1" applyFont="1" applyBorder="1" applyAlignment="1">
      <alignment vertical="center"/>
    </xf>
    <xf numFmtId="4" fontId="14" fillId="0" borderId="63" xfId="0" applyNumberFormat="1" applyFont="1" applyBorder="1" applyAlignment="1">
      <alignment vertical="center"/>
    </xf>
    <xf numFmtId="4" fontId="14" fillId="0" borderId="26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14" fillId="0" borderId="68" xfId="0" applyNumberFormat="1" applyFont="1" applyBorder="1" applyAlignment="1">
      <alignment vertical="center"/>
    </xf>
    <xf numFmtId="4" fontId="14" fillId="0" borderId="50" xfId="0" applyNumberFormat="1" applyFont="1" applyBorder="1" applyAlignment="1">
      <alignment vertical="center"/>
    </xf>
    <xf numFmtId="4" fontId="18" fillId="0" borderId="33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" fontId="25" fillId="0" borderId="5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10" fillId="0" borderId="23" xfId="0" applyNumberFormat="1" applyFont="1" applyBorder="1" applyAlignment="1">
      <alignment vertical="center"/>
    </xf>
    <xf numFmtId="49" fontId="15" fillId="0" borderId="43" xfId="0" applyNumberFormat="1" applyFont="1" applyFill="1" applyBorder="1" applyAlignment="1" applyProtection="1">
      <alignment horizontal="centerContinuous" vertical="center"/>
      <protection locked="0"/>
    </xf>
    <xf numFmtId="3" fontId="15" fillId="0" borderId="35" xfId="0" applyNumberFormat="1" applyFont="1" applyFill="1" applyBorder="1" applyAlignment="1" applyProtection="1">
      <alignment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4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34" xfId="0" applyNumberFormat="1" applyFont="1" applyFill="1" applyBorder="1" applyAlignment="1" applyProtection="1">
      <alignment vertical="center" wrapText="1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40" xfId="0" applyNumberFormat="1" applyFont="1" applyFill="1" applyBorder="1" applyAlignment="1" applyProtection="1">
      <alignment horizontal="right" vertical="center"/>
      <protection locked="0"/>
    </xf>
    <xf numFmtId="3" fontId="18" fillId="0" borderId="69" xfId="0" applyNumberFormat="1" applyFont="1" applyFill="1" applyBorder="1" applyAlignment="1" applyProtection="1">
      <alignment horizontal="right" vertical="center"/>
      <protection locked="0"/>
    </xf>
    <xf numFmtId="164" fontId="10" fillId="0" borderId="34" xfId="21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0" xfId="0" applyNumberFormat="1" applyFont="1" applyFill="1" applyBorder="1" applyAlignment="1" applyProtection="1">
      <alignment vertical="center" wrapText="1"/>
      <protection locked="0"/>
    </xf>
    <xf numFmtId="0" fontId="18" fillId="0" borderId="50" xfId="0" applyNumberFormat="1" applyFont="1" applyFill="1" applyBorder="1" applyAlignment="1" applyProtection="1">
      <alignment horizontal="center" vertical="center"/>
      <protection locked="0"/>
    </xf>
    <xf numFmtId="3" fontId="14" fillId="0" borderId="71" xfId="0" applyNumberFormat="1" applyFont="1" applyFill="1" applyBorder="1" applyAlignment="1" applyProtection="1">
      <alignment horizontal="right" vertical="center"/>
      <protection locked="0"/>
    </xf>
    <xf numFmtId="3" fontId="14" fillId="0" borderId="69" xfId="0" applyNumberFormat="1" applyFont="1" applyFill="1" applyBorder="1" applyAlignment="1" applyProtection="1">
      <alignment horizontal="right" vertical="center"/>
      <protection locked="0"/>
    </xf>
    <xf numFmtId="3" fontId="14" fillId="0" borderId="72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Continuous" vertical="center"/>
      <protection locked="0"/>
    </xf>
    <xf numFmtId="49" fontId="3" fillId="0" borderId="27" xfId="0" applyNumberFormat="1" applyFont="1" applyFill="1" applyBorder="1" applyAlignment="1" applyProtection="1">
      <alignment horizontal="centerContinuous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49" fontId="10" fillId="0" borderId="64" xfId="0" applyNumberFormat="1" applyFont="1" applyFill="1" applyBorder="1" applyAlignment="1" applyProtection="1">
      <alignment horizontal="centerContinuous" vertical="center"/>
      <protection locked="0"/>
    </xf>
    <xf numFmtId="3" fontId="19" fillId="0" borderId="65" xfId="0" applyNumberFormat="1" applyFont="1" applyFill="1" applyBorder="1" applyAlignment="1" applyProtection="1">
      <alignment horizontal="right" vertical="center"/>
      <protection locked="0"/>
    </xf>
    <xf numFmtId="3" fontId="19" fillId="0" borderId="66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1" fontId="15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7" xfId="21" applyNumberFormat="1" applyFont="1" applyFill="1" applyBorder="1" applyAlignment="1" applyProtection="1">
      <alignment vertical="center" wrapText="1"/>
      <protection locked="0"/>
    </xf>
    <xf numFmtId="0" fontId="19" fillId="0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1" fontId="13" fillId="0" borderId="51" xfId="0" applyNumberFormat="1" applyFont="1" applyFill="1" applyBorder="1" applyAlignment="1" applyProtection="1">
      <alignment horizontal="center" vertical="center" wrapText="1"/>
      <protection/>
    </xf>
    <xf numFmtId="3" fontId="6" fillId="0" borderId="51" xfId="0" applyNumberFormat="1" applyFont="1" applyBorder="1" applyAlignment="1">
      <alignment horizontal="right" vertical="center"/>
    </xf>
    <xf numFmtId="3" fontId="18" fillId="0" borderId="75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5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vertical="center"/>
    </xf>
    <xf numFmtId="3" fontId="3" fillId="0" borderId="54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165" fontId="18" fillId="0" borderId="4" xfId="0" applyNumberFormat="1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1" fontId="13" fillId="0" borderId="46" xfId="0" applyNumberFormat="1" applyFont="1" applyBorder="1" applyAlignment="1">
      <alignment horizontal="center" vertical="center" wrapText="1"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3" fontId="14" fillId="0" borderId="9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18" fillId="0" borderId="80" xfId="0" applyFont="1" applyBorder="1" applyAlignment="1">
      <alignment horizontal="center" vertical="top" wrapText="1"/>
    </xf>
    <xf numFmtId="0" fontId="6" fillId="0" borderId="77" xfId="0" applyFont="1" applyBorder="1" applyAlignment="1">
      <alignment horizontal="center" vertical="center"/>
    </xf>
    <xf numFmtId="165" fontId="12" fillId="0" borderId="81" xfId="0" applyNumberFormat="1" applyFont="1" applyBorder="1" applyAlignment="1">
      <alignment horizontal="center" vertical="center" wrapText="1"/>
    </xf>
    <xf numFmtId="3" fontId="18" fillId="0" borderId="77" xfId="0" applyNumberFormat="1" applyFont="1" applyBorder="1" applyAlignment="1">
      <alignment horizontal="center" vertical="center" wrapText="1"/>
    </xf>
    <xf numFmtId="165" fontId="18" fillId="0" borderId="81" xfId="0" applyNumberFormat="1" applyFont="1" applyBorder="1" applyAlignment="1">
      <alignment horizontal="center" vertical="center" wrapText="1"/>
    </xf>
    <xf numFmtId="3" fontId="18" fillId="0" borderId="82" xfId="0" applyNumberFormat="1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3" fontId="13" fillId="0" borderId="8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/>
    </xf>
    <xf numFmtId="4" fontId="14" fillId="0" borderId="84" xfId="0" applyNumberFormat="1" applyFont="1" applyBorder="1" applyAlignment="1">
      <alignment vertical="center"/>
    </xf>
    <xf numFmtId="0" fontId="15" fillId="0" borderId="70" xfId="0" applyFont="1" applyBorder="1" applyAlignment="1">
      <alignment horizontal="center" vertical="center"/>
    </xf>
    <xf numFmtId="4" fontId="14" fillId="0" borderId="85" xfId="0" applyNumberFormat="1" applyFont="1" applyBorder="1" applyAlignment="1">
      <alignment vertical="center"/>
    </xf>
    <xf numFmtId="0" fontId="14" fillId="0" borderId="86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4" fontId="18" fillId="0" borderId="87" xfId="0" applyNumberFormat="1" applyFont="1" applyBorder="1" applyAlignment="1">
      <alignment vertical="center"/>
    </xf>
    <xf numFmtId="49" fontId="3" fillId="0" borderId="88" xfId="0" applyNumberFormat="1" applyFont="1" applyFill="1" applyBorder="1" applyAlignment="1">
      <alignment horizontal="center" vertical="center"/>
    </xf>
    <xf numFmtId="4" fontId="3" fillId="0" borderId="89" xfId="0" applyNumberFormat="1" applyFont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4" fontId="3" fillId="0" borderId="9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4" fontId="10" fillId="0" borderId="89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4" fontId="25" fillId="0" borderId="89" xfId="0" applyNumberFormat="1" applyFont="1" applyBorder="1" applyAlignment="1">
      <alignment vertical="center"/>
    </xf>
    <xf numFmtId="0" fontId="25" fillId="0" borderId="74" xfId="0" applyFont="1" applyBorder="1" applyAlignment="1">
      <alignment horizontal="center" vertical="center"/>
    </xf>
    <xf numFmtId="4" fontId="25" fillId="0" borderId="90" xfId="0" applyNumberFormat="1" applyFont="1" applyBorder="1" applyAlignment="1">
      <alignment vertical="center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74" xfId="0" applyNumberFormat="1" applyFont="1" applyFill="1" applyBorder="1" applyAlignment="1" applyProtection="1">
      <alignment horizontal="center" vertical="center"/>
      <protection locked="0"/>
    </xf>
    <xf numFmtId="4" fontId="14" fillId="0" borderId="87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46" xfId="0" applyFont="1" applyBorder="1" applyAlignment="1">
      <alignment horizontal="center" vertical="center"/>
    </xf>
    <xf numFmtId="4" fontId="14" fillId="0" borderId="83" xfId="0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3" fontId="18" fillId="0" borderId="91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3" fontId="13" fillId="0" borderId="92" xfId="0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4" fontId="18" fillId="0" borderId="83" xfId="0" applyNumberFormat="1" applyFont="1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4" fontId="5" fillId="0" borderId="85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" fontId="10" fillId="0" borderId="92" xfId="0" applyNumberFormat="1" applyFont="1" applyBorder="1" applyAlignment="1">
      <alignment vertical="center"/>
    </xf>
    <xf numFmtId="0" fontId="18" fillId="0" borderId="94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5" fillId="0" borderId="9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14" fillId="0" borderId="9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3" fontId="14" fillId="0" borderId="9" xfId="0" applyNumberFormat="1" applyFont="1" applyBorder="1" applyAlignment="1">
      <alignment/>
    </xf>
    <xf numFmtId="3" fontId="9" fillId="0" borderId="8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8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3" fillId="0" borderId="86" xfId="0" applyFont="1" applyBorder="1" applyAlignment="1">
      <alignment/>
    </xf>
    <xf numFmtId="3" fontId="9" fillId="0" borderId="72" xfId="0" applyNumberFormat="1" applyFont="1" applyBorder="1" applyAlignment="1">
      <alignment/>
    </xf>
    <xf numFmtId="0" fontId="15" fillId="0" borderId="14" xfId="0" applyFont="1" applyBorder="1" applyAlignment="1">
      <alignment/>
    </xf>
    <xf numFmtId="3" fontId="6" fillId="0" borderId="3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Continuous" vertical="center"/>
    </xf>
    <xf numFmtId="4" fontId="6" fillId="0" borderId="10" xfId="0" applyNumberFormat="1" applyFont="1" applyBorder="1" applyAlignment="1">
      <alignment horizontal="centerContinuous"/>
    </xf>
    <xf numFmtId="0" fontId="10" fillId="0" borderId="47" xfId="0" applyFont="1" applyFill="1" applyBorder="1" applyAlignment="1">
      <alignment horizontal="center" vertical="center"/>
    </xf>
    <xf numFmtId="164" fontId="10" fillId="0" borderId="57" xfId="0" applyNumberFormat="1" applyFont="1" applyFill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vertical="center" wrapText="1"/>
    </xf>
    <xf numFmtId="3" fontId="3" fillId="0" borderId="53" xfId="0" applyNumberFormat="1" applyFont="1" applyFill="1" applyBorder="1" applyAlignment="1" applyProtection="1">
      <alignment vertical="center" wrapText="1"/>
      <protection locked="0"/>
    </xf>
    <xf numFmtId="3" fontId="18" fillId="0" borderId="65" xfId="0" applyNumberFormat="1" applyFont="1" applyFill="1" applyBorder="1" applyAlignment="1" applyProtection="1">
      <alignment horizontal="right" vertical="center"/>
      <protection locked="0"/>
    </xf>
    <xf numFmtId="3" fontId="18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3" fontId="10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35" xfId="21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13" fillId="0" borderId="4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57" xfId="0" applyNumberFormat="1" applyFont="1" applyFill="1" applyBorder="1" applyAlignment="1" applyProtection="1">
      <alignment vertical="center" wrapText="1"/>
      <protection locked="0"/>
    </xf>
    <xf numFmtId="0" fontId="18" fillId="0" borderId="11" xfId="0" applyFont="1" applyBorder="1" applyAlignment="1">
      <alignment horizontal="center" wrapText="1"/>
    </xf>
    <xf numFmtId="0" fontId="18" fillId="0" borderId="9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Continuous" vertical="center" wrapText="1"/>
    </xf>
    <xf numFmtId="0" fontId="18" fillId="0" borderId="74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5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vertical="center"/>
    </xf>
    <xf numFmtId="164" fontId="10" fillId="0" borderId="49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9" fillId="0" borderId="44" xfId="0" applyNumberFormat="1" applyFont="1" applyBorder="1" applyAlignment="1">
      <alignment vertical="center"/>
    </xf>
    <xf numFmtId="164" fontId="19" fillId="0" borderId="89" xfId="0" applyNumberFormat="1" applyFont="1" applyBorder="1" applyAlignment="1">
      <alignment vertical="center"/>
    </xf>
    <xf numFmtId="164" fontId="10" fillId="0" borderId="39" xfId="0" applyNumberFormat="1" applyFont="1" applyBorder="1" applyAlignment="1">
      <alignment vertical="center"/>
    </xf>
    <xf numFmtId="164" fontId="10" fillId="0" borderId="34" xfId="0" applyNumberFormat="1" applyFont="1" applyBorder="1" applyAlignment="1">
      <alignment vertical="center"/>
    </xf>
    <xf numFmtId="164" fontId="19" fillId="0" borderId="83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164" fontId="10" fillId="0" borderId="83" xfId="0" applyNumberFormat="1" applyFont="1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164" fontId="10" fillId="0" borderId="47" xfId="0" applyNumberFormat="1" applyFont="1" applyBorder="1" applyAlignment="1">
      <alignment vertical="center"/>
    </xf>
    <xf numFmtId="164" fontId="10" fillId="0" borderId="73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vertical="center"/>
    </xf>
    <xf numFmtId="164" fontId="19" fillId="0" borderId="92" xfId="0" applyNumberFormat="1" applyFont="1" applyBorder="1" applyAlignment="1">
      <alignment vertical="center"/>
    </xf>
    <xf numFmtId="164" fontId="19" fillId="0" borderId="65" xfId="0" applyNumberFormat="1" applyFont="1" applyBorder="1" applyAlignment="1">
      <alignment vertical="center"/>
    </xf>
    <xf numFmtId="164" fontId="10" fillId="0" borderId="56" xfId="0" applyNumberFormat="1" applyFont="1" applyBorder="1" applyAlignment="1">
      <alignment vertical="center"/>
    </xf>
    <xf numFmtId="164" fontId="10" fillId="0" borderId="57" xfId="0" applyNumberFormat="1" applyFont="1" applyBorder="1" applyAlignment="1">
      <alignment vertical="center"/>
    </xf>
    <xf numFmtId="164" fontId="19" fillId="0" borderId="90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164" fontId="6" fillId="0" borderId="38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3" fontId="19" fillId="0" borderId="9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>
      <alignment horizontal="center" vertical="center" wrapText="1"/>
    </xf>
    <xf numFmtId="3" fontId="16" fillId="0" borderId="98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8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30">
      <selection activeCell="B34" sqref="B34"/>
    </sheetView>
  </sheetViews>
  <sheetFormatPr defaultColWidth="9.00390625" defaultRowHeight="12.75"/>
  <cols>
    <col min="1" max="1" width="6.875" style="31" customWidth="1"/>
    <col min="2" max="2" width="41.25390625" style="31" customWidth="1"/>
    <col min="3" max="3" width="6.375" style="31" customWidth="1"/>
    <col min="4" max="6" width="13.375" style="31" customWidth="1"/>
    <col min="7" max="7" width="10.00390625" style="31" customWidth="1"/>
    <col min="8" max="8" width="13.875" style="31" customWidth="1"/>
    <col min="9" max="9" width="14.375" style="31" customWidth="1"/>
    <col min="10" max="16384" width="10.00390625" style="31" customWidth="1"/>
  </cols>
  <sheetData>
    <row r="1" spans="4:5" ht="12" customHeight="1">
      <c r="D1" s="2"/>
      <c r="E1" s="2" t="s">
        <v>44</v>
      </c>
    </row>
    <row r="2" spans="1:5" ht="12" customHeight="1">
      <c r="A2" s="32"/>
      <c r="B2" s="33"/>
      <c r="C2" s="34"/>
      <c r="D2" s="50"/>
      <c r="E2" s="50" t="s">
        <v>264</v>
      </c>
    </row>
    <row r="3" spans="1:5" ht="12" customHeight="1">
      <c r="A3" s="32"/>
      <c r="B3" s="33"/>
      <c r="C3" s="34"/>
      <c r="D3" s="50"/>
      <c r="E3" s="50" t="s">
        <v>24</v>
      </c>
    </row>
    <row r="4" spans="1:5" ht="12" customHeight="1">
      <c r="A4" s="32"/>
      <c r="B4" s="33"/>
      <c r="C4" s="34"/>
      <c r="D4" s="50"/>
      <c r="E4" s="50" t="s">
        <v>157</v>
      </c>
    </row>
    <row r="5" spans="1:5" ht="15.75" customHeight="1">
      <c r="A5" s="32"/>
      <c r="B5" s="33"/>
      <c r="C5" s="34"/>
      <c r="D5" s="34"/>
      <c r="E5" s="34"/>
    </row>
    <row r="6" spans="1:6" s="19" customFormat="1" ht="35.25" customHeight="1">
      <c r="A6" s="21" t="s">
        <v>158</v>
      </c>
      <c r="B6" s="22"/>
      <c r="C6" s="20"/>
      <c r="D6" s="20"/>
      <c r="E6" s="20"/>
      <c r="F6" s="35"/>
    </row>
    <row r="7" spans="1:6" s="19" customFormat="1" ht="11.25" customHeight="1" thickBot="1">
      <c r="A7" s="21"/>
      <c r="B7" s="22"/>
      <c r="C7" s="20"/>
      <c r="D7" s="20"/>
      <c r="E7" s="20"/>
      <c r="F7" s="36" t="s">
        <v>0</v>
      </c>
    </row>
    <row r="8" spans="1:6" s="38" customFormat="1" ht="21" customHeight="1">
      <c r="A8" s="37" t="s">
        <v>1</v>
      </c>
      <c r="B8" s="621" t="s">
        <v>2</v>
      </c>
      <c r="C8" s="23" t="s">
        <v>3</v>
      </c>
      <c r="D8" s="73" t="s">
        <v>4</v>
      </c>
      <c r="E8" s="79" t="s">
        <v>5</v>
      </c>
      <c r="F8" s="79"/>
    </row>
    <row r="9" spans="1:6" s="38" customFormat="1" ht="12" customHeight="1">
      <c r="A9" s="39" t="s">
        <v>6</v>
      </c>
      <c r="B9" s="622"/>
      <c r="C9" s="24" t="s">
        <v>7</v>
      </c>
      <c r="D9" s="51" t="s">
        <v>11</v>
      </c>
      <c r="E9" s="91" t="s">
        <v>17</v>
      </c>
      <c r="F9" s="27" t="s">
        <v>8</v>
      </c>
    </row>
    <row r="10" spans="1:6" s="40" customFormat="1" ht="12.75" customHeight="1" thickBot="1">
      <c r="A10" s="25">
        <v>1</v>
      </c>
      <c r="B10" s="26">
        <v>2</v>
      </c>
      <c r="C10" s="26">
        <v>3</v>
      </c>
      <c r="D10" s="52">
        <v>4</v>
      </c>
      <c r="E10" s="92">
        <v>5</v>
      </c>
      <c r="F10" s="28">
        <v>6</v>
      </c>
    </row>
    <row r="11" spans="1:8" s="41" customFormat="1" ht="18" thickBot="1" thickTop="1">
      <c r="A11" s="53">
        <v>600</v>
      </c>
      <c r="B11" s="54" t="s">
        <v>15</v>
      </c>
      <c r="C11" s="113" t="s">
        <v>22</v>
      </c>
      <c r="D11" s="55"/>
      <c r="E11" s="93">
        <f>SUM(E12+E15)</f>
        <v>503700</v>
      </c>
      <c r="F11" s="30"/>
      <c r="H11" s="42"/>
    </row>
    <row r="12" spans="1:6" s="41" customFormat="1" ht="17.25" thickTop="1">
      <c r="A12" s="60">
        <v>60016</v>
      </c>
      <c r="B12" s="61" t="s">
        <v>16</v>
      </c>
      <c r="C12" s="154"/>
      <c r="D12" s="62"/>
      <c r="E12" s="94">
        <f>SUM(E13)</f>
        <v>500000</v>
      </c>
      <c r="F12" s="43"/>
    </row>
    <row r="13" spans="1:6" s="41" customFormat="1" ht="16.5" customHeight="1">
      <c r="A13" s="111">
        <v>6050</v>
      </c>
      <c r="B13" s="83" t="s">
        <v>72</v>
      </c>
      <c r="C13" s="80"/>
      <c r="D13" s="59"/>
      <c r="E13" s="95">
        <f>SUM(E14:E14)</f>
        <v>500000</v>
      </c>
      <c r="F13" s="29"/>
    </row>
    <row r="14" spans="1:6" s="110" customFormat="1" ht="12.75" customHeight="1">
      <c r="A14" s="117"/>
      <c r="B14" s="400" t="s">
        <v>203</v>
      </c>
      <c r="C14" s="106"/>
      <c r="D14" s="107"/>
      <c r="E14" s="108">
        <v>500000</v>
      </c>
      <c r="F14" s="109"/>
    </row>
    <row r="15" spans="1:6" s="41" customFormat="1" ht="15.75" customHeight="1">
      <c r="A15" s="60">
        <v>60017</v>
      </c>
      <c r="B15" s="61" t="s">
        <v>71</v>
      </c>
      <c r="C15" s="154"/>
      <c r="D15" s="62"/>
      <c r="E15" s="94">
        <f>SUM(E16)</f>
        <v>3700</v>
      </c>
      <c r="F15" s="43"/>
    </row>
    <row r="16" spans="1:6" s="41" customFormat="1" ht="21.75" customHeight="1" thickBot="1">
      <c r="A16" s="111">
        <v>4270</v>
      </c>
      <c r="B16" s="83" t="s">
        <v>217</v>
      </c>
      <c r="C16" s="155"/>
      <c r="D16" s="118"/>
      <c r="E16" s="119">
        <v>3700</v>
      </c>
      <c r="F16" s="120"/>
    </row>
    <row r="17" spans="1:8" s="41" customFormat="1" ht="15" customHeight="1" thickBot="1" thickTop="1">
      <c r="A17" s="53">
        <v>700</v>
      </c>
      <c r="B17" s="54" t="s">
        <v>195</v>
      </c>
      <c r="C17" s="113" t="s">
        <v>22</v>
      </c>
      <c r="D17" s="55"/>
      <c r="E17" s="93"/>
      <c r="F17" s="30">
        <f>F18</f>
        <v>600000</v>
      </c>
      <c r="H17" s="42"/>
    </row>
    <row r="18" spans="1:6" s="41" customFormat="1" ht="15" customHeight="1" thickTop="1">
      <c r="A18" s="60">
        <v>70095</v>
      </c>
      <c r="B18" s="61" t="s">
        <v>13</v>
      </c>
      <c r="C18" s="154"/>
      <c r="D18" s="62"/>
      <c r="E18" s="94"/>
      <c r="F18" s="43">
        <f>SUM(F19:F19)</f>
        <v>600000</v>
      </c>
    </row>
    <row r="19" spans="1:6" s="41" customFormat="1" ht="49.5" customHeight="1" thickBot="1">
      <c r="A19" s="63" t="s">
        <v>70</v>
      </c>
      <c r="B19" s="83" t="s">
        <v>196</v>
      </c>
      <c r="C19" s="80"/>
      <c r="D19" s="59"/>
      <c r="E19" s="95"/>
      <c r="F19" s="29">
        <v>600000</v>
      </c>
    </row>
    <row r="20" spans="1:6" s="41" customFormat="1" ht="20.25" customHeight="1" thickBot="1" thickTop="1">
      <c r="A20" s="102" t="s">
        <v>62</v>
      </c>
      <c r="B20" s="103" t="s">
        <v>63</v>
      </c>
      <c r="C20" s="74"/>
      <c r="D20" s="82"/>
      <c r="E20" s="93"/>
      <c r="F20" s="30">
        <f>SUM(F21+F23+F25)</f>
        <v>323700</v>
      </c>
    </row>
    <row r="21" spans="1:6" s="86" customFormat="1" ht="15.75" customHeight="1" thickTop="1">
      <c r="A21" s="364" t="s">
        <v>206</v>
      </c>
      <c r="B21" s="365" t="s">
        <v>207</v>
      </c>
      <c r="C21" s="366" t="s">
        <v>208</v>
      </c>
      <c r="D21" s="367"/>
      <c r="E21" s="368"/>
      <c r="F21" s="369">
        <f>SUM(F22)</f>
        <v>255000</v>
      </c>
    </row>
    <row r="22" spans="1:6" s="41" customFormat="1" ht="24" customHeight="1">
      <c r="A22" s="89">
        <v>3030</v>
      </c>
      <c r="B22" s="90" t="s">
        <v>209</v>
      </c>
      <c r="C22" s="80"/>
      <c r="D22" s="59"/>
      <c r="E22" s="95"/>
      <c r="F22" s="29">
        <v>255000</v>
      </c>
    </row>
    <row r="23" spans="1:6" s="86" customFormat="1" ht="15.75" customHeight="1">
      <c r="A23" s="64" t="s">
        <v>179</v>
      </c>
      <c r="B23" s="61" t="s">
        <v>180</v>
      </c>
      <c r="C23" s="154" t="s">
        <v>181</v>
      </c>
      <c r="D23" s="62"/>
      <c r="E23" s="94"/>
      <c r="F23" s="43">
        <f>SUM(F24)</f>
        <v>65000</v>
      </c>
    </row>
    <row r="24" spans="1:6" s="41" customFormat="1" ht="18.75" customHeight="1">
      <c r="A24" s="89">
        <v>4300</v>
      </c>
      <c r="B24" s="90" t="s">
        <v>9</v>
      </c>
      <c r="C24" s="80"/>
      <c r="D24" s="59"/>
      <c r="E24" s="95"/>
      <c r="F24" s="29">
        <v>65000</v>
      </c>
    </row>
    <row r="25" spans="1:6" s="86" customFormat="1" ht="15.75" customHeight="1">
      <c r="A25" s="64" t="s">
        <v>64</v>
      </c>
      <c r="B25" s="61" t="s">
        <v>13</v>
      </c>
      <c r="C25" s="154" t="s">
        <v>208</v>
      </c>
      <c r="D25" s="62"/>
      <c r="E25" s="94"/>
      <c r="F25" s="43">
        <f>SUM(F26:F26)</f>
        <v>3700</v>
      </c>
    </row>
    <row r="26" spans="1:6" s="41" customFormat="1" ht="32.25" customHeight="1" thickBot="1">
      <c r="A26" s="89">
        <v>4400</v>
      </c>
      <c r="B26" s="90" t="s">
        <v>216</v>
      </c>
      <c r="C26" s="80"/>
      <c r="D26" s="59"/>
      <c r="E26" s="95"/>
      <c r="F26" s="29">
        <v>3700</v>
      </c>
    </row>
    <row r="27" spans="1:8" s="41" customFormat="1" ht="18" thickBot="1" thickTop="1">
      <c r="A27" s="53">
        <v>801</v>
      </c>
      <c r="B27" s="54" t="s">
        <v>19</v>
      </c>
      <c r="C27" s="113"/>
      <c r="D27" s="55">
        <f>D28+D30+D32</f>
        <v>45765</v>
      </c>
      <c r="E27" s="93">
        <f>E30+E32+E28</f>
        <v>1250000</v>
      </c>
      <c r="F27" s="30">
        <f>F30+F32+F28</f>
        <v>1929480</v>
      </c>
      <c r="H27" s="42"/>
    </row>
    <row r="28" spans="1:6" s="41" customFormat="1" ht="14.25" customHeight="1" thickTop="1">
      <c r="A28" s="64" t="s">
        <v>258</v>
      </c>
      <c r="B28" s="61" t="s">
        <v>259</v>
      </c>
      <c r="C28" s="154" t="s">
        <v>22</v>
      </c>
      <c r="D28" s="62"/>
      <c r="E28" s="94"/>
      <c r="F28" s="43">
        <f>SUM(F29:F29)</f>
        <v>320000</v>
      </c>
    </row>
    <row r="29" spans="1:6" s="41" customFormat="1" ht="42" customHeight="1">
      <c r="A29" s="389" t="s">
        <v>70</v>
      </c>
      <c r="B29" s="390" t="s">
        <v>260</v>
      </c>
      <c r="C29" s="363"/>
      <c r="D29" s="76"/>
      <c r="E29" s="98"/>
      <c r="F29" s="29">
        <v>320000</v>
      </c>
    </row>
    <row r="30" spans="1:6" s="41" customFormat="1" ht="12.75" customHeight="1">
      <c r="A30" s="64" t="s">
        <v>227</v>
      </c>
      <c r="B30" s="61" t="s">
        <v>228</v>
      </c>
      <c r="C30" s="154" t="s">
        <v>14</v>
      </c>
      <c r="D30" s="62"/>
      <c r="E30" s="94">
        <f>SUM(E31)</f>
        <v>1250000</v>
      </c>
      <c r="F30" s="43"/>
    </row>
    <row r="31" spans="1:6" s="41" customFormat="1" ht="53.25" customHeight="1">
      <c r="A31" s="389" t="s">
        <v>229</v>
      </c>
      <c r="B31" s="390" t="s">
        <v>230</v>
      </c>
      <c r="C31" s="363"/>
      <c r="D31" s="76"/>
      <c r="E31" s="95">
        <v>1250000</v>
      </c>
      <c r="F31" s="29"/>
    </row>
    <row r="32" spans="1:6" s="41" customFormat="1" ht="17.25" customHeight="1">
      <c r="A32" s="64" t="s">
        <v>47</v>
      </c>
      <c r="B32" s="61" t="s">
        <v>13</v>
      </c>
      <c r="C32" s="154"/>
      <c r="D32" s="62">
        <f>SUM(D37)</f>
        <v>45765</v>
      </c>
      <c r="E32" s="94"/>
      <c r="F32" s="43">
        <f>F33+F38</f>
        <v>1609480</v>
      </c>
    </row>
    <row r="33" spans="1:6" s="41" customFormat="1" ht="19.5" customHeight="1">
      <c r="A33" s="389" t="s">
        <v>70</v>
      </c>
      <c r="B33" s="390" t="s">
        <v>72</v>
      </c>
      <c r="C33" s="363"/>
      <c r="D33" s="76"/>
      <c r="E33" s="98"/>
      <c r="F33" s="29">
        <f>SUM(F34:F34)</f>
        <v>1432600</v>
      </c>
    </row>
    <row r="34" spans="1:6" s="110" customFormat="1" ht="24.75" customHeight="1">
      <c r="A34" s="405"/>
      <c r="B34" s="417" t="s">
        <v>266</v>
      </c>
      <c r="C34" s="80" t="s">
        <v>14</v>
      </c>
      <c r="D34" s="402"/>
      <c r="E34" s="403"/>
      <c r="F34" s="109">
        <f>SUM(F35:F36)</f>
        <v>1432600</v>
      </c>
    </row>
    <row r="35" spans="1:6" s="110" customFormat="1" ht="14.25" customHeight="1">
      <c r="A35" s="405"/>
      <c r="B35" s="418" t="s">
        <v>231</v>
      </c>
      <c r="C35" s="363"/>
      <c r="D35" s="392"/>
      <c r="E35" s="397"/>
      <c r="F35" s="412">
        <v>1250000</v>
      </c>
    </row>
    <row r="36" spans="1:6" s="110" customFormat="1" ht="35.25" customHeight="1">
      <c r="A36" s="434"/>
      <c r="B36" s="560" t="s">
        <v>232</v>
      </c>
      <c r="C36" s="366"/>
      <c r="D36" s="561"/>
      <c r="E36" s="562"/>
      <c r="F36" s="563">
        <v>182600</v>
      </c>
    </row>
    <row r="37" spans="1:6" s="41" customFormat="1" ht="54.75" customHeight="1">
      <c r="A37" s="63" t="s">
        <v>169</v>
      </c>
      <c r="B37" s="58" t="s">
        <v>73</v>
      </c>
      <c r="C37" s="80" t="s">
        <v>14</v>
      </c>
      <c r="D37" s="59">
        <v>45765</v>
      </c>
      <c r="E37" s="95"/>
      <c r="F37" s="29"/>
    </row>
    <row r="38" spans="1:6" s="41" customFormat="1" ht="16.5" customHeight="1">
      <c r="A38" s="63"/>
      <c r="B38" s="69" t="s">
        <v>168</v>
      </c>
      <c r="C38" s="80" t="s">
        <v>14</v>
      </c>
      <c r="D38" s="70"/>
      <c r="E38" s="96"/>
      <c r="F38" s="620">
        <f>SUM(F39:F46)</f>
        <v>176880</v>
      </c>
    </row>
    <row r="39" spans="1:6" s="41" customFormat="1" ht="13.5" customHeight="1">
      <c r="A39" s="63" t="s">
        <v>170</v>
      </c>
      <c r="B39" s="58" t="s">
        <v>21</v>
      </c>
      <c r="C39" s="80"/>
      <c r="D39" s="59"/>
      <c r="E39" s="95"/>
      <c r="F39" s="29">
        <v>29246</v>
      </c>
    </row>
    <row r="40" spans="1:6" s="41" customFormat="1" ht="13.5" customHeight="1">
      <c r="A40" s="63" t="s">
        <v>171</v>
      </c>
      <c r="B40" s="58" t="s">
        <v>49</v>
      </c>
      <c r="C40" s="80"/>
      <c r="D40" s="59"/>
      <c r="E40" s="95"/>
      <c r="F40" s="29">
        <v>7000</v>
      </c>
    </row>
    <row r="41" spans="1:6" s="41" customFormat="1" ht="13.5" customHeight="1">
      <c r="A41" s="63" t="s">
        <v>172</v>
      </c>
      <c r="B41" s="58" t="s">
        <v>9</v>
      </c>
      <c r="C41" s="80"/>
      <c r="D41" s="59"/>
      <c r="E41" s="95"/>
      <c r="F41" s="29">
        <v>39524</v>
      </c>
    </row>
    <row r="42" spans="1:6" s="41" customFormat="1" ht="12.75" customHeight="1">
      <c r="A42" s="63" t="s">
        <v>174</v>
      </c>
      <c r="B42" s="58" t="s">
        <v>173</v>
      </c>
      <c r="C42" s="80"/>
      <c r="D42" s="59"/>
      <c r="E42" s="95"/>
      <c r="F42" s="29">
        <v>6500</v>
      </c>
    </row>
    <row r="43" spans="1:6" s="41" customFormat="1" ht="14.25" customHeight="1">
      <c r="A43" s="63" t="s">
        <v>175</v>
      </c>
      <c r="B43" s="58" t="s">
        <v>48</v>
      </c>
      <c r="C43" s="80"/>
      <c r="D43" s="59"/>
      <c r="E43" s="95"/>
      <c r="F43" s="29">
        <v>83940</v>
      </c>
    </row>
    <row r="44" spans="1:6" s="41" customFormat="1" ht="12" customHeight="1">
      <c r="A44" s="63" t="s">
        <v>176</v>
      </c>
      <c r="B44" s="58" t="s">
        <v>45</v>
      </c>
      <c r="C44" s="80"/>
      <c r="D44" s="59"/>
      <c r="E44" s="95"/>
      <c r="F44" s="29">
        <v>7370</v>
      </c>
    </row>
    <row r="45" spans="1:6" s="41" customFormat="1" ht="30" customHeight="1">
      <c r="A45" s="99" t="s">
        <v>177</v>
      </c>
      <c r="B45" s="100" t="s">
        <v>60</v>
      </c>
      <c r="C45" s="80"/>
      <c r="D45" s="59"/>
      <c r="E45" s="95"/>
      <c r="F45" s="29">
        <v>2500</v>
      </c>
    </row>
    <row r="46" spans="1:6" s="41" customFormat="1" ht="39" customHeight="1" thickBot="1">
      <c r="A46" s="99" t="s">
        <v>178</v>
      </c>
      <c r="B46" s="100" t="s">
        <v>61</v>
      </c>
      <c r="C46" s="80"/>
      <c r="D46" s="59"/>
      <c r="E46" s="95"/>
      <c r="F46" s="29">
        <v>800</v>
      </c>
    </row>
    <row r="47" spans="1:6" s="41" customFormat="1" ht="19.5" customHeight="1" thickBot="1" thickTop="1">
      <c r="A47" s="104">
        <v>803</v>
      </c>
      <c r="B47" s="105" t="s">
        <v>182</v>
      </c>
      <c r="C47" s="113" t="s">
        <v>14</v>
      </c>
      <c r="D47" s="55"/>
      <c r="E47" s="93">
        <f>SUM(E48)</f>
        <v>10000</v>
      </c>
      <c r="F47" s="30">
        <f>SUM(F48)</f>
        <v>10000</v>
      </c>
    </row>
    <row r="48" spans="1:6" s="86" customFormat="1" ht="16.5" customHeight="1" thickTop="1">
      <c r="A48" s="123" t="s">
        <v>183</v>
      </c>
      <c r="B48" s="116" t="s">
        <v>188</v>
      </c>
      <c r="C48" s="154"/>
      <c r="D48" s="62"/>
      <c r="E48" s="94">
        <f>SUM(E49:E50)</f>
        <v>10000</v>
      </c>
      <c r="F48" s="43">
        <f>SUM(F49:F50)</f>
        <v>10000</v>
      </c>
    </row>
    <row r="49" spans="1:6" s="86" customFormat="1" ht="28.5" customHeight="1">
      <c r="A49" s="99" t="s">
        <v>186</v>
      </c>
      <c r="B49" s="100" t="s">
        <v>187</v>
      </c>
      <c r="C49" s="363"/>
      <c r="D49" s="76"/>
      <c r="E49" s="98"/>
      <c r="F49" s="29">
        <v>10000</v>
      </c>
    </row>
    <row r="50" spans="1:6" s="41" customFormat="1" ht="17.25" customHeight="1" thickBot="1">
      <c r="A50" s="99" t="s">
        <v>184</v>
      </c>
      <c r="B50" s="90" t="s">
        <v>185</v>
      </c>
      <c r="C50" s="80"/>
      <c r="D50" s="59"/>
      <c r="E50" s="95">
        <v>10000</v>
      </c>
      <c r="F50" s="29"/>
    </row>
    <row r="51" spans="1:6" s="41" customFormat="1" ht="19.5" customHeight="1" thickBot="1" thickTop="1">
      <c r="A51" s="104">
        <v>851</v>
      </c>
      <c r="B51" s="105" t="s">
        <v>210</v>
      </c>
      <c r="C51" s="113" t="s">
        <v>211</v>
      </c>
      <c r="D51" s="55"/>
      <c r="E51" s="93">
        <f>E52</f>
        <v>53600</v>
      </c>
      <c r="F51" s="30">
        <f>SUM(F52)</f>
        <v>53600</v>
      </c>
    </row>
    <row r="52" spans="1:6" s="86" customFormat="1" ht="16.5" customHeight="1" thickTop="1">
      <c r="A52" s="123" t="s">
        <v>213</v>
      </c>
      <c r="B52" s="116" t="s">
        <v>214</v>
      </c>
      <c r="C52" s="154"/>
      <c r="D52" s="62"/>
      <c r="E52" s="94">
        <f>SUM(E53:E54)</f>
        <v>53600</v>
      </c>
      <c r="F52" s="43">
        <f>SUM(F53:F54)</f>
        <v>53600</v>
      </c>
    </row>
    <row r="53" spans="1:6" s="41" customFormat="1" ht="21.75" customHeight="1">
      <c r="A53" s="99" t="s">
        <v>212</v>
      </c>
      <c r="B53" s="90" t="s">
        <v>215</v>
      </c>
      <c r="C53" s="80"/>
      <c r="D53" s="59"/>
      <c r="E53" s="95"/>
      <c r="F53" s="29">
        <v>53600</v>
      </c>
    </row>
    <row r="54" spans="1:6" s="110" customFormat="1" ht="15.75" customHeight="1" thickBot="1">
      <c r="A54" s="99" t="s">
        <v>20</v>
      </c>
      <c r="B54" s="100" t="s">
        <v>9</v>
      </c>
      <c r="C54" s="106"/>
      <c r="D54" s="107"/>
      <c r="E54" s="95">
        <v>53600</v>
      </c>
      <c r="F54" s="29"/>
    </row>
    <row r="55" spans="1:6" s="41" customFormat="1" ht="19.5" customHeight="1" thickBot="1" thickTop="1">
      <c r="A55" s="104">
        <v>852</v>
      </c>
      <c r="B55" s="105" t="s">
        <v>12</v>
      </c>
      <c r="C55" s="113" t="s">
        <v>66</v>
      </c>
      <c r="D55" s="55"/>
      <c r="E55" s="93"/>
      <c r="F55" s="30">
        <f>SUM(F61+F56+F58)</f>
        <v>166100</v>
      </c>
    </row>
    <row r="56" spans="1:6" s="86" customFormat="1" ht="16.5" customHeight="1" thickTop="1">
      <c r="A56" s="123" t="s">
        <v>218</v>
      </c>
      <c r="B56" s="116" t="s">
        <v>219</v>
      </c>
      <c r="C56" s="154"/>
      <c r="D56" s="62"/>
      <c r="E56" s="94"/>
      <c r="F56" s="43">
        <f>SUM(F57)</f>
        <v>3900</v>
      </c>
    </row>
    <row r="57" spans="1:6" s="41" customFormat="1" ht="19.5" customHeight="1">
      <c r="A57" s="114">
        <v>4300</v>
      </c>
      <c r="B57" s="83" t="s">
        <v>9</v>
      </c>
      <c r="C57" s="80"/>
      <c r="D57" s="59"/>
      <c r="E57" s="95"/>
      <c r="F57" s="29">
        <v>3900</v>
      </c>
    </row>
    <row r="58" spans="1:6" s="86" customFormat="1" ht="16.5" customHeight="1">
      <c r="A58" s="123" t="s">
        <v>221</v>
      </c>
      <c r="B58" s="116" t="s">
        <v>222</v>
      </c>
      <c r="C58" s="154"/>
      <c r="D58" s="62"/>
      <c r="E58" s="94"/>
      <c r="F58" s="43">
        <f>SUM(F59:F60)</f>
        <v>128200</v>
      </c>
    </row>
    <row r="59" spans="1:6" s="41" customFormat="1" ht="19.5" customHeight="1">
      <c r="A59" s="114">
        <v>4300</v>
      </c>
      <c r="B59" s="83" t="s">
        <v>9</v>
      </c>
      <c r="C59" s="80"/>
      <c r="D59" s="59"/>
      <c r="E59" s="95"/>
      <c r="F59" s="29">
        <v>100000</v>
      </c>
    </row>
    <row r="60" spans="1:6" s="41" customFormat="1" ht="19.5" customHeight="1">
      <c r="A60" s="114">
        <v>4440</v>
      </c>
      <c r="B60" s="83" t="s">
        <v>220</v>
      </c>
      <c r="C60" s="80"/>
      <c r="D60" s="59"/>
      <c r="E60" s="95"/>
      <c r="F60" s="29">
        <v>28200</v>
      </c>
    </row>
    <row r="61" spans="1:6" s="86" customFormat="1" ht="29.25" customHeight="1">
      <c r="A61" s="123" t="s">
        <v>223</v>
      </c>
      <c r="B61" s="116" t="s">
        <v>224</v>
      </c>
      <c r="C61" s="154"/>
      <c r="D61" s="62"/>
      <c r="E61" s="94"/>
      <c r="F61" s="43">
        <f>SUM(F62:F62)</f>
        <v>34000</v>
      </c>
    </row>
    <row r="62" spans="1:6" s="41" customFormat="1" ht="21.75" customHeight="1" thickBot="1">
      <c r="A62" s="99" t="s">
        <v>20</v>
      </c>
      <c r="B62" s="90" t="s">
        <v>9</v>
      </c>
      <c r="C62" s="80"/>
      <c r="D62" s="59"/>
      <c r="E62" s="95"/>
      <c r="F62" s="29">
        <v>34000</v>
      </c>
    </row>
    <row r="63" spans="1:6" s="41" customFormat="1" ht="30" customHeight="1" thickBot="1" thickTop="1">
      <c r="A63" s="104">
        <v>853</v>
      </c>
      <c r="B63" s="105" t="s">
        <v>159</v>
      </c>
      <c r="C63" s="113" t="s">
        <v>66</v>
      </c>
      <c r="D63" s="55"/>
      <c r="E63" s="93"/>
      <c r="F63" s="30">
        <f>F64</f>
        <v>26500</v>
      </c>
    </row>
    <row r="64" spans="1:6" s="86" customFormat="1" ht="19.5" customHeight="1" thickTop="1">
      <c r="A64" s="123" t="s">
        <v>160</v>
      </c>
      <c r="B64" s="116" t="s">
        <v>161</v>
      </c>
      <c r="C64" s="154"/>
      <c r="D64" s="62"/>
      <c r="E64" s="94"/>
      <c r="F64" s="43">
        <f>SUM(F65)</f>
        <v>26500</v>
      </c>
    </row>
    <row r="65" spans="1:6" s="41" customFormat="1" ht="29.25" customHeight="1" thickBot="1">
      <c r="A65" s="99" t="s">
        <v>162</v>
      </c>
      <c r="B65" s="90" t="s">
        <v>163</v>
      </c>
      <c r="C65" s="80"/>
      <c r="D65" s="59"/>
      <c r="E65" s="95"/>
      <c r="F65" s="29">
        <v>26500</v>
      </c>
    </row>
    <row r="66" spans="1:6" s="110" customFormat="1" ht="33" customHeight="1" thickBot="1" thickTop="1">
      <c r="A66" s="104">
        <v>900</v>
      </c>
      <c r="B66" s="105" t="s">
        <v>67</v>
      </c>
      <c r="C66" s="113" t="s">
        <v>22</v>
      </c>
      <c r="D66" s="112"/>
      <c r="E66" s="93"/>
      <c r="F66" s="30">
        <f>F71+F67</f>
        <v>2120000</v>
      </c>
    </row>
    <row r="67" spans="1:6" s="86" customFormat="1" ht="16.5" customHeight="1" thickTop="1">
      <c r="A67" s="64" t="s">
        <v>199</v>
      </c>
      <c r="B67" s="87" t="s">
        <v>111</v>
      </c>
      <c r="C67" s="156"/>
      <c r="D67" s="62"/>
      <c r="E67" s="94"/>
      <c r="F67" s="43">
        <f>SUM(F68)</f>
        <v>1500000</v>
      </c>
    </row>
    <row r="68" spans="1:6" s="86" customFormat="1" ht="22.5" customHeight="1">
      <c r="A68" s="111">
        <v>6050</v>
      </c>
      <c r="B68" s="83" t="s">
        <v>72</v>
      </c>
      <c r="C68" s="157"/>
      <c r="D68" s="76"/>
      <c r="E68" s="98"/>
      <c r="F68" s="29">
        <f>SUM(F69:F70)</f>
        <v>1500000</v>
      </c>
    </row>
    <row r="69" spans="1:6" s="86" customFormat="1" ht="24" customHeight="1">
      <c r="A69" s="438"/>
      <c r="B69" s="439" t="s">
        <v>204</v>
      </c>
      <c r="C69" s="440"/>
      <c r="D69" s="435"/>
      <c r="E69" s="436"/>
      <c r="F69" s="437">
        <v>1000000</v>
      </c>
    </row>
    <row r="70" spans="1:6" s="404" customFormat="1" ht="18" customHeight="1">
      <c r="A70" s="117"/>
      <c r="B70" s="115" t="s">
        <v>205</v>
      </c>
      <c r="C70" s="401"/>
      <c r="D70" s="402"/>
      <c r="E70" s="403"/>
      <c r="F70" s="109">
        <v>500000</v>
      </c>
    </row>
    <row r="71" spans="1:6" s="86" customFormat="1" ht="16.5" customHeight="1">
      <c r="A71" s="64" t="s">
        <v>68</v>
      </c>
      <c r="B71" s="87" t="s">
        <v>13</v>
      </c>
      <c r="C71" s="156"/>
      <c r="D71" s="62"/>
      <c r="E71" s="94"/>
      <c r="F71" s="43">
        <f>SUM(F72)</f>
        <v>620000</v>
      </c>
    </row>
    <row r="72" spans="1:6" s="86" customFormat="1" ht="31.5" customHeight="1" thickBot="1">
      <c r="A72" s="111">
        <v>6050</v>
      </c>
      <c r="B72" s="83" t="s">
        <v>225</v>
      </c>
      <c r="C72" s="157"/>
      <c r="D72" s="76"/>
      <c r="E72" s="98"/>
      <c r="F72" s="29">
        <v>620000</v>
      </c>
    </row>
    <row r="73" spans="1:6" s="41" customFormat="1" ht="31.5" customHeight="1" hidden="1" thickBot="1" thickTop="1">
      <c r="A73" s="406">
        <v>921</v>
      </c>
      <c r="B73" s="407" t="s">
        <v>53</v>
      </c>
      <c r="C73" s="408" t="s">
        <v>51</v>
      </c>
      <c r="D73" s="409">
        <f>D74+D76</f>
        <v>0</v>
      </c>
      <c r="E73" s="410"/>
      <c r="F73" s="411"/>
    </row>
    <row r="74" spans="1:6" s="86" customFormat="1" ht="15.75" customHeight="1" hidden="1" thickTop="1">
      <c r="A74" s="84" t="s">
        <v>54</v>
      </c>
      <c r="B74" s="85" t="s">
        <v>55</v>
      </c>
      <c r="C74" s="158"/>
      <c r="D74" s="56">
        <f>SUM(D75)</f>
        <v>0</v>
      </c>
      <c r="E74" s="97"/>
      <c r="F74" s="57"/>
    </row>
    <row r="75" spans="1:6" s="41" customFormat="1" ht="43.5" customHeight="1" hidden="1">
      <c r="A75" s="63" t="s">
        <v>52</v>
      </c>
      <c r="B75" s="88" t="s">
        <v>58</v>
      </c>
      <c r="C75" s="159"/>
      <c r="D75" s="59"/>
      <c r="E75" s="95"/>
      <c r="F75" s="29"/>
    </row>
    <row r="76" spans="1:6" s="86" customFormat="1" ht="16.5" customHeight="1" hidden="1">
      <c r="A76" s="64" t="s">
        <v>56</v>
      </c>
      <c r="B76" s="87" t="s">
        <v>13</v>
      </c>
      <c r="C76" s="156"/>
      <c r="D76" s="62">
        <f>SUM(D77)</f>
        <v>0</v>
      </c>
      <c r="E76" s="94"/>
      <c r="F76" s="43"/>
    </row>
    <row r="77" spans="1:6" s="41" customFormat="1" ht="48.75" customHeight="1" hidden="1" thickBot="1">
      <c r="A77" s="63" t="s">
        <v>52</v>
      </c>
      <c r="B77" s="83" t="s">
        <v>57</v>
      </c>
      <c r="C77" s="159"/>
      <c r="D77" s="59"/>
      <c r="E77" s="95"/>
      <c r="F77" s="29"/>
    </row>
    <row r="78" spans="1:6" s="41" customFormat="1" ht="18.75" customHeight="1" thickBot="1" thickTop="1">
      <c r="A78" s="441">
        <v>926</v>
      </c>
      <c r="B78" s="442" t="s">
        <v>59</v>
      </c>
      <c r="C78" s="113" t="s">
        <v>22</v>
      </c>
      <c r="D78" s="55"/>
      <c r="E78" s="93"/>
      <c r="F78" s="30">
        <f>SUM(F79)</f>
        <v>510000</v>
      </c>
    </row>
    <row r="79" spans="1:6" s="86" customFormat="1" ht="18.75" customHeight="1" thickTop="1">
      <c r="A79" s="394">
        <v>92601</v>
      </c>
      <c r="B79" s="395" t="s">
        <v>202</v>
      </c>
      <c r="C79" s="158"/>
      <c r="D79" s="56"/>
      <c r="E79" s="97"/>
      <c r="F79" s="57">
        <f>SUM(F80)</f>
        <v>510000</v>
      </c>
    </row>
    <row r="80" spans="1:6" s="86" customFormat="1" ht="15.75" customHeight="1">
      <c r="A80" s="111">
        <v>6050</v>
      </c>
      <c r="B80" s="83" t="s">
        <v>72</v>
      </c>
      <c r="C80" s="157"/>
      <c r="D80" s="76"/>
      <c r="E80" s="396"/>
      <c r="F80" s="29">
        <f>SUM(F81:F82)</f>
        <v>510000</v>
      </c>
    </row>
    <row r="81" spans="1:6" s="393" customFormat="1" ht="17.25" customHeight="1">
      <c r="A81" s="391"/>
      <c r="B81" s="115" t="s">
        <v>200</v>
      </c>
      <c r="C81" s="157"/>
      <c r="D81" s="392"/>
      <c r="E81" s="397"/>
      <c r="F81" s="109">
        <v>160000</v>
      </c>
    </row>
    <row r="82" spans="1:6" s="393" customFormat="1" ht="17.25" customHeight="1" thickBot="1">
      <c r="A82" s="391"/>
      <c r="B82" s="115" t="s">
        <v>201</v>
      </c>
      <c r="C82" s="157"/>
      <c r="D82" s="392"/>
      <c r="E82" s="398"/>
      <c r="F82" s="109">
        <v>350000</v>
      </c>
    </row>
    <row r="83" spans="1:9" s="46" customFormat="1" ht="18.75" customHeight="1" thickBot="1" thickTop="1">
      <c r="A83" s="44"/>
      <c r="B83" s="17" t="s">
        <v>10</v>
      </c>
      <c r="C83" s="17"/>
      <c r="D83" s="77">
        <f>D11+D17+D20+D27+D55+D66+D73+D78+D63+D47+D51</f>
        <v>45765</v>
      </c>
      <c r="E83" s="122">
        <f>E11+E17+E20+E27+E55+E66+E73+E78+E63+E47+E51</f>
        <v>1817300</v>
      </c>
      <c r="F83" s="18">
        <f>F11+F17+F20+F27+F55+F66+F73+F78+F63+F47+F51</f>
        <v>5739380</v>
      </c>
      <c r="H83" s="47"/>
      <c r="I83" s="47"/>
    </row>
    <row r="84" spans="1:6" ht="20.25" customHeight="1" thickBot="1" thickTop="1">
      <c r="A84" s="65"/>
      <c r="B84" s="48" t="s">
        <v>23</v>
      </c>
      <c r="C84" s="66"/>
      <c r="D84" s="121"/>
      <c r="E84" s="623">
        <f>F83-E83</f>
        <v>3922080</v>
      </c>
      <c r="F84" s="624"/>
    </row>
    <row r="85" ht="16.5" thickTop="1"/>
    <row r="90" spans="2:3" ht="15.75">
      <c r="B90" s="68"/>
      <c r="C90" s="68"/>
    </row>
    <row r="91" spans="2:3" ht="15.75">
      <c r="B91" s="68"/>
      <c r="C91" s="68"/>
    </row>
    <row r="92" ht="15.75">
      <c r="B92" s="68"/>
    </row>
  </sheetData>
  <mergeCells count="2">
    <mergeCell ref="B8:B9"/>
    <mergeCell ref="E84:F84"/>
  </mergeCells>
  <printOptions horizontalCentered="1"/>
  <pageMargins left="0" right="0" top="0.984251968503937" bottom="0.3937007874015748" header="0.5118110236220472" footer="0.35433070866141736"/>
  <pageSetup firstPageNumber="5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4">
      <selection activeCell="D20" sqref="D20"/>
    </sheetView>
  </sheetViews>
  <sheetFormatPr defaultColWidth="9.00390625" defaultRowHeight="12.75"/>
  <cols>
    <col min="1" max="1" width="6.875" style="31" customWidth="1"/>
    <col min="2" max="2" width="33.75390625" style="31" customWidth="1"/>
    <col min="3" max="3" width="5.875" style="31" customWidth="1"/>
    <col min="4" max="5" width="19.625" style="31" customWidth="1"/>
    <col min="6" max="6" width="14.375" style="31" customWidth="1"/>
    <col min="7" max="16384" width="10.00390625" style="31" customWidth="1"/>
  </cols>
  <sheetData>
    <row r="1" spans="4:5" ht="11.25" customHeight="1">
      <c r="D1" s="2"/>
      <c r="E1" s="2" t="s">
        <v>46</v>
      </c>
    </row>
    <row r="2" spans="1:5" ht="11.25" customHeight="1">
      <c r="A2" s="32"/>
      <c r="B2" s="33"/>
      <c r="C2" s="34"/>
      <c r="D2" s="50"/>
      <c r="E2" s="50" t="s">
        <v>264</v>
      </c>
    </row>
    <row r="3" spans="1:5" ht="11.25" customHeight="1">
      <c r="A3" s="32"/>
      <c r="B3" s="33"/>
      <c r="C3" s="34"/>
      <c r="D3" s="50"/>
      <c r="E3" s="50" t="s">
        <v>24</v>
      </c>
    </row>
    <row r="4" spans="1:5" ht="14.25" customHeight="1">
      <c r="A4" s="32"/>
      <c r="B4" s="33"/>
      <c r="C4" s="34"/>
      <c r="D4" s="50"/>
      <c r="E4" s="50" t="s">
        <v>157</v>
      </c>
    </row>
    <row r="5" spans="1:5" ht="18" customHeight="1">
      <c r="A5" s="32"/>
      <c r="B5" s="33"/>
      <c r="C5" s="34"/>
      <c r="D5" s="34"/>
      <c r="E5" s="34"/>
    </row>
    <row r="6" spans="1:5" s="19" customFormat="1" ht="54" customHeight="1">
      <c r="A6" s="21" t="s">
        <v>257</v>
      </c>
      <c r="B6" s="22"/>
      <c r="C6" s="20"/>
      <c r="D6" s="20"/>
      <c r="E6" s="20"/>
    </row>
    <row r="7" spans="1:5" s="19" customFormat="1" ht="14.25" customHeight="1" thickBot="1">
      <c r="A7" s="21"/>
      <c r="B7" s="22"/>
      <c r="C7" s="20"/>
      <c r="D7" s="71"/>
      <c r="E7" s="71" t="s">
        <v>0</v>
      </c>
    </row>
    <row r="8" spans="1:5" s="38" customFormat="1" ht="25.5">
      <c r="A8" s="37" t="s">
        <v>1</v>
      </c>
      <c r="B8" s="625" t="s">
        <v>2</v>
      </c>
      <c r="C8" s="23" t="s">
        <v>3</v>
      </c>
      <c r="D8" s="79" t="s">
        <v>5</v>
      </c>
      <c r="E8" s="79"/>
    </row>
    <row r="9" spans="1:5" s="38" customFormat="1" ht="13.5" customHeight="1">
      <c r="A9" s="39" t="s">
        <v>6</v>
      </c>
      <c r="B9" s="626"/>
      <c r="C9" s="24" t="s">
        <v>7</v>
      </c>
      <c r="D9" s="124" t="s">
        <v>17</v>
      </c>
      <c r="E9" s="75" t="s">
        <v>8</v>
      </c>
    </row>
    <row r="10" spans="1:5" s="40" customFormat="1" ht="10.5" customHeight="1" thickBot="1">
      <c r="A10" s="25">
        <v>1</v>
      </c>
      <c r="B10" s="49">
        <v>2</v>
      </c>
      <c r="C10" s="26">
        <v>3</v>
      </c>
      <c r="D10" s="49">
        <v>4</v>
      </c>
      <c r="E10" s="28">
        <v>5</v>
      </c>
    </row>
    <row r="11" spans="1:5" s="2" customFormat="1" ht="22.5" customHeight="1" thickBot="1" thickTop="1">
      <c r="A11" s="53">
        <v>801</v>
      </c>
      <c r="B11" s="54" t="s">
        <v>19</v>
      </c>
      <c r="C11" s="113" t="s">
        <v>14</v>
      </c>
      <c r="D11" s="125">
        <f>D12+D16</f>
        <v>2850000</v>
      </c>
      <c r="E11" s="30">
        <f>E12+E16</f>
        <v>2982400</v>
      </c>
    </row>
    <row r="12" spans="1:5" s="2" customFormat="1" ht="19.5" customHeight="1" thickTop="1">
      <c r="A12" s="64" t="s">
        <v>197</v>
      </c>
      <c r="B12" s="61" t="s">
        <v>198</v>
      </c>
      <c r="C12" s="101"/>
      <c r="D12" s="126">
        <f>SUM(D13)</f>
        <v>2540000</v>
      </c>
      <c r="E12" s="57">
        <f>SUM(E13)</f>
        <v>2245000</v>
      </c>
    </row>
    <row r="13" spans="1:5" s="2" customFormat="1" ht="33.75" customHeight="1">
      <c r="A13" s="389" t="s">
        <v>70</v>
      </c>
      <c r="B13" s="390" t="s">
        <v>72</v>
      </c>
      <c r="C13" s="80" t="s">
        <v>22</v>
      </c>
      <c r="D13" s="127">
        <f>SUM(D14:D15)</f>
        <v>2540000</v>
      </c>
      <c r="E13" s="29">
        <f>SUM(E14:E15)</f>
        <v>2245000</v>
      </c>
    </row>
    <row r="14" spans="1:5" s="110" customFormat="1" ht="25.5" customHeight="1">
      <c r="A14" s="405"/>
      <c r="B14" s="413" t="s">
        <v>233</v>
      </c>
      <c r="C14" s="106"/>
      <c r="D14" s="416">
        <v>2540000</v>
      </c>
      <c r="E14" s="109"/>
    </row>
    <row r="15" spans="1:5" s="110" customFormat="1" ht="18.75" customHeight="1">
      <c r="A15" s="405"/>
      <c r="B15" s="413" t="s">
        <v>234</v>
      </c>
      <c r="C15" s="106"/>
      <c r="D15" s="416"/>
      <c r="E15" s="109">
        <v>2245000</v>
      </c>
    </row>
    <row r="16" spans="1:5" s="2" customFormat="1" ht="18" customHeight="1">
      <c r="A16" s="64" t="s">
        <v>47</v>
      </c>
      <c r="B16" s="61" t="s">
        <v>13</v>
      </c>
      <c r="C16" s="414"/>
      <c r="D16" s="415">
        <f>SUM(D17)</f>
        <v>310000</v>
      </c>
      <c r="E16" s="43">
        <f>SUM(E17)</f>
        <v>737400</v>
      </c>
    </row>
    <row r="17" spans="1:5" s="2" customFormat="1" ht="32.25" customHeight="1">
      <c r="A17" s="389" t="s">
        <v>70</v>
      </c>
      <c r="B17" s="100" t="s">
        <v>72</v>
      </c>
      <c r="C17" s="80"/>
      <c r="D17" s="127">
        <f>SUM(D18:D21)</f>
        <v>310000</v>
      </c>
      <c r="E17" s="29">
        <f>SUM(E18:E19)</f>
        <v>737400</v>
      </c>
    </row>
    <row r="18" spans="1:5" s="2" customFormat="1" ht="39" customHeight="1">
      <c r="A18" s="405"/>
      <c r="B18" s="400" t="s">
        <v>226</v>
      </c>
      <c r="C18" s="80" t="s">
        <v>14</v>
      </c>
      <c r="D18" s="416">
        <v>310000</v>
      </c>
      <c r="E18" s="109"/>
    </row>
    <row r="19" spans="1:5" s="2" customFormat="1" ht="24" customHeight="1">
      <c r="A19" s="405"/>
      <c r="B19" s="417" t="s">
        <v>266</v>
      </c>
      <c r="C19" s="80"/>
      <c r="D19" s="416"/>
      <c r="E19" s="109">
        <f>SUM(E20:E21)</f>
        <v>737400</v>
      </c>
    </row>
    <row r="20" spans="1:5" s="2" customFormat="1" ht="18" customHeight="1">
      <c r="A20" s="420"/>
      <c r="B20" s="248" t="s">
        <v>235</v>
      </c>
      <c r="C20" s="80" t="s">
        <v>22</v>
      </c>
      <c r="D20" s="421"/>
      <c r="E20" s="412">
        <f>70000+540000</f>
        <v>610000</v>
      </c>
    </row>
    <row r="21" spans="1:5" s="2" customFormat="1" ht="27.75" customHeight="1" thickBot="1">
      <c r="A21" s="419"/>
      <c r="B21" s="418" t="s">
        <v>232</v>
      </c>
      <c r="C21" s="80" t="s">
        <v>14</v>
      </c>
      <c r="D21" s="421"/>
      <c r="E21" s="412">
        <v>127400</v>
      </c>
    </row>
    <row r="22" spans="1:5" s="2" customFormat="1" ht="36" customHeight="1" thickBot="1" thickTop="1">
      <c r="A22" s="104">
        <v>853</v>
      </c>
      <c r="B22" s="105" t="s">
        <v>159</v>
      </c>
      <c r="C22" s="113" t="s">
        <v>66</v>
      </c>
      <c r="D22" s="125">
        <f>SUM(D23)</f>
        <v>83615</v>
      </c>
      <c r="E22" s="30"/>
    </row>
    <row r="23" spans="1:5" s="2" customFormat="1" ht="27.75" customHeight="1" thickTop="1">
      <c r="A23" s="123" t="s">
        <v>164</v>
      </c>
      <c r="B23" s="116" t="s">
        <v>165</v>
      </c>
      <c r="C23" s="101"/>
      <c r="D23" s="126">
        <f>SUM(D24)</f>
        <v>83615</v>
      </c>
      <c r="E23" s="57"/>
    </row>
    <row r="24" spans="1:5" s="2" customFormat="1" ht="48.75" customHeight="1" thickBot="1">
      <c r="A24" s="99" t="s">
        <v>166</v>
      </c>
      <c r="B24" s="90" t="s">
        <v>167</v>
      </c>
      <c r="C24" s="80"/>
      <c r="D24" s="127">
        <f>82852+763</f>
        <v>83615</v>
      </c>
      <c r="E24" s="29"/>
    </row>
    <row r="25" spans="1:6" s="46" customFormat="1" ht="21.75" customHeight="1" thickBot="1" thickTop="1">
      <c r="A25" s="44"/>
      <c r="B25" s="17" t="s">
        <v>10</v>
      </c>
      <c r="C25" s="45"/>
      <c r="D25" s="128">
        <f>D22+D11</f>
        <v>2933615</v>
      </c>
      <c r="E25" s="18">
        <f>E22+E11</f>
        <v>2982400</v>
      </c>
      <c r="F25" s="81"/>
    </row>
    <row r="26" spans="1:5" s="67" customFormat="1" ht="19.5" customHeight="1" thickBot="1" thickTop="1">
      <c r="A26" s="65"/>
      <c r="B26" s="48" t="s">
        <v>23</v>
      </c>
      <c r="C26" s="129"/>
      <c r="D26" s="153">
        <f>E25-D25</f>
        <v>48785</v>
      </c>
      <c r="E26" s="130"/>
    </row>
    <row r="27" spans="4:5" ht="16.5" thickTop="1">
      <c r="D27" s="78"/>
      <c r="E27" s="78"/>
    </row>
  </sheetData>
  <mergeCells count="1">
    <mergeCell ref="B8:B9"/>
  </mergeCells>
  <printOptions horizontalCentered="1"/>
  <pageMargins left="0" right="0" top="0.984251968503937" bottom="0.3937007874015748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2" sqref="C2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2" t="s">
        <v>43</v>
      </c>
    </row>
    <row r="2" ht="14.25" customHeight="1">
      <c r="C2" s="50" t="s">
        <v>264</v>
      </c>
    </row>
    <row r="3" spans="1:4" ht="15.75" customHeight="1">
      <c r="A3" s="3"/>
      <c r="B3" s="3"/>
      <c r="C3" s="50" t="s">
        <v>24</v>
      </c>
      <c r="D3" s="4"/>
    </row>
    <row r="4" spans="1:4" ht="13.5" customHeight="1">
      <c r="A4" s="3"/>
      <c r="B4" s="3"/>
      <c r="C4" s="50" t="s">
        <v>157</v>
      </c>
      <c r="D4" s="4"/>
    </row>
    <row r="5" spans="1:4" ht="6.75" customHeight="1">
      <c r="A5" s="3"/>
      <c r="B5" s="3"/>
      <c r="C5" s="5"/>
      <c r="D5" s="4"/>
    </row>
    <row r="6" spans="1:4" ht="18">
      <c r="A6" s="6" t="s">
        <v>25</v>
      </c>
      <c r="B6" s="131"/>
      <c r="C6" s="131"/>
      <c r="D6" s="4"/>
    </row>
    <row r="7" spans="1:4" ht="23.25" customHeight="1">
      <c r="A7" s="6" t="s">
        <v>26</v>
      </c>
      <c r="B7" s="131"/>
      <c r="C7" s="3"/>
      <c r="D7" s="4"/>
    </row>
    <row r="8" spans="1:4" ht="18">
      <c r="A8" s="7" t="s">
        <v>27</v>
      </c>
      <c r="B8" s="131"/>
      <c r="C8" s="3"/>
      <c r="D8" s="4"/>
    </row>
    <row r="9" spans="1:4" ht="18">
      <c r="A9" s="7" t="s">
        <v>256</v>
      </c>
      <c r="B9" s="131"/>
      <c r="C9" s="3"/>
      <c r="D9" s="4"/>
    </row>
    <row r="10" ht="18" customHeight="1" thickBot="1">
      <c r="D10" s="8" t="s">
        <v>0</v>
      </c>
    </row>
    <row r="11" spans="1:4" ht="28.5" customHeight="1" thickBot="1">
      <c r="A11" s="530" t="s">
        <v>28</v>
      </c>
      <c r="B11" s="531" t="s">
        <v>29</v>
      </c>
      <c r="C11" s="531" t="s">
        <v>30</v>
      </c>
      <c r="D11" s="532" t="s">
        <v>31</v>
      </c>
    </row>
    <row r="12" spans="1:4" s="133" customFormat="1" ht="12" customHeight="1" thickBot="1" thickTop="1">
      <c r="A12" s="533">
        <v>1</v>
      </c>
      <c r="B12" s="132">
        <v>2</v>
      </c>
      <c r="C12" s="132">
        <v>3</v>
      </c>
      <c r="D12" s="534">
        <v>4</v>
      </c>
    </row>
    <row r="13" spans="1:4" s="136" customFormat="1" ht="45" customHeight="1" thickTop="1">
      <c r="A13" s="535">
        <v>952</v>
      </c>
      <c r="B13" s="134" t="s">
        <v>32</v>
      </c>
      <c r="C13" s="135">
        <f>SUM(C16:C19)</f>
        <v>35000000</v>
      </c>
      <c r="D13" s="536"/>
    </row>
    <row r="14" spans="1:4" ht="9.75" customHeight="1">
      <c r="A14" s="537"/>
      <c r="B14" s="9" t="s">
        <v>33</v>
      </c>
      <c r="C14" s="10"/>
      <c r="D14" s="538"/>
    </row>
    <row r="15" spans="1:4" ht="12" customHeight="1">
      <c r="A15" s="537"/>
      <c r="B15" s="9"/>
      <c r="C15" s="10"/>
      <c r="D15" s="538"/>
    </row>
    <row r="16" spans="1:4" ht="18" customHeight="1">
      <c r="A16" s="537"/>
      <c r="B16" s="137" t="s">
        <v>34</v>
      </c>
      <c r="C16" s="138">
        <v>35000000</v>
      </c>
      <c r="D16" s="538"/>
    </row>
    <row r="17" spans="1:4" ht="6" customHeight="1">
      <c r="A17" s="537"/>
      <c r="B17" s="11"/>
      <c r="C17" s="139"/>
      <c r="D17" s="539"/>
    </row>
    <row r="18" spans="1:4" ht="6" customHeight="1">
      <c r="A18" s="537"/>
      <c r="B18" s="11"/>
      <c r="C18" s="12"/>
      <c r="D18" s="538"/>
    </row>
    <row r="19" spans="1:4" ht="6" customHeight="1">
      <c r="A19" s="537"/>
      <c r="B19" s="11"/>
      <c r="C19" s="12"/>
      <c r="D19" s="539"/>
    </row>
    <row r="20" spans="1:4" s="136" customFormat="1" ht="24.75" customHeight="1">
      <c r="A20" s="535">
        <v>955</v>
      </c>
      <c r="B20" s="140" t="s">
        <v>35</v>
      </c>
      <c r="C20" s="351">
        <f>20000000+3925100</f>
        <v>23925100</v>
      </c>
      <c r="D20" s="540"/>
    </row>
    <row r="21" spans="1:4" s="136" customFormat="1" ht="16.5" customHeight="1">
      <c r="A21" s="541"/>
      <c r="B21" s="141"/>
      <c r="C21" s="142"/>
      <c r="D21" s="536"/>
    </row>
    <row r="22" spans="1:4" s="136" customFormat="1" ht="16.5">
      <c r="A22" s="535">
        <v>992</v>
      </c>
      <c r="B22" s="140" t="s">
        <v>36</v>
      </c>
      <c r="C22" s="143"/>
      <c r="D22" s="542">
        <f>SUM(D24:D27)</f>
        <v>8973100</v>
      </c>
    </row>
    <row r="23" spans="1:4" ht="15.75" customHeight="1">
      <c r="A23" s="537"/>
      <c r="B23" s="9" t="s">
        <v>33</v>
      </c>
      <c r="C23" s="13"/>
      <c r="D23" s="543"/>
    </row>
    <row r="24" spans="1:4" ht="19.5" customHeight="1">
      <c r="A24" s="537"/>
      <c r="B24" s="15" t="s">
        <v>37</v>
      </c>
      <c r="C24" s="544"/>
      <c r="D24" s="545">
        <v>6166700</v>
      </c>
    </row>
    <row r="25" spans="1:4" ht="19.5" customHeight="1">
      <c r="A25" s="537"/>
      <c r="B25" s="15" t="s">
        <v>38</v>
      </c>
      <c r="C25" s="14"/>
      <c r="D25" s="546">
        <v>1666700</v>
      </c>
    </row>
    <row r="26" spans="1:4" ht="19.5" customHeight="1">
      <c r="A26" s="537"/>
      <c r="B26" s="16" t="s">
        <v>39</v>
      </c>
      <c r="C26" s="14"/>
      <c r="D26" s="546">
        <v>200000</v>
      </c>
    </row>
    <row r="27" spans="1:4" ht="19.5" customHeight="1">
      <c r="A27" s="537"/>
      <c r="B27" s="16" t="s">
        <v>40</v>
      </c>
      <c r="C27" s="14"/>
      <c r="D27" s="546">
        <v>939700</v>
      </c>
    </row>
    <row r="28" spans="1:4" ht="19.5" customHeight="1" thickBot="1">
      <c r="A28" s="547"/>
      <c r="B28" s="144"/>
      <c r="C28" s="145"/>
      <c r="D28" s="548"/>
    </row>
    <row r="29" spans="1:4" ht="19.5" customHeight="1" thickBot="1" thickTop="1">
      <c r="A29" s="549"/>
      <c r="B29" s="146" t="s">
        <v>41</v>
      </c>
      <c r="C29" s="293">
        <f>C20+C13+C21</f>
        <v>58925100</v>
      </c>
      <c r="D29" s="550">
        <f>D22</f>
        <v>8973100</v>
      </c>
    </row>
    <row r="30" spans="1:4" s="136" customFormat="1" ht="19.5" customHeight="1" thickBot="1" thickTop="1">
      <c r="A30" s="549"/>
      <c r="B30" s="146" t="s">
        <v>42</v>
      </c>
      <c r="C30" s="551">
        <f>D29-C29</f>
        <v>-49952000</v>
      </c>
      <c r="D30" s="552"/>
    </row>
    <row r="31" spans="1:4" ht="16.5" thickTop="1">
      <c r="A31" s="72"/>
      <c r="B31" s="147"/>
      <c r="C31" s="148"/>
      <c r="D31" s="148"/>
    </row>
    <row r="32" spans="1:4" ht="15.75">
      <c r="A32" s="72"/>
      <c r="B32" s="149"/>
      <c r="C32" s="148"/>
      <c r="D32" s="148"/>
    </row>
    <row r="33" spans="1:4" ht="15.75">
      <c r="A33" s="72"/>
      <c r="B33" s="149"/>
      <c r="C33" s="148"/>
      <c r="D33" s="148"/>
    </row>
    <row r="34" spans="1:4" ht="15.75">
      <c r="A34" s="72"/>
      <c r="B34" s="149"/>
      <c r="C34" s="148"/>
      <c r="D34" s="148"/>
    </row>
    <row r="35" spans="1:4" ht="15.75">
      <c r="A35" s="72"/>
      <c r="B35" s="149"/>
      <c r="C35" s="148"/>
      <c r="D35" s="148"/>
    </row>
    <row r="36" spans="1:4" ht="12.75">
      <c r="A36" s="72"/>
      <c r="B36" s="72"/>
      <c r="C36" s="150"/>
      <c r="D36" s="150"/>
    </row>
    <row r="37" spans="1:4" ht="12.75">
      <c r="A37" s="72"/>
      <c r="B37" s="72"/>
      <c r="C37" s="150"/>
      <c r="D37" s="150"/>
    </row>
    <row r="38" spans="1:4" ht="12.75">
      <c r="A38" s="72"/>
      <c r="B38" s="72"/>
      <c r="C38" s="150"/>
      <c r="D38" s="150"/>
    </row>
    <row r="39" spans="3:4" ht="12.75">
      <c r="C39" s="151"/>
      <c r="D39" s="151"/>
    </row>
    <row r="40" spans="3:4" ht="12.75">
      <c r="C40" s="151"/>
      <c r="D40" s="151"/>
    </row>
    <row r="41" spans="3:4" ht="12.75">
      <c r="C41" s="151"/>
      <c r="D41" s="151"/>
    </row>
    <row r="42" spans="3:4" ht="12.75">
      <c r="C42" s="151"/>
      <c r="D42" s="151"/>
    </row>
    <row r="43" spans="3:4" ht="12.75">
      <c r="C43" s="151"/>
      <c r="D43" s="151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55"/>
  <sheetViews>
    <sheetView workbookViewId="0" topLeftCell="A1">
      <selection activeCell="F3" sqref="F3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210" hidden="1" customWidth="1"/>
    <col min="4" max="4" width="12.75390625" style="208" customWidth="1"/>
    <col min="5" max="5" width="11.75390625" style="208" hidden="1" customWidth="1"/>
    <col min="6" max="6" width="12.375" style="208" customWidth="1"/>
    <col min="7" max="7" width="12.75390625" style="1" customWidth="1"/>
    <col min="8" max="16384" width="9.125" style="1" customWidth="1"/>
  </cols>
  <sheetData>
    <row r="1" spans="3:6" ht="12.75">
      <c r="C1" s="207"/>
      <c r="D1" s="1"/>
      <c r="F1" s="209" t="s">
        <v>50</v>
      </c>
    </row>
    <row r="2" spans="3:6" ht="12.75">
      <c r="C2" s="192"/>
      <c r="D2" s="1"/>
      <c r="F2" s="50" t="s">
        <v>263</v>
      </c>
    </row>
    <row r="3" spans="3:6" ht="12.75">
      <c r="C3" s="192"/>
      <c r="D3" s="1"/>
      <c r="F3" s="50" t="s">
        <v>24</v>
      </c>
    </row>
    <row r="4" spans="3:6" ht="12.75">
      <c r="C4" s="192"/>
      <c r="D4" s="1"/>
      <c r="F4" s="50" t="s">
        <v>157</v>
      </c>
    </row>
    <row r="5" ht="9" customHeight="1"/>
    <row r="6" spans="1:7" s="212" customFormat="1" ht="18">
      <c r="A6" s="627" t="s">
        <v>82</v>
      </c>
      <c r="B6" s="628"/>
      <c r="C6" s="628"/>
      <c r="D6" s="628"/>
      <c r="E6" s="628"/>
      <c r="F6" s="628"/>
      <c r="G6" s="628"/>
    </row>
    <row r="7" spans="1:7" s="212" customFormat="1" ht="20.25" customHeight="1">
      <c r="A7" s="629" t="s">
        <v>191</v>
      </c>
      <c r="B7" s="630"/>
      <c r="C7" s="630"/>
      <c r="D7" s="630"/>
      <c r="E7" s="630"/>
      <c r="F7" s="630"/>
      <c r="G7" s="630"/>
    </row>
    <row r="8" spans="1:7" s="213" customFormat="1" ht="14.25" customHeight="1">
      <c r="A8" s="631" t="s">
        <v>83</v>
      </c>
      <c r="B8" s="631"/>
      <c r="C8" s="631"/>
      <c r="D8" s="631"/>
      <c r="E8" s="631"/>
      <c r="F8" s="631"/>
      <c r="G8" s="631"/>
    </row>
    <row r="9" spans="3:7" ht="13.5" thickBot="1">
      <c r="C9" s="214"/>
      <c r="D9" s="215"/>
      <c r="F9" s="215"/>
      <c r="G9" s="215" t="s">
        <v>0</v>
      </c>
    </row>
    <row r="10" spans="1:7" s="216" customFormat="1" ht="42.75" customHeight="1">
      <c r="A10" s="482" t="s">
        <v>84</v>
      </c>
      <c r="B10" s="483" t="s">
        <v>29</v>
      </c>
      <c r="C10" s="484" t="s">
        <v>85</v>
      </c>
      <c r="D10" s="485" t="s">
        <v>239</v>
      </c>
      <c r="E10" s="486" t="s">
        <v>85</v>
      </c>
      <c r="F10" s="520" t="s">
        <v>78</v>
      </c>
      <c r="G10" s="487" t="s">
        <v>241</v>
      </c>
    </row>
    <row r="11" spans="1:7" s="222" customFormat="1" ht="10.5" customHeight="1" thickBot="1">
      <c r="A11" s="521">
        <v>1</v>
      </c>
      <c r="B11" s="217">
        <v>2</v>
      </c>
      <c r="C11" s="218">
        <v>3</v>
      </c>
      <c r="D11" s="219">
        <v>3</v>
      </c>
      <c r="E11" s="220">
        <v>5</v>
      </c>
      <c r="F11" s="221">
        <v>4</v>
      </c>
      <c r="G11" s="522">
        <v>5</v>
      </c>
    </row>
    <row r="12" spans="1:7" s="216" customFormat="1" ht="20.25" customHeight="1" thickBot="1" thickTop="1">
      <c r="A12" s="474" t="s">
        <v>86</v>
      </c>
      <c r="B12" s="223" t="s">
        <v>87</v>
      </c>
      <c r="C12" s="152">
        <v>560328</v>
      </c>
      <c r="D12" s="152">
        <v>0</v>
      </c>
      <c r="E12" s="152"/>
      <c r="F12" s="224">
        <v>21015.81</v>
      </c>
      <c r="G12" s="495">
        <f>D12+F12</f>
        <v>21015.81</v>
      </c>
    </row>
    <row r="13" spans="1:7" s="229" customFormat="1" ht="26.25" customHeight="1" thickBot="1" thickTop="1">
      <c r="A13" s="474" t="s">
        <v>88</v>
      </c>
      <c r="B13" s="225" t="s">
        <v>89</v>
      </c>
      <c r="C13" s="226" t="e">
        <f>SUM(C14)</f>
        <v>#REF!</v>
      </c>
      <c r="D13" s="370">
        <f>SUM(D14)</f>
        <v>1211550</v>
      </c>
      <c r="E13" s="227" t="e">
        <f>SUM(E14)</f>
        <v>#REF!</v>
      </c>
      <c r="F13" s="250"/>
      <c r="G13" s="491">
        <f>D13+F13</f>
        <v>1211550</v>
      </c>
    </row>
    <row r="14" spans="1:7" s="233" customFormat="1" ht="23.25" customHeight="1" thickBot="1" thickTop="1">
      <c r="A14" s="494">
        <v>600</v>
      </c>
      <c r="B14" s="230" t="s">
        <v>90</v>
      </c>
      <c r="C14" s="234" t="e">
        <f>SUM(#REF!+C15)</f>
        <v>#REF!</v>
      </c>
      <c r="D14" s="152">
        <f>D15</f>
        <v>1211550</v>
      </c>
      <c r="E14" s="236" t="e">
        <f>SUM(#REF!+E15)</f>
        <v>#REF!</v>
      </c>
      <c r="F14" s="224"/>
      <c r="G14" s="495">
        <f aca="true" t="shared" si="0" ref="G14:G22">D14+F14</f>
        <v>1211550</v>
      </c>
    </row>
    <row r="15" spans="1:242" s="242" customFormat="1" ht="18" customHeight="1" thickTop="1">
      <c r="A15" s="523">
        <v>60016</v>
      </c>
      <c r="B15" s="237" t="s">
        <v>16</v>
      </c>
      <c r="C15" s="238">
        <f>SUM(C16:C21)</f>
        <v>693500</v>
      </c>
      <c r="D15" s="256">
        <f>SUM(D16:D21)</f>
        <v>1211550</v>
      </c>
      <c r="E15" s="240"/>
      <c r="F15" s="373"/>
      <c r="G15" s="524">
        <f t="shared" si="0"/>
        <v>1211550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</row>
    <row r="16" spans="1:242" s="149" customFormat="1" ht="16.5" customHeight="1">
      <c r="A16" s="498" t="s">
        <v>91</v>
      </c>
      <c r="B16" s="243" t="s">
        <v>92</v>
      </c>
      <c r="C16" s="244">
        <v>1000</v>
      </c>
      <c r="D16" s="371">
        <v>1000</v>
      </c>
      <c r="E16" s="245"/>
      <c r="F16" s="261"/>
      <c r="G16" s="499">
        <f t="shared" si="0"/>
        <v>1000</v>
      </c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</row>
    <row r="17" spans="1:242" s="149" customFormat="1" ht="27.75" customHeight="1">
      <c r="A17" s="498" t="s">
        <v>93</v>
      </c>
      <c r="B17" s="248" t="s">
        <v>94</v>
      </c>
      <c r="C17" s="244">
        <v>20000</v>
      </c>
      <c r="D17" s="371">
        <v>30000</v>
      </c>
      <c r="E17" s="245"/>
      <c r="F17" s="261"/>
      <c r="G17" s="499">
        <f t="shared" si="0"/>
        <v>30000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</row>
    <row r="18" spans="1:242" s="149" customFormat="1" ht="15" customHeight="1">
      <c r="A18" s="498" t="s">
        <v>95</v>
      </c>
      <c r="B18" s="248" t="s">
        <v>96</v>
      </c>
      <c r="C18" s="244">
        <v>670500</v>
      </c>
      <c r="D18" s="371">
        <v>1170000</v>
      </c>
      <c r="E18" s="245"/>
      <c r="F18" s="261"/>
      <c r="G18" s="499">
        <f t="shared" si="0"/>
        <v>1170000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</row>
    <row r="19" spans="1:242" s="149" customFormat="1" ht="15" customHeight="1">
      <c r="A19" s="500" t="s">
        <v>189</v>
      </c>
      <c r="B19" s="248" t="s">
        <v>190</v>
      </c>
      <c r="C19" s="244"/>
      <c r="D19" s="371">
        <v>2000</v>
      </c>
      <c r="E19" s="245"/>
      <c r="F19" s="261"/>
      <c r="G19" s="499">
        <f t="shared" si="0"/>
        <v>2000</v>
      </c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  <c r="IH19" s="247"/>
    </row>
    <row r="20" spans="1:242" s="149" customFormat="1" ht="15" customHeight="1">
      <c r="A20" s="500" t="s">
        <v>143</v>
      </c>
      <c r="B20" s="248" t="s">
        <v>112</v>
      </c>
      <c r="C20" s="244"/>
      <c r="D20" s="371">
        <v>8000</v>
      </c>
      <c r="E20" s="245"/>
      <c r="F20" s="261"/>
      <c r="G20" s="499">
        <f t="shared" si="0"/>
        <v>8000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7"/>
      <c r="HQ20" s="247"/>
      <c r="HR20" s="247"/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  <c r="IH20" s="247"/>
    </row>
    <row r="21" spans="1:242" s="149" customFormat="1" ht="16.5" customHeight="1" thickBot="1">
      <c r="A21" s="500" t="s">
        <v>18</v>
      </c>
      <c r="B21" s="248" t="s">
        <v>97</v>
      </c>
      <c r="C21" s="244">
        <v>2000</v>
      </c>
      <c r="D21" s="371">
        <v>550</v>
      </c>
      <c r="E21" s="245"/>
      <c r="F21" s="261"/>
      <c r="G21" s="499">
        <f t="shared" si="0"/>
        <v>550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7"/>
      <c r="FK21" s="247"/>
      <c r="FL21" s="247"/>
      <c r="FM21" s="247"/>
      <c r="FN21" s="247"/>
      <c r="FO21" s="247"/>
      <c r="FP21" s="247"/>
      <c r="FQ21" s="247"/>
      <c r="FR21" s="247"/>
      <c r="FS21" s="247"/>
      <c r="FT21" s="247"/>
      <c r="FU21" s="247"/>
      <c r="FV21" s="247"/>
      <c r="FW21" s="247"/>
      <c r="FX21" s="247"/>
      <c r="FY21" s="247"/>
      <c r="FZ21" s="247"/>
      <c r="GA21" s="247"/>
      <c r="GB21" s="247"/>
      <c r="GC21" s="247"/>
      <c r="GD21" s="247"/>
      <c r="GE21" s="247"/>
      <c r="GF21" s="247"/>
      <c r="GG21" s="247"/>
      <c r="GH21" s="247"/>
      <c r="GI21" s="247"/>
      <c r="GJ21" s="247"/>
      <c r="GK21" s="247"/>
      <c r="GL21" s="247"/>
      <c r="GM21" s="247"/>
      <c r="GN21" s="247"/>
      <c r="GO21" s="247"/>
      <c r="GP21" s="247"/>
      <c r="GQ21" s="247"/>
      <c r="GR21" s="247"/>
      <c r="GS21" s="247"/>
      <c r="GT21" s="247"/>
      <c r="GU21" s="247"/>
      <c r="GV21" s="247"/>
      <c r="GW21" s="247"/>
      <c r="GX21" s="247"/>
      <c r="GY21" s="247"/>
      <c r="GZ21" s="247"/>
      <c r="HA21" s="247"/>
      <c r="HB21" s="247"/>
      <c r="HC21" s="247"/>
      <c r="HD21" s="247"/>
      <c r="HE21" s="247"/>
      <c r="HF21" s="247"/>
      <c r="HG21" s="247"/>
      <c r="HH21" s="247"/>
      <c r="HI21" s="247"/>
      <c r="HJ21" s="247"/>
      <c r="HK21" s="247"/>
      <c r="HL21" s="247"/>
      <c r="HM21" s="247"/>
      <c r="HN21" s="247"/>
      <c r="HO21" s="247"/>
      <c r="HP21" s="247"/>
      <c r="HQ21" s="247"/>
      <c r="HR21" s="247"/>
      <c r="HS21" s="247"/>
      <c r="HT21" s="247"/>
      <c r="HU21" s="247"/>
      <c r="HV21" s="247"/>
      <c r="HW21" s="247"/>
      <c r="HX21" s="247"/>
      <c r="HY21" s="247"/>
      <c r="HZ21" s="247"/>
      <c r="IA21" s="247"/>
      <c r="IB21" s="247"/>
      <c r="IC21" s="247"/>
      <c r="ID21" s="247"/>
      <c r="IE21" s="247"/>
      <c r="IF21" s="247"/>
      <c r="IG21" s="247"/>
      <c r="IH21" s="247"/>
    </row>
    <row r="22" spans="1:7" s="229" customFormat="1" ht="23.25" customHeight="1" thickBot="1" thickTop="1">
      <c r="A22" s="474" t="s">
        <v>98</v>
      </c>
      <c r="B22" s="249" t="s">
        <v>99</v>
      </c>
      <c r="C22" s="226" t="e">
        <f>C24+C39</f>
        <v>#REF!</v>
      </c>
      <c r="D22" s="370">
        <f>D24</f>
        <v>1211550</v>
      </c>
      <c r="E22" s="227" t="e">
        <f>E24+E39</f>
        <v>#REF!</v>
      </c>
      <c r="F22" s="250">
        <f>F24</f>
        <v>21015.81</v>
      </c>
      <c r="G22" s="491">
        <f t="shared" si="0"/>
        <v>1232565.81</v>
      </c>
    </row>
    <row r="23" spans="1:7" ht="12" customHeight="1" hidden="1">
      <c r="A23" s="525"/>
      <c r="B23" s="251" t="s">
        <v>33</v>
      </c>
      <c r="C23" s="252"/>
      <c r="D23" s="372"/>
      <c r="E23" s="253"/>
      <c r="F23" s="254"/>
      <c r="G23" s="526"/>
    </row>
    <row r="24" spans="1:7" s="136" customFormat="1" ht="24.75" customHeight="1" thickBot="1" thickTop="1">
      <c r="A24" s="501">
        <v>600</v>
      </c>
      <c r="B24" s="230" t="s">
        <v>15</v>
      </c>
      <c r="C24" s="236" t="e">
        <f>SUM(#REF!+C25)</f>
        <v>#REF!</v>
      </c>
      <c r="D24" s="152">
        <f>D25</f>
        <v>1211550</v>
      </c>
      <c r="E24" s="236" t="e">
        <f>SUM(#REF!+E25)</f>
        <v>#REF!</v>
      </c>
      <c r="F24" s="224">
        <f>F25</f>
        <v>21015.81</v>
      </c>
      <c r="G24" s="495">
        <f>D24+F24</f>
        <v>1232565.81</v>
      </c>
    </row>
    <row r="25" spans="1:7" s="257" customFormat="1" ht="21" customHeight="1" thickTop="1">
      <c r="A25" s="527">
        <v>60016</v>
      </c>
      <c r="B25" s="255" t="s">
        <v>16</v>
      </c>
      <c r="C25" s="238">
        <f>SUM(C26:C30)</f>
        <v>440893</v>
      </c>
      <c r="D25" s="256">
        <f>SUM(D26:D30)</f>
        <v>1211550</v>
      </c>
      <c r="E25" s="256">
        <f>SUM(E26:E30)</f>
        <v>0</v>
      </c>
      <c r="F25" s="239">
        <f>SUM(F26:F30)</f>
        <v>21015.81</v>
      </c>
      <c r="G25" s="524">
        <f aca="true" t="shared" si="1" ref="G25:G32">D25+F25</f>
        <v>1232565.81</v>
      </c>
    </row>
    <row r="26" spans="1:7" s="260" customFormat="1" ht="15" customHeight="1">
      <c r="A26" s="503">
        <v>4210</v>
      </c>
      <c r="B26" s="258" t="s">
        <v>21</v>
      </c>
      <c r="C26" s="244">
        <v>6000</v>
      </c>
      <c r="D26" s="301">
        <v>1000</v>
      </c>
      <c r="E26" s="244"/>
      <c r="F26" s="261"/>
      <c r="G26" s="499">
        <f t="shared" si="1"/>
        <v>1000</v>
      </c>
    </row>
    <row r="27" spans="1:7" s="260" customFormat="1" ht="15" customHeight="1">
      <c r="A27" s="503">
        <v>4270</v>
      </c>
      <c r="B27" s="258" t="s">
        <v>100</v>
      </c>
      <c r="C27" s="244">
        <v>327393</v>
      </c>
      <c r="D27" s="301">
        <v>1080000</v>
      </c>
      <c r="E27" s="244"/>
      <c r="F27" s="261">
        <v>21015.81</v>
      </c>
      <c r="G27" s="499">
        <f t="shared" si="1"/>
        <v>1101015.81</v>
      </c>
    </row>
    <row r="28" spans="1:7" s="260" customFormat="1" ht="15" customHeight="1">
      <c r="A28" s="503">
        <v>4300</v>
      </c>
      <c r="B28" s="258" t="s">
        <v>9</v>
      </c>
      <c r="C28" s="244">
        <v>50000</v>
      </c>
      <c r="D28" s="301">
        <v>70000</v>
      </c>
      <c r="E28" s="244"/>
      <c r="F28" s="261"/>
      <c r="G28" s="499">
        <f t="shared" si="1"/>
        <v>70000</v>
      </c>
    </row>
    <row r="29" spans="1:7" s="260" customFormat="1" ht="15" customHeight="1">
      <c r="A29" s="503">
        <v>4430</v>
      </c>
      <c r="B29" s="258" t="s">
        <v>45</v>
      </c>
      <c r="C29" s="244">
        <v>22500</v>
      </c>
      <c r="D29" s="301">
        <v>5000</v>
      </c>
      <c r="E29" s="244"/>
      <c r="F29" s="261"/>
      <c r="G29" s="499">
        <f t="shared" si="1"/>
        <v>5000</v>
      </c>
    </row>
    <row r="30" spans="1:7" s="260" customFormat="1" ht="15" customHeight="1">
      <c r="A30" s="503">
        <v>4590</v>
      </c>
      <c r="B30" s="258" t="s">
        <v>101</v>
      </c>
      <c r="C30" s="244">
        <v>35000</v>
      </c>
      <c r="D30" s="301">
        <v>55550</v>
      </c>
      <c r="E30" s="244"/>
      <c r="F30" s="261"/>
      <c r="G30" s="499">
        <f t="shared" si="1"/>
        <v>55550</v>
      </c>
    </row>
    <row r="31" spans="1:7" s="203" customFormat="1" ht="15" customHeight="1">
      <c r="A31" s="528"/>
      <c r="B31" s="377" t="s">
        <v>102</v>
      </c>
      <c r="C31" s="378">
        <f>SUM(C32:C38)</f>
        <v>440893</v>
      </c>
      <c r="D31" s="379">
        <f>SUM(D32:D38)</f>
        <v>1211550</v>
      </c>
      <c r="E31" s="379">
        <f>SUM(E32:E38)</f>
        <v>0</v>
      </c>
      <c r="F31" s="380">
        <f>SUM(F32:F38)</f>
        <v>21015.81</v>
      </c>
      <c r="G31" s="529">
        <f t="shared" si="1"/>
        <v>1232565.81</v>
      </c>
    </row>
    <row r="32" spans="1:7" s="203" customFormat="1" ht="15" customHeight="1">
      <c r="A32" s="508"/>
      <c r="B32" s="266" t="s">
        <v>103</v>
      </c>
      <c r="C32" s="267">
        <v>155393</v>
      </c>
      <c r="D32" s="311">
        <v>1000000</v>
      </c>
      <c r="E32" s="267"/>
      <c r="F32" s="269">
        <v>21015.81</v>
      </c>
      <c r="G32" s="509">
        <f t="shared" si="1"/>
        <v>1021015.81</v>
      </c>
    </row>
    <row r="33" spans="1:7" s="203" customFormat="1" ht="15" customHeight="1" hidden="1">
      <c r="A33" s="508"/>
      <c r="B33" s="266" t="s">
        <v>104</v>
      </c>
      <c r="C33" s="267">
        <v>94000</v>
      </c>
      <c r="D33" s="311">
        <v>0</v>
      </c>
      <c r="E33" s="267"/>
      <c r="F33" s="269"/>
      <c r="G33" s="509"/>
    </row>
    <row r="34" spans="1:7" s="203" customFormat="1" ht="15" customHeight="1">
      <c r="A34" s="508"/>
      <c r="B34" s="266" t="s">
        <v>105</v>
      </c>
      <c r="C34" s="267">
        <v>50000</v>
      </c>
      <c r="D34" s="311">
        <v>50000</v>
      </c>
      <c r="E34" s="267"/>
      <c r="F34" s="269"/>
      <c r="G34" s="509">
        <f>D34+F34</f>
        <v>50000</v>
      </c>
    </row>
    <row r="35" spans="1:7" s="203" customFormat="1" ht="15" customHeight="1">
      <c r="A35" s="508"/>
      <c r="B35" s="266" t="s">
        <v>106</v>
      </c>
      <c r="C35" s="267">
        <v>78000</v>
      </c>
      <c r="D35" s="311">
        <v>100000</v>
      </c>
      <c r="E35" s="267"/>
      <c r="F35" s="269"/>
      <c r="G35" s="509">
        <f>D35+F35</f>
        <v>100000</v>
      </c>
    </row>
    <row r="36" spans="1:7" s="203" customFormat="1" ht="23.25" customHeight="1">
      <c r="A36" s="508"/>
      <c r="B36" s="271" t="s">
        <v>107</v>
      </c>
      <c r="C36" s="267">
        <v>6000</v>
      </c>
      <c r="D36" s="311">
        <v>1000</v>
      </c>
      <c r="E36" s="267"/>
      <c r="F36" s="269"/>
      <c r="G36" s="509">
        <f>D36+F36</f>
        <v>1000</v>
      </c>
    </row>
    <row r="37" spans="1:7" s="203" customFormat="1" ht="15" customHeight="1">
      <c r="A37" s="508"/>
      <c r="B37" s="266" t="s">
        <v>108</v>
      </c>
      <c r="C37" s="267">
        <v>22500</v>
      </c>
      <c r="D37" s="311">
        <v>5000</v>
      </c>
      <c r="E37" s="267"/>
      <c r="F37" s="269"/>
      <c r="G37" s="509">
        <f>D37+F37</f>
        <v>5000</v>
      </c>
    </row>
    <row r="38" spans="1:7" s="203" customFormat="1" ht="27.75" customHeight="1" thickBot="1">
      <c r="A38" s="508"/>
      <c r="B38" s="271" t="s">
        <v>109</v>
      </c>
      <c r="C38" s="267">
        <v>35000</v>
      </c>
      <c r="D38" s="311">
        <v>55550</v>
      </c>
      <c r="E38" s="272"/>
      <c r="F38" s="269"/>
      <c r="G38" s="509">
        <f>D38+F38</f>
        <v>55550</v>
      </c>
    </row>
    <row r="39" spans="1:7" s="203" customFormat="1" ht="33.75" customHeight="1" hidden="1">
      <c r="A39" s="512">
        <v>900</v>
      </c>
      <c r="B39" s="273" t="s">
        <v>110</v>
      </c>
      <c r="C39" s="234">
        <f>C40+C48+C52</f>
        <v>312000</v>
      </c>
      <c r="D39" s="152"/>
      <c r="E39" s="236">
        <f>E40+E48+E52</f>
        <v>578000</v>
      </c>
      <c r="F39" s="224"/>
      <c r="G39" s="495"/>
    </row>
    <row r="40" spans="1:7" s="203" customFormat="1" ht="21.75" customHeight="1" hidden="1">
      <c r="A40" s="513">
        <v>90001</v>
      </c>
      <c r="B40" s="274" t="s">
        <v>111</v>
      </c>
      <c r="C40" s="275">
        <f>SUM(C41:C43)</f>
        <v>202000</v>
      </c>
      <c r="D40" s="316"/>
      <c r="E40" s="277">
        <f>SUM(E41:E43)</f>
        <v>358000</v>
      </c>
      <c r="F40" s="374"/>
      <c r="G40" s="514"/>
    </row>
    <row r="41" spans="1:7" s="203" customFormat="1" ht="15" customHeight="1" hidden="1">
      <c r="A41" s="515">
        <v>4300</v>
      </c>
      <c r="B41" s="278" t="s">
        <v>9</v>
      </c>
      <c r="C41" s="246">
        <v>45000</v>
      </c>
      <c r="D41" s="265"/>
      <c r="E41" s="244">
        <v>5000</v>
      </c>
      <c r="F41" s="261"/>
      <c r="G41" s="499"/>
    </row>
    <row r="42" spans="1:7" s="203" customFormat="1" ht="15" customHeight="1" hidden="1">
      <c r="A42" s="515">
        <v>4430</v>
      </c>
      <c r="B42" s="278" t="s">
        <v>45</v>
      </c>
      <c r="C42" s="246">
        <v>77000</v>
      </c>
      <c r="D42" s="265"/>
      <c r="E42" s="244">
        <v>350000</v>
      </c>
      <c r="F42" s="261"/>
      <c r="G42" s="499"/>
    </row>
    <row r="43" spans="1:7" s="203" customFormat="1" ht="15" customHeight="1" hidden="1">
      <c r="A43" s="515">
        <v>4580</v>
      </c>
      <c r="B43" s="278" t="s">
        <v>112</v>
      </c>
      <c r="C43" s="246">
        <v>80000</v>
      </c>
      <c r="D43" s="265"/>
      <c r="E43" s="244">
        <v>3000</v>
      </c>
      <c r="F43" s="261"/>
      <c r="G43" s="499"/>
    </row>
    <row r="44" spans="1:7" s="203" customFormat="1" ht="15" customHeight="1" hidden="1">
      <c r="A44" s="503"/>
      <c r="B44" s="271" t="s">
        <v>102</v>
      </c>
      <c r="C44" s="267">
        <f>SUM(C45:C47)</f>
        <v>202000</v>
      </c>
      <c r="D44" s="311"/>
      <c r="E44" s="267">
        <f>SUM(E45:E47)</f>
        <v>358000</v>
      </c>
      <c r="F44" s="269"/>
      <c r="G44" s="509"/>
    </row>
    <row r="45" spans="1:7" s="203" customFormat="1" ht="15" customHeight="1" hidden="1">
      <c r="A45" s="503"/>
      <c r="B45" s="271" t="s">
        <v>113</v>
      </c>
      <c r="C45" s="267">
        <v>77000</v>
      </c>
      <c r="D45" s="265"/>
      <c r="E45" s="267">
        <v>350000</v>
      </c>
      <c r="F45" s="269"/>
      <c r="G45" s="509"/>
    </row>
    <row r="46" spans="1:7" s="203" customFormat="1" ht="15" customHeight="1" hidden="1">
      <c r="A46" s="503"/>
      <c r="B46" s="271" t="s">
        <v>114</v>
      </c>
      <c r="C46" s="267">
        <v>80000</v>
      </c>
      <c r="D46" s="265"/>
      <c r="E46" s="267">
        <v>3000</v>
      </c>
      <c r="F46" s="269"/>
      <c r="G46" s="509"/>
    </row>
    <row r="47" spans="1:7" s="203" customFormat="1" ht="15" customHeight="1" hidden="1">
      <c r="A47" s="503"/>
      <c r="B47" s="271" t="s">
        <v>115</v>
      </c>
      <c r="C47" s="267">
        <v>45000</v>
      </c>
      <c r="D47" s="265"/>
      <c r="E47" s="267">
        <v>5000</v>
      </c>
      <c r="F47" s="269"/>
      <c r="G47" s="509"/>
    </row>
    <row r="48" spans="1:7" s="203" customFormat="1" ht="15" customHeight="1" hidden="1">
      <c r="A48" s="516">
        <v>90003</v>
      </c>
      <c r="B48" s="279" t="s">
        <v>116</v>
      </c>
      <c r="C48" s="280">
        <f>C49</f>
        <v>50000</v>
      </c>
      <c r="D48" s="317"/>
      <c r="E48" s="280">
        <f>E49</f>
        <v>220000</v>
      </c>
      <c r="F48" s="375"/>
      <c r="G48" s="517"/>
    </row>
    <row r="49" spans="1:7" s="203" customFormat="1" ht="15" customHeight="1" hidden="1">
      <c r="A49" s="503">
        <v>4300</v>
      </c>
      <c r="B49" s="283" t="s">
        <v>9</v>
      </c>
      <c r="C49" s="244">
        <f>SUM(C50:C51)</f>
        <v>50000</v>
      </c>
      <c r="D49" s="301"/>
      <c r="E49" s="284">
        <f>SUM(E50:E51)</f>
        <v>220000</v>
      </c>
      <c r="F49" s="261"/>
      <c r="G49" s="499"/>
    </row>
    <row r="50" spans="1:7" s="203" customFormat="1" ht="15" customHeight="1" hidden="1">
      <c r="A50" s="508"/>
      <c r="B50" s="271" t="s">
        <v>117</v>
      </c>
      <c r="C50" s="267">
        <v>50000</v>
      </c>
      <c r="D50" s="265"/>
      <c r="E50" s="263"/>
      <c r="F50" s="269"/>
      <c r="G50" s="509"/>
    </row>
    <row r="51" spans="1:7" s="203" customFormat="1" ht="25.5" customHeight="1" hidden="1">
      <c r="A51" s="508"/>
      <c r="B51" s="271" t="s">
        <v>118</v>
      </c>
      <c r="C51" s="267">
        <v>0</v>
      </c>
      <c r="D51" s="265"/>
      <c r="E51" s="267">
        <v>220000</v>
      </c>
      <c r="F51" s="269"/>
      <c r="G51" s="509"/>
    </row>
    <row r="52" spans="1:7" s="203" customFormat="1" ht="15" customHeight="1" hidden="1">
      <c r="A52" s="516">
        <v>90004</v>
      </c>
      <c r="B52" s="279" t="s">
        <v>119</v>
      </c>
      <c r="C52" s="280">
        <f>C53</f>
        <v>60000</v>
      </c>
      <c r="D52" s="317"/>
      <c r="E52" s="280"/>
      <c r="F52" s="375"/>
      <c r="G52" s="517"/>
    </row>
    <row r="53" spans="1:7" s="203" customFormat="1" ht="15" customHeight="1" hidden="1">
      <c r="A53" s="503">
        <v>4300</v>
      </c>
      <c r="B53" s="283" t="s">
        <v>9</v>
      </c>
      <c r="C53" s="244">
        <f>C54</f>
        <v>60000</v>
      </c>
      <c r="D53" s="301"/>
      <c r="E53" s="244"/>
      <c r="F53" s="261"/>
      <c r="G53" s="499"/>
    </row>
    <row r="54" spans="1:7" s="203" customFormat="1" ht="15" customHeight="1" hidden="1">
      <c r="A54" s="508"/>
      <c r="B54" s="271" t="s">
        <v>120</v>
      </c>
      <c r="C54" s="267">
        <v>60000</v>
      </c>
      <c r="D54" s="265"/>
      <c r="E54" s="267"/>
      <c r="F54" s="269"/>
      <c r="G54" s="509"/>
    </row>
    <row r="55" spans="1:7" s="46" customFormat="1" ht="28.5" customHeight="1" thickBot="1" thickTop="1">
      <c r="A55" s="518" t="s">
        <v>121</v>
      </c>
      <c r="B55" s="285" t="s">
        <v>122</v>
      </c>
      <c r="C55" s="286" t="e">
        <f>#REF!+C13-C22</f>
        <v>#REF!</v>
      </c>
      <c r="D55" s="287">
        <f>D12+D13-D22</f>
        <v>0</v>
      </c>
      <c r="E55" s="287" t="e">
        <f>E12+E13-E22</f>
        <v>#REF!</v>
      </c>
      <c r="F55" s="376">
        <f>F12+F13-F22</f>
        <v>0</v>
      </c>
      <c r="G55" s="519">
        <f>G12+G13-G22</f>
        <v>0</v>
      </c>
    </row>
    <row r="56" ht="13.5" thickTop="1"/>
  </sheetData>
  <mergeCells count="3">
    <mergeCell ref="A6:G6"/>
    <mergeCell ref="A7:G7"/>
    <mergeCell ref="A8:G8"/>
  </mergeCells>
  <printOptions/>
  <pageMargins left="0.75" right="0.75" top="1" bottom="1" header="0.5" footer="0.5"/>
  <pageSetup firstPageNumber="10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G734"/>
  <sheetViews>
    <sheetView workbookViewId="0" topLeftCell="A1">
      <selection activeCell="H10" sqref="H10"/>
    </sheetView>
  </sheetViews>
  <sheetFormatPr defaultColWidth="9.00390625" defaultRowHeight="12.75"/>
  <cols>
    <col min="1" max="1" width="8.25390625" style="1" customWidth="1"/>
    <col min="2" max="2" width="40.25390625" style="1" customWidth="1"/>
    <col min="3" max="3" width="11.75390625" style="210" hidden="1" customWidth="1"/>
    <col min="4" max="4" width="12.75390625" style="208" customWidth="1"/>
    <col min="5" max="5" width="11.75390625" style="208" hidden="1" customWidth="1"/>
    <col min="6" max="6" width="12.75390625" style="208" customWidth="1"/>
    <col min="7" max="7" width="12.75390625" style="1" customWidth="1"/>
    <col min="8" max="16384" width="9.125" style="1" customWidth="1"/>
  </cols>
  <sheetData>
    <row r="1" spans="3:6" ht="12.75">
      <c r="C1" s="207"/>
      <c r="D1" s="1"/>
      <c r="F1" s="209" t="s">
        <v>81</v>
      </c>
    </row>
    <row r="2" spans="3:6" ht="12.75">
      <c r="C2" s="192"/>
      <c r="D2" s="1"/>
      <c r="F2" s="50" t="s">
        <v>264</v>
      </c>
    </row>
    <row r="3" spans="3:6" ht="12.75">
      <c r="C3" s="192"/>
      <c r="D3" s="1"/>
      <c r="F3" s="50" t="s">
        <v>24</v>
      </c>
    </row>
    <row r="4" spans="3:6" ht="12.75">
      <c r="C4" s="192"/>
      <c r="D4" s="1"/>
      <c r="F4" s="50" t="s">
        <v>157</v>
      </c>
    </row>
    <row r="5" ht="8.25" customHeight="1"/>
    <row r="6" spans="1:7" s="212" customFormat="1" ht="18">
      <c r="A6" s="627" t="s">
        <v>82</v>
      </c>
      <c r="B6" s="628"/>
      <c r="C6" s="628"/>
      <c r="D6" s="628"/>
      <c r="E6" s="628"/>
      <c r="F6" s="628"/>
      <c r="G6" s="628"/>
    </row>
    <row r="7" spans="1:7" s="212" customFormat="1" ht="20.25" customHeight="1">
      <c r="A7" s="629" t="s">
        <v>191</v>
      </c>
      <c r="B7" s="630"/>
      <c r="C7" s="630"/>
      <c r="D7" s="630"/>
      <c r="E7" s="630"/>
      <c r="F7" s="630"/>
      <c r="G7" s="630"/>
    </row>
    <row r="8" spans="1:7" s="213" customFormat="1" ht="17.25" customHeight="1">
      <c r="A8" s="631" t="s">
        <v>123</v>
      </c>
      <c r="B8" s="631"/>
      <c r="C8" s="631"/>
      <c r="D8" s="631"/>
      <c r="E8" s="631"/>
      <c r="F8" s="631"/>
      <c r="G8" s="631"/>
    </row>
    <row r="9" spans="3:7" ht="13.5" thickBot="1">
      <c r="C9" s="214"/>
      <c r="D9" s="215"/>
      <c r="F9" s="215"/>
      <c r="G9" s="215" t="s">
        <v>0</v>
      </c>
    </row>
    <row r="10" spans="1:7" s="216" customFormat="1" ht="42.75" customHeight="1">
      <c r="A10" s="482" t="s">
        <v>84</v>
      </c>
      <c r="B10" s="483" t="s">
        <v>29</v>
      </c>
      <c r="C10" s="484" t="s">
        <v>85</v>
      </c>
      <c r="D10" s="485" t="s">
        <v>242</v>
      </c>
      <c r="E10" s="486" t="s">
        <v>85</v>
      </c>
      <c r="F10" s="485" t="s">
        <v>78</v>
      </c>
      <c r="G10" s="487" t="s">
        <v>240</v>
      </c>
    </row>
    <row r="11" spans="1:7" s="222" customFormat="1" ht="10.5" customHeight="1" thickBot="1">
      <c r="A11" s="488">
        <v>1</v>
      </c>
      <c r="B11" s="288">
        <v>2</v>
      </c>
      <c r="C11" s="289">
        <v>3</v>
      </c>
      <c r="D11" s="290">
        <v>3</v>
      </c>
      <c r="E11" s="291">
        <v>4</v>
      </c>
      <c r="F11" s="292">
        <v>4</v>
      </c>
      <c r="G11" s="489">
        <v>5</v>
      </c>
    </row>
    <row r="12" spans="1:7" s="295" customFormat="1" ht="20.25" customHeight="1" thickBot="1" thickTop="1">
      <c r="A12" s="472" t="s">
        <v>86</v>
      </c>
      <c r="B12" s="223" t="s">
        <v>87</v>
      </c>
      <c r="C12" s="293">
        <v>560328</v>
      </c>
      <c r="D12" s="293">
        <v>0</v>
      </c>
      <c r="E12" s="293"/>
      <c r="F12" s="294">
        <v>417125.36</v>
      </c>
      <c r="G12" s="490">
        <f>D12+F12</f>
        <v>417125.36</v>
      </c>
    </row>
    <row r="13" spans="1:7" s="229" customFormat="1" ht="26.25" customHeight="1" thickBot="1" thickTop="1">
      <c r="A13" s="474" t="s">
        <v>88</v>
      </c>
      <c r="B13" s="225" t="s">
        <v>89</v>
      </c>
      <c r="C13" s="226" t="e">
        <f>SUM(C15)</f>
        <v>#REF!</v>
      </c>
      <c r="D13" s="228">
        <f>D15</f>
        <v>1367500</v>
      </c>
      <c r="E13" s="250" t="e">
        <f>E15</f>
        <v>#REF!</v>
      </c>
      <c r="F13" s="381"/>
      <c r="G13" s="491">
        <f>D13+F13</f>
        <v>1367500</v>
      </c>
    </row>
    <row r="14" spans="1:7" s="233" customFormat="1" ht="12" customHeight="1" hidden="1">
      <c r="A14" s="492"/>
      <c r="B14" s="230" t="s">
        <v>33</v>
      </c>
      <c r="C14" s="231"/>
      <c r="D14" s="232"/>
      <c r="E14" s="296"/>
      <c r="F14" s="382"/>
      <c r="G14" s="493"/>
    </row>
    <row r="15" spans="1:7" s="233" customFormat="1" ht="23.25" customHeight="1" thickBot="1" thickTop="1">
      <c r="A15" s="494">
        <v>600</v>
      </c>
      <c r="B15" s="230" t="s">
        <v>90</v>
      </c>
      <c r="C15" s="234" t="e">
        <f>SUM(C16+#REF!)</f>
        <v>#REF!</v>
      </c>
      <c r="D15" s="234">
        <f>D16</f>
        <v>1367500</v>
      </c>
      <c r="E15" s="224" t="e">
        <f>E16</f>
        <v>#REF!</v>
      </c>
      <c r="F15" s="235"/>
      <c r="G15" s="495">
        <f>D15+F15</f>
        <v>1367500</v>
      </c>
    </row>
    <row r="16" spans="1:7" s="242" customFormat="1" ht="30.75" customHeight="1" thickTop="1">
      <c r="A16" s="496">
        <v>60015</v>
      </c>
      <c r="B16" s="297" t="s">
        <v>124</v>
      </c>
      <c r="C16" s="298"/>
      <c r="D16" s="300">
        <f>SUM(D17:D22)</f>
        <v>1367500</v>
      </c>
      <c r="E16" s="299" t="e">
        <f>SUM(E17:E19)</f>
        <v>#REF!</v>
      </c>
      <c r="F16" s="383"/>
      <c r="G16" s="497">
        <f>SUM(G17:G22)</f>
        <v>1367500</v>
      </c>
    </row>
    <row r="17" spans="1:241" s="149" customFormat="1" ht="12.75" customHeight="1">
      <c r="A17" s="498" t="s">
        <v>91</v>
      </c>
      <c r="B17" s="243" t="s">
        <v>92</v>
      </c>
      <c r="C17" s="244"/>
      <c r="D17" s="246">
        <v>10000</v>
      </c>
      <c r="E17" s="261" t="e">
        <f>C17-#REF!+D17</f>
        <v>#REF!</v>
      </c>
      <c r="F17" s="259"/>
      <c r="G17" s="499">
        <f aca="true" t="shared" si="0" ref="G17:G22">D17+F17</f>
        <v>10000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2"/>
      <c r="FF17" s="302"/>
      <c r="FG17" s="302"/>
      <c r="FH17" s="302"/>
      <c r="FI17" s="302"/>
      <c r="FJ17" s="302"/>
      <c r="FK17" s="302"/>
      <c r="FL17" s="302"/>
      <c r="FM17" s="302"/>
      <c r="FN17" s="302"/>
      <c r="FO17" s="302"/>
      <c r="FP17" s="302"/>
      <c r="FQ17" s="302"/>
      <c r="FR17" s="302"/>
      <c r="FS17" s="302"/>
      <c r="FT17" s="302"/>
      <c r="FU17" s="302"/>
      <c r="FV17" s="302"/>
      <c r="FW17" s="302"/>
      <c r="FX17" s="302"/>
      <c r="FY17" s="302"/>
      <c r="FZ17" s="302"/>
      <c r="GA17" s="302"/>
      <c r="GB17" s="302"/>
      <c r="GC17" s="302"/>
      <c r="GD17" s="302"/>
      <c r="GE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</row>
    <row r="18" spans="1:241" s="149" customFormat="1" ht="27.75" customHeight="1">
      <c r="A18" s="498" t="s">
        <v>93</v>
      </c>
      <c r="B18" s="248" t="s">
        <v>94</v>
      </c>
      <c r="C18" s="244"/>
      <c r="D18" s="246">
        <v>40000</v>
      </c>
      <c r="E18" s="261">
        <v>40000</v>
      </c>
      <c r="F18" s="259"/>
      <c r="G18" s="499">
        <f t="shared" si="0"/>
        <v>40000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</row>
    <row r="19" spans="1:241" s="149" customFormat="1" ht="15" customHeight="1">
      <c r="A19" s="498" t="s">
        <v>95</v>
      </c>
      <c r="B19" s="248" t="s">
        <v>96</v>
      </c>
      <c r="C19" s="244"/>
      <c r="D19" s="246">
        <v>1280000</v>
      </c>
      <c r="E19" s="261">
        <v>1161000</v>
      </c>
      <c r="F19" s="259"/>
      <c r="G19" s="499">
        <f t="shared" si="0"/>
        <v>1280000</v>
      </c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</row>
    <row r="20" spans="1:241" s="149" customFormat="1" ht="12.75" customHeight="1">
      <c r="A20" s="500" t="s">
        <v>189</v>
      </c>
      <c r="B20" s="248" t="s">
        <v>190</v>
      </c>
      <c r="C20" s="244"/>
      <c r="D20" s="246">
        <v>5000</v>
      </c>
      <c r="E20" s="261"/>
      <c r="F20" s="261"/>
      <c r="G20" s="499">
        <f t="shared" si="0"/>
        <v>5000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7"/>
      <c r="HQ20" s="247"/>
      <c r="HR20" s="247"/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</row>
    <row r="21" spans="1:241" s="149" customFormat="1" ht="12.75" customHeight="1">
      <c r="A21" s="500" t="s">
        <v>143</v>
      </c>
      <c r="B21" s="248" t="s">
        <v>112</v>
      </c>
      <c r="C21" s="244"/>
      <c r="D21" s="246">
        <v>30000</v>
      </c>
      <c r="E21" s="261"/>
      <c r="F21" s="261"/>
      <c r="G21" s="499">
        <f t="shared" si="0"/>
        <v>30000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47"/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7"/>
      <c r="CK21" s="247"/>
      <c r="CL21" s="247"/>
      <c r="CM21" s="247"/>
      <c r="CN21" s="247"/>
      <c r="CO21" s="247"/>
      <c r="CP21" s="247"/>
      <c r="CQ21" s="247"/>
      <c r="CR21" s="247"/>
      <c r="CS21" s="247"/>
      <c r="CT21" s="247"/>
      <c r="CU21" s="247"/>
      <c r="CV21" s="247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7"/>
      <c r="DJ21" s="247"/>
      <c r="DK21" s="247"/>
      <c r="DL21" s="247"/>
      <c r="DM21" s="247"/>
      <c r="DN21" s="247"/>
      <c r="DO21" s="247"/>
      <c r="DP21" s="247"/>
      <c r="DQ21" s="247"/>
      <c r="DR21" s="247"/>
      <c r="DS21" s="247"/>
      <c r="DT21" s="247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7"/>
      <c r="FK21" s="247"/>
      <c r="FL21" s="247"/>
      <c r="FM21" s="247"/>
      <c r="FN21" s="247"/>
      <c r="FO21" s="247"/>
      <c r="FP21" s="247"/>
      <c r="FQ21" s="247"/>
      <c r="FR21" s="247"/>
      <c r="FS21" s="247"/>
      <c r="FT21" s="247"/>
      <c r="FU21" s="247"/>
      <c r="FV21" s="247"/>
      <c r="FW21" s="247"/>
      <c r="FX21" s="247"/>
      <c r="FY21" s="247"/>
      <c r="FZ21" s="247"/>
      <c r="GA21" s="247"/>
      <c r="GB21" s="247"/>
      <c r="GC21" s="247"/>
      <c r="GD21" s="247"/>
      <c r="GE21" s="247"/>
      <c r="GF21" s="247"/>
      <c r="GG21" s="247"/>
      <c r="GH21" s="247"/>
      <c r="GI21" s="247"/>
      <c r="GJ21" s="247"/>
      <c r="GK21" s="247"/>
      <c r="GL21" s="247"/>
      <c r="GM21" s="247"/>
      <c r="GN21" s="247"/>
      <c r="GO21" s="247"/>
      <c r="GP21" s="247"/>
      <c r="GQ21" s="247"/>
      <c r="GR21" s="247"/>
      <c r="GS21" s="247"/>
      <c r="GT21" s="247"/>
      <c r="GU21" s="247"/>
      <c r="GV21" s="247"/>
      <c r="GW21" s="247"/>
      <c r="GX21" s="247"/>
      <c r="GY21" s="247"/>
      <c r="GZ21" s="247"/>
      <c r="HA21" s="247"/>
      <c r="HB21" s="247"/>
      <c r="HC21" s="247"/>
      <c r="HD21" s="247"/>
      <c r="HE21" s="247"/>
      <c r="HF21" s="247"/>
      <c r="HG21" s="247"/>
      <c r="HH21" s="247"/>
      <c r="HI21" s="247"/>
      <c r="HJ21" s="247"/>
      <c r="HK21" s="247"/>
      <c r="HL21" s="247"/>
      <c r="HM21" s="247"/>
      <c r="HN21" s="247"/>
      <c r="HO21" s="247"/>
      <c r="HP21" s="247"/>
      <c r="HQ21" s="247"/>
      <c r="HR21" s="247"/>
      <c r="HS21" s="247"/>
      <c r="HT21" s="247"/>
      <c r="HU21" s="247"/>
      <c r="HV21" s="247"/>
      <c r="HW21" s="247"/>
      <c r="HX21" s="247"/>
      <c r="HY21" s="247"/>
      <c r="HZ21" s="247"/>
      <c r="IA21" s="247"/>
      <c r="IB21" s="247"/>
      <c r="IC21" s="247"/>
      <c r="ID21" s="247"/>
      <c r="IE21" s="247"/>
      <c r="IF21" s="247"/>
      <c r="IG21" s="247"/>
    </row>
    <row r="22" spans="1:241" s="149" customFormat="1" ht="12.75" customHeight="1" thickBot="1">
      <c r="A22" s="500" t="s">
        <v>18</v>
      </c>
      <c r="B22" s="248" t="s">
        <v>97</v>
      </c>
      <c r="C22" s="244"/>
      <c r="D22" s="246">
        <v>2500</v>
      </c>
      <c r="E22" s="261"/>
      <c r="F22" s="261"/>
      <c r="G22" s="499">
        <f t="shared" si="0"/>
        <v>2500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7"/>
      <c r="CC22" s="247"/>
      <c r="CD22" s="247"/>
      <c r="CE22" s="247"/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247"/>
      <c r="DL22" s="247"/>
      <c r="DM22" s="247"/>
      <c r="DN22" s="247"/>
      <c r="DO22" s="247"/>
      <c r="DP22" s="247"/>
      <c r="DQ22" s="247"/>
      <c r="DR22" s="247"/>
      <c r="DS22" s="247"/>
      <c r="DT22" s="247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  <c r="EX22" s="247"/>
      <c r="EY22" s="247"/>
      <c r="EZ22" s="247"/>
      <c r="FA22" s="247"/>
      <c r="FB22" s="247"/>
      <c r="FC22" s="247"/>
      <c r="FD22" s="247"/>
      <c r="FE22" s="247"/>
      <c r="FF22" s="247"/>
      <c r="FG22" s="247"/>
      <c r="FH22" s="247"/>
      <c r="FI22" s="247"/>
      <c r="FJ22" s="247"/>
      <c r="FK22" s="247"/>
      <c r="FL22" s="247"/>
      <c r="FM22" s="247"/>
      <c r="FN22" s="247"/>
      <c r="FO22" s="247"/>
      <c r="FP22" s="247"/>
      <c r="FQ22" s="247"/>
      <c r="FR22" s="247"/>
      <c r="FS22" s="247"/>
      <c r="FT22" s="247"/>
      <c r="FU22" s="247"/>
      <c r="FV22" s="247"/>
      <c r="FW22" s="247"/>
      <c r="FX22" s="247"/>
      <c r="FY22" s="247"/>
      <c r="FZ22" s="247"/>
      <c r="GA22" s="247"/>
      <c r="GB22" s="247"/>
      <c r="GC22" s="247"/>
      <c r="GD22" s="247"/>
      <c r="GE22" s="247"/>
      <c r="GF22" s="247"/>
      <c r="GG22" s="247"/>
      <c r="GH22" s="247"/>
      <c r="GI22" s="247"/>
      <c r="GJ22" s="247"/>
      <c r="GK22" s="247"/>
      <c r="GL22" s="247"/>
      <c r="GM22" s="247"/>
      <c r="GN22" s="247"/>
      <c r="GO22" s="247"/>
      <c r="GP22" s="247"/>
      <c r="GQ22" s="247"/>
      <c r="GR22" s="247"/>
      <c r="GS22" s="247"/>
      <c r="GT22" s="247"/>
      <c r="GU22" s="247"/>
      <c r="GV22" s="247"/>
      <c r="GW22" s="247"/>
      <c r="GX22" s="247"/>
      <c r="GY22" s="247"/>
      <c r="GZ22" s="247"/>
      <c r="HA22" s="247"/>
      <c r="HB22" s="247"/>
      <c r="HC22" s="247"/>
      <c r="HD22" s="247"/>
      <c r="HE22" s="247"/>
      <c r="HF22" s="247"/>
      <c r="HG22" s="247"/>
      <c r="HH22" s="247"/>
      <c r="HI22" s="247"/>
      <c r="HJ22" s="247"/>
      <c r="HK22" s="247"/>
      <c r="HL22" s="247"/>
      <c r="HM22" s="247"/>
      <c r="HN22" s="247"/>
      <c r="HO22" s="247"/>
      <c r="HP22" s="247"/>
      <c r="HQ22" s="247"/>
      <c r="HR22" s="247"/>
      <c r="HS22" s="247"/>
      <c r="HT22" s="247"/>
      <c r="HU22" s="247"/>
      <c r="HV22" s="247"/>
      <c r="HW22" s="247"/>
      <c r="HX22" s="247"/>
      <c r="HY22" s="247"/>
      <c r="HZ22" s="247"/>
      <c r="IA22" s="247"/>
      <c r="IB22" s="247"/>
      <c r="IC22" s="247"/>
      <c r="ID22" s="247"/>
      <c r="IE22" s="247"/>
      <c r="IF22" s="247"/>
      <c r="IG22" s="247"/>
    </row>
    <row r="23" spans="1:7" s="229" customFormat="1" ht="23.25" customHeight="1" thickBot="1" thickTop="1">
      <c r="A23" s="474" t="s">
        <v>98</v>
      </c>
      <c r="B23" s="249" t="s">
        <v>99</v>
      </c>
      <c r="C23" s="226" t="e">
        <f>C25+C43</f>
        <v>#REF!</v>
      </c>
      <c r="D23" s="228">
        <f>D25</f>
        <v>1367500</v>
      </c>
      <c r="E23" s="250">
        <f>E25</f>
        <v>1211000</v>
      </c>
      <c r="F23" s="250">
        <f>F25</f>
        <v>417125.36</v>
      </c>
      <c r="G23" s="491">
        <f>G25</f>
        <v>1784625.3599999999</v>
      </c>
    </row>
    <row r="24" spans="1:7" s="136" customFormat="1" ht="12" customHeight="1" hidden="1">
      <c r="A24" s="492"/>
      <c r="B24" s="230" t="s">
        <v>33</v>
      </c>
      <c r="C24" s="231"/>
      <c r="D24" s="232"/>
      <c r="E24" s="296"/>
      <c r="F24" s="382"/>
      <c r="G24" s="493"/>
    </row>
    <row r="25" spans="1:7" s="136" customFormat="1" ht="19.5" customHeight="1" thickBot="1" thickTop="1">
      <c r="A25" s="501">
        <v>600</v>
      </c>
      <c r="B25" s="230" t="s">
        <v>15</v>
      </c>
      <c r="C25" s="236" t="e">
        <f>SUM(C26+#REF!)</f>
        <v>#REF!</v>
      </c>
      <c r="D25" s="234">
        <f>D26</f>
        <v>1367500</v>
      </c>
      <c r="E25" s="224">
        <f>E26</f>
        <v>1211000</v>
      </c>
      <c r="F25" s="224">
        <f>F26</f>
        <v>417125.36</v>
      </c>
      <c r="G25" s="495">
        <f>G26</f>
        <v>1784625.3599999999</v>
      </c>
    </row>
    <row r="26" spans="1:7" s="303" customFormat="1" ht="30.75" customHeight="1" thickTop="1">
      <c r="A26" s="502">
        <v>60015</v>
      </c>
      <c r="B26" s="297" t="s">
        <v>124</v>
      </c>
      <c r="C26" s="298"/>
      <c r="D26" s="300">
        <f>SUM(D27:D33)</f>
        <v>1367500</v>
      </c>
      <c r="E26" s="299">
        <f>SUM(E27:E33)</f>
        <v>1211000</v>
      </c>
      <c r="F26" s="299">
        <f>SUM(F27:F33)</f>
        <v>417125.36</v>
      </c>
      <c r="G26" s="497">
        <f>SUM(G27:G33)</f>
        <v>1784625.3599999999</v>
      </c>
    </row>
    <row r="27" spans="1:7" s="304" customFormat="1" ht="12.75" customHeight="1">
      <c r="A27" s="503">
        <v>4210</v>
      </c>
      <c r="B27" s="258" t="s">
        <v>21</v>
      </c>
      <c r="C27" s="244"/>
      <c r="D27" s="246">
        <v>17000</v>
      </c>
      <c r="E27" s="261">
        <v>3000</v>
      </c>
      <c r="F27" s="259"/>
      <c r="G27" s="499">
        <f aca="true" t="shared" si="1" ref="G27:G33">D27+F27</f>
        <v>17000</v>
      </c>
    </row>
    <row r="28" spans="1:7" s="304" customFormat="1" ht="12.75" customHeight="1">
      <c r="A28" s="503">
        <v>4260</v>
      </c>
      <c r="B28" s="258" t="s">
        <v>125</v>
      </c>
      <c r="C28" s="244"/>
      <c r="D28" s="246">
        <v>50000</v>
      </c>
      <c r="E28" s="261">
        <v>40000</v>
      </c>
      <c r="F28" s="259"/>
      <c r="G28" s="499">
        <f t="shared" si="1"/>
        <v>50000</v>
      </c>
    </row>
    <row r="29" spans="1:7" s="260" customFormat="1" ht="12.75" customHeight="1">
      <c r="A29" s="503">
        <v>4270</v>
      </c>
      <c r="B29" s="258" t="s">
        <v>100</v>
      </c>
      <c r="C29" s="244"/>
      <c r="D29" s="246">
        <v>1201500</v>
      </c>
      <c r="E29" s="261">
        <v>1047000</v>
      </c>
      <c r="F29" s="259">
        <v>407125.36</v>
      </c>
      <c r="G29" s="499">
        <f t="shared" si="1"/>
        <v>1608625.3599999999</v>
      </c>
    </row>
    <row r="30" spans="1:7" s="260" customFormat="1" ht="12.75" customHeight="1">
      <c r="A30" s="503">
        <v>4300</v>
      </c>
      <c r="B30" s="258" t="s">
        <v>9</v>
      </c>
      <c r="C30" s="244"/>
      <c r="D30" s="246">
        <v>70000</v>
      </c>
      <c r="E30" s="261">
        <v>90000</v>
      </c>
      <c r="F30" s="259"/>
      <c r="G30" s="499">
        <f t="shared" si="1"/>
        <v>70000</v>
      </c>
    </row>
    <row r="31" spans="1:7" s="260" customFormat="1" ht="22.5" customHeight="1">
      <c r="A31" s="503">
        <v>4390</v>
      </c>
      <c r="B31" s="283" t="s">
        <v>65</v>
      </c>
      <c r="C31" s="244"/>
      <c r="D31" s="246"/>
      <c r="E31" s="261"/>
      <c r="F31" s="259">
        <v>10000</v>
      </c>
      <c r="G31" s="499">
        <f t="shared" si="1"/>
        <v>10000</v>
      </c>
    </row>
    <row r="32" spans="1:7" s="260" customFormat="1" ht="12" customHeight="1">
      <c r="A32" s="503">
        <v>4430</v>
      </c>
      <c r="B32" s="258" t="s">
        <v>45</v>
      </c>
      <c r="C32" s="244"/>
      <c r="D32" s="246">
        <v>2000</v>
      </c>
      <c r="E32" s="261">
        <v>2000</v>
      </c>
      <c r="F32" s="259"/>
      <c r="G32" s="499">
        <f t="shared" si="1"/>
        <v>2000</v>
      </c>
    </row>
    <row r="33" spans="1:7" s="260" customFormat="1" ht="12" customHeight="1">
      <c r="A33" s="504">
        <v>4590</v>
      </c>
      <c r="B33" s="305" t="s">
        <v>101</v>
      </c>
      <c r="C33" s="306"/>
      <c r="D33" s="308">
        <v>27000</v>
      </c>
      <c r="E33" s="307">
        <v>29000</v>
      </c>
      <c r="F33" s="384"/>
      <c r="G33" s="505">
        <f t="shared" si="1"/>
        <v>27000</v>
      </c>
    </row>
    <row r="34" spans="1:7" s="310" customFormat="1" ht="15" customHeight="1">
      <c r="A34" s="506"/>
      <c r="B34" s="262" t="s">
        <v>102</v>
      </c>
      <c r="C34" s="263"/>
      <c r="D34" s="388">
        <f>SUM(D35:D42)</f>
        <v>1367500</v>
      </c>
      <c r="E34" s="309">
        <f>SUM(E35:E42)</f>
        <v>1211000</v>
      </c>
      <c r="F34" s="264">
        <f>SUM(F35:F42)</f>
        <v>417125.36</v>
      </c>
      <c r="G34" s="507">
        <f>SUM(G35:G42)</f>
        <v>1784625.3599999999</v>
      </c>
    </row>
    <row r="35" spans="1:7" s="203" customFormat="1" ht="12.75" customHeight="1">
      <c r="A35" s="508"/>
      <c r="B35" s="266" t="s">
        <v>103</v>
      </c>
      <c r="C35" s="267"/>
      <c r="D35" s="270">
        <v>786500</v>
      </c>
      <c r="E35" s="269">
        <v>747000</v>
      </c>
      <c r="F35" s="268">
        <v>417125.36</v>
      </c>
      <c r="G35" s="509">
        <f>D35+F35</f>
        <v>1203625.3599999999</v>
      </c>
    </row>
    <row r="36" spans="1:7" s="203" customFormat="1" ht="12.75" customHeight="1" hidden="1">
      <c r="A36" s="508"/>
      <c r="B36" s="266" t="s">
        <v>104</v>
      </c>
      <c r="C36" s="267"/>
      <c r="D36" s="270">
        <v>0</v>
      </c>
      <c r="E36" s="269">
        <v>0</v>
      </c>
      <c r="F36" s="268">
        <v>0</v>
      </c>
      <c r="G36" s="509">
        <v>0</v>
      </c>
    </row>
    <row r="37" spans="1:7" s="203" customFormat="1" ht="12.75" customHeight="1">
      <c r="A37" s="508"/>
      <c r="B37" s="266" t="s">
        <v>126</v>
      </c>
      <c r="C37" s="267"/>
      <c r="D37" s="270">
        <v>200000</v>
      </c>
      <c r="E37" s="269">
        <v>180000</v>
      </c>
      <c r="F37" s="268"/>
      <c r="G37" s="509">
        <f aca="true" t="shared" si="2" ref="G37:G42">D37+F37</f>
        <v>200000</v>
      </c>
    </row>
    <row r="38" spans="1:7" s="203" customFormat="1" ht="12.75" customHeight="1">
      <c r="A38" s="508"/>
      <c r="B38" s="266" t="s">
        <v>127</v>
      </c>
      <c r="C38" s="267"/>
      <c r="D38" s="270">
        <v>50000</v>
      </c>
      <c r="E38" s="269">
        <v>50000</v>
      </c>
      <c r="F38" s="268"/>
      <c r="G38" s="509">
        <f t="shared" si="2"/>
        <v>50000</v>
      </c>
    </row>
    <row r="39" spans="1:7" s="203" customFormat="1" ht="12.75" customHeight="1">
      <c r="A39" s="508"/>
      <c r="B39" s="266" t="s">
        <v>128</v>
      </c>
      <c r="C39" s="267"/>
      <c r="D39" s="270">
        <v>300000</v>
      </c>
      <c r="E39" s="269">
        <v>200000</v>
      </c>
      <c r="F39" s="268"/>
      <c r="G39" s="509">
        <f t="shared" si="2"/>
        <v>300000</v>
      </c>
    </row>
    <row r="40" spans="1:7" s="203" customFormat="1" ht="12.75" customHeight="1">
      <c r="A40" s="508"/>
      <c r="B40" s="271" t="s">
        <v>129</v>
      </c>
      <c r="C40" s="267"/>
      <c r="D40" s="270">
        <v>2000</v>
      </c>
      <c r="E40" s="269">
        <v>3000</v>
      </c>
      <c r="F40" s="268"/>
      <c r="G40" s="509">
        <f t="shared" si="2"/>
        <v>2000</v>
      </c>
    </row>
    <row r="41" spans="1:7" s="203" customFormat="1" ht="12.75" customHeight="1">
      <c r="A41" s="508"/>
      <c r="B41" s="266" t="s">
        <v>130</v>
      </c>
      <c r="C41" s="267"/>
      <c r="D41" s="270">
        <v>2000</v>
      </c>
      <c r="E41" s="269">
        <v>2000</v>
      </c>
      <c r="F41" s="268"/>
      <c r="G41" s="509">
        <f t="shared" si="2"/>
        <v>2000</v>
      </c>
    </row>
    <row r="42" spans="1:7" s="203" customFormat="1" ht="24" customHeight="1" thickBot="1">
      <c r="A42" s="510"/>
      <c r="B42" s="312" t="s">
        <v>131</v>
      </c>
      <c r="C42" s="313"/>
      <c r="D42" s="315">
        <v>27000</v>
      </c>
      <c r="E42" s="314">
        <v>29000</v>
      </c>
      <c r="F42" s="385"/>
      <c r="G42" s="511">
        <f t="shared" si="2"/>
        <v>27000</v>
      </c>
    </row>
    <row r="43" spans="1:7" s="203" customFormat="1" ht="33.75" customHeight="1" hidden="1">
      <c r="A43" s="512">
        <v>900</v>
      </c>
      <c r="B43" s="273" t="s">
        <v>110</v>
      </c>
      <c r="C43" s="234">
        <f>C44+C52+C56</f>
        <v>312000</v>
      </c>
      <c r="D43" s="234"/>
      <c r="E43" s="224"/>
      <c r="F43" s="235"/>
      <c r="G43" s="495"/>
    </row>
    <row r="44" spans="1:7" s="203" customFormat="1" ht="21.75" customHeight="1" hidden="1">
      <c r="A44" s="513">
        <v>90001</v>
      </c>
      <c r="B44" s="274" t="s">
        <v>111</v>
      </c>
      <c r="C44" s="275">
        <f>SUM(C45:C47)</f>
        <v>202000</v>
      </c>
      <c r="D44" s="275"/>
      <c r="E44" s="374"/>
      <c r="F44" s="276"/>
      <c r="G44" s="514"/>
    </row>
    <row r="45" spans="1:7" s="203" customFormat="1" ht="15" customHeight="1" hidden="1">
      <c r="A45" s="515">
        <v>4300</v>
      </c>
      <c r="B45" s="278" t="s">
        <v>9</v>
      </c>
      <c r="C45" s="246">
        <v>45000</v>
      </c>
      <c r="D45" s="246"/>
      <c r="E45" s="261"/>
      <c r="F45" s="259"/>
      <c r="G45" s="499"/>
    </row>
    <row r="46" spans="1:7" s="203" customFormat="1" ht="15" customHeight="1" hidden="1">
      <c r="A46" s="515">
        <v>4430</v>
      </c>
      <c r="B46" s="278" t="s">
        <v>45</v>
      </c>
      <c r="C46" s="246">
        <v>77000</v>
      </c>
      <c r="D46" s="246"/>
      <c r="E46" s="261"/>
      <c r="F46" s="259"/>
      <c r="G46" s="499"/>
    </row>
    <row r="47" spans="1:7" s="203" customFormat="1" ht="15" customHeight="1" hidden="1">
      <c r="A47" s="515">
        <v>4580</v>
      </c>
      <c r="B47" s="278" t="s">
        <v>112</v>
      </c>
      <c r="C47" s="246">
        <v>80000</v>
      </c>
      <c r="D47" s="246"/>
      <c r="E47" s="261"/>
      <c r="F47" s="259"/>
      <c r="G47" s="499"/>
    </row>
    <row r="48" spans="1:7" s="203" customFormat="1" ht="15" customHeight="1" hidden="1">
      <c r="A48" s="503"/>
      <c r="B48" s="271" t="s">
        <v>102</v>
      </c>
      <c r="C48" s="267">
        <f>SUM(C49:C51)</f>
        <v>202000</v>
      </c>
      <c r="D48" s="270"/>
      <c r="E48" s="269"/>
      <c r="F48" s="268"/>
      <c r="G48" s="509"/>
    </row>
    <row r="49" spans="1:7" s="203" customFormat="1" ht="15" customHeight="1" hidden="1">
      <c r="A49" s="503"/>
      <c r="B49" s="271" t="s">
        <v>113</v>
      </c>
      <c r="C49" s="267">
        <v>77000</v>
      </c>
      <c r="D49" s="270"/>
      <c r="E49" s="269"/>
      <c r="F49" s="268"/>
      <c r="G49" s="509"/>
    </row>
    <row r="50" spans="1:7" s="203" customFormat="1" ht="15" customHeight="1" hidden="1">
      <c r="A50" s="503"/>
      <c r="B50" s="271" t="s">
        <v>114</v>
      </c>
      <c r="C50" s="267">
        <v>80000</v>
      </c>
      <c r="D50" s="270"/>
      <c r="E50" s="269"/>
      <c r="F50" s="268"/>
      <c r="G50" s="509"/>
    </row>
    <row r="51" spans="1:7" s="203" customFormat="1" ht="15" customHeight="1" hidden="1">
      <c r="A51" s="503"/>
      <c r="B51" s="271" t="s">
        <v>115</v>
      </c>
      <c r="C51" s="267">
        <v>45000</v>
      </c>
      <c r="D51" s="270"/>
      <c r="E51" s="269"/>
      <c r="F51" s="268"/>
      <c r="G51" s="509"/>
    </row>
    <row r="52" spans="1:7" s="203" customFormat="1" ht="15" customHeight="1" hidden="1">
      <c r="A52" s="516">
        <v>90003</v>
      </c>
      <c r="B52" s="279" t="s">
        <v>116</v>
      </c>
      <c r="C52" s="280">
        <f>C53</f>
        <v>50000</v>
      </c>
      <c r="D52" s="282"/>
      <c r="E52" s="375"/>
      <c r="F52" s="281"/>
      <c r="G52" s="517"/>
    </row>
    <row r="53" spans="1:7" s="203" customFormat="1" ht="15" customHeight="1" hidden="1">
      <c r="A53" s="503">
        <v>4300</v>
      </c>
      <c r="B53" s="283" t="s">
        <v>9</v>
      </c>
      <c r="C53" s="244">
        <f>SUM(C54:C55)</f>
        <v>50000</v>
      </c>
      <c r="D53" s="246"/>
      <c r="E53" s="261"/>
      <c r="F53" s="259"/>
      <c r="G53" s="499"/>
    </row>
    <row r="54" spans="1:7" s="203" customFormat="1" ht="15" customHeight="1" hidden="1">
      <c r="A54" s="508"/>
      <c r="B54" s="271" t="s">
        <v>117</v>
      </c>
      <c r="C54" s="267">
        <v>50000</v>
      </c>
      <c r="D54" s="270"/>
      <c r="E54" s="269"/>
      <c r="F54" s="268"/>
      <c r="G54" s="509"/>
    </row>
    <row r="55" spans="1:7" s="203" customFormat="1" ht="25.5" customHeight="1" hidden="1">
      <c r="A55" s="508"/>
      <c r="B55" s="271" t="s">
        <v>118</v>
      </c>
      <c r="C55" s="267">
        <v>0</v>
      </c>
      <c r="D55" s="270"/>
      <c r="E55" s="269"/>
      <c r="F55" s="268"/>
      <c r="G55" s="509"/>
    </row>
    <row r="56" spans="1:7" s="203" customFormat="1" ht="15" customHeight="1" hidden="1">
      <c r="A56" s="516">
        <v>90004</v>
      </c>
      <c r="B56" s="279" t="s">
        <v>119</v>
      </c>
      <c r="C56" s="280">
        <f>C57</f>
        <v>60000</v>
      </c>
      <c r="D56" s="282"/>
      <c r="E56" s="375"/>
      <c r="F56" s="281"/>
      <c r="G56" s="517"/>
    </row>
    <row r="57" spans="1:7" s="203" customFormat="1" ht="15" customHeight="1" hidden="1">
      <c r="A57" s="503">
        <v>4300</v>
      </c>
      <c r="B57" s="283" t="s">
        <v>9</v>
      </c>
      <c r="C57" s="244">
        <f>C58</f>
        <v>60000</v>
      </c>
      <c r="D57" s="246"/>
      <c r="E57" s="261"/>
      <c r="F57" s="259"/>
      <c r="G57" s="499"/>
    </row>
    <row r="58" spans="1:7" s="203" customFormat="1" ht="15" customHeight="1" hidden="1">
      <c r="A58" s="508"/>
      <c r="B58" s="271" t="s">
        <v>120</v>
      </c>
      <c r="C58" s="267">
        <v>60000</v>
      </c>
      <c r="D58" s="270"/>
      <c r="E58" s="269"/>
      <c r="F58" s="268"/>
      <c r="G58" s="509"/>
    </row>
    <row r="59" spans="1:7" s="46" customFormat="1" ht="21" customHeight="1" thickBot="1" thickTop="1">
      <c r="A59" s="518" t="s">
        <v>121</v>
      </c>
      <c r="B59" s="285" t="s">
        <v>122</v>
      </c>
      <c r="C59" s="286" t="e">
        <f>#REF!+C13-C23</f>
        <v>#REF!</v>
      </c>
      <c r="D59" s="122">
        <f>D12+D13-D23</f>
        <v>0</v>
      </c>
      <c r="E59" s="386" t="e">
        <f>E12+E13-E23</f>
        <v>#REF!</v>
      </c>
      <c r="F59" s="386">
        <f>F12+F13-F23</f>
        <v>0</v>
      </c>
      <c r="G59" s="519">
        <f>G12+G13-G23</f>
        <v>0</v>
      </c>
    </row>
    <row r="60" spans="4:7" ht="13.5" thickTop="1">
      <c r="D60" s="387"/>
      <c r="E60" s="387"/>
      <c r="F60" s="387"/>
      <c r="G60" s="151"/>
    </row>
    <row r="61" spans="4:7" ht="12.75">
      <c r="D61" s="387"/>
      <c r="E61" s="387"/>
      <c r="F61" s="387"/>
      <c r="G61" s="151"/>
    </row>
    <row r="62" spans="4:7" ht="12.75">
      <c r="D62" s="387"/>
      <c r="E62" s="387"/>
      <c r="F62" s="387"/>
      <c r="G62" s="151"/>
    </row>
    <row r="63" spans="4:7" ht="12.75">
      <c r="D63" s="387"/>
      <c r="E63" s="387"/>
      <c r="F63" s="387"/>
      <c r="G63" s="151"/>
    </row>
    <row r="64" spans="4:7" ht="12.75">
      <c r="D64" s="387"/>
      <c r="E64" s="387"/>
      <c r="F64" s="387"/>
      <c r="G64" s="151"/>
    </row>
    <row r="65" spans="4:7" ht="12.75">
      <c r="D65" s="387"/>
      <c r="E65" s="387"/>
      <c r="F65" s="387"/>
      <c r="G65" s="151"/>
    </row>
    <row r="66" spans="4:7" ht="12.75">
      <c r="D66" s="387"/>
      <c r="E66" s="387"/>
      <c r="F66" s="387"/>
      <c r="G66" s="151"/>
    </row>
    <row r="67" spans="4:7" ht="12.75">
      <c r="D67" s="387"/>
      <c r="E67" s="387"/>
      <c r="F67" s="387"/>
      <c r="G67" s="151"/>
    </row>
    <row r="68" spans="4:7" ht="12.75">
      <c r="D68" s="387"/>
      <c r="E68" s="387"/>
      <c r="F68" s="387"/>
      <c r="G68" s="151"/>
    </row>
    <row r="69" spans="4:7" ht="12.75">
      <c r="D69" s="387"/>
      <c r="E69" s="387"/>
      <c r="F69" s="387"/>
      <c r="G69" s="151"/>
    </row>
    <row r="70" spans="4:7" ht="12.75">
      <c r="D70" s="387"/>
      <c r="E70" s="387"/>
      <c r="F70" s="387"/>
      <c r="G70" s="151"/>
    </row>
    <row r="71" spans="4:7" ht="12.75">
      <c r="D71" s="387"/>
      <c r="E71" s="387"/>
      <c r="F71" s="387"/>
      <c r="G71" s="151"/>
    </row>
    <row r="72" spans="4:7" ht="12.75">
      <c r="D72" s="387"/>
      <c r="E72" s="387"/>
      <c r="F72" s="387"/>
      <c r="G72" s="151"/>
    </row>
    <row r="73" spans="4:7" ht="12.75">
      <c r="D73" s="387"/>
      <c r="E73" s="387"/>
      <c r="F73" s="387"/>
      <c r="G73" s="151"/>
    </row>
    <row r="74" spans="4:7" ht="12.75">
      <c r="D74" s="387"/>
      <c r="E74" s="387"/>
      <c r="F74" s="387"/>
      <c r="G74" s="151"/>
    </row>
    <row r="75" spans="4:7" ht="12.75">
      <c r="D75" s="387"/>
      <c r="E75" s="387"/>
      <c r="F75" s="387"/>
      <c r="G75" s="151"/>
    </row>
    <row r="76" spans="4:7" ht="12.75">
      <c r="D76" s="387"/>
      <c r="E76" s="387"/>
      <c r="F76" s="387"/>
      <c r="G76" s="151"/>
    </row>
    <row r="77" spans="4:7" ht="12.75">
      <c r="D77" s="387"/>
      <c r="E77" s="387"/>
      <c r="F77" s="387"/>
      <c r="G77" s="151"/>
    </row>
    <row r="78" spans="4:7" ht="12.75">
      <c r="D78" s="387"/>
      <c r="E78" s="387"/>
      <c r="F78" s="387"/>
      <c r="G78" s="151"/>
    </row>
    <row r="79" spans="4:7" ht="12.75">
      <c r="D79" s="387"/>
      <c r="E79" s="387"/>
      <c r="F79" s="387"/>
      <c r="G79" s="151"/>
    </row>
    <row r="80" spans="4:7" ht="12.75">
      <c r="D80" s="387"/>
      <c r="E80" s="387"/>
      <c r="F80" s="387"/>
      <c r="G80" s="151"/>
    </row>
    <row r="81" spans="4:7" ht="12.75">
      <c r="D81" s="387"/>
      <c r="E81" s="387"/>
      <c r="F81" s="387"/>
      <c r="G81" s="151"/>
    </row>
    <row r="82" spans="4:7" ht="12.75">
      <c r="D82" s="387"/>
      <c r="E82" s="387"/>
      <c r="F82" s="387"/>
      <c r="G82" s="151"/>
    </row>
    <row r="83" spans="4:7" ht="12.75">
      <c r="D83" s="387"/>
      <c r="E83" s="387"/>
      <c r="F83" s="387"/>
      <c r="G83" s="151"/>
    </row>
    <row r="84" spans="4:7" ht="12.75">
      <c r="D84" s="387"/>
      <c r="E84" s="387"/>
      <c r="F84" s="387"/>
      <c r="G84" s="151"/>
    </row>
    <row r="85" spans="4:7" ht="12.75">
      <c r="D85" s="387"/>
      <c r="E85" s="387"/>
      <c r="F85" s="387"/>
      <c r="G85" s="151"/>
    </row>
    <row r="86" spans="4:7" ht="12.75">
      <c r="D86" s="387"/>
      <c r="E86" s="387"/>
      <c r="F86" s="387"/>
      <c r="G86" s="151"/>
    </row>
    <row r="87" spans="4:7" ht="12.75">
      <c r="D87" s="387"/>
      <c r="E87" s="387"/>
      <c r="F87" s="387"/>
      <c r="G87" s="151"/>
    </row>
    <row r="88" spans="4:7" ht="12.75">
      <c r="D88" s="387"/>
      <c r="E88" s="387"/>
      <c r="F88" s="387"/>
      <c r="G88" s="151"/>
    </row>
    <row r="89" spans="4:7" ht="12.75">
      <c r="D89" s="387"/>
      <c r="E89" s="387"/>
      <c r="F89" s="387"/>
      <c r="G89" s="151"/>
    </row>
    <row r="90" spans="4:7" ht="12.75">
      <c r="D90" s="387"/>
      <c r="E90" s="387"/>
      <c r="F90" s="387"/>
      <c r="G90" s="151"/>
    </row>
    <row r="91" spans="4:7" ht="12.75">
      <c r="D91" s="387"/>
      <c r="E91" s="387"/>
      <c r="F91" s="387"/>
      <c r="G91" s="151"/>
    </row>
    <row r="92" spans="4:7" ht="12.75">
      <c r="D92" s="387"/>
      <c r="E92" s="387"/>
      <c r="F92" s="387"/>
      <c r="G92" s="151"/>
    </row>
    <row r="93" spans="4:7" ht="12.75">
      <c r="D93" s="387"/>
      <c r="E93" s="387"/>
      <c r="F93" s="387"/>
      <c r="G93" s="151"/>
    </row>
    <row r="94" spans="4:7" ht="12.75">
      <c r="D94" s="387"/>
      <c r="E94" s="387"/>
      <c r="F94" s="387"/>
      <c r="G94" s="151"/>
    </row>
    <row r="95" spans="4:7" ht="12.75">
      <c r="D95" s="387"/>
      <c r="E95" s="387"/>
      <c r="F95" s="387"/>
      <c r="G95" s="151"/>
    </row>
    <row r="96" spans="4:7" ht="12.75">
      <c r="D96" s="387"/>
      <c r="E96" s="387"/>
      <c r="F96" s="387"/>
      <c r="G96" s="151"/>
    </row>
    <row r="97" spans="4:7" ht="12.75">
      <c r="D97" s="387"/>
      <c r="E97" s="387"/>
      <c r="F97" s="387"/>
      <c r="G97" s="151"/>
    </row>
    <row r="98" spans="4:7" ht="12.75">
      <c r="D98" s="387"/>
      <c r="E98" s="387"/>
      <c r="F98" s="387"/>
      <c r="G98" s="151"/>
    </row>
    <row r="99" spans="4:7" ht="12.75">
      <c r="D99" s="387"/>
      <c r="E99" s="387"/>
      <c r="F99" s="387"/>
      <c r="G99" s="151"/>
    </row>
    <row r="100" spans="4:7" ht="12.75">
      <c r="D100" s="387"/>
      <c r="E100" s="387"/>
      <c r="F100" s="387"/>
      <c r="G100" s="151"/>
    </row>
    <row r="101" spans="4:7" ht="12.75">
      <c r="D101" s="387"/>
      <c r="E101" s="387"/>
      <c r="F101" s="387"/>
      <c r="G101" s="151"/>
    </row>
    <row r="102" spans="4:7" ht="12.75">
      <c r="D102" s="387"/>
      <c r="E102" s="387"/>
      <c r="F102" s="387"/>
      <c r="G102" s="151"/>
    </row>
    <row r="103" spans="4:7" ht="12.75">
      <c r="D103" s="387"/>
      <c r="E103" s="387"/>
      <c r="F103" s="387"/>
      <c r="G103" s="151"/>
    </row>
    <row r="104" spans="4:7" ht="12.75">
      <c r="D104" s="387"/>
      <c r="E104" s="387"/>
      <c r="F104" s="387"/>
      <c r="G104" s="151"/>
    </row>
    <row r="105" spans="4:7" ht="12.75">
      <c r="D105" s="387"/>
      <c r="E105" s="387"/>
      <c r="F105" s="387"/>
      <c r="G105" s="151"/>
    </row>
    <row r="106" spans="4:7" ht="12.75">
      <c r="D106" s="387"/>
      <c r="E106" s="387"/>
      <c r="F106" s="387"/>
      <c r="G106" s="151"/>
    </row>
    <row r="107" spans="4:7" ht="12.75">
      <c r="D107" s="387"/>
      <c r="E107" s="387"/>
      <c r="F107" s="387"/>
      <c r="G107" s="151"/>
    </row>
    <row r="108" spans="4:7" ht="12.75">
      <c r="D108" s="387"/>
      <c r="E108" s="387"/>
      <c r="F108" s="387"/>
      <c r="G108" s="151"/>
    </row>
    <row r="109" spans="4:7" ht="12.75">
      <c r="D109" s="387"/>
      <c r="E109" s="387"/>
      <c r="F109" s="387"/>
      <c r="G109" s="151"/>
    </row>
    <row r="110" spans="4:7" ht="12.75">
      <c r="D110" s="387"/>
      <c r="E110" s="387"/>
      <c r="F110" s="387"/>
      <c r="G110" s="151"/>
    </row>
    <row r="111" spans="4:7" ht="12.75">
      <c r="D111" s="387"/>
      <c r="E111" s="387"/>
      <c r="F111" s="387"/>
      <c r="G111" s="151"/>
    </row>
    <row r="112" spans="4:7" ht="12.75">
      <c r="D112" s="387"/>
      <c r="E112" s="387"/>
      <c r="F112" s="387"/>
      <c r="G112" s="151"/>
    </row>
    <row r="113" spans="4:7" ht="12.75">
      <c r="D113" s="387"/>
      <c r="E113" s="387"/>
      <c r="F113" s="387"/>
      <c r="G113" s="151"/>
    </row>
    <row r="114" spans="4:7" ht="12.75">
      <c r="D114" s="387"/>
      <c r="E114" s="387"/>
      <c r="F114" s="387"/>
      <c r="G114" s="151"/>
    </row>
    <row r="115" spans="4:7" ht="12.75">
      <c r="D115" s="387"/>
      <c r="E115" s="387"/>
      <c r="F115" s="387"/>
      <c r="G115" s="151"/>
    </row>
    <row r="116" spans="4:7" ht="12.75">
      <c r="D116" s="387"/>
      <c r="E116" s="387"/>
      <c r="F116" s="387"/>
      <c r="G116" s="151"/>
    </row>
    <row r="117" spans="4:7" ht="12.75">
      <c r="D117" s="387"/>
      <c r="E117" s="387"/>
      <c r="F117" s="387"/>
      <c r="G117" s="151"/>
    </row>
    <row r="118" spans="4:7" ht="12.75">
      <c r="D118" s="387"/>
      <c r="E118" s="387"/>
      <c r="F118" s="387"/>
      <c r="G118" s="151"/>
    </row>
    <row r="119" spans="4:7" ht="12.75">
      <c r="D119" s="387"/>
      <c r="E119" s="387"/>
      <c r="F119" s="387"/>
      <c r="G119" s="151"/>
    </row>
    <row r="120" spans="4:7" ht="12.75">
      <c r="D120" s="387"/>
      <c r="E120" s="387"/>
      <c r="F120" s="387"/>
      <c r="G120" s="151"/>
    </row>
    <row r="121" spans="4:7" ht="12.75">
      <c r="D121" s="387"/>
      <c r="E121" s="387"/>
      <c r="F121" s="387"/>
      <c r="G121" s="151"/>
    </row>
    <row r="122" spans="4:7" ht="12.75">
      <c r="D122" s="387"/>
      <c r="E122" s="387"/>
      <c r="F122" s="387"/>
      <c r="G122" s="151"/>
    </row>
    <row r="123" spans="4:7" ht="12.75">
      <c r="D123" s="387"/>
      <c r="E123" s="387"/>
      <c r="F123" s="387"/>
      <c r="G123" s="151"/>
    </row>
    <row r="124" spans="4:7" ht="12.75">
      <c r="D124" s="387"/>
      <c r="E124" s="387"/>
      <c r="F124" s="387"/>
      <c r="G124" s="151"/>
    </row>
    <row r="125" spans="4:7" ht="12.75">
      <c r="D125" s="387"/>
      <c r="E125" s="387"/>
      <c r="F125" s="387"/>
      <c r="G125" s="151"/>
    </row>
    <row r="126" spans="4:7" ht="12.75">
      <c r="D126" s="387"/>
      <c r="E126" s="387"/>
      <c r="F126" s="387"/>
      <c r="G126" s="151"/>
    </row>
    <row r="127" spans="4:7" ht="12.75">
      <c r="D127" s="387"/>
      <c r="E127" s="387"/>
      <c r="F127" s="387"/>
      <c r="G127" s="151"/>
    </row>
    <row r="128" spans="4:7" ht="12.75">
      <c r="D128" s="387"/>
      <c r="E128" s="387"/>
      <c r="F128" s="387"/>
      <c r="G128" s="151"/>
    </row>
    <row r="129" spans="4:7" ht="12.75">
      <c r="D129" s="387"/>
      <c r="E129" s="387"/>
      <c r="F129" s="387"/>
      <c r="G129" s="151"/>
    </row>
    <row r="130" spans="4:7" ht="12.75">
      <c r="D130" s="387"/>
      <c r="E130" s="387"/>
      <c r="F130" s="387"/>
      <c r="G130" s="151"/>
    </row>
    <row r="131" spans="4:7" ht="12.75">
      <c r="D131" s="387"/>
      <c r="E131" s="387"/>
      <c r="F131" s="387"/>
      <c r="G131" s="151"/>
    </row>
    <row r="132" spans="4:7" ht="12.75">
      <c r="D132" s="387"/>
      <c r="E132" s="387"/>
      <c r="F132" s="387"/>
      <c r="G132" s="151"/>
    </row>
    <row r="133" spans="4:7" ht="12.75">
      <c r="D133" s="387"/>
      <c r="E133" s="387"/>
      <c r="F133" s="387"/>
      <c r="G133" s="151"/>
    </row>
    <row r="134" spans="4:7" ht="12.75">
      <c r="D134" s="387"/>
      <c r="E134" s="387"/>
      <c r="F134" s="387"/>
      <c r="G134" s="151"/>
    </row>
    <row r="135" spans="4:7" ht="12.75">
      <c r="D135" s="387"/>
      <c r="E135" s="387"/>
      <c r="F135" s="387"/>
      <c r="G135" s="151"/>
    </row>
    <row r="136" spans="4:7" ht="12.75">
      <c r="D136" s="387"/>
      <c r="E136" s="387"/>
      <c r="F136" s="387"/>
      <c r="G136" s="151"/>
    </row>
    <row r="137" spans="4:7" ht="12.75">
      <c r="D137" s="387"/>
      <c r="E137" s="387"/>
      <c r="F137" s="387"/>
      <c r="G137" s="151"/>
    </row>
    <row r="138" spans="4:7" ht="12.75">
      <c r="D138" s="387"/>
      <c r="E138" s="387"/>
      <c r="F138" s="387"/>
      <c r="G138" s="151"/>
    </row>
    <row r="139" spans="4:7" ht="12.75">
      <c r="D139" s="387"/>
      <c r="E139" s="387"/>
      <c r="F139" s="387"/>
      <c r="G139" s="151"/>
    </row>
    <row r="140" spans="4:7" ht="12.75">
      <c r="D140" s="387"/>
      <c r="E140" s="387"/>
      <c r="F140" s="387"/>
      <c r="G140" s="151"/>
    </row>
    <row r="141" spans="4:7" ht="12.75">
      <c r="D141" s="387"/>
      <c r="E141" s="387"/>
      <c r="F141" s="387"/>
      <c r="G141" s="151"/>
    </row>
    <row r="142" spans="4:7" ht="12.75">
      <c r="D142" s="387"/>
      <c r="E142" s="387"/>
      <c r="F142" s="387"/>
      <c r="G142" s="151"/>
    </row>
    <row r="143" spans="4:7" ht="12.75">
      <c r="D143" s="387"/>
      <c r="E143" s="387"/>
      <c r="F143" s="387"/>
      <c r="G143" s="151"/>
    </row>
    <row r="144" spans="4:7" ht="12.75">
      <c r="D144" s="387"/>
      <c r="E144" s="387"/>
      <c r="F144" s="387"/>
      <c r="G144" s="151"/>
    </row>
    <row r="145" spans="4:7" ht="12.75">
      <c r="D145" s="387"/>
      <c r="E145" s="387"/>
      <c r="F145" s="387"/>
      <c r="G145" s="151"/>
    </row>
    <row r="146" spans="4:7" ht="12.75">
      <c r="D146" s="387"/>
      <c r="E146" s="387"/>
      <c r="F146" s="387"/>
      <c r="G146" s="151"/>
    </row>
    <row r="147" spans="4:7" ht="12.75">
      <c r="D147" s="387"/>
      <c r="E147" s="387"/>
      <c r="F147" s="387"/>
      <c r="G147" s="151"/>
    </row>
    <row r="148" spans="4:7" ht="12.75">
      <c r="D148" s="387"/>
      <c r="E148" s="387"/>
      <c r="F148" s="387"/>
      <c r="G148" s="151"/>
    </row>
    <row r="149" spans="4:7" ht="12.75">
      <c r="D149" s="387"/>
      <c r="E149" s="387"/>
      <c r="F149" s="387"/>
      <c r="G149" s="151"/>
    </row>
    <row r="150" spans="4:7" ht="12.75">
      <c r="D150" s="387"/>
      <c r="E150" s="387"/>
      <c r="F150" s="387"/>
      <c r="G150" s="151"/>
    </row>
    <row r="151" spans="4:7" ht="12.75">
      <c r="D151" s="387"/>
      <c r="E151" s="387"/>
      <c r="F151" s="387"/>
      <c r="G151" s="151"/>
    </row>
    <row r="152" spans="4:7" ht="12.75">
      <c r="D152" s="387"/>
      <c r="E152" s="387"/>
      <c r="F152" s="387"/>
      <c r="G152" s="151"/>
    </row>
    <row r="153" spans="4:7" ht="12.75">
      <c r="D153" s="387"/>
      <c r="E153" s="387"/>
      <c r="F153" s="387"/>
      <c r="G153" s="151"/>
    </row>
    <row r="154" spans="4:7" ht="12.75">
      <c r="D154" s="387"/>
      <c r="E154" s="387"/>
      <c r="F154" s="387"/>
      <c r="G154" s="151"/>
    </row>
    <row r="155" spans="4:7" ht="12.75">
      <c r="D155" s="387"/>
      <c r="E155" s="387"/>
      <c r="F155" s="387"/>
      <c r="G155" s="151"/>
    </row>
    <row r="156" spans="4:7" ht="12.75">
      <c r="D156" s="387"/>
      <c r="E156" s="387"/>
      <c r="F156" s="387"/>
      <c r="G156" s="151"/>
    </row>
    <row r="157" spans="4:7" ht="12.75">
      <c r="D157" s="387"/>
      <c r="E157" s="387"/>
      <c r="F157" s="387"/>
      <c r="G157" s="151"/>
    </row>
    <row r="158" spans="4:7" ht="12.75">
      <c r="D158" s="387"/>
      <c r="E158" s="387"/>
      <c r="F158" s="387"/>
      <c r="G158" s="151"/>
    </row>
    <row r="159" spans="4:7" ht="12.75">
      <c r="D159" s="387"/>
      <c r="E159" s="387"/>
      <c r="F159" s="387"/>
      <c r="G159" s="151"/>
    </row>
    <row r="160" spans="4:7" ht="12.75">
      <c r="D160" s="387"/>
      <c r="E160" s="387"/>
      <c r="F160" s="387"/>
      <c r="G160" s="151"/>
    </row>
    <row r="161" spans="4:7" ht="12.75">
      <c r="D161" s="387"/>
      <c r="E161" s="387"/>
      <c r="F161" s="387"/>
      <c r="G161" s="151"/>
    </row>
    <row r="162" spans="4:7" ht="12.75">
      <c r="D162" s="387"/>
      <c r="E162" s="387"/>
      <c r="F162" s="387"/>
      <c r="G162" s="151"/>
    </row>
    <row r="163" spans="4:7" ht="12.75">
      <c r="D163" s="387"/>
      <c r="E163" s="387"/>
      <c r="F163" s="387"/>
      <c r="G163" s="151"/>
    </row>
    <row r="164" spans="4:7" ht="12.75">
      <c r="D164" s="387"/>
      <c r="E164" s="387"/>
      <c r="F164" s="387"/>
      <c r="G164" s="151"/>
    </row>
    <row r="165" spans="4:7" ht="12.75">
      <c r="D165" s="387"/>
      <c r="E165" s="387"/>
      <c r="F165" s="387"/>
      <c r="G165" s="151"/>
    </row>
    <row r="166" spans="4:7" ht="12.75">
      <c r="D166" s="387"/>
      <c r="E166" s="387"/>
      <c r="F166" s="387"/>
      <c r="G166" s="151"/>
    </row>
    <row r="167" spans="4:7" ht="12.75">
      <c r="D167" s="387"/>
      <c r="E167" s="387"/>
      <c r="F167" s="387"/>
      <c r="G167" s="151"/>
    </row>
    <row r="168" spans="4:7" ht="12.75">
      <c r="D168" s="387"/>
      <c r="E168" s="387"/>
      <c r="F168" s="387"/>
      <c r="G168" s="151"/>
    </row>
    <row r="169" spans="4:7" ht="12.75">
      <c r="D169" s="387"/>
      <c r="E169" s="387"/>
      <c r="F169" s="387"/>
      <c r="G169" s="151"/>
    </row>
    <row r="170" spans="4:7" ht="12.75">
      <c r="D170" s="387"/>
      <c r="E170" s="387"/>
      <c r="F170" s="387"/>
      <c r="G170" s="151"/>
    </row>
    <row r="171" spans="4:7" ht="12.75">
      <c r="D171" s="387"/>
      <c r="E171" s="387"/>
      <c r="F171" s="387"/>
      <c r="G171" s="151"/>
    </row>
    <row r="172" spans="4:7" ht="12.75">
      <c r="D172" s="387"/>
      <c r="E172" s="387"/>
      <c r="F172" s="387"/>
      <c r="G172" s="151"/>
    </row>
    <row r="173" spans="4:7" ht="12.75">
      <c r="D173" s="387"/>
      <c r="E173" s="387"/>
      <c r="F173" s="387"/>
      <c r="G173" s="151"/>
    </row>
    <row r="174" spans="4:7" ht="12.75">
      <c r="D174" s="387"/>
      <c r="E174" s="387"/>
      <c r="F174" s="387"/>
      <c r="G174" s="151"/>
    </row>
    <row r="175" spans="4:7" ht="12.75">
      <c r="D175" s="387"/>
      <c r="E175" s="387"/>
      <c r="F175" s="387"/>
      <c r="G175" s="151"/>
    </row>
    <row r="176" spans="4:7" ht="12.75">
      <c r="D176" s="387"/>
      <c r="E176" s="387"/>
      <c r="F176" s="387"/>
      <c r="G176" s="151"/>
    </row>
    <row r="177" spans="4:7" ht="12.75">
      <c r="D177" s="387"/>
      <c r="E177" s="387"/>
      <c r="F177" s="387"/>
      <c r="G177" s="151"/>
    </row>
    <row r="178" spans="4:7" ht="12.75">
      <c r="D178" s="387"/>
      <c r="E178" s="387"/>
      <c r="F178" s="387"/>
      <c r="G178" s="151"/>
    </row>
    <row r="179" spans="4:7" ht="12.75">
      <c r="D179" s="387"/>
      <c r="E179" s="387"/>
      <c r="F179" s="387"/>
      <c r="G179" s="151"/>
    </row>
    <row r="180" spans="4:7" ht="12.75">
      <c r="D180" s="387"/>
      <c r="E180" s="387"/>
      <c r="F180" s="387"/>
      <c r="G180" s="151"/>
    </row>
    <row r="181" spans="4:7" ht="12.75">
      <c r="D181" s="387"/>
      <c r="E181" s="387"/>
      <c r="F181" s="387"/>
      <c r="G181" s="151"/>
    </row>
    <row r="182" spans="4:7" ht="12.75">
      <c r="D182" s="387"/>
      <c r="E182" s="387"/>
      <c r="F182" s="387"/>
      <c r="G182" s="151"/>
    </row>
    <row r="183" spans="4:7" ht="12.75">
      <c r="D183" s="387"/>
      <c r="E183" s="387"/>
      <c r="F183" s="387"/>
      <c r="G183" s="151"/>
    </row>
    <row r="184" spans="4:7" ht="12.75">
      <c r="D184" s="387"/>
      <c r="E184" s="387"/>
      <c r="F184" s="387"/>
      <c r="G184" s="151"/>
    </row>
    <row r="185" spans="4:7" ht="12.75">
      <c r="D185" s="387"/>
      <c r="E185" s="387"/>
      <c r="F185" s="387"/>
      <c r="G185" s="151"/>
    </row>
    <row r="186" spans="4:7" ht="12.75">
      <c r="D186" s="387"/>
      <c r="E186" s="387"/>
      <c r="F186" s="387"/>
      <c r="G186" s="151"/>
    </row>
    <row r="187" spans="4:7" ht="12.75">
      <c r="D187" s="387"/>
      <c r="E187" s="387"/>
      <c r="F187" s="387"/>
      <c r="G187" s="151"/>
    </row>
    <row r="188" spans="4:7" ht="12.75">
      <c r="D188" s="387"/>
      <c r="E188" s="387"/>
      <c r="F188" s="387"/>
      <c r="G188" s="151"/>
    </row>
    <row r="189" spans="4:7" ht="12.75">
      <c r="D189" s="387"/>
      <c r="E189" s="387"/>
      <c r="F189" s="387"/>
      <c r="G189" s="151"/>
    </row>
    <row r="190" spans="4:7" ht="12.75">
      <c r="D190" s="387"/>
      <c r="E190" s="387"/>
      <c r="F190" s="387"/>
      <c r="G190" s="151"/>
    </row>
    <row r="191" spans="4:7" ht="12.75">
      <c r="D191" s="387"/>
      <c r="E191" s="387"/>
      <c r="F191" s="387"/>
      <c r="G191" s="151"/>
    </row>
    <row r="192" spans="4:7" ht="12.75">
      <c r="D192" s="387"/>
      <c r="E192" s="387"/>
      <c r="F192" s="387"/>
      <c r="G192" s="151"/>
    </row>
    <row r="193" spans="4:7" ht="12.75">
      <c r="D193" s="387"/>
      <c r="E193" s="387"/>
      <c r="F193" s="387"/>
      <c r="G193" s="151"/>
    </row>
    <row r="194" spans="4:7" ht="12.75">
      <c r="D194" s="387"/>
      <c r="E194" s="387"/>
      <c r="F194" s="387"/>
      <c r="G194" s="151"/>
    </row>
    <row r="195" spans="4:7" ht="12.75">
      <c r="D195" s="387"/>
      <c r="E195" s="387"/>
      <c r="F195" s="387"/>
      <c r="G195" s="151"/>
    </row>
    <row r="196" spans="4:7" ht="12.75">
      <c r="D196" s="387"/>
      <c r="E196" s="387"/>
      <c r="F196" s="387"/>
      <c r="G196" s="151"/>
    </row>
    <row r="197" spans="4:7" ht="12.75">
      <c r="D197" s="387"/>
      <c r="E197" s="387"/>
      <c r="F197" s="387"/>
      <c r="G197" s="151"/>
    </row>
    <row r="198" spans="4:7" ht="12.75">
      <c r="D198" s="387"/>
      <c r="E198" s="387"/>
      <c r="F198" s="387"/>
      <c r="G198" s="151"/>
    </row>
    <row r="199" spans="4:7" ht="12.75">
      <c r="D199" s="387"/>
      <c r="E199" s="387"/>
      <c r="F199" s="387"/>
      <c r="G199" s="151"/>
    </row>
    <row r="200" spans="4:7" ht="12.75">
      <c r="D200" s="387"/>
      <c r="E200" s="387"/>
      <c r="F200" s="387"/>
      <c r="G200" s="151"/>
    </row>
    <row r="201" spans="4:7" ht="12.75">
      <c r="D201" s="387"/>
      <c r="E201" s="387"/>
      <c r="F201" s="387"/>
      <c r="G201" s="151"/>
    </row>
    <row r="202" spans="4:7" ht="12.75">
      <c r="D202" s="387"/>
      <c r="E202" s="387"/>
      <c r="F202" s="387"/>
      <c r="G202" s="151"/>
    </row>
    <row r="203" spans="4:7" ht="12.75">
      <c r="D203" s="387"/>
      <c r="E203" s="387"/>
      <c r="F203" s="387"/>
      <c r="G203" s="151"/>
    </row>
    <row r="204" spans="4:7" ht="12.75">
      <c r="D204" s="387"/>
      <c r="E204" s="387"/>
      <c r="F204" s="387"/>
      <c r="G204" s="151"/>
    </row>
    <row r="205" spans="4:7" ht="12.75">
      <c r="D205" s="387"/>
      <c r="E205" s="387"/>
      <c r="F205" s="387"/>
      <c r="G205" s="151"/>
    </row>
    <row r="206" spans="4:7" ht="12.75">
      <c r="D206" s="387"/>
      <c r="E206" s="387"/>
      <c r="F206" s="387"/>
      <c r="G206" s="151"/>
    </row>
    <row r="207" spans="4:7" ht="12.75">
      <c r="D207" s="387"/>
      <c r="E207" s="387"/>
      <c r="F207" s="387"/>
      <c r="G207" s="151"/>
    </row>
    <row r="208" spans="4:7" ht="12.75">
      <c r="D208" s="387"/>
      <c r="E208" s="387"/>
      <c r="F208" s="387"/>
      <c r="G208" s="151"/>
    </row>
    <row r="209" spans="4:7" ht="12.75">
      <c r="D209" s="387"/>
      <c r="E209" s="387"/>
      <c r="F209" s="387"/>
      <c r="G209" s="151"/>
    </row>
    <row r="210" spans="4:7" ht="12.75">
      <c r="D210" s="387"/>
      <c r="E210" s="387"/>
      <c r="F210" s="387"/>
      <c r="G210" s="151"/>
    </row>
    <row r="211" spans="4:7" ht="12.75">
      <c r="D211" s="387"/>
      <c r="E211" s="387"/>
      <c r="F211" s="387"/>
      <c r="G211" s="151"/>
    </row>
    <row r="212" spans="4:7" ht="12.75">
      <c r="D212" s="387"/>
      <c r="E212" s="387"/>
      <c r="F212" s="387"/>
      <c r="G212" s="151"/>
    </row>
    <row r="213" spans="4:7" ht="12.75">
      <c r="D213" s="387"/>
      <c r="E213" s="387"/>
      <c r="F213" s="387"/>
      <c r="G213" s="151"/>
    </row>
    <row r="214" spans="4:7" ht="12.75">
      <c r="D214" s="387"/>
      <c r="E214" s="387"/>
      <c r="F214" s="387"/>
      <c r="G214" s="151"/>
    </row>
    <row r="215" spans="4:7" ht="12.75">
      <c r="D215" s="387"/>
      <c r="E215" s="387"/>
      <c r="F215" s="387"/>
      <c r="G215" s="151"/>
    </row>
    <row r="216" spans="4:7" ht="12.75">
      <c r="D216" s="387"/>
      <c r="E216" s="387"/>
      <c r="F216" s="387"/>
      <c r="G216" s="151"/>
    </row>
    <row r="217" spans="4:7" ht="12.75">
      <c r="D217" s="387"/>
      <c r="E217" s="387"/>
      <c r="F217" s="387"/>
      <c r="G217" s="151"/>
    </row>
    <row r="218" spans="4:7" ht="12.75">
      <c r="D218" s="387"/>
      <c r="E218" s="387"/>
      <c r="F218" s="387"/>
      <c r="G218" s="151"/>
    </row>
    <row r="219" spans="4:7" ht="12.75">
      <c r="D219" s="387"/>
      <c r="E219" s="387"/>
      <c r="F219" s="387"/>
      <c r="G219" s="151"/>
    </row>
    <row r="220" spans="4:7" ht="12.75">
      <c r="D220" s="387"/>
      <c r="E220" s="387"/>
      <c r="F220" s="387"/>
      <c r="G220" s="151"/>
    </row>
    <row r="221" spans="4:7" ht="12.75">
      <c r="D221" s="387"/>
      <c r="E221" s="387"/>
      <c r="F221" s="387"/>
      <c r="G221" s="151"/>
    </row>
    <row r="222" spans="4:7" ht="12.75">
      <c r="D222" s="387"/>
      <c r="E222" s="387"/>
      <c r="F222" s="387"/>
      <c r="G222" s="151"/>
    </row>
    <row r="223" spans="4:7" ht="12.75">
      <c r="D223" s="387"/>
      <c r="E223" s="387"/>
      <c r="F223" s="387"/>
      <c r="G223" s="151"/>
    </row>
    <row r="224" spans="4:7" ht="12.75">
      <c r="D224" s="387"/>
      <c r="E224" s="387"/>
      <c r="F224" s="387"/>
      <c r="G224" s="151"/>
    </row>
    <row r="225" spans="4:7" ht="12.75">
      <c r="D225" s="387"/>
      <c r="E225" s="387"/>
      <c r="F225" s="387"/>
      <c r="G225" s="151"/>
    </row>
    <row r="226" spans="4:7" ht="12.75">
      <c r="D226" s="387"/>
      <c r="E226" s="387"/>
      <c r="F226" s="387"/>
      <c r="G226" s="151"/>
    </row>
    <row r="227" spans="4:7" ht="12.75">
      <c r="D227" s="387"/>
      <c r="E227" s="387"/>
      <c r="F227" s="387"/>
      <c r="G227" s="151"/>
    </row>
    <row r="228" spans="4:7" ht="12.75">
      <c r="D228" s="387"/>
      <c r="E228" s="387"/>
      <c r="F228" s="387"/>
      <c r="G228" s="151"/>
    </row>
    <row r="229" spans="4:7" ht="12.75">
      <c r="D229" s="387"/>
      <c r="E229" s="387"/>
      <c r="F229" s="387"/>
      <c r="G229" s="151"/>
    </row>
    <row r="230" spans="4:7" ht="12.75">
      <c r="D230" s="387"/>
      <c r="E230" s="387"/>
      <c r="F230" s="387"/>
      <c r="G230" s="151"/>
    </row>
    <row r="231" spans="4:7" ht="12.75">
      <c r="D231" s="387"/>
      <c r="E231" s="387"/>
      <c r="F231" s="387"/>
      <c r="G231" s="151"/>
    </row>
    <row r="232" spans="4:7" ht="12.75">
      <c r="D232" s="387"/>
      <c r="E232" s="387"/>
      <c r="F232" s="387"/>
      <c r="G232" s="151"/>
    </row>
    <row r="233" spans="4:7" ht="12.75">
      <c r="D233" s="387"/>
      <c r="E233" s="387"/>
      <c r="F233" s="387"/>
      <c r="G233" s="151"/>
    </row>
    <row r="234" spans="4:7" ht="12.75">
      <c r="D234" s="387"/>
      <c r="E234" s="387"/>
      <c r="F234" s="387"/>
      <c r="G234" s="151"/>
    </row>
    <row r="235" spans="4:7" ht="12.75">
      <c r="D235" s="387"/>
      <c r="E235" s="387"/>
      <c r="F235" s="387"/>
      <c r="G235" s="151"/>
    </row>
    <row r="236" spans="4:7" ht="12.75">
      <c r="D236" s="387"/>
      <c r="E236" s="387"/>
      <c r="F236" s="387"/>
      <c r="G236" s="151"/>
    </row>
    <row r="237" spans="4:7" ht="12.75">
      <c r="D237" s="387"/>
      <c r="E237" s="387"/>
      <c r="F237" s="387"/>
      <c r="G237" s="151"/>
    </row>
    <row r="238" spans="4:7" ht="12.75">
      <c r="D238" s="387"/>
      <c r="E238" s="387"/>
      <c r="F238" s="387"/>
      <c r="G238" s="151"/>
    </row>
    <row r="239" spans="4:7" ht="12.75">
      <c r="D239" s="387"/>
      <c r="E239" s="387"/>
      <c r="F239" s="387"/>
      <c r="G239" s="151"/>
    </row>
    <row r="240" spans="4:7" ht="12.75">
      <c r="D240" s="387"/>
      <c r="E240" s="387"/>
      <c r="F240" s="387"/>
      <c r="G240" s="151"/>
    </row>
    <row r="241" spans="4:7" ht="12.75">
      <c r="D241" s="387"/>
      <c r="E241" s="387"/>
      <c r="F241" s="387"/>
      <c r="G241" s="151"/>
    </row>
    <row r="242" spans="4:7" ht="12.75">
      <c r="D242" s="387"/>
      <c r="E242" s="387"/>
      <c r="F242" s="387"/>
      <c r="G242" s="151"/>
    </row>
    <row r="243" spans="4:7" ht="12.75">
      <c r="D243" s="387"/>
      <c r="E243" s="387"/>
      <c r="F243" s="387"/>
      <c r="G243" s="151"/>
    </row>
    <row r="244" spans="4:7" ht="12.75">
      <c r="D244" s="387"/>
      <c r="E244" s="387"/>
      <c r="F244" s="387"/>
      <c r="G244" s="151"/>
    </row>
    <row r="245" spans="4:7" ht="12.75">
      <c r="D245" s="387"/>
      <c r="E245" s="387"/>
      <c r="F245" s="387"/>
      <c r="G245" s="151"/>
    </row>
    <row r="246" spans="4:7" ht="12.75">
      <c r="D246" s="387"/>
      <c r="E246" s="387"/>
      <c r="F246" s="387"/>
      <c r="G246" s="151"/>
    </row>
    <row r="247" spans="4:7" ht="12.75">
      <c r="D247" s="387"/>
      <c r="E247" s="387"/>
      <c r="F247" s="387"/>
      <c r="G247" s="151"/>
    </row>
    <row r="248" spans="4:7" ht="12.75">
      <c r="D248" s="387"/>
      <c r="E248" s="387"/>
      <c r="F248" s="387"/>
      <c r="G248" s="151"/>
    </row>
    <row r="249" spans="4:7" ht="12.75">
      <c r="D249" s="387"/>
      <c r="E249" s="387"/>
      <c r="F249" s="387"/>
      <c r="G249" s="151"/>
    </row>
    <row r="250" spans="4:7" ht="12.75">
      <c r="D250" s="387"/>
      <c r="E250" s="387"/>
      <c r="F250" s="387"/>
      <c r="G250" s="151"/>
    </row>
    <row r="251" spans="4:7" ht="12.75">
      <c r="D251" s="387"/>
      <c r="E251" s="387"/>
      <c r="F251" s="387"/>
      <c r="G251" s="151"/>
    </row>
    <row r="252" spans="4:7" ht="12.75">
      <c r="D252" s="387"/>
      <c r="E252" s="387"/>
      <c r="F252" s="387"/>
      <c r="G252" s="151"/>
    </row>
    <row r="253" spans="4:7" ht="12.75">
      <c r="D253" s="387"/>
      <c r="E253" s="387"/>
      <c r="F253" s="387"/>
      <c r="G253" s="151"/>
    </row>
    <row r="254" spans="4:7" ht="12.75">
      <c r="D254" s="387"/>
      <c r="E254" s="387"/>
      <c r="F254" s="387"/>
      <c r="G254" s="151"/>
    </row>
    <row r="255" spans="4:7" ht="12.75">
      <c r="D255" s="387"/>
      <c r="E255" s="387"/>
      <c r="F255" s="387"/>
      <c r="G255" s="151"/>
    </row>
    <row r="256" spans="4:7" ht="12.75">
      <c r="D256" s="387"/>
      <c r="E256" s="387"/>
      <c r="F256" s="387"/>
      <c r="G256" s="151"/>
    </row>
    <row r="257" spans="4:7" ht="12.75">
      <c r="D257" s="387"/>
      <c r="E257" s="387"/>
      <c r="F257" s="387"/>
      <c r="G257" s="151"/>
    </row>
    <row r="258" spans="4:7" ht="12.75">
      <c r="D258" s="387"/>
      <c r="E258" s="387"/>
      <c r="F258" s="387"/>
      <c r="G258" s="151"/>
    </row>
    <row r="259" spans="4:7" ht="12.75">
      <c r="D259" s="387"/>
      <c r="E259" s="387"/>
      <c r="F259" s="387"/>
      <c r="G259" s="151"/>
    </row>
    <row r="260" spans="4:7" ht="12.75">
      <c r="D260" s="387"/>
      <c r="E260" s="387"/>
      <c r="F260" s="387"/>
      <c r="G260" s="151"/>
    </row>
    <row r="261" spans="4:7" ht="12.75">
      <c r="D261" s="387"/>
      <c r="E261" s="387"/>
      <c r="F261" s="387"/>
      <c r="G261" s="151"/>
    </row>
    <row r="262" spans="4:7" ht="12.75">
      <c r="D262" s="387"/>
      <c r="E262" s="387"/>
      <c r="F262" s="387"/>
      <c r="G262" s="151"/>
    </row>
    <row r="263" spans="4:7" ht="12.75">
      <c r="D263" s="387"/>
      <c r="E263" s="387"/>
      <c r="F263" s="387"/>
      <c r="G263" s="151"/>
    </row>
    <row r="264" spans="4:7" ht="12.75">
      <c r="D264" s="387"/>
      <c r="E264" s="387"/>
      <c r="F264" s="387"/>
      <c r="G264" s="151"/>
    </row>
    <row r="265" spans="4:7" ht="12.75">
      <c r="D265" s="387"/>
      <c r="E265" s="387"/>
      <c r="F265" s="387"/>
      <c r="G265" s="151"/>
    </row>
    <row r="266" spans="4:7" ht="12.75">
      <c r="D266" s="387"/>
      <c r="E266" s="387"/>
      <c r="F266" s="387"/>
      <c r="G266" s="151"/>
    </row>
    <row r="267" spans="4:7" ht="12.75">
      <c r="D267" s="387"/>
      <c r="E267" s="387"/>
      <c r="F267" s="387"/>
      <c r="G267" s="151"/>
    </row>
    <row r="268" spans="4:7" ht="12.75">
      <c r="D268" s="387"/>
      <c r="E268" s="387"/>
      <c r="F268" s="387"/>
      <c r="G268" s="151"/>
    </row>
    <row r="269" spans="4:7" ht="12.75">
      <c r="D269" s="387"/>
      <c r="E269" s="387"/>
      <c r="F269" s="387"/>
      <c r="G269" s="151"/>
    </row>
    <row r="270" spans="4:7" ht="12.75">
      <c r="D270" s="387"/>
      <c r="E270" s="387"/>
      <c r="F270" s="387"/>
      <c r="G270" s="151"/>
    </row>
    <row r="271" spans="4:7" ht="12.75">
      <c r="D271" s="387"/>
      <c r="E271" s="387"/>
      <c r="F271" s="387"/>
      <c r="G271" s="151"/>
    </row>
    <row r="272" spans="4:7" ht="12.75">
      <c r="D272" s="387"/>
      <c r="E272" s="387"/>
      <c r="F272" s="387"/>
      <c r="G272" s="151"/>
    </row>
    <row r="273" spans="4:7" ht="12.75">
      <c r="D273" s="387"/>
      <c r="E273" s="387"/>
      <c r="F273" s="387"/>
      <c r="G273" s="151"/>
    </row>
    <row r="274" spans="4:7" ht="12.75">
      <c r="D274" s="387"/>
      <c r="E274" s="387"/>
      <c r="F274" s="387"/>
      <c r="G274" s="151"/>
    </row>
    <row r="275" spans="4:7" ht="12.75">
      <c r="D275" s="387"/>
      <c r="E275" s="387"/>
      <c r="F275" s="387"/>
      <c r="G275" s="151"/>
    </row>
    <row r="276" spans="4:7" ht="12.75">
      <c r="D276" s="387"/>
      <c r="E276" s="387"/>
      <c r="F276" s="387"/>
      <c r="G276" s="151"/>
    </row>
    <row r="277" spans="4:7" ht="12.75">
      <c r="D277" s="387"/>
      <c r="E277" s="387"/>
      <c r="F277" s="387"/>
      <c r="G277" s="151"/>
    </row>
    <row r="278" spans="4:7" ht="12.75">
      <c r="D278" s="387"/>
      <c r="E278" s="387"/>
      <c r="F278" s="387"/>
      <c r="G278" s="151"/>
    </row>
    <row r="279" spans="4:7" ht="12.75">
      <c r="D279" s="387"/>
      <c r="E279" s="387"/>
      <c r="F279" s="387"/>
      <c r="G279" s="151"/>
    </row>
    <row r="280" spans="4:7" ht="12.75">
      <c r="D280" s="387"/>
      <c r="E280" s="387"/>
      <c r="F280" s="387"/>
      <c r="G280" s="151"/>
    </row>
    <row r="281" spans="4:7" ht="12.75">
      <c r="D281" s="387"/>
      <c r="E281" s="387"/>
      <c r="F281" s="387"/>
      <c r="G281" s="151"/>
    </row>
    <row r="282" spans="4:7" ht="12.75">
      <c r="D282" s="387"/>
      <c r="E282" s="387"/>
      <c r="F282" s="387"/>
      <c r="G282" s="151"/>
    </row>
    <row r="283" spans="4:7" ht="12.75">
      <c r="D283" s="387"/>
      <c r="E283" s="387"/>
      <c r="F283" s="387"/>
      <c r="G283" s="151"/>
    </row>
    <row r="284" spans="4:7" ht="12.75">
      <c r="D284" s="387"/>
      <c r="E284" s="387"/>
      <c r="F284" s="387"/>
      <c r="G284" s="151"/>
    </row>
    <row r="285" spans="4:7" ht="12.75">
      <c r="D285" s="387"/>
      <c r="E285" s="387"/>
      <c r="F285" s="387"/>
      <c r="G285" s="151"/>
    </row>
    <row r="286" spans="4:7" ht="12.75">
      <c r="D286" s="387"/>
      <c r="E286" s="387"/>
      <c r="F286" s="387"/>
      <c r="G286" s="151"/>
    </row>
    <row r="287" spans="4:7" ht="12.75">
      <c r="D287" s="387"/>
      <c r="E287" s="387"/>
      <c r="F287" s="387"/>
      <c r="G287" s="151"/>
    </row>
    <row r="288" spans="4:7" ht="12.75">
      <c r="D288" s="387"/>
      <c r="E288" s="387"/>
      <c r="F288" s="387"/>
      <c r="G288" s="151"/>
    </row>
    <row r="289" spans="4:7" ht="12.75">
      <c r="D289" s="387"/>
      <c r="E289" s="387"/>
      <c r="F289" s="387"/>
      <c r="G289" s="151"/>
    </row>
    <row r="290" spans="4:7" ht="12.75">
      <c r="D290" s="387"/>
      <c r="E290" s="387"/>
      <c r="F290" s="387"/>
      <c r="G290" s="151"/>
    </row>
    <row r="291" spans="4:7" ht="12.75">
      <c r="D291" s="387"/>
      <c r="E291" s="387"/>
      <c r="F291" s="387"/>
      <c r="G291" s="151"/>
    </row>
    <row r="292" spans="4:7" ht="12.75">
      <c r="D292" s="387"/>
      <c r="E292" s="387"/>
      <c r="F292" s="387"/>
      <c r="G292" s="151"/>
    </row>
    <row r="293" spans="4:7" ht="12.75">
      <c r="D293" s="387"/>
      <c r="E293" s="387"/>
      <c r="F293" s="387"/>
      <c r="G293" s="151"/>
    </row>
    <row r="294" spans="4:7" ht="12.75">
      <c r="D294" s="387"/>
      <c r="E294" s="387"/>
      <c r="F294" s="387"/>
      <c r="G294" s="151"/>
    </row>
    <row r="295" spans="4:7" ht="12.75">
      <c r="D295" s="387"/>
      <c r="E295" s="387"/>
      <c r="F295" s="387"/>
      <c r="G295" s="151"/>
    </row>
    <row r="296" spans="4:7" ht="12.75">
      <c r="D296" s="387"/>
      <c r="E296" s="387"/>
      <c r="F296" s="387"/>
      <c r="G296" s="151"/>
    </row>
    <row r="297" spans="4:7" ht="12.75">
      <c r="D297" s="387"/>
      <c r="E297" s="387"/>
      <c r="F297" s="387"/>
      <c r="G297" s="151"/>
    </row>
    <row r="298" spans="4:7" ht="12.75">
      <c r="D298" s="387"/>
      <c r="E298" s="387"/>
      <c r="F298" s="387"/>
      <c r="G298" s="151"/>
    </row>
    <row r="299" spans="4:7" ht="12.75">
      <c r="D299" s="387"/>
      <c r="E299" s="387"/>
      <c r="F299" s="387"/>
      <c r="G299" s="151"/>
    </row>
    <row r="300" spans="4:7" ht="12.75">
      <c r="D300" s="387"/>
      <c r="E300" s="387"/>
      <c r="F300" s="387"/>
      <c r="G300" s="151"/>
    </row>
    <row r="301" spans="4:7" ht="12.75">
      <c r="D301" s="387"/>
      <c r="E301" s="387"/>
      <c r="F301" s="387"/>
      <c r="G301" s="151"/>
    </row>
    <row r="302" spans="4:7" ht="12.75">
      <c r="D302" s="387"/>
      <c r="E302" s="387"/>
      <c r="F302" s="387"/>
      <c r="G302" s="151"/>
    </row>
    <row r="303" spans="4:7" ht="12.75">
      <c r="D303" s="387"/>
      <c r="E303" s="387"/>
      <c r="F303" s="387"/>
      <c r="G303" s="151"/>
    </row>
    <row r="304" spans="4:7" ht="12.75">
      <c r="D304" s="387"/>
      <c r="E304" s="387"/>
      <c r="F304" s="387"/>
      <c r="G304" s="151"/>
    </row>
    <row r="305" spans="4:7" ht="12.75">
      <c r="D305" s="387"/>
      <c r="E305" s="387"/>
      <c r="F305" s="387"/>
      <c r="G305" s="151"/>
    </row>
    <row r="306" spans="4:7" ht="12.75">
      <c r="D306" s="387"/>
      <c r="E306" s="387"/>
      <c r="F306" s="387"/>
      <c r="G306" s="151"/>
    </row>
    <row r="307" spans="4:7" ht="12.75">
      <c r="D307" s="387"/>
      <c r="E307" s="387"/>
      <c r="F307" s="387"/>
      <c r="G307" s="151"/>
    </row>
    <row r="308" spans="4:7" ht="12.75">
      <c r="D308" s="387"/>
      <c r="E308" s="387"/>
      <c r="F308" s="387"/>
      <c r="G308" s="151"/>
    </row>
    <row r="309" spans="4:7" ht="12.75">
      <c r="D309" s="387"/>
      <c r="E309" s="387"/>
      <c r="F309" s="387"/>
      <c r="G309" s="151"/>
    </row>
    <row r="310" spans="4:7" ht="12.75">
      <c r="D310" s="387"/>
      <c r="E310" s="387"/>
      <c r="F310" s="387"/>
      <c r="G310" s="151"/>
    </row>
    <row r="311" spans="4:7" ht="12.75">
      <c r="D311" s="387"/>
      <c r="E311" s="387"/>
      <c r="F311" s="387"/>
      <c r="G311" s="151"/>
    </row>
    <row r="312" spans="4:7" ht="12.75">
      <c r="D312" s="387"/>
      <c r="E312" s="387"/>
      <c r="F312" s="387"/>
      <c r="G312" s="151"/>
    </row>
    <row r="313" spans="4:7" ht="12.75">
      <c r="D313" s="387"/>
      <c r="E313" s="387"/>
      <c r="F313" s="387"/>
      <c r="G313" s="151"/>
    </row>
    <row r="314" spans="4:7" ht="12.75">
      <c r="D314" s="387"/>
      <c r="E314" s="387"/>
      <c r="F314" s="387"/>
      <c r="G314" s="151"/>
    </row>
    <row r="315" spans="4:7" ht="12.75">
      <c r="D315" s="387"/>
      <c r="E315" s="387"/>
      <c r="F315" s="387"/>
      <c r="G315" s="151"/>
    </row>
    <row r="316" spans="4:7" ht="12.75">
      <c r="D316" s="387"/>
      <c r="E316" s="387"/>
      <c r="F316" s="387"/>
      <c r="G316" s="151"/>
    </row>
    <row r="317" spans="4:7" ht="12.75">
      <c r="D317" s="387"/>
      <c r="E317" s="387"/>
      <c r="F317" s="387"/>
      <c r="G317" s="151"/>
    </row>
    <row r="318" spans="4:7" ht="12.75">
      <c r="D318" s="387"/>
      <c r="E318" s="387"/>
      <c r="F318" s="387"/>
      <c r="G318" s="151"/>
    </row>
    <row r="319" spans="4:7" ht="12.75">
      <c r="D319" s="387"/>
      <c r="E319" s="387"/>
      <c r="F319" s="387"/>
      <c r="G319" s="151"/>
    </row>
    <row r="320" spans="4:7" ht="12.75">
      <c r="D320" s="387"/>
      <c r="E320" s="387"/>
      <c r="F320" s="387"/>
      <c r="G320" s="151"/>
    </row>
    <row r="321" spans="4:7" ht="12.75">
      <c r="D321" s="387"/>
      <c r="E321" s="387"/>
      <c r="F321" s="387"/>
      <c r="G321" s="151"/>
    </row>
    <row r="322" spans="4:7" ht="12.75">
      <c r="D322" s="387"/>
      <c r="E322" s="387"/>
      <c r="F322" s="387"/>
      <c r="G322" s="151"/>
    </row>
    <row r="323" spans="4:7" ht="12.75">
      <c r="D323" s="387"/>
      <c r="E323" s="387"/>
      <c r="F323" s="387"/>
      <c r="G323" s="151"/>
    </row>
    <row r="324" spans="4:7" ht="12.75">
      <c r="D324" s="387"/>
      <c r="E324" s="387"/>
      <c r="F324" s="387"/>
      <c r="G324" s="151"/>
    </row>
    <row r="325" spans="4:7" ht="12.75">
      <c r="D325" s="387"/>
      <c r="E325" s="387"/>
      <c r="F325" s="387"/>
      <c r="G325" s="151"/>
    </row>
    <row r="326" spans="4:7" ht="12.75">
      <c r="D326" s="387"/>
      <c r="E326" s="387"/>
      <c r="F326" s="387"/>
      <c r="G326" s="151"/>
    </row>
    <row r="327" spans="4:7" ht="12.75">
      <c r="D327" s="387"/>
      <c r="E327" s="387"/>
      <c r="F327" s="387"/>
      <c r="G327" s="151"/>
    </row>
    <row r="328" spans="4:7" ht="12.75">
      <c r="D328" s="387"/>
      <c r="E328" s="387"/>
      <c r="F328" s="387"/>
      <c r="G328" s="151"/>
    </row>
    <row r="329" spans="4:7" ht="12.75">
      <c r="D329" s="387"/>
      <c r="E329" s="387"/>
      <c r="F329" s="387"/>
      <c r="G329" s="151"/>
    </row>
    <row r="330" spans="4:7" ht="12.75">
      <c r="D330" s="387"/>
      <c r="E330" s="387"/>
      <c r="F330" s="387"/>
      <c r="G330" s="151"/>
    </row>
    <row r="331" spans="4:7" ht="12.75">
      <c r="D331" s="387"/>
      <c r="E331" s="387"/>
      <c r="F331" s="387"/>
      <c r="G331" s="151"/>
    </row>
    <row r="332" spans="4:7" ht="12.75">
      <c r="D332" s="387"/>
      <c r="E332" s="387"/>
      <c r="F332" s="387"/>
      <c r="G332" s="151"/>
    </row>
    <row r="333" spans="4:7" ht="12.75">
      <c r="D333" s="387"/>
      <c r="E333" s="387"/>
      <c r="F333" s="387"/>
      <c r="G333" s="151"/>
    </row>
    <row r="334" spans="4:7" ht="12.75">
      <c r="D334" s="387"/>
      <c r="E334" s="387"/>
      <c r="F334" s="387"/>
      <c r="G334" s="151"/>
    </row>
    <row r="335" spans="4:7" ht="12.75">
      <c r="D335" s="387"/>
      <c r="E335" s="387"/>
      <c r="F335" s="387"/>
      <c r="G335" s="151"/>
    </row>
    <row r="336" spans="4:7" ht="12.75">
      <c r="D336" s="387"/>
      <c r="E336" s="387"/>
      <c r="F336" s="387"/>
      <c r="G336" s="151"/>
    </row>
    <row r="337" spans="4:7" ht="12.75">
      <c r="D337" s="387"/>
      <c r="E337" s="387"/>
      <c r="F337" s="387"/>
      <c r="G337" s="151"/>
    </row>
    <row r="338" spans="4:7" ht="12.75">
      <c r="D338" s="387"/>
      <c r="E338" s="387"/>
      <c r="F338" s="387"/>
      <c r="G338" s="151"/>
    </row>
    <row r="339" spans="4:7" ht="12.75">
      <c r="D339" s="387"/>
      <c r="E339" s="387"/>
      <c r="F339" s="387"/>
      <c r="G339" s="151"/>
    </row>
    <row r="340" spans="4:7" ht="12.75">
      <c r="D340" s="387"/>
      <c r="E340" s="387"/>
      <c r="F340" s="387"/>
      <c r="G340" s="151"/>
    </row>
    <row r="341" spans="4:7" ht="12.75">
      <c r="D341" s="387"/>
      <c r="E341" s="387"/>
      <c r="F341" s="387"/>
      <c r="G341" s="151"/>
    </row>
    <row r="342" spans="4:7" ht="12.75">
      <c r="D342" s="387"/>
      <c r="E342" s="387"/>
      <c r="F342" s="387"/>
      <c r="G342" s="151"/>
    </row>
    <row r="343" spans="4:7" ht="12.75">
      <c r="D343" s="387"/>
      <c r="E343" s="387"/>
      <c r="F343" s="387"/>
      <c r="G343" s="151"/>
    </row>
    <row r="344" spans="4:7" ht="12.75">
      <c r="D344" s="387"/>
      <c r="E344" s="387"/>
      <c r="F344" s="387"/>
      <c r="G344" s="151"/>
    </row>
    <row r="345" spans="4:7" ht="12.75">
      <c r="D345" s="387"/>
      <c r="E345" s="387"/>
      <c r="F345" s="387"/>
      <c r="G345" s="151"/>
    </row>
    <row r="346" spans="4:7" ht="12.75">
      <c r="D346" s="387"/>
      <c r="E346" s="387"/>
      <c r="F346" s="387"/>
      <c r="G346" s="151"/>
    </row>
    <row r="347" spans="4:7" ht="12.75">
      <c r="D347" s="387"/>
      <c r="E347" s="387"/>
      <c r="F347" s="387"/>
      <c r="G347" s="151"/>
    </row>
    <row r="348" spans="4:7" ht="12.75">
      <c r="D348" s="387"/>
      <c r="E348" s="387"/>
      <c r="F348" s="387"/>
      <c r="G348" s="151"/>
    </row>
    <row r="349" spans="4:7" ht="12.75">
      <c r="D349" s="387"/>
      <c r="E349" s="387"/>
      <c r="F349" s="387"/>
      <c r="G349" s="151"/>
    </row>
    <row r="350" spans="4:7" ht="12.75">
      <c r="D350" s="387"/>
      <c r="E350" s="387"/>
      <c r="F350" s="387"/>
      <c r="G350" s="151"/>
    </row>
    <row r="351" spans="4:7" ht="12.75">
      <c r="D351" s="387"/>
      <c r="E351" s="387"/>
      <c r="F351" s="387"/>
      <c r="G351" s="151"/>
    </row>
    <row r="352" spans="4:7" ht="12.75">
      <c r="D352" s="387"/>
      <c r="E352" s="387"/>
      <c r="F352" s="387"/>
      <c r="G352" s="151"/>
    </row>
    <row r="353" spans="4:7" ht="12.75">
      <c r="D353" s="387"/>
      <c r="E353" s="387"/>
      <c r="F353" s="387"/>
      <c r="G353" s="151"/>
    </row>
    <row r="354" spans="4:7" ht="12.75">
      <c r="D354" s="387"/>
      <c r="E354" s="387"/>
      <c r="F354" s="387"/>
      <c r="G354" s="151"/>
    </row>
    <row r="355" spans="4:7" ht="12.75">
      <c r="D355" s="387"/>
      <c r="E355" s="387"/>
      <c r="F355" s="387"/>
      <c r="G355" s="151"/>
    </row>
    <row r="356" spans="4:7" ht="12.75">
      <c r="D356" s="387"/>
      <c r="E356" s="387"/>
      <c r="F356" s="387"/>
      <c r="G356" s="151"/>
    </row>
    <row r="357" spans="4:7" ht="12.75">
      <c r="D357" s="387"/>
      <c r="E357" s="387"/>
      <c r="F357" s="387"/>
      <c r="G357" s="151"/>
    </row>
    <row r="358" spans="4:7" ht="12.75">
      <c r="D358" s="387"/>
      <c r="E358" s="387"/>
      <c r="F358" s="387"/>
      <c r="G358" s="151"/>
    </row>
    <row r="359" spans="4:7" ht="12.75">
      <c r="D359" s="387"/>
      <c r="E359" s="387"/>
      <c r="F359" s="387"/>
      <c r="G359" s="151"/>
    </row>
    <row r="360" spans="4:7" ht="12.75">
      <c r="D360" s="387"/>
      <c r="E360" s="387"/>
      <c r="F360" s="387"/>
      <c r="G360" s="151"/>
    </row>
    <row r="361" spans="4:7" ht="12.75">
      <c r="D361" s="387"/>
      <c r="E361" s="387"/>
      <c r="F361" s="387"/>
      <c r="G361" s="151"/>
    </row>
    <row r="362" spans="4:7" ht="12.75">
      <c r="D362" s="387"/>
      <c r="E362" s="387"/>
      <c r="F362" s="387"/>
      <c r="G362" s="151"/>
    </row>
    <row r="363" spans="4:7" ht="12.75">
      <c r="D363" s="387"/>
      <c r="E363" s="387"/>
      <c r="F363" s="387"/>
      <c r="G363" s="151"/>
    </row>
    <row r="364" spans="4:7" ht="12.75">
      <c r="D364" s="387"/>
      <c r="E364" s="387"/>
      <c r="F364" s="387"/>
      <c r="G364" s="151"/>
    </row>
    <row r="365" spans="4:7" ht="12.75">
      <c r="D365" s="387"/>
      <c r="E365" s="387"/>
      <c r="F365" s="387"/>
      <c r="G365" s="151"/>
    </row>
    <row r="366" spans="4:7" ht="12.75">
      <c r="D366" s="387"/>
      <c r="E366" s="387"/>
      <c r="F366" s="387"/>
      <c r="G366" s="151"/>
    </row>
    <row r="367" spans="4:7" ht="12.75">
      <c r="D367" s="387"/>
      <c r="E367" s="387"/>
      <c r="F367" s="387"/>
      <c r="G367" s="151"/>
    </row>
    <row r="368" spans="4:7" ht="12.75">
      <c r="D368" s="387"/>
      <c r="E368" s="387"/>
      <c r="F368" s="387"/>
      <c r="G368" s="151"/>
    </row>
    <row r="369" spans="4:7" ht="12.75">
      <c r="D369" s="387"/>
      <c r="E369" s="387"/>
      <c r="F369" s="387"/>
      <c r="G369" s="151"/>
    </row>
    <row r="370" spans="4:7" ht="12.75">
      <c r="D370" s="387"/>
      <c r="E370" s="387"/>
      <c r="F370" s="387"/>
      <c r="G370" s="151"/>
    </row>
    <row r="371" spans="4:7" ht="12.75">
      <c r="D371" s="387"/>
      <c r="E371" s="387"/>
      <c r="F371" s="387"/>
      <c r="G371" s="151"/>
    </row>
    <row r="372" spans="4:7" ht="12.75">
      <c r="D372" s="387"/>
      <c r="E372" s="387"/>
      <c r="F372" s="387"/>
      <c r="G372" s="151"/>
    </row>
    <row r="373" spans="4:7" ht="12.75">
      <c r="D373" s="387"/>
      <c r="E373" s="387"/>
      <c r="F373" s="387"/>
      <c r="G373" s="151"/>
    </row>
    <row r="374" spans="4:7" ht="12.75">
      <c r="D374" s="387"/>
      <c r="E374" s="387"/>
      <c r="F374" s="387"/>
      <c r="G374" s="151"/>
    </row>
    <row r="375" spans="4:7" ht="12.75">
      <c r="D375" s="387"/>
      <c r="E375" s="387"/>
      <c r="F375" s="387"/>
      <c r="G375" s="151"/>
    </row>
    <row r="376" spans="4:7" ht="12.75">
      <c r="D376" s="387"/>
      <c r="E376" s="387"/>
      <c r="F376" s="387"/>
      <c r="G376" s="151"/>
    </row>
    <row r="377" spans="4:7" ht="12.75">
      <c r="D377" s="387"/>
      <c r="E377" s="387"/>
      <c r="F377" s="387"/>
      <c r="G377" s="151"/>
    </row>
    <row r="378" spans="4:7" ht="12.75">
      <c r="D378" s="387"/>
      <c r="E378" s="387"/>
      <c r="F378" s="387"/>
      <c r="G378" s="151"/>
    </row>
    <row r="379" spans="4:7" ht="12.75">
      <c r="D379" s="387"/>
      <c r="E379" s="387"/>
      <c r="F379" s="387"/>
      <c r="G379" s="151"/>
    </row>
    <row r="380" spans="4:7" ht="12.75">
      <c r="D380" s="387"/>
      <c r="E380" s="387"/>
      <c r="F380" s="387"/>
      <c r="G380" s="151"/>
    </row>
    <row r="381" spans="4:7" ht="12.75">
      <c r="D381" s="387"/>
      <c r="E381" s="387"/>
      <c r="F381" s="387"/>
      <c r="G381" s="151"/>
    </row>
    <row r="382" spans="4:7" ht="12.75">
      <c r="D382" s="387"/>
      <c r="E382" s="387"/>
      <c r="F382" s="387"/>
      <c r="G382" s="151"/>
    </row>
    <row r="383" spans="4:7" ht="12.75">
      <c r="D383" s="387"/>
      <c r="E383" s="387"/>
      <c r="F383" s="387"/>
      <c r="G383" s="151"/>
    </row>
    <row r="384" spans="4:7" ht="12.75">
      <c r="D384" s="387"/>
      <c r="E384" s="387"/>
      <c r="F384" s="387"/>
      <c r="G384" s="151"/>
    </row>
    <row r="385" spans="4:7" ht="12.75">
      <c r="D385" s="387"/>
      <c r="E385" s="387"/>
      <c r="F385" s="387"/>
      <c r="G385" s="151"/>
    </row>
    <row r="386" spans="4:7" ht="12.75">
      <c r="D386" s="387"/>
      <c r="E386" s="387"/>
      <c r="F386" s="387"/>
      <c r="G386" s="151"/>
    </row>
    <row r="387" spans="4:7" ht="12.75">
      <c r="D387" s="387"/>
      <c r="E387" s="387"/>
      <c r="F387" s="387"/>
      <c r="G387" s="151"/>
    </row>
    <row r="388" spans="4:7" ht="12.75">
      <c r="D388" s="387"/>
      <c r="E388" s="387"/>
      <c r="F388" s="387"/>
      <c r="G388" s="151"/>
    </row>
    <row r="389" spans="4:7" ht="12.75">
      <c r="D389" s="387"/>
      <c r="E389" s="387"/>
      <c r="F389" s="387"/>
      <c r="G389" s="151"/>
    </row>
    <row r="390" spans="4:7" ht="12.75">
      <c r="D390" s="387"/>
      <c r="E390" s="387"/>
      <c r="F390" s="387"/>
      <c r="G390" s="151"/>
    </row>
    <row r="391" spans="4:7" ht="12.75">
      <c r="D391" s="387"/>
      <c r="E391" s="387"/>
      <c r="F391" s="387"/>
      <c r="G391" s="151"/>
    </row>
    <row r="392" spans="4:7" ht="12.75">
      <c r="D392" s="387"/>
      <c r="E392" s="387"/>
      <c r="F392" s="387"/>
      <c r="G392" s="151"/>
    </row>
    <row r="393" spans="4:7" ht="12.75">
      <c r="D393" s="387"/>
      <c r="E393" s="387"/>
      <c r="F393" s="387"/>
      <c r="G393" s="151"/>
    </row>
    <row r="394" spans="4:7" ht="12.75">
      <c r="D394" s="387"/>
      <c r="E394" s="387"/>
      <c r="F394" s="387"/>
      <c r="G394" s="151"/>
    </row>
    <row r="395" spans="4:7" ht="12.75">
      <c r="D395" s="387"/>
      <c r="E395" s="387"/>
      <c r="F395" s="387"/>
      <c r="G395" s="151"/>
    </row>
    <row r="396" spans="4:7" ht="12.75">
      <c r="D396" s="387"/>
      <c r="E396" s="387"/>
      <c r="F396" s="387"/>
      <c r="G396" s="151"/>
    </row>
    <row r="397" spans="4:7" ht="12.75">
      <c r="D397" s="387"/>
      <c r="E397" s="387"/>
      <c r="F397" s="387"/>
      <c r="G397" s="151"/>
    </row>
    <row r="398" spans="4:7" ht="12.75">
      <c r="D398" s="387"/>
      <c r="E398" s="387"/>
      <c r="F398" s="387"/>
      <c r="G398" s="151"/>
    </row>
    <row r="399" spans="4:7" ht="12.75">
      <c r="D399" s="387"/>
      <c r="E399" s="387"/>
      <c r="F399" s="387"/>
      <c r="G399" s="151"/>
    </row>
    <row r="400" spans="4:7" ht="12.75">
      <c r="D400" s="387"/>
      <c r="E400" s="387"/>
      <c r="F400" s="387"/>
      <c r="G400" s="151"/>
    </row>
    <row r="401" spans="4:7" ht="12.75">
      <c r="D401" s="387"/>
      <c r="E401" s="387"/>
      <c r="F401" s="387"/>
      <c r="G401" s="151"/>
    </row>
    <row r="402" spans="4:7" ht="12.75">
      <c r="D402" s="387"/>
      <c r="E402" s="387"/>
      <c r="F402" s="387"/>
      <c r="G402" s="151"/>
    </row>
    <row r="403" spans="4:7" ht="12.75">
      <c r="D403" s="387"/>
      <c r="E403" s="387"/>
      <c r="F403" s="387"/>
      <c r="G403" s="151"/>
    </row>
    <row r="404" spans="4:7" ht="12.75">
      <c r="D404" s="387"/>
      <c r="E404" s="387"/>
      <c r="F404" s="387"/>
      <c r="G404" s="151"/>
    </row>
    <row r="405" spans="4:7" ht="12.75">
      <c r="D405" s="387"/>
      <c r="E405" s="387"/>
      <c r="F405" s="387"/>
      <c r="G405" s="151"/>
    </row>
    <row r="406" spans="4:7" ht="12.75">
      <c r="D406" s="387"/>
      <c r="E406" s="387"/>
      <c r="F406" s="387"/>
      <c r="G406" s="151"/>
    </row>
    <row r="407" spans="4:7" ht="12.75">
      <c r="D407" s="387"/>
      <c r="E407" s="387"/>
      <c r="F407" s="387"/>
      <c r="G407" s="151"/>
    </row>
    <row r="408" spans="4:7" ht="12.75">
      <c r="D408" s="387"/>
      <c r="E408" s="387"/>
      <c r="F408" s="387"/>
      <c r="G408" s="151"/>
    </row>
    <row r="409" spans="4:7" ht="12.75">
      <c r="D409" s="387"/>
      <c r="E409" s="387"/>
      <c r="F409" s="387"/>
      <c r="G409" s="151"/>
    </row>
    <row r="410" spans="4:7" ht="12.75">
      <c r="D410" s="387"/>
      <c r="E410" s="387"/>
      <c r="F410" s="387"/>
      <c r="G410" s="151"/>
    </row>
    <row r="411" spans="4:7" ht="12.75">
      <c r="D411" s="387"/>
      <c r="E411" s="387"/>
      <c r="F411" s="387"/>
      <c r="G411" s="151"/>
    </row>
    <row r="412" spans="4:7" ht="12.75">
      <c r="D412" s="387"/>
      <c r="E412" s="387"/>
      <c r="F412" s="387"/>
      <c r="G412" s="151"/>
    </row>
    <row r="413" spans="4:7" ht="12.75">
      <c r="D413" s="387"/>
      <c r="E413" s="387"/>
      <c r="F413" s="387"/>
      <c r="G413" s="151"/>
    </row>
    <row r="414" spans="4:7" ht="12.75">
      <c r="D414" s="387"/>
      <c r="E414" s="387"/>
      <c r="F414" s="387"/>
      <c r="G414" s="151"/>
    </row>
    <row r="415" spans="4:7" ht="12.75">
      <c r="D415" s="387"/>
      <c r="E415" s="387"/>
      <c r="F415" s="387"/>
      <c r="G415" s="151"/>
    </row>
    <row r="416" spans="4:7" ht="12.75">
      <c r="D416" s="387"/>
      <c r="E416" s="387"/>
      <c r="F416" s="387"/>
      <c r="G416" s="151"/>
    </row>
    <row r="417" spans="4:7" ht="12.75">
      <c r="D417" s="387"/>
      <c r="E417" s="387"/>
      <c r="F417" s="387"/>
      <c r="G417" s="151"/>
    </row>
    <row r="418" spans="4:7" ht="12.75">
      <c r="D418" s="387"/>
      <c r="E418" s="387"/>
      <c r="F418" s="387"/>
      <c r="G418" s="151"/>
    </row>
    <row r="419" spans="4:7" ht="12.75">
      <c r="D419" s="387"/>
      <c r="E419" s="387"/>
      <c r="F419" s="387"/>
      <c r="G419" s="151"/>
    </row>
    <row r="420" spans="4:7" ht="12.75">
      <c r="D420" s="387"/>
      <c r="E420" s="387"/>
      <c r="F420" s="387"/>
      <c r="G420" s="151"/>
    </row>
    <row r="421" spans="4:7" ht="12.75">
      <c r="D421" s="387"/>
      <c r="E421" s="387"/>
      <c r="F421" s="387"/>
      <c r="G421" s="151"/>
    </row>
    <row r="422" spans="4:7" ht="12.75">
      <c r="D422" s="387"/>
      <c r="E422" s="387"/>
      <c r="F422" s="387"/>
      <c r="G422" s="151"/>
    </row>
    <row r="423" spans="4:7" ht="12.75">
      <c r="D423" s="387"/>
      <c r="E423" s="387"/>
      <c r="F423" s="387"/>
      <c r="G423" s="151"/>
    </row>
    <row r="424" spans="4:7" ht="12.75">
      <c r="D424" s="387"/>
      <c r="E424" s="387"/>
      <c r="F424" s="387"/>
      <c r="G424" s="151"/>
    </row>
    <row r="425" spans="4:7" ht="12.75">
      <c r="D425" s="387"/>
      <c r="E425" s="387"/>
      <c r="F425" s="387"/>
      <c r="G425" s="151"/>
    </row>
    <row r="426" spans="4:7" ht="12.75">
      <c r="D426" s="387"/>
      <c r="E426" s="387"/>
      <c r="F426" s="387"/>
      <c r="G426" s="151"/>
    </row>
    <row r="427" spans="4:7" ht="12.75">
      <c r="D427" s="387"/>
      <c r="E427" s="387"/>
      <c r="F427" s="387"/>
      <c r="G427" s="151"/>
    </row>
    <row r="428" spans="4:7" ht="12.75">
      <c r="D428" s="387"/>
      <c r="E428" s="387"/>
      <c r="F428" s="387"/>
      <c r="G428" s="151"/>
    </row>
    <row r="429" spans="4:7" ht="12.75">
      <c r="D429" s="387"/>
      <c r="E429" s="387"/>
      <c r="F429" s="387"/>
      <c r="G429" s="151"/>
    </row>
    <row r="430" spans="4:7" ht="12.75">
      <c r="D430" s="387"/>
      <c r="E430" s="387"/>
      <c r="F430" s="387"/>
      <c r="G430" s="151"/>
    </row>
    <row r="431" spans="4:7" ht="12.75">
      <c r="D431" s="387"/>
      <c r="E431" s="387"/>
      <c r="F431" s="387"/>
      <c r="G431" s="151"/>
    </row>
    <row r="432" spans="4:7" ht="12.75">
      <c r="D432" s="387"/>
      <c r="E432" s="387"/>
      <c r="F432" s="387"/>
      <c r="G432" s="151"/>
    </row>
    <row r="433" spans="4:7" ht="12.75">
      <c r="D433" s="387"/>
      <c r="E433" s="387"/>
      <c r="F433" s="387"/>
      <c r="G433" s="151"/>
    </row>
    <row r="434" spans="4:7" ht="12.75">
      <c r="D434" s="387"/>
      <c r="E434" s="387"/>
      <c r="F434" s="387"/>
      <c r="G434" s="151"/>
    </row>
    <row r="435" spans="4:7" ht="12.75">
      <c r="D435" s="387"/>
      <c r="E435" s="387"/>
      <c r="F435" s="387"/>
      <c r="G435" s="151"/>
    </row>
    <row r="436" spans="4:7" ht="12.75">
      <c r="D436" s="387"/>
      <c r="E436" s="387"/>
      <c r="F436" s="387"/>
      <c r="G436" s="151"/>
    </row>
    <row r="437" spans="4:7" ht="12.75">
      <c r="D437" s="387"/>
      <c r="E437" s="387"/>
      <c r="F437" s="387"/>
      <c r="G437" s="151"/>
    </row>
    <row r="438" spans="4:7" ht="12.75">
      <c r="D438" s="387"/>
      <c r="E438" s="387"/>
      <c r="F438" s="387"/>
      <c r="G438" s="151"/>
    </row>
    <row r="439" spans="4:7" ht="12.75">
      <c r="D439" s="387"/>
      <c r="E439" s="387"/>
      <c r="F439" s="387"/>
      <c r="G439" s="151"/>
    </row>
    <row r="440" spans="4:7" ht="12.75">
      <c r="D440" s="387"/>
      <c r="E440" s="387"/>
      <c r="F440" s="387"/>
      <c r="G440" s="151"/>
    </row>
    <row r="441" spans="4:7" ht="12.75">
      <c r="D441" s="387"/>
      <c r="E441" s="387"/>
      <c r="F441" s="387"/>
      <c r="G441" s="151"/>
    </row>
    <row r="442" spans="4:7" ht="12.75">
      <c r="D442" s="387"/>
      <c r="E442" s="387"/>
      <c r="F442" s="387"/>
      <c r="G442" s="151"/>
    </row>
    <row r="443" spans="4:7" ht="12.75">
      <c r="D443" s="387"/>
      <c r="E443" s="387"/>
      <c r="F443" s="387"/>
      <c r="G443" s="151"/>
    </row>
    <row r="444" spans="4:7" ht="12.75">
      <c r="D444" s="387"/>
      <c r="E444" s="387"/>
      <c r="F444" s="387"/>
      <c r="G444" s="151"/>
    </row>
    <row r="445" spans="4:7" ht="12.75">
      <c r="D445" s="387"/>
      <c r="E445" s="387"/>
      <c r="F445" s="387"/>
      <c r="G445" s="151"/>
    </row>
    <row r="446" spans="4:7" ht="12.75">
      <c r="D446" s="387"/>
      <c r="E446" s="387"/>
      <c r="F446" s="387"/>
      <c r="G446" s="151"/>
    </row>
    <row r="447" spans="4:7" ht="12.75">
      <c r="D447" s="387"/>
      <c r="E447" s="387"/>
      <c r="F447" s="387"/>
      <c r="G447" s="151"/>
    </row>
    <row r="448" spans="4:7" ht="12.75">
      <c r="D448" s="387"/>
      <c r="E448" s="387"/>
      <c r="F448" s="387"/>
      <c r="G448" s="151"/>
    </row>
    <row r="449" spans="4:7" ht="12.75">
      <c r="D449" s="387"/>
      <c r="E449" s="387"/>
      <c r="F449" s="387"/>
      <c r="G449" s="151"/>
    </row>
    <row r="450" spans="4:7" ht="12.75">
      <c r="D450" s="387"/>
      <c r="E450" s="387"/>
      <c r="F450" s="387"/>
      <c r="G450" s="151"/>
    </row>
    <row r="451" spans="4:7" ht="12.75">
      <c r="D451" s="387"/>
      <c r="E451" s="387"/>
      <c r="F451" s="387"/>
      <c r="G451" s="151"/>
    </row>
    <row r="452" spans="4:7" ht="12.75">
      <c r="D452" s="387"/>
      <c r="E452" s="387"/>
      <c r="F452" s="387"/>
      <c r="G452" s="151"/>
    </row>
    <row r="453" spans="4:7" ht="12.75">
      <c r="D453" s="387"/>
      <c r="E453" s="387"/>
      <c r="F453" s="387"/>
      <c r="G453" s="151"/>
    </row>
    <row r="454" spans="4:7" ht="12.75">
      <c r="D454" s="387"/>
      <c r="E454" s="387"/>
      <c r="F454" s="387"/>
      <c r="G454" s="151"/>
    </row>
    <row r="455" spans="4:7" ht="12.75">
      <c r="D455" s="387"/>
      <c r="E455" s="387"/>
      <c r="F455" s="387"/>
      <c r="G455" s="151"/>
    </row>
    <row r="456" spans="4:7" ht="12.75">
      <c r="D456" s="387"/>
      <c r="E456" s="387"/>
      <c r="F456" s="387"/>
      <c r="G456" s="151"/>
    </row>
    <row r="457" spans="4:7" ht="12.75">
      <c r="D457" s="387"/>
      <c r="E457" s="387"/>
      <c r="F457" s="387"/>
      <c r="G457" s="151"/>
    </row>
    <row r="458" spans="4:7" ht="12.75">
      <c r="D458" s="387"/>
      <c r="E458" s="387"/>
      <c r="F458" s="387"/>
      <c r="G458" s="151"/>
    </row>
    <row r="459" spans="4:7" ht="12.75">
      <c r="D459" s="387"/>
      <c r="E459" s="387"/>
      <c r="F459" s="387"/>
      <c r="G459" s="151"/>
    </row>
    <row r="460" spans="4:7" ht="12.75">
      <c r="D460" s="387"/>
      <c r="E460" s="387"/>
      <c r="F460" s="387"/>
      <c r="G460" s="151"/>
    </row>
    <row r="461" spans="4:7" ht="12.75">
      <c r="D461" s="387"/>
      <c r="E461" s="387"/>
      <c r="F461" s="387"/>
      <c r="G461" s="151"/>
    </row>
    <row r="462" spans="4:7" ht="12.75">
      <c r="D462" s="387"/>
      <c r="E462" s="387"/>
      <c r="F462" s="387"/>
      <c r="G462" s="151"/>
    </row>
    <row r="463" spans="4:7" ht="12.75">
      <c r="D463" s="387"/>
      <c r="E463" s="387"/>
      <c r="F463" s="387"/>
      <c r="G463" s="151"/>
    </row>
    <row r="464" spans="4:7" ht="12.75">
      <c r="D464" s="387"/>
      <c r="E464" s="387"/>
      <c r="F464" s="387"/>
      <c r="G464" s="151"/>
    </row>
    <row r="465" spans="4:7" ht="12.75">
      <c r="D465" s="387"/>
      <c r="E465" s="387"/>
      <c r="F465" s="387"/>
      <c r="G465" s="151"/>
    </row>
    <row r="466" spans="4:7" ht="12.75">
      <c r="D466" s="387"/>
      <c r="E466" s="387"/>
      <c r="F466" s="387"/>
      <c r="G466" s="151"/>
    </row>
    <row r="467" spans="4:7" ht="12.75">
      <c r="D467" s="387"/>
      <c r="E467" s="387"/>
      <c r="F467" s="387"/>
      <c r="G467" s="151"/>
    </row>
    <row r="468" spans="4:7" ht="12.75">
      <c r="D468" s="387"/>
      <c r="E468" s="387"/>
      <c r="F468" s="387"/>
      <c r="G468" s="151"/>
    </row>
    <row r="469" spans="4:7" ht="12.75">
      <c r="D469" s="387"/>
      <c r="E469" s="387"/>
      <c r="F469" s="387"/>
      <c r="G469" s="151"/>
    </row>
    <row r="470" spans="4:7" ht="12.75">
      <c r="D470" s="387"/>
      <c r="E470" s="387"/>
      <c r="F470" s="387"/>
      <c r="G470" s="151"/>
    </row>
    <row r="471" spans="4:7" ht="12.75">
      <c r="D471" s="387"/>
      <c r="E471" s="387"/>
      <c r="F471" s="387"/>
      <c r="G471" s="151"/>
    </row>
    <row r="472" spans="4:7" ht="12.75">
      <c r="D472" s="387"/>
      <c r="E472" s="387"/>
      <c r="F472" s="387"/>
      <c r="G472" s="151"/>
    </row>
    <row r="473" spans="4:7" ht="12.75">
      <c r="D473" s="387"/>
      <c r="E473" s="387"/>
      <c r="F473" s="387"/>
      <c r="G473" s="151"/>
    </row>
    <row r="474" spans="4:7" ht="12.75">
      <c r="D474" s="387"/>
      <c r="E474" s="387"/>
      <c r="F474" s="387"/>
      <c r="G474" s="151"/>
    </row>
    <row r="475" spans="4:7" ht="12.75">
      <c r="D475" s="387"/>
      <c r="E475" s="387"/>
      <c r="F475" s="387"/>
      <c r="G475" s="151"/>
    </row>
    <row r="476" spans="4:7" ht="12.75">
      <c r="D476" s="387"/>
      <c r="E476" s="387"/>
      <c r="F476" s="387"/>
      <c r="G476" s="151"/>
    </row>
    <row r="477" spans="4:7" ht="12.75">
      <c r="D477" s="387"/>
      <c r="E477" s="387"/>
      <c r="F477" s="387"/>
      <c r="G477" s="151"/>
    </row>
    <row r="478" spans="4:7" ht="12.75">
      <c r="D478" s="387"/>
      <c r="E478" s="387"/>
      <c r="F478" s="387"/>
      <c r="G478" s="151"/>
    </row>
    <row r="479" spans="4:7" ht="12.75">
      <c r="D479" s="387"/>
      <c r="E479" s="387"/>
      <c r="F479" s="387"/>
      <c r="G479" s="151"/>
    </row>
    <row r="480" spans="4:7" ht="12.75">
      <c r="D480" s="387"/>
      <c r="E480" s="387"/>
      <c r="F480" s="387"/>
      <c r="G480" s="151"/>
    </row>
    <row r="481" spans="4:7" ht="12.75">
      <c r="D481" s="387"/>
      <c r="E481" s="387"/>
      <c r="F481" s="387"/>
      <c r="G481" s="151"/>
    </row>
    <row r="482" spans="4:7" ht="12.75">
      <c r="D482" s="387"/>
      <c r="E482" s="387"/>
      <c r="F482" s="387"/>
      <c r="G482" s="151"/>
    </row>
    <row r="483" spans="4:7" ht="12.75">
      <c r="D483" s="387"/>
      <c r="E483" s="387"/>
      <c r="F483" s="387"/>
      <c r="G483" s="151"/>
    </row>
    <row r="484" spans="4:7" ht="12.75">
      <c r="D484" s="387"/>
      <c r="E484" s="387"/>
      <c r="F484" s="387"/>
      <c r="G484" s="151"/>
    </row>
    <row r="485" spans="4:7" ht="12.75">
      <c r="D485" s="387"/>
      <c r="E485" s="387"/>
      <c r="F485" s="387"/>
      <c r="G485" s="151"/>
    </row>
    <row r="486" spans="4:7" ht="12.75">
      <c r="D486" s="387"/>
      <c r="E486" s="387"/>
      <c r="F486" s="387"/>
      <c r="G486" s="151"/>
    </row>
    <row r="487" spans="4:7" ht="12.75">
      <c r="D487" s="387"/>
      <c r="E487" s="387"/>
      <c r="F487" s="387"/>
      <c r="G487" s="151"/>
    </row>
    <row r="488" spans="4:7" ht="12.75">
      <c r="D488" s="387"/>
      <c r="E488" s="387"/>
      <c r="F488" s="387"/>
      <c r="G488" s="151"/>
    </row>
    <row r="489" spans="4:7" ht="12.75">
      <c r="D489" s="387"/>
      <c r="E489" s="387"/>
      <c r="F489" s="387"/>
      <c r="G489" s="151"/>
    </row>
    <row r="490" spans="4:7" ht="12.75">
      <c r="D490" s="387"/>
      <c r="E490" s="387"/>
      <c r="F490" s="387"/>
      <c r="G490" s="151"/>
    </row>
    <row r="491" spans="4:7" ht="12.75">
      <c r="D491" s="387"/>
      <c r="E491" s="387"/>
      <c r="F491" s="387"/>
      <c r="G491" s="151"/>
    </row>
    <row r="492" spans="4:7" ht="12.75">
      <c r="D492" s="387"/>
      <c r="E492" s="387"/>
      <c r="F492" s="387"/>
      <c r="G492" s="151"/>
    </row>
    <row r="493" spans="4:7" ht="12.75">
      <c r="D493" s="387"/>
      <c r="E493" s="387"/>
      <c r="F493" s="387"/>
      <c r="G493" s="151"/>
    </row>
    <row r="494" spans="4:7" ht="12.75">
      <c r="D494" s="387"/>
      <c r="E494" s="387"/>
      <c r="F494" s="387"/>
      <c r="G494" s="151"/>
    </row>
    <row r="495" spans="4:7" ht="12.75">
      <c r="D495" s="387"/>
      <c r="E495" s="387"/>
      <c r="F495" s="387"/>
      <c r="G495" s="151"/>
    </row>
    <row r="496" spans="4:7" ht="12.75">
      <c r="D496" s="387"/>
      <c r="E496" s="387"/>
      <c r="F496" s="387"/>
      <c r="G496" s="151"/>
    </row>
    <row r="497" spans="4:7" ht="12.75">
      <c r="D497" s="387"/>
      <c r="E497" s="387"/>
      <c r="F497" s="387"/>
      <c r="G497" s="151"/>
    </row>
    <row r="498" spans="4:7" ht="12.75">
      <c r="D498" s="387"/>
      <c r="E498" s="387"/>
      <c r="F498" s="387"/>
      <c r="G498" s="151"/>
    </row>
    <row r="499" spans="4:7" ht="12.75">
      <c r="D499" s="387"/>
      <c r="E499" s="387"/>
      <c r="F499" s="387"/>
      <c r="G499" s="151"/>
    </row>
    <row r="500" spans="4:7" ht="12.75">
      <c r="D500" s="387"/>
      <c r="E500" s="387"/>
      <c r="F500" s="387"/>
      <c r="G500" s="151"/>
    </row>
    <row r="501" spans="4:7" ht="12.75">
      <c r="D501" s="387"/>
      <c r="E501" s="387"/>
      <c r="F501" s="387"/>
      <c r="G501" s="151"/>
    </row>
    <row r="502" spans="4:7" ht="12.75">
      <c r="D502" s="387"/>
      <c r="E502" s="387"/>
      <c r="F502" s="387"/>
      <c r="G502" s="151"/>
    </row>
    <row r="503" spans="4:7" ht="12.75">
      <c r="D503" s="387"/>
      <c r="E503" s="387"/>
      <c r="F503" s="387"/>
      <c r="G503" s="151"/>
    </row>
    <row r="504" spans="4:7" ht="12.75">
      <c r="D504" s="387"/>
      <c r="E504" s="387"/>
      <c r="F504" s="387"/>
      <c r="G504" s="151"/>
    </row>
    <row r="505" spans="4:7" ht="12.75">
      <c r="D505" s="387"/>
      <c r="E505" s="387"/>
      <c r="F505" s="387"/>
      <c r="G505" s="151"/>
    </row>
    <row r="506" spans="4:7" ht="12.75">
      <c r="D506" s="387"/>
      <c r="E506" s="387"/>
      <c r="F506" s="387"/>
      <c r="G506" s="151"/>
    </row>
    <row r="507" spans="4:7" ht="12.75">
      <c r="D507" s="387"/>
      <c r="E507" s="387"/>
      <c r="F507" s="387"/>
      <c r="G507" s="151"/>
    </row>
    <row r="508" spans="4:7" ht="12.75">
      <c r="D508" s="387"/>
      <c r="E508" s="387"/>
      <c r="F508" s="387"/>
      <c r="G508" s="151"/>
    </row>
    <row r="509" spans="4:7" ht="12.75">
      <c r="D509" s="387"/>
      <c r="E509" s="387"/>
      <c r="F509" s="387"/>
      <c r="G509" s="151"/>
    </row>
    <row r="510" spans="4:7" ht="12.75">
      <c r="D510" s="387"/>
      <c r="E510" s="387"/>
      <c r="F510" s="387"/>
      <c r="G510" s="151"/>
    </row>
    <row r="511" spans="4:7" ht="12.75">
      <c r="D511" s="387"/>
      <c r="E511" s="387"/>
      <c r="F511" s="387"/>
      <c r="G511" s="151"/>
    </row>
    <row r="512" spans="4:7" ht="12.75">
      <c r="D512" s="387"/>
      <c r="E512" s="387"/>
      <c r="F512" s="387"/>
      <c r="G512" s="151"/>
    </row>
    <row r="513" spans="4:7" ht="12.75">
      <c r="D513" s="387"/>
      <c r="E513" s="387"/>
      <c r="F513" s="387"/>
      <c r="G513" s="151"/>
    </row>
    <row r="514" spans="4:7" ht="12.75">
      <c r="D514" s="387"/>
      <c r="E514" s="387"/>
      <c r="F514" s="387"/>
      <c r="G514" s="151"/>
    </row>
    <row r="515" spans="4:7" ht="12.75">
      <c r="D515" s="387"/>
      <c r="E515" s="387"/>
      <c r="F515" s="387"/>
      <c r="G515" s="151"/>
    </row>
    <row r="516" spans="4:7" ht="12.75">
      <c r="D516" s="387"/>
      <c r="E516" s="387"/>
      <c r="F516" s="387"/>
      <c r="G516" s="151"/>
    </row>
    <row r="517" spans="4:7" ht="12.75">
      <c r="D517" s="387"/>
      <c r="E517" s="387"/>
      <c r="F517" s="387"/>
      <c r="G517" s="151"/>
    </row>
    <row r="518" spans="4:7" ht="12.75">
      <c r="D518" s="387"/>
      <c r="E518" s="387"/>
      <c r="F518" s="387"/>
      <c r="G518" s="151"/>
    </row>
    <row r="519" spans="4:7" ht="12.75">
      <c r="D519" s="387"/>
      <c r="E519" s="387"/>
      <c r="F519" s="387"/>
      <c r="G519" s="151"/>
    </row>
    <row r="520" spans="4:7" ht="12.75">
      <c r="D520" s="387"/>
      <c r="E520" s="387"/>
      <c r="F520" s="387"/>
      <c r="G520" s="151"/>
    </row>
    <row r="521" spans="4:7" ht="12.75">
      <c r="D521" s="387"/>
      <c r="E521" s="387"/>
      <c r="F521" s="387"/>
      <c r="G521" s="151"/>
    </row>
    <row r="522" spans="4:7" ht="12.75">
      <c r="D522" s="387"/>
      <c r="E522" s="387"/>
      <c r="F522" s="387"/>
      <c r="G522" s="151"/>
    </row>
    <row r="523" spans="4:7" ht="12.75">
      <c r="D523" s="387"/>
      <c r="E523" s="387"/>
      <c r="F523" s="387"/>
      <c r="G523" s="151"/>
    </row>
    <row r="524" spans="4:7" ht="12.75">
      <c r="D524" s="387"/>
      <c r="E524" s="387"/>
      <c r="F524" s="387"/>
      <c r="G524" s="151"/>
    </row>
    <row r="525" spans="4:7" ht="12.75">
      <c r="D525" s="387"/>
      <c r="E525" s="387"/>
      <c r="F525" s="387"/>
      <c r="G525" s="151"/>
    </row>
    <row r="526" spans="4:7" ht="12.75">
      <c r="D526" s="387"/>
      <c r="E526" s="387"/>
      <c r="F526" s="387"/>
      <c r="G526" s="151"/>
    </row>
    <row r="527" spans="4:7" ht="12.75">
      <c r="D527" s="387"/>
      <c r="E527" s="387"/>
      <c r="F527" s="387"/>
      <c r="G527" s="151"/>
    </row>
    <row r="528" spans="4:7" ht="12.75">
      <c r="D528" s="387"/>
      <c r="E528" s="387"/>
      <c r="F528" s="387"/>
      <c r="G528" s="151"/>
    </row>
    <row r="529" spans="4:7" ht="12.75">
      <c r="D529" s="387"/>
      <c r="E529" s="387"/>
      <c r="F529" s="387"/>
      <c r="G529" s="151"/>
    </row>
    <row r="530" spans="4:7" ht="12.75">
      <c r="D530" s="387"/>
      <c r="E530" s="387"/>
      <c r="F530" s="387"/>
      <c r="G530" s="151"/>
    </row>
    <row r="531" spans="4:7" ht="12.75">
      <c r="D531" s="387"/>
      <c r="E531" s="387"/>
      <c r="F531" s="387"/>
      <c r="G531" s="151"/>
    </row>
    <row r="532" spans="4:7" ht="12.75">
      <c r="D532" s="387"/>
      <c r="E532" s="387"/>
      <c r="F532" s="387"/>
      <c r="G532" s="151"/>
    </row>
    <row r="533" spans="4:7" ht="12.75">
      <c r="D533" s="387"/>
      <c r="E533" s="387"/>
      <c r="F533" s="387"/>
      <c r="G533" s="151"/>
    </row>
    <row r="534" spans="4:7" ht="12.75">
      <c r="D534" s="387"/>
      <c r="E534" s="387"/>
      <c r="F534" s="387"/>
      <c r="G534" s="151"/>
    </row>
    <row r="535" spans="4:7" ht="12.75">
      <c r="D535" s="387"/>
      <c r="E535" s="387"/>
      <c r="F535" s="387"/>
      <c r="G535" s="151"/>
    </row>
    <row r="536" spans="4:7" ht="12.75">
      <c r="D536" s="387"/>
      <c r="E536" s="387"/>
      <c r="F536" s="387"/>
      <c r="G536" s="151"/>
    </row>
    <row r="537" spans="4:7" ht="12.75">
      <c r="D537" s="387"/>
      <c r="E537" s="387"/>
      <c r="F537" s="387"/>
      <c r="G537" s="151"/>
    </row>
    <row r="538" spans="4:7" ht="12.75">
      <c r="D538" s="387"/>
      <c r="E538" s="387"/>
      <c r="F538" s="387"/>
      <c r="G538" s="151"/>
    </row>
    <row r="539" spans="4:7" ht="12.75">
      <c r="D539" s="387"/>
      <c r="E539" s="387"/>
      <c r="F539" s="387"/>
      <c r="G539" s="151"/>
    </row>
    <row r="540" spans="4:7" ht="12.75">
      <c r="D540" s="387"/>
      <c r="E540" s="387"/>
      <c r="F540" s="387"/>
      <c r="G540" s="151"/>
    </row>
    <row r="541" spans="4:7" ht="12.75">
      <c r="D541" s="387"/>
      <c r="E541" s="387"/>
      <c r="F541" s="387"/>
      <c r="G541" s="151"/>
    </row>
    <row r="542" spans="4:7" ht="12.75">
      <c r="D542" s="387"/>
      <c r="E542" s="387"/>
      <c r="F542" s="387"/>
      <c r="G542" s="151"/>
    </row>
    <row r="543" spans="4:7" ht="12.75">
      <c r="D543" s="387"/>
      <c r="E543" s="387"/>
      <c r="F543" s="387"/>
      <c r="G543" s="151"/>
    </row>
    <row r="544" spans="4:7" ht="12.75">
      <c r="D544" s="387"/>
      <c r="E544" s="387"/>
      <c r="F544" s="387"/>
      <c r="G544" s="151"/>
    </row>
    <row r="545" spans="4:7" ht="12.75">
      <c r="D545" s="387"/>
      <c r="E545" s="387"/>
      <c r="F545" s="387"/>
      <c r="G545" s="151"/>
    </row>
    <row r="546" spans="4:7" ht="12.75">
      <c r="D546" s="387"/>
      <c r="E546" s="387"/>
      <c r="F546" s="387"/>
      <c r="G546" s="151"/>
    </row>
    <row r="547" spans="4:7" ht="12.75">
      <c r="D547" s="387"/>
      <c r="E547" s="387"/>
      <c r="F547" s="387"/>
      <c r="G547" s="151"/>
    </row>
    <row r="548" spans="4:7" ht="12.75">
      <c r="D548" s="387"/>
      <c r="E548" s="387"/>
      <c r="F548" s="387"/>
      <c r="G548" s="151"/>
    </row>
    <row r="549" spans="4:7" ht="12.75">
      <c r="D549" s="387"/>
      <c r="E549" s="387"/>
      <c r="F549" s="387"/>
      <c r="G549" s="151"/>
    </row>
    <row r="550" spans="4:7" ht="12.75">
      <c r="D550" s="387"/>
      <c r="E550" s="387"/>
      <c r="F550" s="387"/>
      <c r="G550" s="151"/>
    </row>
    <row r="551" spans="4:7" ht="12.75">
      <c r="D551" s="387"/>
      <c r="E551" s="387"/>
      <c r="F551" s="387"/>
      <c r="G551" s="151"/>
    </row>
    <row r="552" spans="4:7" ht="12.75">
      <c r="D552" s="387"/>
      <c r="E552" s="387"/>
      <c r="F552" s="387"/>
      <c r="G552" s="151"/>
    </row>
    <row r="553" spans="4:7" ht="12.75">
      <c r="D553" s="387"/>
      <c r="E553" s="387"/>
      <c r="F553" s="387"/>
      <c r="G553" s="151"/>
    </row>
    <row r="554" spans="4:7" ht="12.75">
      <c r="D554" s="387"/>
      <c r="E554" s="387"/>
      <c r="F554" s="387"/>
      <c r="G554" s="151"/>
    </row>
    <row r="555" spans="4:7" ht="12.75">
      <c r="D555" s="387"/>
      <c r="E555" s="387"/>
      <c r="F555" s="387"/>
      <c r="G555" s="151"/>
    </row>
    <row r="556" spans="4:7" ht="12.75">
      <c r="D556" s="387"/>
      <c r="E556" s="387"/>
      <c r="F556" s="387"/>
      <c r="G556" s="151"/>
    </row>
    <row r="557" spans="4:7" ht="12.75">
      <c r="D557" s="387"/>
      <c r="E557" s="387"/>
      <c r="F557" s="387"/>
      <c r="G557" s="151"/>
    </row>
    <row r="558" spans="4:7" ht="12.75">
      <c r="D558" s="387"/>
      <c r="E558" s="387"/>
      <c r="F558" s="387"/>
      <c r="G558" s="151"/>
    </row>
    <row r="559" spans="4:7" ht="12.75">
      <c r="D559" s="387"/>
      <c r="E559" s="387"/>
      <c r="F559" s="387"/>
      <c r="G559" s="151"/>
    </row>
    <row r="560" spans="4:7" ht="12.75">
      <c r="D560" s="387"/>
      <c r="E560" s="387"/>
      <c r="F560" s="387"/>
      <c r="G560" s="151"/>
    </row>
    <row r="561" spans="4:7" ht="12.75">
      <c r="D561" s="387"/>
      <c r="E561" s="387"/>
      <c r="F561" s="387"/>
      <c r="G561" s="151"/>
    </row>
    <row r="562" spans="4:7" ht="12.75">
      <c r="D562" s="387"/>
      <c r="E562" s="387"/>
      <c r="F562" s="387"/>
      <c r="G562" s="151"/>
    </row>
    <row r="563" spans="4:7" ht="12.75">
      <c r="D563" s="387"/>
      <c r="E563" s="387"/>
      <c r="F563" s="387"/>
      <c r="G563" s="151"/>
    </row>
    <row r="564" spans="4:7" ht="12.75">
      <c r="D564" s="387"/>
      <c r="E564" s="387"/>
      <c r="F564" s="387"/>
      <c r="G564" s="151"/>
    </row>
    <row r="565" spans="4:7" ht="12.75">
      <c r="D565" s="387"/>
      <c r="E565" s="387"/>
      <c r="F565" s="387"/>
      <c r="G565" s="151"/>
    </row>
    <row r="566" spans="4:7" ht="12.75">
      <c r="D566" s="387"/>
      <c r="E566" s="387"/>
      <c r="F566" s="387"/>
      <c r="G566" s="151"/>
    </row>
    <row r="567" spans="4:7" ht="12.75">
      <c r="D567" s="387"/>
      <c r="E567" s="387"/>
      <c r="F567" s="387"/>
      <c r="G567" s="151"/>
    </row>
    <row r="568" spans="4:7" ht="12.75">
      <c r="D568" s="387"/>
      <c r="E568" s="387"/>
      <c r="F568" s="387"/>
      <c r="G568" s="151"/>
    </row>
    <row r="569" spans="4:7" ht="12.75">
      <c r="D569" s="387"/>
      <c r="E569" s="387"/>
      <c r="F569" s="387"/>
      <c r="G569" s="151"/>
    </row>
    <row r="570" spans="4:7" ht="12.75">
      <c r="D570" s="387"/>
      <c r="E570" s="387"/>
      <c r="F570" s="387"/>
      <c r="G570" s="151"/>
    </row>
    <row r="571" spans="4:7" ht="12.75">
      <c r="D571" s="387"/>
      <c r="E571" s="387"/>
      <c r="F571" s="387"/>
      <c r="G571" s="151"/>
    </row>
    <row r="572" spans="4:7" ht="12.75">
      <c r="D572" s="387"/>
      <c r="E572" s="387"/>
      <c r="F572" s="387"/>
      <c r="G572" s="151"/>
    </row>
    <row r="573" spans="4:7" ht="12.75">
      <c r="D573" s="387"/>
      <c r="E573" s="387"/>
      <c r="F573" s="387"/>
      <c r="G573" s="151"/>
    </row>
    <row r="574" spans="4:7" ht="12.75">
      <c r="D574" s="387"/>
      <c r="E574" s="387"/>
      <c r="F574" s="387"/>
      <c r="G574" s="151"/>
    </row>
    <row r="575" spans="4:7" ht="12.75">
      <c r="D575" s="387"/>
      <c r="E575" s="387"/>
      <c r="F575" s="387"/>
      <c r="G575" s="151"/>
    </row>
    <row r="576" spans="4:7" ht="12.75">
      <c r="D576" s="387"/>
      <c r="E576" s="387"/>
      <c r="F576" s="387"/>
      <c r="G576" s="151"/>
    </row>
    <row r="577" spans="4:7" ht="12.75">
      <c r="D577" s="387"/>
      <c r="E577" s="387"/>
      <c r="F577" s="387"/>
      <c r="G577" s="151"/>
    </row>
    <row r="578" spans="4:7" ht="12.75">
      <c r="D578" s="387"/>
      <c r="E578" s="387"/>
      <c r="F578" s="387"/>
      <c r="G578" s="151"/>
    </row>
    <row r="579" spans="4:7" ht="12.75">
      <c r="D579" s="387"/>
      <c r="E579" s="387"/>
      <c r="F579" s="387"/>
      <c r="G579" s="151"/>
    </row>
    <row r="580" spans="4:7" ht="12.75">
      <c r="D580" s="387"/>
      <c r="E580" s="387"/>
      <c r="F580" s="387"/>
      <c r="G580" s="151"/>
    </row>
    <row r="581" spans="4:7" ht="12.75">
      <c r="D581" s="387"/>
      <c r="E581" s="387"/>
      <c r="F581" s="387"/>
      <c r="G581" s="151"/>
    </row>
    <row r="582" spans="4:7" ht="12.75">
      <c r="D582" s="387"/>
      <c r="E582" s="387"/>
      <c r="F582" s="387"/>
      <c r="G582" s="151"/>
    </row>
    <row r="583" spans="4:7" ht="12.75">
      <c r="D583" s="387"/>
      <c r="E583" s="387"/>
      <c r="F583" s="387"/>
      <c r="G583" s="151"/>
    </row>
    <row r="584" spans="4:7" ht="12.75">
      <c r="D584" s="387"/>
      <c r="E584" s="387"/>
      <c r="F584" s="387"/>
      <c r="G584" s="151"/>
    </row>
    <row r="585" spans="4:7" ht="12.75">
      <c r="D585" s="387"/>
      <c r="E585" s="387"/>
      <c r="F585" s="387"/>
      <c r="G585" s="151"/>
    </row>
    <row r="586" spans="4:7" ht="12.75">
      <c r="D586" s="387"/>
      <c r="E586" s="387"/>
      <c r="F586" s="387"/>
      <c r="G586" s="151"/>
    </row>
    <row r="587" spans="4:7" ht="12.75">
      <c r="D587" s="387"/>
      <c r="E587" s="387"/>
      <c r="F587" s="387"/>
      <c r="G587" s="151"/>
    </row>
    <row r="588" spans="4:7" ht="12.75">
      <c r="D588" s="387"/>
      <c r="E588" s="387"/>
      <c r="F588" s="387"/>
      <c r="G588" s="151"/>
    </row>
    <row r="589" spans="4:7" ht="12.75">
      <c r="D589" s="387"/>
      <c r="E589" s="387"/>
      <c r="F589" s="387"/>
      <c r="G589" s="151"/>
    </row>
    <row r="590" spans="4:7" ht="12.75">
      <c r="D590" s="387"/>
      <c r="E590" s="387"/>
      <c r="F590" s="387"/>
      <c r="G590" s="151"/>
    </row>
    <row r="591" spans="4:7" ht="12.75">
      <c r="D591" s="387"/>
      <c r="E591" s="387"/>
      <c r="F591" s="387"/>
      <c r="G591" s="151"/>
    </row>
    <row r="592" spans="4:7" ht="12.75">
      <c r="D592" s="387"/>
      <c r="E592" s="387"/>
      <c r="F592" s="387"/>
      <c r="G592" s="151"/>
    </row>
    <row r="593" spans="4:7" ht="12.75">
      <c r="D593" s="387"/>
      <c r="E593" s="387"/>
      <c r="F593" s="387"/>
      <c r="G593" s="151"/>
    </row>
    <row r="594" spans="4:7" ht="12.75">
      <c r="D594" s="387"/>
      <c r="E594" s="387"/>
      <c r="F594" s="387"/>
      <c r="G594" s="151"/>
    </row>
    <row r="595" spans="4:7" ht="12.75">
      <c r="D595" s="387"/>
      <c r="E595" s="387"/>
      <c r="F595" s="387"/>
      <c r="G595" s="151"/>
    </row>
    <row r="596" spans="4:7" ht="12.75">
      <c r="D596" s="387"/>
      <c r="E596" s="387"/>
      <c r="F596" s="387"/>
      <c r="G596" s="151"/>
    </row>
    <row r="597" spans="4:7" ht="12.75">
      <c r="D597" s="387"/>
      <c r="E597" s="387"/>
      <c r="F597" s="387"/>
      <c r="G597" s="151"/>
    </row>
    <row r="598" spans="4:7" ht="12.75">
      <c r="D598" s="387"/>
      <c r="E598" s="387"/>
      <c r="F598" s="387"/>
      <c r="G598" s="151"/>
    </row>
    <row r="599" spans="4:7" ht="12.75">
      <c r="D599" s="387"/>
      <c r="E599" s="387"/>
      <c r="F599" s="387"/>
      <c r="G599" s="151"/>
    </row>
    <row r="600" spans="4:7" ht="12.75">
      <c r="D600" s="387"/>
      <c r="E600" s="387"/>
      <c r="F600" s="387"/>
      <c r="G600" s="151"/>
    </row>
    <row r="601" spans="4:7" ht="12.75">
      <c r="D601" s="387"/>
      <c r="E601" s="387"/>
      <c r="F601" s="387"/>
      <c r="G601" s="151"/>
    </row>
    <row r="602" spans="4:7" ht="12.75">
      <c r="D602" s="387"/>
      <c r="E602" s="387"/>
      <c r="F602" s="387"/>
      <c r="G602" s="151"/>
    </row>
    <row r="603" spans="4:7" ht="12.75">
      <c r="D603" s="387"/>
      <c r="E603" s="387"/>
      <c r="F603" s="387"/>
      <c r="G603" s="151"/>
    </row>
    <row r="604" spans="4:7" ht="12.75">
      <c r="D604" s="387"/>
      <c r="E604" s="387"/>
      <c r="F604" s="387"/>
      <c r="G604" s="151"/>
    </row>
    <row r="605" spans="4:7" ht="12.75">
      <c r="D605" s="387"/>
      <c r="E605" s="387"/>
      <c r="F605" s="387"/>
      <c r="G605" s="151"/>
    </row>
    <row r="606" spans="4:7" ht="12.75">
      <c r="D606" s="387"/>
      <c r="E606" s="387"/>
      <c r="F606" s="387"/>
      <c r="G606" s="151"/>
    </row>
    <row r="607" spans="4:7" ht="12.75">
      <c r="D607" s="387"/>
      <c r="E607" s="387"/>
      <c r="F607" s="387"/>
      <c r="G607" s="151"/>
    </row>
    <row r="608" spans="4:7" ht="12.75">
      <c r="D608" s="387"/>
      <c r="E608" s="387"/>
      <c r="F608" s="387"/>
      <c r="G608" s="151"/>
    </row>
    <row r="609" spans="4:7" ht="12.75">
      <c r="D609" s="387"/>
      <c r="E609" s="387"/>
      <c r="F609" s="387"/>
      <c r="G609" s="151"/>
    </row>
    <row r="610" spans="4:7" ht="12.75">
      <c r="D610" s="387"/>
      <c r="E610" s="387"/>
      <c r="F610" s="387"/>
      <c r="G610" s="151"/>
    </row>
    <row r="611" spans="4:7" ht="12.75">
      <c r="D611" s="387"/>
      <c r="E611" s="387"/>
      <c r="F611" s="387"/>
      <c r="G611" s="151"/>
    </row>
    <row r="612" spans="4:7" ht="12.75">
      <c r="D612" s="387"/>
      <c r="E612" s="387"/>
      <c r="F612" s="387"/>
      <c r="G612" s="151"/>
    </row>
    <row r="613" spans="4:7" ht="12.75">
      <c r="D613" s="387"/>
      <c r="E613" s="387"/>
      <c r="F613" s="387"/>
      <c r="G613" s="151"/>
    </row>
    <row r="614" spans="4:7" ht="12.75">
      <c r="D614" s="387"/>
      <c r="E614" s="387"/>
      <c r="F614" s="387"/>
      <c r="G614" s="151"/>
    </row>
    <row r="615" spans="4:7" ht="12.75">
      <c r="D615" s="387"/>
      <c r="E615" s="387"/>
      <c r="F615" s="387"/>
      <c r="G615" s="151"/>
    </row>
    <row r="616" spans="4:7" ht="12.75">
      <c r="D616" s="387"/>
      <c r="E616" s="387"/>
      <c r="F616" s="387"/>
      <c r="G616" s="151"/>
    </row>
    <row r="617" spans="4:7" ht="12.75">
      <c r="D617" s="387"/>
      <c r="E617" s="387"/>
      <c r="F617" s="387"/>
      <c r="G617" s="151"/>
    </row>
    <row r="618" spans="4:7" ht="12.75">
      <c r="D618" s="387"/>
      <c r="E618" s="387"/>
      <c r="F618" s="387"/>
      <c r="G618" s="151"/>
    </row>
    <row r="619" spans="4:7" ht="12.75">
      <c r="D619" s="387"/>
      <c r="E619" s="387"/>
      <c r="F619" s="387"/>
      <c r="G619" s="151"/>
    </row>
    <row r="620" spans="4:7" ht="12.75">
      <c r="D620" s="387"/>
      <c r="E620" s="387"/>
      <c r="F620" s="387"/>
      <c r="G620" s="151"/>
    </row>
    <row r="621" spans="4:7" ht="12.75">
      <c r="D621" s="387"/>
      <c r="E621" s="387"/>
      <c r="F621" s="387"/>
      <c r="G621" s="151"/>
    </row>
    <row r="622" spans="4:7" ht="12.75">
      <c r="D622" s="387"/>
      <c r="E622" s="387"/>
      <c r="F622" s="387"/>
      <c r="G622" s="151"/>
    </row>
    <row r="623" spans="4:7" ht="12.75">
      <c r="D623" s="387"/>
      <c r="E623" s="387"/>
      <c r="F623" s="387"/>
      <c r="G623" s="151"/>
    </row>
    <row r="624" spans="4:7" ht="12.75">
      <c r="D624" s="387"/>
      <c r="E624" s="387"/>
      <c r="F624" s="387"/>
      <c r="G624" s="151"/>
    </row>
    <row r="625" spans="4:7" ht="12.75">
      <c r="D625" s="387"/>
      <c r="E625" s="387"/>
      <c r="F625" s="387"/>
      <c r="G625" s="151"/>
    </row>
    <row r="626" spans="4:7" ht="12.75">
      <c r="D626" s="387"/>
      <c r="E626" s="387"/>
      <c r="F626" s="387"/>
      <c r="G626" s="151"/>
    </row>
    <row r="627" spans="4:7" ht="12.75">
      <c r="D627" s="387"/>
      <c r="E627" s="387"/>
      <c r="F627" s="387"/>
      <c r="G627" s="151"/>
    </row>
    <row r="628" spans="4:7" ht="12.75">
      <c r="D628" s="387"/>
      <c r="E628" s="387"/>
      <c r="F628" s="387"/>
      <c r="G628" s="151"/>
    </row>
    <row r="629" spans="4:7" ht="12.75">
      <c r="D629" s="387"/>
      <c r="E629" s="387"/>
      <c r="F629" s="387"/>
      <c r="G629" s="151"/>
    </row>
    <row r="630" spans="4:7" ht="12.75">
      <c r="D630" s="387"/>
      <c r="E630" s="387"/>
      <c r="F630" s="387"/>
      <c r="G630" s="151"/>
    </row>
    <row r="631" spans="4:7" ht="12.75">
      <c r="D631" s="387"/>
      <c r="E631" s="387"/>
      <c r="F631" s="387"/>
      <c r="G631" s="151"/>
    </row>
    <row r="632" spans="4:7" ht="12.75">
      <c r="D632" s="387"/>
      <c r="E632" s="387"/>
      <c r="F632" s="387"/>
      <c r="G632" s="151"/>
    </row>
    <row r="633" spans="4:7" ht="12.75">
      <c r="D633" s="387"/>
      <c r="E633" s="387"/>
      <c r="F633" s="387"/>
      <c r="G633" s="151"/>
    </row>
    <row r="634" spans="4:7" ht="12.75">
      <c r="D634" s="387"/>
      <c r="E634" s="387"/>
      <c r="F634" s="387"/>
      <c r="G634" s="151"/>
    </row>
    <row r="635" spans="4:7" ht="12.75">
      <c r="D635" s="387"/>
      <c r="E635" s="387"/>
      <c r="F635" s="387"/>
      <c r="G635" s="151"/>
    </row>
    <row r="636" spans="4:7" ht="12.75">
      <c r="D636" s="387"/>
      <c r="E636" s="387"/>
      <c r="F636" s="387"/>
      <c r="G636" s="151"/>
    </row>
    <row r="637" spans="4:7" ht="12.75">
      <c r="D637" s="387"/>
      <c r="E637" s="387"/>
      <c r="F637" s="387"/>
      <c r="G637" s="151"/>
    </row>
    <row r="638" spans="4:7" ht="12.75">
      <c r="D638" s="387"/>
      <c r="E638" s="387"/>
      <c r="F638" s="387"/>
      <c r="G638" s="151"/>
    </row>
    <row r="639" spans="4:7" ht="12.75">
      <c r="D639" s="387"/>
      <c r="E639" s="387"/>
      <c r="F639" s="387"/>
      <c r="G639" s="151"/>
    </row>
    <row r="640" spans="4:7" ht="12.75">
      <c r="D640" s="387"/>
      <c r="E640" s="387"/>
      <c r="F640" s="387"/>
      <c r="G640" s="151"/>
    </row>
    <row r="641" spans="4:7" ht="12.75">
      <c r="D641" s="387"/>
      <c r="E641" s="387"/>
      <c r="F641" s="387"/>
      <c r="G641" s="151"/>
    </row>
    <row r="642" spans="4:7" ht="12.75">
      <c r="D642" s="387"/>
      <c r="E642" s="387"/>
      <c r="F642" s="387"/>
      <c r="G642" s="151"/>
    </row>
    <row r="643" spans="4:7" ht="12.75">
      <c r="D643" s="387"/>
      <c r="E643" s="387"/>
      <c r="F643" s="387"/>
      <c r="G643" s="151"/>
    </row>
    <row r="644" spans="4:7" ht="12.75">
      <c r="D644" s="387"/>
      <c r="E644" s="387"/>
      <c r="F644" s="387"/>
      <c r="G644" s="151"/>
    </row>
    <row r="645" spans="4:7" ht="12.75">
      <c r="D645" s="387"/>
      <c r="E645" s="387"/>
      <c r="F645" s="387"/>
      <c r="G645" s="151"/>
    </row>
    <row r="646" spans="4:7" ht="12.75">
      <c r="D646" s="387"/>
      <c r="E646" s="387"/>
      <c r="F646" s="387"/>
      <c r="G646" s="151"/>
    </row>
    <row r="647" spans="4:7" ht="12.75">
      <c r="D647" s="387"/>
      <c r="E647" s="387"/>
      <c r="F647" s="387"/>
      <c r="G647" s="151"/>
    </row>
    <row r="648" spans="4:7" ht="12.75">
      <c r="D648" s="387"/>
      <c r="E648" s="387"/>
      <c r="F648" s="387"/>
      <c r="G648" s="151"/>
    </row>
    <row r="649" spans="4:7" ht="12.75">
      <c r="D649" s="387"/>
      <c r="E649" s="387"/>
      <c r="F649" s="387"/>
      <c r="G649" s="151"/>
    </row>
    <row r="650" spans="4:7" ht="12.75">
      <c r="D650" s="387"/>
      <c r="E650" s="387"/>
      <c r="F650" s="387"/>
      <c r="G650" s="151"/>
    </row>
    <row r="651" spans="4:7" ht="12.75">
      <c r="D651" s="387"/>
      <c r="E651" s="387"/>
      <c r="F651" s="387"/>
      <c r="G651" s="151"/>
    </row>
    <row r="652" spans="4:7" ht="12.75">
      <c r="D652" s="387"/>
      <c r="E652" s="387"/>
      <c r="F652" s="387"/>
      <c r="G652" s="151"/>
    </row>
    <row r="653" spans="4:7" ht="12.75">
      <c r="D653" s="387"/>
      <c r="E653" s="387"/>
      <c r="F653" s="387"/>
      <c r="G653" s="151"/>
    </row>
    <row r="654" spans="4:7" ht="12.75">
      <c r="D654" s="387"/>
      <c r="E654" s="387"/>
      <c r="F654" s="387"/>
      <c r="G654" s="151"/>
    </row>
    <row r="655" spans="4:7" ht="12.75">
      <c r="D655" s="387"/>
      <c r="E655" s="387"/>
      <c r="F655" s="387"/>
      <c r="G655" s="151"/>
    </row>
    <row r="656" spans="4:7" ht="12.75">
      <c r="D656" s="387"/>
      <c r="E656" s="387"/>
      <c r="F656" s="387"/>
      <c r="G656" s="151"/>
    </row>
    <row r="657" spans="4:7" ht="12.75">
      <c r="D657" s="387"/>
      <c r="E657" s="387"/>
      <c r="F657" s="387"/>
      <c r="G657" s="151"/>
    </row>
    <row r="658" spans="4:7" ht="12.75">
      <c r="D658" s="387"/>
      <c r="E658" s="387"/>
      <c r="F658" s="387"/>
      <c r="G658" s="151"/>
    </row>
    <row r="659" spans="4:7" ht="12.75">
      <c r="D659" s="387"/>
      <c r="E659" s="387"/>
      <c r="F659" s="387"/>
      <c r="G659" s="151"/>
    </row>
    <row r="660" spans="4:7" ht="12.75">
      <c r="D660" s="387"/>
      <c r="E660" s="387"/>
      <c r="F660" s="387"/>
      <c r="G660" s="151"/>
    </row>
    <row r="661" spans="4:7" ht="12.75">
      <c r="D661" s="387"/>
      <c r="E661" s="387"/>
      <c r="F661" s="387"/>
      <c r="G661" s="151"/>
    </row>
    <row r="662" spans="4:7" ht="12.75">
      <c r="D662" s="387"/>
      <c r="E662" s="387"/>
      <c r="F662" s="387"/>
      <c r="G662" s="151"/>
    </row>
    <row r="663" spans="4:7" ht="12.75">
      <c r="D663" s="387"/>
      <c r="E663" s="387"/>
      <c r="F663" s="387"/>
      <c r="G663" s="151"/>
    </row>
    <row r="664" spans="4:7" ht="12.75">
      <c r="D664" s="387"/>
      <c r="E664" s="387"/>
      <c r="F664" s="387"/>
      <c r="G664" s="151"/>
    </row>
    <row r="665" spans="4:7" ht="12.75">
      <c r="D665" s="387"/>
      <c r="E665" s="387"/>
      <c r="F665" s="387"/>
      <c r="G665" s="151"/>
    </row>
    <row r="666" spans="4:7" ht="12.75">
      <c r="D666" s="387"/>
      <c r="E666" s="387"/>
      <c r="F666" s="387"/>
      <c r="G666" s="151"/>
    </row>
    <row r="667" spans="4:7" ht="12.75">
      <c r="D667" s="387"/>
      <c r="E667" s="387"/>
      <c r="F667" s="387"/>
      <c r="G667" s="151"/>
    </row>
    <row r="668" spans="4:7" ht="12.75">
      <c r="D668" s="387"/>
      <c r="E668" s="387"/>
      <c r="F668" s="387"/>
      <c r="G668" s="151"/>
    </row>
    <row r="669" spans="4:7" ht="12.75">
      <c r="D669" s="387"/>
      <c r="E669" s="387"/>
      <c r="F669" s="387"/>
      <c r="G669" s="151"/>
    </row>
    <row r="670" spans="4:7" ht="12.75">
      <c r="D670" s="387"/>
      <c r="E670" s="387"/>
      <c r="F670" s="387"/>
      <c r="G670" s="151"/>
    </row>
    <row r="671" spans="4:7" ht="12.75">
      <c r="D671" s="387"/>
      <c r="E671" s="387"/>
      <c r="F671" s="387"/>
      <c r="G671" s="151"/>
    </row>
    <row r="672" spans="4:7" ht="12.75">
      <c r="D672" s="387"/>
      <c r="E672" s="387"/>
      <c r="F672" s="387"/>
      <c r="G672" s="151"/>
    </row>
    <row r="673" spans="4:7" ht="12.75">
      <c r="D673" s="387"/>
      <c r="E673" s="387"/>
      <c r="F673" s="387"/>
      <c r="G673" s="151"/>
    </row>
    <row r="674" spans="4:7" ht="12.75">
      <c r="D674" s="387"/>
      <c r="E674" s="387"/>
      <c r="F674" s="387"/>
      <c r="G674" s="151"/>
    </row>
    <row r="675" spans="4:7" ht="12.75">
      <c r="D675" s="387"/>
      <c r="E675" s="387"/>
      <c r="F675" s="387"/>
      <c r="G675" s="151"/>
    </row>
    <row r="676" spans="4:7" ht="12.75">
      <c r="D676" s="387"/>
      <c r="E676" s="387"/>
      <c r="F676" s="387"/>
      <c r="G676" s="151"/>
    </row>
    <row r="677" spans="4:7" ht="12.75">
      <c r="D677" s="387"/>
      <c r="E677" s="387"/>
      <c r="F677" s="387"/>
      <c r="G677" s="151"/>
    </row>
    <row r="678" spans="4:7" ht="12.75">
      <c r="D678" s="387"/>
      <c r="E678" s="387"/>
      <c r="F678" s="387"/>
      <c r="G678" s="151"/>
    </row>
    <row r="679" spans="4:7" ht="12.75">
      <c r="D679" s="387"/>
      <c r="E679" s="387"/>
      <c r="F679" s="387"/>
      <c r="G679" s="151"/>
    </row>
    <row r="680" spans="4:7" ht="12.75">
      <c r="D680" s="387"/>
      <c r="E680" s="387"/>
      <c r="F680" s="387"/>
      <c r="G680" s="151"/>
    </row>
    <row r="681" spans="4:7" ht="12.75">
      <c r="D681" s="387"/>
      <c r="E681" s="387"/>
      <c r="F681" s="387"/>
      <c r="G681" s="151"/>
    </row>
    <row r="682" spans="4:7" ht="12.75">
      <c r="D682" s="387"/>
      <c r="E682" s="387"/>
      <c r="F682" s="387"/>
      <c r="G682" s="151"/>
    </row>
    <row r="683" spans="4:7" ht="12.75">
      <c r="D683" s="387"/>
      <c r="E683" s="387"/>
      <c r="F683" s="387"/>
      <c r="G683" s="151"/>
    </row>
    <row r="684" spans="4:7" ht="12.75">
      <c r="D684" s="387"/>
      <c r="E684" s="387"/>
      <c r="F684" s="387"/>
      <c r="G684" s="151"/>
    </row>
    <row r="685" spans="4:7" ht="12.75">
      <c r="D685" s="387"/>
      <c r="E685" s="387"/>
      <c r="F685" s="387"/>
      <c r="G685" s="151"/>
    </row>
    <row r="686" spans="4:7" ht="12.75">
      <c r="D686" s="387"/>
      <c r="E686" s="387"/>
      <c r="F686" s="387"/>
      <c r="G686" s="151"/>
    </row>
    <row r="687" spans="4:7" ht="12.75">
      <c r="D687" s="387"/>
      <c r="E687" s="387"/>
      <c r="F687" s="387"/>
      <c r="G687" s="151"/>
    </row>
    <row r="688" spans="4:7" ht="12.75">
      <c r="D688" s="387"/>
      <c r="E688" s="387"/>
      <c r="F688" s="387"/>
      <c r="G688" s="151"/>
    </row>
    <row r="689" spans="4:7" ht="12.75">
      <c r="D689" s="387"/>
      <c r="E689" s="387"/>
      <c r="F689" s="387"/>
      <c r="G689" s="151"/>
    </row>
    <row r="690" spans="4:7" ht="12.75">
      <c r="D690" s="387"/>
      <c r="E690" s="387"/>
      <c r="F690" s="387"/>
      <c r="G690" s="151"/>
    </row>
    <row r="691" spans="4:7" ht="12.75">
      <c r="D691" s="387"/>
      <c r="E691" s="387"/>
      <c r="F691" s="387"/>
      <c r="G691" s="151"/>
    </row>
    <row r="692" spans="4:7" ht="12.75">
      <c r="D692" s="387"/>
      <c r="E692" s="387"/>
      <c r="F692" s="387"/>
      <c r="G692" s="151"/>
    </row>
    <row r="693" spans="4:7" ht="12.75">
      <c r="D693" s="387"/>
      <c r="E693" s="387"/>
      <c r="F693" s="387"/>
      <c r="G693" s="151"/>
    </row>
    <row r="694" spans="4:7" ht="12.75">
      <c r="D694" s="387"/>
      <c r="E694" s="387"/>
      <c r="F694" s="387"/>
      <c r="G694" s="151"/>
    </row>
    <row r="695" spans="4:7" ht="12.75">
      <c r="D695" s="387"/>
      <c r="E695" s="387"/>
      <c r="F695" s="387"/>
      <c r="G695" s="151"/>
    </row>
    <row r="696" spans="4:7" ht="12.75">
      <c r="D696" s="387"/>
      <c r="E696" s="387"/>
      <c r="F696" s="387"/>
      <c r="G696" s="151"/>
    </row>
    <row r="697" spans="4:7" ht="12.75">
      <c r="D697" s="387"/>
      <c r="E697" s="387"/>
      <c r="F697" s="387"/>
      <c r="G697" s="151"/>
    </row>
    <row r="698" spans="4:7" ht="12.75">
      <c r="D698" s="387"/>
      <c r="E698" s="387"/>
      <c r="F698" s="387"/>
      <c r="G698" s="151"/>
    </row>
    <row r="699" spans="4:7" ht="12.75">
      <c r="D699" s="387"/>
      <c r="E699" s="387"/>
      <c r="F699" s="387"/>
      <c r="G699" s="151"/>
    </row>
    <row r="700" spans="4:7" ht="12.75">
      <c r="D700" s="387"/>
      <c r="E700" s="387"/>
      <c r="F700" s="387"/>
      <c r="G700" s="151"/>
    </row>
    <row r="701" spans="4:7" ht="12.75">
      <c r="D701" s="387"/>
      <c r="E701" s="387"/>
      <c r="F701" s="387"/>
      <c r="G701" s="151"/>
    </row>
    <row r="702" spans="4:7" ht="12.75">
      <c r="D702" s="387"/>
      <c r="E702" s="387"/>
      <c r="F702" s="387"/>
      <c r="G702" s="151"/>
    </row>
    <row r="703" spans="4:7" ht="12.75">
      <c r="D703" s="387"/>
      <c r="E703" s="387"/>
      <c r="F703" s="387"/>
      <c r="G703" s="151"/>
    </row>
    <row r="704" spans="4:7" ht="12.75">
      <c r="D704" s="387"/>
      <c r="E704" s="387"/>
      <c r="F704" s="387"/>
      <c r="G704" s="151"/>
    </row>
    <row r="705" spans="4:7" ht="12.75">
      <c r="D705" s="387"/>
      <c r="E705" s="387"/>
      <c r="F705" s="387"/>
      <c r="G705" s="151"/>
    </row>
    <row r="706" spans="4:7" ht="12.75">
      <c r="D706" s="387"/>
      <c r="E706" s="387"/>
      <c r="F706" s="387"/>
      <c r="G706" s="151"/>
    </row>
    <row r="707" spans="4:7" ht="12.75">
      <c r="D707" s="387"/>
      <c r="E707" s="387"/>
      <c r="F707" s="387"/>
      <c r="G707" s="151"/>
    </row>
    <row r="708" spans="4:7" ht="12.75">
      <c r="D708" s="387"/>
      <c r="E708" s="387"/>
      <c r="F708" s="387"/>
      <c r="G708" s="151"/>
    </row>
    <row r="709" spans="4:7" ht="12.75">
      <c r="D709" s="387"/>
      <c r="E709" s="387"/>
      <c r="F709" s="387"/>
      <c r="G709" s="151"/>
    </row>
    <row r="710" spans="4:7" ht="12.75">
      <c r="D710" s="387"/>
      <c r="E710" s="387"/>
      <c r="F710" s="387"/>
      <c r="G710" s="151"/>
    </row>
    <row r="711" spans="4:7" ht="12.75">
      <c r="D711" s="387"/>
      <c r="E711" s="387"/>
      <c r="F711" s="387"/>
      <c r="G711" s="151"/>
    </row>
    <row r="712" spans="4:7" ht="12.75">
      <c r="D712" s="387"/>
      <c r="E712" s="387"/>
      <c r="F712" s="387"/>
      <c r="G712" s="151"/>
    </row>
    <row r="713" spans="4:7" ht="12.75">
      <c r="D713" s="387"/>
      <c r="E713" s="387"/>
      <c r="F713" s="387"/>
      <c r="G713" s="151"/>
    </row>
    <row r="714" spans="4:7" ht="12.75">
      <c r="D714" s="387"/>
      <c r="E714" s="387"/>
      <c r="F714" s="387"/>
      <c r="G714" s="151"/>
    </row>
    <row r="715" spans="4:7" ht="12.75">
      <c r="D715" s="387"/>
      <c r="E715" s="387"/>
      <c r="F715" s="387"/>
      <c r="G715" s="151"/>
    </row>
    <row r="716" spans="4:7" ht="12.75">
      <c r="D716" s="387"/>
      <c r="E716" s="387"/>
      <c r="F716" s="387"/>
      <c r="G716" s="151"/>
    </row>
    <row r="717" spans="4:7" ht="12.75">
      <c r="D717" s="387"/>
      <c r="E717" s="387"/>
      <c r="F717" s="387"/>
      <c r="G717" s="151"/>
    </row>
    <row r="718" spans="4:7" ht="12.75">
      <c r="D718" s="387"/>
      <c r="E718" s="387"/>
      <c r="F718" s="387"/>
      <c r="G718" s="151"/>
    </row>
    <row r="719" spans="4:7" ht="12.75">
      <c r="D719" s="387"/>
      <c r="E719" s="387"/>
      <c r="F719" s="387"/>
      <c r="G719" s="151"/>
    </row>
    <row r="720" spans="4:7" ht="12.75">
      <c r="D720" s="387"/>
      <c r="E720" s="387"/>
      <c r="F720" s="387"/>
      <c r="G720" s="151"/>
    </row>
    <row r="721" spans="4:7" ht="12.75">
      <c r="D721" s="387"/>
      <c r="E721" s="387"/>
      <c r="F721" s="387"/>
      <c r="G721" s="151"/>
    </row>
    <row r="722" spans="4:7" ht="12.75">
      <c r="D722" s="387"/>
      <c r="E722" s="387"/>
      <c r="F722" s="387"/>
      <c r="G722" s="151"/>
    </row>
    <row r="723" spans="4:7" ht="12.75">
      <c r="D723" s="387"/>
      <c r="E723" s="387"/>
      <c r="F723" s="387"/>
      <c r="G723" s="151"/>
    </row>
    <row r="724" spans="4:7" ht="12.75">
      <c r="D724" s="387"/>
      <c r="E724" s="387"/>
      <c r="F724" s="387"/>
      <c r="G724" s="151"/>
    </row>
    <row r="725" spans="4:7" ht="12.75">
      <c r="D725" s="387"/>
      <c r="E725" s="387"/>
      <c r="F725" s="387"/>
      <c r="G725" s="151"/>
    </row>
    <row r="726" spans="4:7" ht="12.75">
      <c r="D726" s="387"/>
      <c r="E726" s="387"/>
      <c r="F726" s="387"/>
      <c r="G726" s="151"/>
    </row>
    <row r="727" spans="4:7" ht="12.75">
      <c r="D727" s="387"/>
      <c r="E727" s="387"/>
      <c r="F727" s="387"/>
      <c r="G727" s="151"/>
    </row>
    <row r="728" spans="4:7" ht="12.75">
      <c r="D728" s="387"/>
      <c r="E728" s="387"/>
      <c r="F728" s="387"/>
      <c r="G728" s="151"/>
    </row>
    <row r="729" spans="4:7" ht="12.75">
      <c r="D729" s="387"/>
      <c r="E729" s="387"/>
      <c r="F729" s="387"/>
      <c r="G729" s="151"/>
    </row>
    <row r="730" spans="4:7" ht="12.75">
      <c r="D730" s="387"/>
      <c r="E730" s="387"/>
      <c r="F730" s="387"/>
      <c r="G730" s="151"/>
    </row>
    <row r="731" spans="4:7" ht="12.75">
      <c r="D731" s="387"/>
      <c r="E731" s="387"/>
      <c r="F731" s="387"/>
      <c r="G731" s="151"/>
    </row>
    <row r="732" spans="4:7" ht="12.75">
      <c r="D732" s="387"/>
      <c r="E732" s="387"/>
      <c r="F732" s="387"/>
      <c r="G732" s="151"/>
    </row>
    <row r="733" spans="4:7" ht="12.75">
      <c r="D733" s="387"/>
      <c r="E733" s="387"/>
      <c r="F733" s="387"/>
      <c r="G733" s="151"/>
    </row>
    <row r="734" spans="4:7" ht="12.75">
      <c r="D734" s="387"/>
      <c r="E734" s="387"/>
      <c r="F734" s="387"/>
      <c r="G734" s="151"/>
    </row>
  </sheetData>
  <mergeCells count="3">
    <mergeCell ref="A6:G6"/>
    <mergeCell ref="A7:G7"/>
    <mergeCell ref="A8:G8"/>
  </mergeCells>
  <printOptions/>
  <pageMargins left="0.75" right="0.75" top="1" bottom="1" header="0.5" footer="0.5"/>
  <pageSetup firstPageNumber="11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8"/>
  <sheetViews>
    <sheetView workbookViewId="0" topLeftCell="B1">
      <selection activeCell="C3" sqref="C3"/>
    </sheetView>
  </sheetViews>
  <sheetFormatPr defaultColWidth="9.00390625" defaultRowHeight="12.75"/>
  <cols>
    <col min="1" max="1" width="5.375" style="161" customWidth="1"/>
    <col min="2" max="2" width="9.25390625" style="318" customWidth="1"/>
    <col min="3" max="3" width="35.25390625" style="161" customWidth="1"/>
    <col min="4" max="4" width="14.75390625" style="319" hidden="1" customWidth="1"/>
    <col min="5" max="5" width="11.75390625" style="319" customWidth="1"/>
    <col min="6" max="7" width="11.75390625" style="161" customWidth="1"/>
    <col min="8" max="16384" width="10.00390625" style="161" customWidth="1"/>
  </cols>
  <sheetData>
    <row r="1" spans="3:5" ht="12.75" customHeight="1">
      <c r="C1" s="1" t="s">
        <v>193</v>
      </c>
      <c r="E1" s="1"/>
    </row>
    <row r="2" spans="3:5" ht="12.75" customHeight="1">
      <c r="C2" s="1" t="s">
        <v>265</v>
      </c>
      <c r="E2" s="1"/>
    </row>
    <row r="3" spans="3:5" ht="12.75" customHeight="1">
      <c r="C3" s="1" t="s">
        <v>132</v>
      </c>
      <c r="E3" s="1"/>
    </row>
    <row r="4" spans="3:5" ht="12.75" customHeight="1">
      <c r="C4" s="1" t="s">
        <v>194</v>
      </c>
      <c r="E4" s="1"/>
    </row>
    <row r="5" ht="12.75" customHeight="1" hidden="1"/>
    <row r="6" ht="17.25" customHeight="1"/>
    <row r="7" spans="1:7" s="46" customFormat="1" ht="17.25" customHeight="1">
      <c r="A7" s="627" t="s">
        <v>133</v>
      </c>
      <c r="B7" s="630"/>
      <c r="C7" s="630"/>
      <c r="D7" s="630"/>
      <c r="E7" s="630"/>
      <c r="F7" s="630"/>
      <c r="G7" s="630"/>
    </row>
    <row r="8" spans="1:7" s="46" customFormat="1" ht="17.25" customHeight="1">
      <c r="A8" s="627" t="s">
        <v>134</v>
      </c>
      <c r="B8" s="628"/>
      <c r="C8" s="628"/>
      <c r="D8" s="628"/>
      <c r="E8" s="628"/>
      <c r="F8" s="628"/>
      <c r="G8" s="628"/>
    </row>
    <row r="9" spans="1:7" s="46" customFormat="1" ht="17.25" customHeight="1">
      <c r="A9" s="627" t="s">
        <v>135</v>
      </c>
      <c r="B9" s="628"/>
      <c r="C9" s="628"/>
      <c r="D9" s="628"/>
      <c r="E9" s="628"/>
      <c r="F9" s="628"/>
      <c r="G9" s="628"/>
    </row>
    <row r="10" spans="1:7" s="46" customFormat="1" ht="17.25" customHeight="1">
      <c r="A10" s="627" t="s">
        <v>238</v>
      </c>
      <c r="B10" s="628"/>
      <c r="C10" s="628"/>
      <c r="D10" s="628"/>
      <c r="E10" s="628"/>
      <c r="F10" s="628"/>
      <c r="G10" s="628"/>
    </row>
    <row r="11" spans="2:7" ht="15.75" customHeight="1" thickBot="1">
      <c r="B11" s="320"/>
      <c r="C11" s="167"/>
      <c r="D11" s="321"/>
      <c r="E11" s="322"/>
      <c r="G11" s="322" t="s">
        <v>0</v>
      </c>
    </row>
    <row r="12" spans="1:7" s="323" customFormat="1" ht="45" customHeight="1">
      <c r="A12" s="459" t="s">
        <v>74</v>
      </c>
      <c r="B12" s="460" t="s">
        <v>84</v>
      </c>
      <c r="C12" s="461" t="s">
        <v>29</v>
      </c>
      <c r="D12" s="462" t="s">
        <v>136</v>
      </c>
      <c r="E12" s="463" t="s">
        <v>239</v>
      </c>
      <c r="F12" s="464" t="s">
        <v>78</v>
      </c>
      <c r="G12" s="465" t="s">
        <v>255</v>
      </c>
    </row>
    <row r="13" spans="1:7" s="327" customFormat="1" ht="12.75" customHeight="1" thickBot="1">
      <c r="A13" s="466">
        <v>1</v>
      </c>
      <c r="B13" s="324">
        <v>2</v>
      </c>
      <c r="C13" s="325">
        <v>3</v>
      </c>
      <c r="D13" s="326">
        <v>3</v>
      </c>
      <c r="E13" s="445">
        <v>4</v>
      </c>
      <c r="F13" s="326">
        <v>5</v>
      </c>
      <c r="G13" s="467">
        <v>6</v>
      </c>
    </row>
    <row r="14" spans="1:7" s="331" customFormat="1" ht="21" customHeight="1" hidden="1">
      <c r="A14" s="468"/>
      <c r="B14" s="328">
        <v>710</v>
      </c>
      <c r="C14" s="329" t="s">
        <v>69</v>
      </c>
      <c r="D14" s="330"/>
      <c r="E14" s="446"/>
      <c r="F14" s="457"/>
      <c r="G14" s="469"/>
    </row>
    <row r="15" spans="1:7" s="335" customFormat="1" ht="30" customHeight="1" hidden="1">
      <c r="A15" s="470"/>
      <c r="B15" s="332">
        <v>71030</v>
      </c>
      <c r="C15" s="333" t="s">
        <v>137</v>
      </c>
      <c r="D15" s="334"/>
      <c r="E15" s="447"/>
      <c r="F15" s="454"/>
      <c r="G15" s="471"/>
    </row>
    <row r="16" spans="1:7" s="211" customFormat="1" ht="23.25" customHeight="1" thickBot="1" thickTop="1">
      <c r="A16" s="472" t="s">
        <v>86</v>
      </c>
      <c r="B16" s="336"/>
      <c r="C16" s="223" t="s">
        <v>87</v>
      </c>
      <c r="D16" s="337" t="e">
        <f>#REF!+#REF!-#REF!</f>
        <v>#REF!</v>
      </c>
      <c r="E16" s="448">
        <v>0</v>
      </c>
      <c r="F16" s="340">
        <v>594423</v>
      </c>
      <c r="G16" s="473">
        <f>E16+F16</f>
        <v>594423</v>
      </c>
    </row>
    <row r="17" spans="1:7" s="341" customFormat="1" ht="31.5" customHeight="1" thickBot="1" thickTop="1">
      <c r="A17" s="474" t="s">
        <v>88</v>
      </c>
      <c r="B17" s="338" t="s">
        <v>243</v>
      </c>
      <c r="C17" s="339" t="s">
        <v>139</v>
      </c>
      <c r="D17" s="340">
        <f>SUM(D18:D20)</f>
        <v>420000</v>
      </c>
      <c r="E17" s="448">
        <f>SUM(E18:E20)</f>
        <v>530000</v>
      </c>
      <c r="F17" s="340">
        <f>SUM(F18:F20)</f>
        <v>0</v>
      </c>
      <c r="G17" s="473">
        <f>SUM(G18:G20)</f>
        <v>530000</v>
      </c>
    </row>
    <row r="18" spans="1:7" s="335" customFormat="1" ht="27.75" customHeight="1" thickTop="1">
      <c r="A18" s="475"/>
      <c r="B18" s="342" t="s">
        <v>93</v>
      </c>
      <c r="C18" s="343" t="s">
        <v>140</v>
      </c>
      <c r="D18" s="344">
        <v>0</v>
      </c>
      <c r="E18" s="449">
        <v>10000</v>
      </c>
      <c r="F18" s="455"/>
      <c r="G18" s="476">
        <f>E18+F18</f>
        <v>10000</v>
      </c>
    </row>
    <row r="19" spans="1:7" ht="17.25" customHeight="1">
      <c r="A19" s="477"/>
      <c r="B19" s="345" t="s">
        <v>141</v>
      </c>
      <c r="C19" s="346" t="s">
        <v>142</v>
      </c>
      <c r="D19" s="347">
        <v>380000</v>
      </c>
      <c r="E19" s="450">
        <v>510000</v>
      </c>
      <c r="F19" s="347"/>
      <c r="G19" s="478">
        <f>E19+F19</f>
        <v>510000</v>
      </c>
    </row>
    <row r="20" spans="1:7" ht="17.25" customHeight="1" thickBot="1">
      <c r="A20" s="477"/>
      <c r="B20" s="342" t="s">
        <v>143</v>
      </c>
      <c r="C20" s="283" t="s">
        <v>112</v>
      </c>
      <c r="D20" s="344">
        <v>40000</v>
      </c>
      <c r="E20" s="449">
        <v>10000</v>
      </c>
      <c r="F20" s="456"/>
      <c r="G20" s="476">
        <f>E20+F20</f>
        <v>10000</v>
      </c>
    </row>
    <row r="21" spans="1:7" s="348" customFormat="1" ht="21" customHeight="1" thickBot="1" thickTop="1">
      <c r="A21" s="474" t="s">
        <v>98</v>
      </c>
      <c r="B21" s="336"/>
      <c r="C21" s="339" t="s">
        <v>144</v>
      </c>
      <c r="D21" s="340" t="e">
        <f>SUM(D17+D16)</f>
        <v>#REF!</v>
      </c>
      <c r="E21" s="448">
        <f>SUM(E17+E16)</f>
        <v>530000</v>
      </c>
      <c r="F21" s="340">
        <f>SUM(F17+F16)</f>
        <v>594423</v>
      </c>
      <c r="G21" s="473">
        <f>SUM(G17+G16)</f>
        <v>1124423</v>
      </c>
    </row>
    <row r="22" spans="1:7" s="349" customFormat="1" ht="33" customHeight="1" thickBot="1" thickTop="1">
      <c r="A22" s="474" t="s">
        <v>121</v>
      </c>
      <c r="B22" s="338" t="s">
        <v>138</v>
      </c>
      <c r="C22" s="339" t="s">
        <v>145</v>
      </c>
      <c r="D22" s="340">
        <f>SUM(D23+D32)</f>
        <v>1059100</v>
      </c>
      <c r="E22" s="448">
        <f>SUM(E23+E32)</f>
        <v>530000</v>
      </c>
      <c r="F22" s="340">
        <f>SUM(F23+F32)</f>
        <v>594423</v>
      </c>
      <c r="G22" s="473">
        <f>SUM(G23+G32)</f>
        <v>1124423</v>
      </c>
    </row>
    <row r="23" spans="1:7" s="349" customFormat="1" ht="22.5" customHeight="1" thickTop="1">
      <c r="A23" s="479"/>
      <c r="B23" s="350"/>
      <c r="C23" s="134" t="s">
        <v>146</v>
      </c>
      <c r="D23" s="351">
        <f>SUM(D24:D29)</f>
        <v>927600</v>
      </c>
      <c r="E23" s="451">
        <f>SUM(E24:E31)</f>
        <v>450000</v>
      </c>
      <c r="F23" s="370">
        <f>SUM(F24:F31)</f>
        <v>354423</v>
      </c>
      <c r="G23" s="480">
        <f>SUM(G24:G31)</f>
        <v>804423</v>
      </c>
    </row>
    <row r="24" spans="1:7" ht="23.25" customHeight="1">
      <c r="A24" s="477"/>
      <c r="B24" s="352">
        <v>2960</v>
      </c>
      <c r="C24" s="353" t="s">
        <v>147</v>
      </c>
      <c r="D24" s="354">
        <v>84000</v>
      </c>
      <c r="E24" s="452">
        <v>106000</v>
      </c>
      <c r="F24" s="347"/>
      <c r="G24" s="481">
        <f aca="true" t="shared" si="0" ref="G24:G33">E24+F24</f>
        <v>106000</v>
      </c>
    </row>
    <row r="25" spans="1:7" ht="19.5" customHeight="1">
      <c r="A25" s="477"/>
      <c r="B25" s="355">
        <v>4210</v>
      </c>
      <c r="C25" s="346" t="s">
        <v>148</v>
      </c>
      <c r="D25" s="347">
        <v>3700</v>
      </c>
      <c r="E25" s="450">
        <v>10000</v>
      </c>
      <c r="F25" s="347">
        <v>15000</v>
      </c>
      <c r="G25" s="478">
        <f t="shared" si="0"/>
        <v>25000</v>
      </c>
    </row>
    <row r="26" spans="1:7" ht="22.5" customHeight="1">
      <c r="A26" s="477"/>
      <c r="B26" s="356">
        <v>4240</v>
      </c>
      <c r="C26" s="283" t="s">
        <v>49</v>
      </c>
      <c r="D26" s="344"/>
      <c r="E26" s="449">
        <v>500</v>
      </c>
      <c r="F26" s="347"/>
      <c r="G26" s="478">
        <f t="shared" si="0"/>
        <v>500</v>
      </c>
    </row>
    <row r="27" spans="1:7" ht="19.5" customHeight="1">
      <c r="A27" s="477"/>
      <c r="B27" s="355">
        <v>4300</v>
      </c>
      <c r="C27" s="346" t="s">
        <v>149</v>
      </c>
      <c r="D27" s="347">
        <v>830500</v>
      </c>
      <c r="E27" s="450">
        <v>321500</v>
      </c>
      <c r="F27" s="347">
        <v>335423</v>
      </c>
      <c r="G27" s="478">
        <f t="shared" si="0"/>
        <v>656923</v>
      </c>
    </row>
    <row r="28" spans="1:7" ht="33" customHeight="1">
      <c r="A28" s="477"/>
      <c r="B28" s="357">
        <v>4390</v>
      </c>
      <c r="C28" s="346" t="s">
        <v>65</v>
      </c>
      <c r="D28" s="359"/>
      <c r="E28" s="453"/>
      <c r="F28" s="347">
        <v>2000</v>
      </c>
      <c r="G28" s="478">
        <f t="shared" si="0"/>
        <v>2000</v>
      </c>
    </row>
    <row r="29" spans="1:7" ht="30" customHeight="1">
      <c r="A29" s="477"/>
      <c r="B29" s="357">
        <v>4700</v>
      </c>
      <c r="C29" s="358" t="s">
        <v>150</v>
      </c>
      <c r="D29" s="359">
        <v>9400</v>
      </c>
      <c r="E29" s="453">
        <v>5000</v>
      </c>
      <c r="F29" s="347">
        <v>2000</v>
      </c>
      <c r="G29" s="478">
        <f t="shared" si="0"/>
        <v>7000</v>
      </c>
    </row>
    <row r="30" spans="1:7" ht="30" customHeight="1">
      <c r="A30" s="477"/>
      <c r="B30" s="355">
        <v>4740</v>
      </c>
      <c r="C30" s="360" t="s">
        <v>151</v>
      </c>
      <c r="D30" s="347"/>
      <c r="E30" s="450">
        <v>2000</v>
      </c>
      <c r="F30" s="347"/>
      <c r="G30" s="478">
        <f t="shared" si="0"/>
        <v>2000</v>
      </c>
    </row>
    <row r="31" spans="1:7" ht="30" customHeight="1">
      <c r="A31" s="477"/>
      <c r="B31" s="355">
        <v>4750</v>
      </c>
      <c r="C31" s="360" t="s">
        <v>152</v>
      </c>
      <c r="D31" s="347"/>
      <c r="E31" s="450">
        <v>5000</v>
      </c>
      <c r="F31" s="347"/>
      <c r="G31" s="478">
        <f t="shared" si="0"/>
        <v>5000</v>
      </c>
    </row>
    <row r="32" spans="1:7" s="304" customFormat="1" ht="20.25" customHeight="1">
      <c r="A32" s="477"/>
      <c r="B32" s="443"/>
      <c r="C32" s="444" t="s">
        <v>153</v>
      </c>
      <c r="D32" s="330">
        <f>D33</f>
        <v>131500</v>
      </c>
      <c r="E32" s="446">
        <f>E33</f>
        <v>80000</v>
      </c>
      <c r="F32" s="330">
        <f>F33</f>
        <v>240000</v>
      </c>
      <c r="G32" s="469">
        <f>SUM(E32:F32)</f>
        <v>320000</v>
      </c>
    </row>
    <row r="33" spans="1:7" s="348" customFormat="1" ht="27.75" customHeight="1" thickBot="1">
      <c r="A33" s="477"/>
      <c r="B33" s="361">
        <v>6120</v>
      </c>
      <c r="C33" s="283" t="s">
        <v>154</v>
      </c>
      <c r="D33" s="362">
        <v>131500</v>
      </c>
      <c r="E33" s="449">
        <v>80000</v>
      </c>
      <c r="F33" s="456">
        <v>240000</v>
      </c>
      <c r="G33" s="478">
        <f t="shared" si="0"/>
        <v>320000</v>
      </c>
    </row>
    <row r="34" spans="1:7" s="348" customFormat="1" ht="32.25" customHeight="1" thickBot="1" thickTop="1">
      <c r="A34" s="474" t="s">
        <v>155</v>
      </c>
      <c r="B34" s="458"/>
      <c r="C34" s="338" t="s">
        <v>156</v>
      </c>
      <c r="D34" s="340" t="e">
        <f>D21-D22</f>
        <v>#REF!</v>
      </c>
      <c r="E34" s="448">
        <f>E21-E22</f>
        <v>0</v>
      </c>
      <c r="F34" s="340">
        <f>F21-F22</f>
        <v>0</v>
      </c>
      <c r="G34" s="473">
        <f>G21-G22</f>
        <v>0</v>
      </c>
    </row>
    <row r="35" ht="16.5" thickTop="1"/>
    <row r="37" spans="2:5" ht="12.75">
      <c r="B37" s="161"/>
      <c r="D37" s="161"/>
      <c r="E37" s="161"/>
    </row>
    <row r="38" spans="2:5" ht="12.75">
      <c r="B38" s="161"/>
      <c r="D38" s="161"/>
      <c r="E38" s="161"/>
    </row>
    <row r="39" spans="2:5" ht="12.75">
      <c r="B39" s="161"/>
      <c r="D39" s="161"/>
      <c r="E39" s="161"/>
    </row>
    <row r="40" spans="2:5" ht="12.75">
      <c r="B40" s="161"/>
      <c r="D40" s="161"/>
      <c r="E40" s="161"/>
    </row>
    <row r="41" spans="2:5" ht="12.75">
      <c r="B41" s="161"/>
      <c r="D41" s="161"/>
      <c r="E41" s="161"/>
    </row>
    <row r="42" spans="2:5" ht="12.75">
      <c r="B42" s="161"/>
      <c r="D42" s="161"/>
      <c r="E42" s="161"/>
    </row>
    <row r="43" spans="2:5" ht="12.75">
      <c r="B43" s="161"/>
      <c r="D43" s="161"/>
      <c r="E43" s="161"/>
    </row>
    <row r="44" spans="2:5" ht="12.75">
      <c r="B44" s="161"/>
      <c r="D44" s="161"/>
      <c r="E44" s="161"/>
    </row>
    <row r="45" spans="2:5" ht="12.75">
      <c r="B45" s="161"/>
      <c r="D45" s="161"/>
      <c r="E45" s="161"/>
    </row>
    <row r="46" spans="2:5" ht="12.75">
      <c r="B46" s="161"/>
      <c r="D46" s="161"/>
      <c r="E46" s="161"/>
    </row>
    <row r="47" spans="2:5" ht="12.75">
      <c r="B47" s="161"/>
      <c r="D47" s="161"/>
      <c r="E47" s="161"/>
    </row>
    <row r="48" spans="2:5" ht="12.75">
      <c r="B48" s="161"/>
      <c r="D48" s="161"/>
      <c r="E48" s="161"/>
    </row>
    <row r="49" spans="2:5" ht="12.75">
      <c r="B49" s="161"/>
      <c r="D49" s="161"/>
      <c r="E49" s="161"/>
    </row>
    <row r="50" spans="2:5" ht="12.75">
      <c r="B50" s="161"/>
      <c r="D50" s="161"/>
      <c r="E50" s="161"/>
    </row>
    <row r="51" spans="2:5" ht="12.75">
      <c r="B51" s="161"/>
      <c r="D51" s="161"/>
      <c r="E51" s="161"/>
    </row>
    <row r="52" spans="2:5" ht="12.75">
      <c r="B52" s="161"/>
      <c r="D52" s="161"/>
      <c r="E52" s="161"/>
    </row>
    <row r="53" spans="2:5" ht="12.75">
      <c r="B53" s="161"/>
      <c r="D53" s="161"/>
      <c r="E53" s="161"/>
    </row>
    <row r="54" spans="2:5" ht="12.75">
      <c r="B54" s="161"/>
      <c r="D54" s="161"/>
      <c r="E54" s="161"/>
    </row>
    <row r="55" spans="2:5" ht="12.75">
      <c r="B55" s="161"/>
      <c r="D55" s="161"/>
      <c r="E55" s="161"/>
    </row>
    <row r="56" spans="2:5" ht="12.75">
      <c r="B56" s="161"/>
      <c r="D56" s="161"/>
      <c r="E56" s="161"/>
    </row>
    <row r="57" spans="2:5" ht="12.75">
      <c r="B57" s="161"/>
      <c r="D57" s="161"/>
      <c r="E57" s="161"/>
    </row>
    <row r="58" spans="2:5" ht="12.75">
      <c r="B58" s="161"/>
      <c r="D58" s="161"/>
      <c r="E58" s="161"/>
    </row>
    <row r="59" spans="2:5" ht="12.75">
      <c r="B59" s="161"/>
      <c r="D59" s="161"/>
      <c r="E59" s="161"/>
    </row>
    <row r="60" spans="2:5" ht="12.75">
      <c r="B60" s="161"/>
      <c r="D60" s="161"/>
      <c r="E60" s="161"/>
    </row>
    <row r="61" spans="2:5" ht="12.75">
      <c r="B61" s="161"/>
      <c r="D61" s="161"/>
      <c r="E61" s="161"/>
    </row>
    <row r="62" spans="2:5" ht="12.75">
      <c r="B62" s="161"/>
      <c r="D62" s="161"/>
      <c r="E62" s="161"/>
    </row>
    <row r="63" spans="2:5" ht="12.75">
      <c r="B63" s="161"/>
      <c r="D63" s="161"/>
      <c r="E63" s="161"/>
    </row>
    <row r="64" spans="2:5" ht="12.75">
      <c r="B64" s="161"/>
      <c r="D64" s="161"/>
      <c r="E64" s="161"/>
    </row>
    <row r="65" spans="2:5" ht="12.75">
      <c r="B65" s="161"/>
      <c r="D65" s="161"/>
      <c r="E65" s="161"/>
    </row>
    <row r="66" spans="2:5" ht="12.75">
      <c r="B66" s="161"/>
      <c r="D66" s="161"/>
      <c r="E66" s="161"/>
    </row>
    <row r="67" spans="2:5" ht="12.75">
      <c r="B67" s="161"/>
      <c r="D67" s="161"/>
      <c r="E67" s="161"/>
    </row>
    <row r="68" spans="2:5" ht="12.75">
      <c r="B68" s="161"/>
      <c r="D68" s="161"/>
      <c r="E68" s="161"/>
    </row>
    <row r="69" spans="2:5" ht="12.75">
      <c r="B69" s="161"/>
      <c r="D69" s="161"/>
      <c r="E69" s="161"/>
    </row>
    <row r="70" spans="2:5" ht="12.75">
      <c r="B70" s="161"/>
      <c r="D70" s="161"/>
      <c r="E70" s="161"/>
    </row>
    <row r="71" spans="2:5" ht="12.75">
      <c r="B71" s="161"/>
      <c r="D71" s="161"/>
      <c r="E71" s="161"/>
    </row>
    <row r="72" spans="2:5" ht="12.75">
      <c r="B72" s="161"/>
      <c r="D72" s="161"/>
      <c r="E72" s="161"/>
    </row>
    <row r="73" spans="2:5" ht="12.75">
      <c r="B73" s="161"/>
      <c r="D73" s="161"/>
      <c r="E73" s="161"/>
    </row>
    <row r="74" spans="2:5" ht="12.75">
      <c r="B74" s="161"/>
      <c r="D74" s="161"/>
      <c r="E74" s="161"/>
    </row>
    <row r="75" spans="2:5" ht="12.75">
      <c r="B75" s="161"/>
      <c r="D75" s="161"/>
      <c r="E75" s="161"/>
    </row>
    <row r="76" spans="2:5" ht="12.75">
      <c r="B76" s="161"/>
      <c r="D76" s="161"/>
      <c r="E76" s="161"/>
    </row>
    <row r="77" spans="2:5" ht="12.75">
      <c r="B77" s="161"/>
      <c r="D77" s="161"/>
      <c r="E77" s="161"/>
    </row>
    <row r="78" spans="2:5" ht="12.75">
      <c r="B78" s="161"/>
      <c r="D78" s="161"/>
      <c r="E78" s="161"/>
    </row>
    <row r="79" spans="2:5" ht="12.75">
      <c r="B79" s="161"/>
      <c r="D79" s="161"/>
      <c r="E79" s="161"/>
    </row>
    <row r="80" spans="2:5" ht="12.75">
      <c r="B80" s="161"/>
      <c r="D80" s="161"/>
      <c r="E80" s="161"/>
    </row>
    <row r="81" spans="2:5" ht="12.75">
      <c r="B81" s="161"/>
      <c r="D81" s="161"/>
      <c r="E81" s="161"/>
    </row>
    <row r="82" spans="2:5" ht="12.75">
      <c r="B82" s="161"/>
      <c r="D82" s="161"/>
      <c r="E82" s="161"/>
    </row>
    <row r="83" spans="2:5" ht="12.75">
      <c r="B83" s="161"/>
      <c r="D83" s="161"/>
      <c r="E83" s="161"/>
    </row>
    <row r="84" spans="2:5" ht="12.75">
      <c r="B84" s="161"/>
      <c r="D84" s="161"/>
      <c r="E84" s="161"/>
    </row>
    <row r="85" spans="2:5" ht="12.75">
      <c r="B85" s="161"/>
      <c r="D85" s="161"/>
      <c r="E85" s="161"/>
    </row>
    <row r="86" spans="2:5" ht="12.75">
      <c r="B86" s="161"/>
      <c r="D86" s="161"/>
      <c r="E86" s="161"/>
    </row>
    <row r="87" spans="2:5" ht="12.75">
      <c r="B87" s="161"/>
      <c r="D87" s="161"/>
      <c r="E87" s="161"/>
    </row>
    <row r="88" spans="2:5" ht="12.75">
      <c r="B88" s="161"/>
      <c r="D88" s="161"/>
      <c r="E88" s="161"/>
    </row>
    <row r="89" spans="2:5" ht="12.75">
      <c r="B89" s="161"/>
      <c r="D89" s="161"/>
      <c r="E89" s="161"/>
    </row>
    <row r="90" spans="2:5" ht="12.75">
      <c r="B90" s="161"/>
      <c r="D90" s="161"/>
      <c r="E90" s="161"/>
    </row>
    <row r="91" spans="2:5" ht="12.75">
      <c r="B91" s="161"/>
      <c r="D91" s="161"/>
      <c r="E91" s="161"/>
    </row>
    <row r="92" spans="2:5" ht="12.75">
      <c r="B92" s="161"/>
      <c r="D92" s="161"/>
      <c r="E92" s="161"/>
    </row>
    <row r="93" spans="2:5" ht="12.75">
      <c r="B93" s="161"/>
      <c r="D93" s="161"/>
      <c r="E93" s="161"/>
    </row>
    <row r="94" spans="2:5" ht="12.75">
      <c r="B94" s="161"/>
      <c r="D94" s="161"/>
      <c r="E94" s="161"/>
    </row>
    <row r="95" spans="2:5" ht="12.75">
      <c r="B95" s="161"/>
      <c r="D95" s="161"/>
      <c r="E95" s="161"/>
    </row>
    <row r="96" spans="2:5" ht="12.75">
      <c r="B96" s="161"/>
      <c r="D96" s="161"/>
      <c r="E96" s="161"/>
    </row>
    <row r="97" spans="2:5" ht="12.75">
      <c r="B97" s="161"/>
      <c r="D97" s="161"/>
      <c r="E97" s="161"/>
    </row>
    <row r="98" spans="2:5" ht="12.75">
      <c r="B98" s="161"/>
      <c r="D98" s="161"/>
      <c r="E98" s="161"/>
    </row>
    <row r="99" spans="2:5" ht="12.75">
      <c r="B99" s="161"/>
      <c r="D99" s="161"/>
      <c r="E99" s="161"/>
    </row>
    <row r="100" spans="2:5" ht="12.75">
      <c r="B100" s="161"/>
      <c r="D100" s="161"/>
      <c r="E100" s="161"/>
    </row>
    <row r="101" spans="2:5" ht="12.75">
      <c r="B101" s="161"/>
      <c r="D101" s="161"/>
      <c r="E101" s="161"/>
    </row>
    <row r="102" spans="2:5" ht="12.75">
      <c r="B102" s="161"/>
      <c r="D102" s="161"/>
      <c r="E102" s="161"/>
    </row>
    <row r="103" spans="2:5" ht="12.75">
      <c r="B103" s="161"/>
      <c r="D103" s="161"/>
      <c r="E103" s="161"/>
    </row>
    <row r="104" spans="2:5" ht="12.75">
      <c r="B104" s="161"/>
      <c r="D104" s="161"/>
      <c r="E104" s="161"/>
    </row>
    <row r="105" spans="2:5" ht="12.75">
      <c r="B105" s="161"/>
      <c r="D105" s="161"/>
      <c r="E105" s="161"/>
    </row>
    <row r="106" spans="2:5" ht="12.75">
      <c r="B106" s="161"/>
      <c r="D106" s="161"/>
      <c r="E106" s="161"/>
    </row>
    <row r="107" spans="2:5" ht="12.75">
      <c r="B107" s="161"/>
      <c r="D107" s="161"/>
      <c r="E107" s="161"/>
    </row>
    <row r="108" spans="2:5" ht="12.75">
      <c r="B108" s="161"/>
      <c r="D108" s="161"/>
      <c r="E108" s="161"/>
    </row>
    <row r="109" spans="2:5" ht="12.75">
      <c r="B109" s="161"/>
      <c r="D109" s="161"/>
      <c r="E109" s="161"/>
    </row>
    <row r="110" spans="2:5" ht="12.75">
      <c r="B110" s="161"/>
      <c r="D110" s="161"/>
      <c r="E110" s="161"/>
    </row>
    <row r="111" spans="2:5" ht="12.75">
      <c r="B111" s="161"/>
      <c r="D111" s="161"/>
      <c r="E111" s="161"/>
    </row>
    <row r="112" spans="2:5" ht="12.75">
      <c r="B112" s="161"/>
      <c r="D112" s="161"/>
      <c r="E112" s="161"/>
    </row>
    <row r="113" spans="2:5" ht="12.75">
      <c r="B113" s="161"/>
      <c r="D113" s="161"/>
      <c r="E113" s="161"/>
    </row>
    <row r="114" spans="2:5" ht="12.75">
      <c r="B114" s="161"/>
      <c r="D114" s="161"/>
      <c r="E114" s="161"/>
    </row>
    <row r="115" spans="2:5" ht="12.75">
      <c r="B115" s="161"/>
      <c r="D115" s="161"/>
      <c r="E115" s="161"/>
    </row>
    <row r="116" spans="2:5" ht="12.75">
      <c r="B116" s="161"/>
      <c r="D116" s="161"/>
      <c r="E116" s="161"/>
    </row>
    <row r="117" spans="2:5" ht="12.75">
      <c r="B117" s="161"/>
      <c r="D117" s="161"/>
      <c r="E117" s="161"/>
    </row>
    <row r="118" spans="2:5" ht="12.75">
      <c r="B118" s="161"/>
      <c r="D118" s="161"/>
      <c r="E118" s="161"/>
    </row>
    <row r="119" spans="2:5" ht="12.75">
      <c r="B119" s="161"/>
      <c r="D119" s="161"/>
      <c r="E119" s="161"/>
    </row>
    <row r="120" spans="2:5" ht="12.75">
      <c r="B120" s="161"/>
      <c r="D120" s="161"/>
      <c r="E120" s="161"/>
    </row>
    <row r="121" spans="2:5" ht="12.75">
      <c r="B121" s="161"/>
      <c r="D121" s="161"/>
      <c r="E121" s="161"/>
    </row>
    <row r="122" spans="2:5" ht="12.75">
      <c r="B122" s="161"/>
      <c r="D122" s="161"/>
      <c r="E122" s="161"/>
    </row>
    <row r="123" spans="2:5" ht="12.75">
      <c r="B123" s="161"/>
      <c r="D123" s="161"/>
      <c r="E123" s="161"/>
    </row>
    <row r="124" spans="2:5" ht="12.75">
      <c r="B124" s="161"/>
      <c r="D124" s="161"/>
      <c r="E124" s="161"/>
    </row>
    <row r="125" spans="2:5" ht="12.75">
      <c r="B125" s="161"/>
      <c r="D125" s="161"/>
      <c r="E125" s="161"/>
    </row>
    <row r="126" spans="2:5" ht="12.75">
      <c r="B126" s="161"/>
      <c r="D126" s="161"/>
      <c r="E126" s="161"/>
    </row>
    <row r="127" spans="2:5" ht="12.75">
      <c r="B127" s="161"/>
      <c r="D127" s="161"/>
      <c r="E127" s="161"/>
    </row>
    <row r="128" spans="2:5" ht="12.75">
      <c r="B128" s="161"/>
      <c r="D128" s="161"/>
      <c r="E128" s="161"/>
    </row>
    <row r="129" spans="2:5" ht="12.75">
      <c r="B129" s="161"/>
      <c r="D129" s="161"/>
      <c r="E129" s="161"/>
    </row>
    <row r="130" spans="2:5" ht="12.75">
      <c r="B130" s="161"/>
      <c r="D130" s="161"/>
      <c r="E130" s="161"/>
    </row>
    <row r="131" spans="2:5" ht="12.75">
      <c r="B131" s="161"/>
      <c r="D131" s="161"/>
      <c r="E131" s="161"/>
    </row>
    <row r="132" spans="2:5" ht="12.75">
      <c r="B132" s="161"/>
      <c r="D132" s="161"/>
      <c r="E132" s="161"/>
    </row>
    <row r="133" spans="2:5" ht="12.75">
      <c r="B133" s="161"/>
      <c r="D133" s="161"/>
      <c r="E133" s="161"/>
    </row>
    <row r="134" spans="2:5" ht="12.75">
      <c r="B134" s="161"/>
      <c r="D134" s="161"/>
      <c r="E134" s="161"/>
    </row>
    <row r="135" spans="2:5" ht="12.75">
      <c r="B135" s="161"/>
      <c r="D135" s="161"/>
      <c r="E135" s="161"/>
    </row>
    <row r="136" spans="2:5" ht="12.75">
      <c r="B136" s="161"/>
      <c r="D136" s="161"/>
      <c r="E136" s="161"/>
    </row>
    <row r="137" spans="2:5" ht="12.75">
      <c r="B137" s="161"/>
      <c r="D137" s="161"/>
      <c r="E137" s="161"/>
    </row>
    <row r="138" spans="2:5" ht="12.75">
      <c r="B138" s="161"/>
      <c r="D138" s="161"/>
      <c r="E138" s="161"/>
    </row>
    <row r="139" spans="2:5" ht="12.75">
      <c r="B139" s="161"/>
      <c r="D139" s="161"/>
      <c r="E139" s="161"/>
    </row>
    <row r="140" spans="2:5" ht="12.75">
      <c r="B140" s="161"/>
      <c r="D140" s="161"/>
      <c r="E140" s="161"/>
    </row>
    <row r="141" spans="2:5" ht="12.75">
      <c r="B141" s="161"/>
      <c r="D141" s="161"/>
      <c r="E141" s="161"/>
    </row>
    <row r="142" spans="2:5" ht="12.75">
      <c r="B142" s="161"/>
      <c r="D142" s="161"/>
      <c r="E142" s="161"/>
    </row>
    <row r="143" spans="2:5" ht="12.75">
      <c r="B143" s="161"/>
      <c r="D143" s="161"/>
      <c r="E143" s="161"/>
    </row>
    <row r="144" spans="2:5" ht="12.75">
      <c r="B144" s="161"/>
      <c r="D144" s="161"/>
      <c r="E144" s="161"/>
    </row>
    <row r="145" spans="2:5" ht="12.75">
      <c r="B145" s="161"/>
      <c r="D145" s="161"/>
      <c r="E145" s="161"/>
    </row>
    <row r="146" spans="2:5" ht="12.75">
      <c r="B146" s="161"/>
      <c r="D146" s="161"/>
      <c r="E146" s="161"/>
    </row>
    <row r="147" spans="2:5" ht="12.75">
      <c r="B147" s="161"/>
      <c r="D147" s="161"/>
      <c r="E147" s="161"/>
    </row>
    <row r="148" spans="2:5" ht="12.75">
      <c r="B148" s="161"/>
      <c r="D148" s="161"/>
      <c r="E148" s="161"/>
    </row>
    <row r="149" spans="2:5" ht="12.75">
      <c r="B149" s="161"/>
      <c r="D149" s="161"/>
      <c r="E149" s="161"/>
    </row>
    <row r="150" spans="2:5" ht="12.75">
      <c r="B150" s="161"/>
      <c r="D150" s="161"/>
      <c r="E150" s="161"/>
    </row>
    <row r="151" spans="2:5" ht="12.75">
      <c r="B151" s="161"/>
      <c r="D151" s="161"/>
      <c r="E151" s="161"/>
    </row>
    <row r="152" spans="2:5" ht="12.75">
      <c r="B152" s="161"/>
      <c r="D152" s="161"/>
      <c r="E152" s="161"/>
    </row>
    <row r="153" spans="2:5" ht="12.75">
      <c r="B153" s="161"/>
      <c r="D153" s="161"/>
      <c r="E153" s="161"/>
    </row>
    <row r="154" spans="2:5" ht="12.75">
      <c r="B154" s="161"/>
      <c r="D154" s="161"/>
      <c r="E154" s="161"/>
    </row>
    <row r="155" spans="2:5" ht="12.75">
      <c r="B155" s="161"/>
      <c r="D155" s="161"/>
      <c r="E155" s="161"/>
    </row>
    <row r="156" spans="2:5" ht="12.75">
      <c r="B156" s="161"/>
      <c r="D156" s="161"/>
      <c r="E156" s="161"/>
    </row>
    <row r="157" spans="2:5" ht="12.75">
      <c r="B157" s="161"/>
      <c r="D157" s="161"/>
      <c r="E157" s="161"/>
    </row>
    <row r="158" spans="2:5" ht="12.75">
      <c r="B158" s="161"/>
      <c r="D158" s="161"/>
      <c r="E158" s="161"/>
    </row>
    <row r="159" spans="2:5" ht="12.75">
      <c r="B159" s="161"/>
      <c r="D159" s="161"/>
      <c r="E159" s="161"/>
    </row>
    <row r="160" spans="2:5" ht="12.75">
      <c r="B160" s="161"/>
      <c r="D160" s="161"/>
      <c r="E160" s="161"/>
    </row>
    <row r="161" spans="2:5" ht="12.75">
      <c r="B161" s="161"/>
      <c r="D161" s="161"/>
      <c r="E161" s="161"/>
    </row>
    <row r="162" spans="2:5" ht="12.75">
      <c r="B162" s="161"/>
      <c r="D162" s="161"/>
      <c r="E162" s="161"/>
    </row>
    <row r="163" spans="2:5" ht="12.75">
      <c r="B163" s="161"/>
      <c r="D163" s="161"/>
      <c r="E163" s="161"/>
    </row>
    <row r="164" spans="2:5" ht="12.75">
      <c r="B164" s="161"/>
      <c r="D164" s="161"/>
      <c r="E164" s="161"/>
    </row>
    <row r="165" spans="2:5" ht="12.75">
      <c r="B165" s="161"/>
      <c r="D165" s="161"/>
      <c r="E165" s="161"/>
    </row>
    <row r="166" spans="2:5" ht="12.75">
      <c r="B166" s="161"/>
      <c r="D166" s="161"/>
      <c r="E166" s="161"/>
    </row>
    <row r="167" spans="2:5" ht="12.75">
      <c r="B167" s="161"/>
      <c r="D167" s="161"/>
      <c r="E167" s="161"/>
    </row>
    <row r="168" spans="2:5" ht="12.75">
      <c r="B168" s="161"/>
      <c r="D168" s="161"/>
      <c r="E168" s="161"/>
    </row>
    <row r="169" spans="2:5" ht="12.75">
      <c r="B169" s="161"/>
      <c r="D169" s="161"/>
      <c r="E169" s="161"/>
    </row>
    <row r="170" spans="2:5" ht="12.75">
      <c r="B170" s="161"/>
      <c r="D170" s="161"/>
      <c r="E170" s="161"/>
    </row>
    <row r="171" spans="2:5" ht="12.75">
      <c r="B171" s="161"/>
      <c r="D171" s="161"/>
      <c r="E171" s="161"/>
    </row>
    <row r="172" spans="2:5" ht="12.75">
      <c r="B172" s="161"/>
      <c r="D172" s="161"/>
      <c r="E172" s="161"/>
    </row>
    <row r="173" spans="2:5" ht="12.75">
      <c r="B173" s="161"/>
      <c r="D173" s="161"/>
      <c r="E173" s="161"/>
    </row>
    <row r="174" spans="2:5" ht="12.75">
      <c r="B174" s="161"/>
      <c r="D174" s="161"/>
      <c r="E174" s="161"/>
    </row>
    <row r="175" spans="2:5" ht="12.75">
      <c r="B175" s="161"/>
      <c r="D175" s="161"/>
      <c r="E175" s="161"/>
    </row>
    <row r="176" spans="2:5" ht="12.75">
      <c r="B176" s="161"/>
      <c r="D176" s="161"/>
      <c r="E176" s="161"/>
    </row>
    <row r="177" spans="2:5" ht="12.75">
      <c r="B177" s="161"/>
      <c r="D177" s="161"/>
      <c r="E177" s="161"/>
    </row>
    <row r="178" spans="2:5" ht="12.75">
      <c r="B178" s="161"/>
      <c r="D178" s="161"/>
      <c r="E178" s="161"/>
    </row>
  </sheetData>
  <mergeCells count="4">
    <mergeCell ref="A9:G9"/>
    <mergeCell ref="A10:G10"/>
    <mergeCell ref="A7:G7"/>
    <mergeCell ref="A8:G8"/>
  </mergeCells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tabSelected="1" workbookViewId="0" topLeftCell="G1">
      <selection activeCell="L2" sqref="L2"/>
    </sheetView>
  </sheetViews>
  <sheetFormatPr defaultColWidth="9.00390625" defaultRowHeight="12.75"/>
  <cols>
    <col min="1" max="1" width="5.125" style="1" customWidth="1"/>
    <col min="2" max="2" width="5.625" style="1" customWidth="1"/>
    <col min="3" max="3" width="6.625" style="1" customWidth="1"/>
    <col min="4" max="4" width="5.75390625" style="160" customWidth="1"/>
    <col min="5" max="5" width="43.00390625" style="161" customWidth="1"/>
    <col min="6" max="8" width="8.875" style="161" customWidth="1"/>
    <col min="9" max="14" width="8.875" style="1" customWidth="1"/>
    <col min="15" max="16384" width="9.125" style="1" customWidth="1"/>
  </cols>
  <sheetData>
    <row r="1" spans="10:13" ht="12.75">
      <c r="J1" s="2"/>
      <c r="L1" s="2" t="s">
        <v>192</v>
      </c>
      <c r="M1" s="2"/>
    </row>
    <row r="2" spans="10:13" ht="12.75">
      <c r="J2" s="50"/>
      <c r="L2" s="50" t="s">
        <v>264</v>
      </c>
      <c r="M2" s="50"/>
    </row>
    <row r="3" spans="10:13" ht="12.75">
      <c r="J3" s="50"/>
      <c r="L3" s="50" t="s">
        <v>24</v>
      </c>
      <c r="M3" s="50"/>
    </row>
    <row r="4" spans="10:13" ht="12.75">
      <c r="J4" s="50"/>
      <c r="L4" s="50" t="s">
        <v>157</v>
      </c>
      <c r="M4" s="50"/>
    </row>
    <row r="5" ht="21" customHeight="1"/>
    <row r="6" spans="1:14" ht="37.5" customHeight="1">
      <c r="A6" s="7" t="s">
        <v>261</v>
      </c>
      <c r="B6" s="7"/>
      <c r="C6" s="162"/>
      <c r="D6" s="163"/>
      <c r="E6" s="164"/>
      <c r="F6" s="164"/>
      <c r="G6" s="164"/>
      <c r="H6" s="164"/>
      <c r="I6" s="165"/>
      <c r="J6" s="165"/>
      <c r="K6" s="165"/>
      <c r="L6" s="165"/>
      <c r="M6" s="165"/>
      <c r="N6" s="165"/>
    </row>
    <row r="7" spans="2:14" ht="13.5" thickBot="1">
      <c r="B7" s="166"/>
      <c r="M7" s="589"/>
      <c r="N7" s="589" t="s">
        <v>253</v>
      </c>
    </row>
    <row r="8" spans="1:14" ht="31.5" customHeight="1">
      <c r="A8" s="576" t="s">
        <v>74</v>
      </c>
      <c r="B8" s="577" t="s">
        <v>75</v>
      </c>
      <c r="C8" s="591" t="s">
        <v>76</v>
      </c>
      <c r="D8" s="578" t="s">
        <v>28</v>
      </c>
      <c r="E8" s="579" t="s">
        <v>77</v>
      </c>
      <c r="F8" s="634" t="s">
        <v>252</v>
      </c>
      <c r="G8" s="632"/>
      <c r="H8" s="632"/>
      <c r="I8" s="635"/>
      <c r="J8" s="635"/>
      <c r="K8" s="635"/>
      <c r="L8" s="632"/>
      <c r="M8" s="632"/>
      <c r="N8" s="633"/>
    </row>
    <row r="9" spans="1:14" ht="15" customHeight="1">
      <c r="A9" s="580"/>
      <c r="B9" s="168"/>
      <c r="C9" s="169"/>
      <c r="D9" s="169"/>
      <c r="E9" s="170"/>
      <c r="F9" s="171">
        <v>2009</v>
      </c>
      <c r="G9" s="172"/>
      <c r="H9" s="173"/>
      <c r="I9" s="172">
        <v>2010</v>
      </c>
      <c r="J9" s="172"/>
      <c r="K9" s="173"/>
      <c r="L9" s="172">
        <v>2011</v>
      </c>
      <c r="M9" s="172"/>
      <c r="N9" s="581"/>
    </row>
    <row r="10" spans="1:14" ht="29.25" customHeight="1">
      <c r="A10" s="582"/>
      <c r="B10" s="174"/>
      <c r="C10" s="175"/>
      <c r="D10" s="175"/>
      <c r="E10" s="176"/>
      <c r="F10" s="592" t="s">
        <v>79</v>
      </c>
      <c r="G10" s="593" t="s">
        <v>78</v>
      </c>
      <c r="H10" s="594" t="s">
        <v>80</v>
      </c>
      <c r="I10" s="595" t="s">
        <v>79</v>
      </c>
      <c r="J10" s="593" t="s">
        <v>78</v>
      </c>
      <c r="K10" s="594" t="s">
        <v>80</v>
      </c>
      <c r="L10" s="592" t="s">
        <v>79</v>
      </c>
      <c r="M10" s="593" t="s">
        <v>78</v>
      </c>
      <c r="N10" s="596" t="s">
        <v>80</v>
      </c>
    </row>
    <row r="11" spans="1:14" s="573" customFormat="1" ht="10.5" customHeight="1">
      <c r="A11" s="488">
        <v>1</v>
      </c>
      <c r="B11" s="571">
        <v>2</v>
      </c>
      <c r="C11" s="288">
        <v>3</v>
      </c>
      <c r="D11" s="571">
        <v>4</v>
      </c>
      <c r="E11" s="288">
        <v>5</v>
      </c>
      <c r="F11" s="288">
        <v>6</v>
      </c>
      <c r="G11" s="288">
        <v>7</v>
      </c>
      <c r="H11" s="572">
        <v>8</v>
      </c>
      <c r="I11" s="571">
        <v>9</v>
      </c>
      <c r="J11" s="288">
        <v>10</v>
      </c>
      <c r="K11" s="572">
        <v>11</v>
      </c>
      <c r="L11" s="288">
        <v>12</v>
      </c>
      <c r="M11" s="288">
        <v>13</v>
      </c>
      <c r="N11" s="583">
        <v>14</v>
      </c>
    </row>
    <row r="12" spans="1:14" s="180" customFormat="1" ht="21.75" customHeight="1">
      <c r="A12" s="584">
        <v>24</v>
      </c>
      <c r="B12" s="432">
        <v>700</v>
      </c>
      <c r="C12" s="423">
        <v>70095</v>
      </c>
      <c r="D12" s="423">
        <v>6050</v>
      </c>
      <c r="E12" s="433" t="s">
        <v>237</v>
      </c>
      <c r="F12" s="427">
        <v>4000</v>
      </c>
      <c r="G12" s="427">
        <v>600</v>
      </c>
      <c r="H12" s="597">
        <f>SUM(F12:G12)</f>
        <v>4600</v>
      </c>
      <c r="I12" s="598">
        <v>4500</v>
      </c>
      <c r="J12" s="599"/>
      <c r="K12" s="600">
        <f>I12+J12</f>
        <v>4500</v>
      </c>
      <c r="L12" s="599">
        <v>5200</v>
      </c>
      <c r="M12" s="599"/>
      <c r="N12" s="601">
        <f>L12+M12</f>
        <v>5200</v>
      </c>
    </row>
    <row r="13" spans="1:14" s="180" customFormat="1" ht="21.75" customHeight="1">
      <c r="A13" s="584">
        <v>31</v>
      </c>
      <c r="B13" s="553">
        <v>900</v>
      </c>
      <c r="C13" s="423">
        <v>90095</v>
      </c>
      <c r="D13" s="423">
        <v>6050</v>
      </c>
      <c r="E13" s="433" t="s">
        <v>250</v>
      </c>
      <c r="F13" s="554">
        <v>700</v>
      </c>
      <c r="G13" s="554">
        <v>620</v>
      </c>
      <c r="H13" s="597">
        <f>SUM(F13:G13)</f>
        <v>1320</v>
      </c>
      <c r="I13" s="602"/>
      <c r="J13" s="603"/>
      <c r="K13" s="597"/>
      <c r="L13" s="603"/>
      <c r="M13" s="603"/>
      <c r="N13" s="604"/>
    </row>
    <row r="14" spans="1:14" s="186" customFormat="1" ht="21.75" customHeight="1">
      <c r="A14" s="584">
        <v>59</v>
      </c>
      <c r="B14" s="553">
        <v>801</v>
      </c>
      <c r="C14" s="423">
        <v>80104</v>
      </c>
      <c r="D14" s="423">
        <v>6210</v>
      </c>
      <c r="E14" s="433" t="s">
        <v>244</v>
      </c>
      <c r="F14" s="554">
        <v>1610</v>
      </c>
      <c r="G14" s="554">
        <v>-1250</v>
      </c>
      <c r="H14" s="597">
        <f aca="true" t="shared" si="0" ref="H14:H27">SUM(F14:G14)</f>
        <v>360</v>
      </c>
      <c r="I14" s="602"/>
      <c r="J14" s="603"/>
      <c r="K14" s="605"/>
      <c r="L14" s="603"/>
      <c r="M14" s="603"/>
      <c r="N14" s="606"/>
    </row>
    <row r="15" spans="1:14" s="177" customFormat="1" ht="21.75" customHeight="1">
      <c r="A15" s="585">
        <v>62</v>
      </c>
      <c r="B15" s="425">
        <v>801</v>
      </c>
      <c r="C15" s="426">
        <v>80120</v>
      </c>
      <c r="D15" s="426">
        <v>6050</v>
      </c>
      <c r="E15" s="400" t="s">
        <v>236</v>
      </c>
      <c r="F15" s="599">
        <v>2540</v>
      </c>
      <c r="G15" s="599">
        <v>-2540</v>
      </c>
      <c r="H15" s="600">
        <f t="shared" si="0"/>
        <v>0</v>
      </c>
      <c r="I15" s="598"/>
      <c r="J15" s="599"/>
      <c r="K15" s="607"/>
      <c r="L15" s="599"/>
      <c r="M15" s="599"/>
      <c r="N15" s="601"/>
    </row>
    <row r="16" spans="1:14" s="431" customFormat="1" ht="21.75" customHeight="1">
      <c r="A16" s="506"/>
      <c r="B16" s="555"/>
      <c r="C16" s="557"/>
      <c r="D16" s="555"/>
      <c r="E16" s="430" t="s">
        <v>234</v>
      </c>
      <c r="F16" s="599"/>
      <c r="G16" s="599">
        <v>2245</v>
      </c>
      <c r="H16" s="607">
        <f t="shared" si="0"/>
        <v>2245</v>
      </c>
      <c r="I16" s="598"/>
      <c r="J16" s="599"/>
      <c r="K16" s="607"/>
      <c r="L16" s="599"/>
      <c r="M16" s="599"/>
      <c r="N16" s="601"/>
    </row>
    <row r="17" spans="1:14" s="431" customFormat="1" ht="25.5">
      <c r="A17" s="584">
        <v>67</v>
      </c>
      <c r="B17" s="553">
        <v>801</v>
      </c>
      <c r="C17" s="423">
        <v>80195</v>
      </c>
      <c r="D17" s="423">
        <v>6050</v>
      </c>
      <c r="E17" s="424" t="s">
        <v>226</v>
      </c>
      <c r="F17" s="603">
        <v>2165.3</v>
      </c>
      <c r="G17" s="603">
        <v>-310</v>
      </c>
      <c r="H17" s="597">
        <f t="shared" si="0"/>
        <v>1855.3000000000002</v>
      </c>
      <c r="I17" s="608">
        <v>883.1</v>
      </c>
      <c r="J17" s="603"/>
      <c r="K17" s="597">
        <f>I17+J17</f>
        <v>883.1</v>
      </c>
      <c r="L17" s="603"/>
      <c r="M17" s="603"/>
      <c r="N17" s="604"/>
    </row>
    <row r="18" spans="1:14" s="180" customFormat="1" ht="21.75" customHeight="1">
      <c r="A18" s="586">
        <v>86</v>
      </c>
      <c r="B18" s="428">
        <v>600</v>
      </c>
      <c r="C18" s="429">
        <v>60016</v>
      </c>
      <c r="D18" s="558">
        <v>6050</v>
      </c>
      <c r="E18" s="559" t="s">
        <v>203</v>
      </c>
      <c r="F18" s="556">
        <v>1200</v>
      </c>
      <c r="G18" s="556">
        <v>-500</v>
      </c>
      <c r="H18" s="607">
        <f t="shared" si="0"/>
        <v>700</v>
      </c>
      <c r="I18" s="598">
        <v>500</v>
      </c>
      <c r="J18" s="599">
        <v>-400</v>
      </c>
      <c r="K18" s="607">
        <f>I18+J18</f>
        <v>100</v>
      </c>
      <c r="L18" s="599"/>
      <c r="M18" s="599"/>
      <c r="N18" s="601"/>
    </row>
    <row r="19" spans="1:14" s="180" customFormat="1" ht="21.75" customHeight="1">
      <c r="A19" s="584">
        <v>89</v>
      </c>
      <c r="B19" s="553">
        <v>801</v>
      </c>
      <c r="C19" s="423">
        <v>80101</v>
      </c>
      <c r="D19" s="423">
        <v>6050</v>
      </c>
      <c r="E19" s="433" t="s">
        <v>246</v>
      </c>
      <c r="F19" s="427">
        <v>1100</v>
      </c>
      <c r="G19" s="427">
        <v>320</v>
      </c>
      <c r="H19" s="597">
        <f t="shared" si="0"/>
        <v>1420</v>
      </c>
      <c r="I19" s="608"/>
      <c r="J19" s="603"/>
      <c r="K19" s="597"/>
      <c r="L19" s="603"/>
      <c r="M19" s="603"/>
      <c r="N19" s="604"/>
    </row>
    <row r="20" spans="1:14" s="180" customFormat="1" ht="28.5" customHeight="1">
      <c r="A20" s="584">
        <v>93</v>
      </c>
      <c r="B20" s="432">
        <v>900</v>
      </c>
      <c r="C20" s="423">
        <v>90001</v>
      </c>
      <c r="D20" s="423">
        <v>6050</v>
      </c>
      <c r="E20" s="424" t="s">
        <v>247</v>
      </c>
      <c r="F20" s="427">
        <v>2500</v>
      </c>
      <c r="G20" s="427">
        <v>1000</v>
      </c>
      <c r="H20" s="597">
        <f t="shared" si="0"/>
        <v>3500</v>
      </c>
      <c r="I20" s="608">
        <v>3000</v>
      </c>
      <c r="J20" s="603"/>
      <c r="K20" s="607">
        <f>I20+J20</f>
        <v>3000</v>
      </c>
      <c r="L20" s="603">
        <v>6200</v>
      </c>
      <c r="M20" s="603"/>
      <c r="N20" s="604">
        <f>L20+M20</f>
        <v>6200</v>
      </c>
    </row>
    <row r="21" spans="1:14" s="182" customFormat="1" ht="21.75" customHeight="1">
      <c r="A21" s="584">
        <v>101</v>
      </c>
      <c r="B21" s="432">
        <v>921</v>
      </c>
      <c r="C21" s="423">
        <v>92108</v>
      </c>
      <c r="D21" s="564">
        <v>6050</v>
      </c>
      <c r="E21" s="424" t="s">
        <v>245</v>
      </c>
      <c r="F21" s="427">
        <v>1000</v>
      </c>
      <c r="G21" s="399"/>
      <c r="H21" s="597">
        <f>SUM(F21:G21)</f>
        <v>1000</v>
      </c>
      <c r="I21" s="608">
        <v>2000</v>
      </c>
      <c r="J21" s="603"/>
      <c r="K21" s="597">
        <f>I21+J21</f>
        <v>2000</v>
      </c>
      <c r="L21" s="603">
        <v>15000</v>
      </c>
      <c r="M21" s="603">
        <v>-5000</v>
      </c>
      <c r="N21" s="604">
        <f>L21+M21</f>
        <v>10000</v>
      </c>
    </row>
    <row r="22" spans="1:14" s="182" customFormat="1" ht="21.75" customHeight="1">
      <c r="A22" s="587">
        <v>104</v>
      </c>
      <c r="B22" s="181">
        <v>900</v>
      </c>
      <c r="C22" s="178">
        <v>90001</v>
      </c>
      <c r="D22" s="179">
        <v>6050</v>
      </c>
      <c r="E22" s="399" t="s">
        <v>205</v>
      </c>
      <c r="F22" s="399">
        <v>0</v>
      </c>
      <c r="G22" s="399">
        <v>500</v>
      </c>
      <c r="H22" s="597">
        <f t="shared" si="0"/>
        <v>500</v>
      </c>
      <c r="I22" s="608">
        <v>0</v>
      </c>
      <c r="J22" s="603">
        <v>400</v>
      </c>
      <c r="K22" s="597">
        <f>I22+J22</f>
        <v>400</v>
      </c>
      <c r="L22" s="603"/>
      <c r="M22" s="603"/>
      <c r="N22" s="604"/>
    </row>
    <row r="23" spans="1:14" s="182" customFormat="1" ht="38.25" customHeight="1">
      <c r="A23" s="528">
        <v>105</v>
      </c>
      <c r="B23" s="565">
        <v>801</v>
      </c>
      <c r="C23" s="565">
        <v>80195</v>
      </c>
      <c r="D23" s="566">
        <v>6050</v>
      </c>
      <c r="E23" s="567" t="s">
        <v>262</v>
      </c>
      <c r="F23" s="568">
        <v>0</v>
      </c>
      <c r="G23" s="568">
        <v>2170</v>
      </c>
      <c r="H23" s="600">
        <f t="shared" si="0"/>
        <v>2170</v>
      </c>
      <c r="I23" s="609"/>
      <c r="J23" s="610">
        <v>11415</v>
      </c>
      <c r="K23" s="600">
        <f>I23+J23</f>
        <v>11415</v>
      </c>
      <c r="L23" s="610"/>
      <c r="M23" s="610">
        <v>11415</v>
      </c>
      <c r="N23" s="611">
        <f>L23+M23</f>
        <v>11415</v>
      </c>
    </row>
    <row r="24" spans="1:14" s="203" customFormat="1" ht="16.5" customHeight="1">
      <c r="A24" s="506"/>
      <c r="B24" s="422"/>
      <c r="C24" s="557"/>
      <c r="D24" s="569"/>
      <c r="E24" s="574" t="s">
        <v>251</v>
      </c>
      <c r="F24" s="115"/>
      <c r="G24" s="115"/>
      <c r="H24" s="607"/>
      <c r="I24" s="598"/>
      <c r="J24" s="599"/>
      <c r="K24" s="607"/>
      <c r="L24" s="599"/>
      <c r="M24" s="599"/>
      <c r="N24" s="601"/>
    </row>
    <row r="25" spans="1:14" s="182" customFormat="1" ht="16.5" customHeight="1">
      <c r="A25" s="586"/>
      <c r="B25" s="590"/>
      <c r="C25" s="429"/>
      <c r="D25" s="558"/>
      <c r="E25" s="575" t="s">
        <v>254</v>
      </c>
      <c r="F25" s="439"/>
      <c r="G25" s="439"/>
      <c r="H25" s="612"/>
      <c r="I25" s="613"/>
      <c r="J25" s="614"/>
      <c r="K25" s="612"/>
      <c r="L25" s="614"/>
      <c r="M25" s="614"/>
      <c r="N25" s="615"/>
    </row>
    <row r="26" spans="1:14" s="182" customFormat="1" ht="21.75" customHeight="1">
      <c r="A26" s="584">
        <v>106</v>
      </c>
      <c r="B26" s="432">
        <v>926</v>
      </c>
      <c r="C26" s="423">
        <v>92601</v>
      </c>
      <c r="D26" s="564">
        <v>6050</v>
      </c>
      <c r="E26" s="399" t="s">
        <v>248</v>
      </c>
      <c r="F26" s="427"/>
      <c r="G26" s="399">
        <v>160</v>
      </c>
      <c r="H26" s="597">
        <f t="shared" si="0"/>
        <v>160</v>
      </c>
      <c r="I26" s="608"/>
      <c r="J26" s="603"/>
      <c r="K26" s="597"/>
      <c r="L26" s="603"/>
      <c r="M26" s="603"/>
      <c r="N26" s="604"/>
    </row>
    <row r="27" spans="1:14" s="182" customFormat="1" ht="21.75" customHeight="1" thickBot="1">
      <c r="A27" s="587">
        <v>107</v>
      </c>
      <c r="B27" s="178">
        <v>926</v>
      </c>
      <c r="C27" s="178">
        <v>92601</v>
      </c>
      <c r="D27" s="179">
        <v>6050</v>
      </c>
      <c r="E27" s="115" t="s">
        <v>249</v>
      </c>
      <c r="F27" s="399"/>
      <c r="G27" s="399">
        <v>350</v>
      </c>
      <c r="H27" s="597">
        <f t="shared" si="0"/>
        <v>350</v>
      </c>
      <c r="I27" s="608"/>
      <c r="J27" s="603"/>
      <c r="K27" s="597"/>
      <c r="L27" s="603"/>
      <c r="M27" s="603"/>
      <c r="N27" s="604"/>
    </row>
    <row r="28" spans="1:25" s="187" customFormat="1" ht="21.75" customHeight="1" thickBot="1" thickTop="1">
      <c r="A28" s="588"/>
      <c r="B28" s="183"/>
      <c r="C28" s="183"/>
      <c r="D28" s="184"/>
      <c r="E28" s="570" t="s">
        <v>41</v>
      </c>
      <c r="F28" s="616">
        <f aca="true" t="shared" si="1" ref="F28:N28">SUM(F12:F27)</f>
        <v>16815.3</v>
      </c>
      <c r="G28" s="617">
        <f t="shared" si="1"/>
        <v>3365</v>
      </c>
      <c r="H28" s="616">
        <f t="shared" si="1"/>
        <v>20180.3</v>
      </c>
      <c r="I28" s="618">
        <f t="shared" si="1"/>
        <v>10883.1</v>
      </c>
      <c r="J28" s="617">
        <f t="shared" si="1"/>
        <v>11415</v>
      </c>
      <c r="K28" s="616">
        <f t="shared" si="1"/>
        <v>22298.1</v>
      </c>
      <c r="L28" s="618">
        <f t="shared" si="1"/>
        <v>26400</v>
      </c>
      <c r="M28" s="616">
        <f t="shared" si="1"/>
        <v>6415</v>
      </c>
      <c r="N28" s="619">
        <f t="shared" si="1"/>
        <v>32815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</row>
    <row r="29" spans="2:25" s="187" customFormat="1" ht="24.75" customHeight="1" thickTop="1">
      <c r="B29" s="188"/>
      <c r="C29" s="188"/>
      <c r="D29" s="189"/>
      <c r="E29" s="190"/>
      <c r="F29" s="190"/>
      <c r="G29" s="190"/>
      <c r="H29" s="190"/>
      <c r="I29" s="185"/>
      <c r="J29" s="185"/>
      <c r="K29" s="185"/>
      <c r="L29" s="185"/>
      <c r="M29" s="185"/>
      <c r="N29" s="185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2:25" s="187" customFormat="1" ht="24.75" customHeight="1">
      <c r="B30" s="188"/>
      <c r="C30" s="188"/>
      <c r="D30" s="189"/>
      <c r="E30" s="190"/>
      <c r="F30" s="190"/>
      <c r="G30" s="190"/>
      <c r="H30" s="190"/>
      <c r="I30" s="185"/>
      <c r="J30" s="185"/>
      <c r="K30" s="185"/>
      <c r="L30" s="185"/>
      <c r="M30" s="185"/>
      <c r="N30" s="185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</row>
    <row r="31" spans="4:52" s="182" customFormat="1" ht="12.75">
      <c r="D31" s="19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16" ht="13.5">
      <c r="B32" s="193"/>
      <c r="C32" s="194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6"/>
      <c r="P32" s="197"/>
    </row>
    <row r="33" spans="2:16" ht="13.5">
      <c r="B33" s="193"/>
      <c r="D33" s="1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72"/>
      <c r="P33" s="151"/>
    </row>
    <row r="34" spans="2:16" ht="12.75">
      <c r="B34" s="199"/>
      <c r="D34" s="200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72"/>
      <c r="P34" s="151"/>
    </row>
    <row r="35" spans="4:18" ht="18">
      <c r="D35" s="19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</row>
    <row r="36" spans="4:52" s="201" customFormat="1" ht="18">
      <c r="D36" s="19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</row>
    <row r="37" s="72" customFormat="1" ht="12.75">
      <c r="D37" s="202"/>
    </row>
    <row r="38" s="72" customFormat="1" ht="12.75">
      <c r="D38" s="202"/>
    </row>
    <row r="39" spans="4:18" s="72" customFormat="1" ht="12.75">
      <c r="D39" s="191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</row>
    <row r="40" spans="4:52" s="72" customFormat="1" ht="12.75">
      <c r="D40" s="191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</row>
    <row r="41" spans="4:24" s="203" customFormat="1" ht="12.75">
      <c r="D41" s="191"/>
      <c r="E41" s="72"/>
      <c r="F41" s="72"/>
      <c r="G41" s="72"/>
      <c r="H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4:58" s="203" customFormat="1" ht="12.75">
      <c r="D42" s="191"/>
      <c r="E42" s="72"/>
      <c r="F42" s="72"/>
      <c r="G42" s="72"/>
      <c r="H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</row>
    <row r="43" spans="4:14" s="72" customFormat="1" ht="12.75">
      <c r="D43" s="191"/>
      <c r="I43" s="203"/>
      <c r="J43" s="203"/>
      <c r="K43" s="203"/>
      <c r="L43" s="203"/>
      <c r="M43" s="203"/>
      <c r="N43" s="203"/>
    </row>
    <row r="44" spans="4:14" s="72" customFormat="1" ht="12.75">
      <c r="D44" s="191"/>
      <c r="E44" s="204"/>
      <c r="F44" s="204"/>
      <c r="G44" s="204"/>
      <c r="H44" s="204"/>
      <c r="I44" s="205"/>
      <c r="J44" s="205"/>
      <c r="K44" s="205"/>
      <c r="L44" s="205"/>
      <c r="M44" s="205"/>
      <c r="N44" s="205"/>
    </row>
    <row r="45" spans="4:14" s="72" customFormat="1" ht="12.75">
      <c r="D45" s="206"/>
      <c r="E45" s="204"/>
      <c r="F45" s="204"/>
      <c r="G45" s="204"/>
      <c r="H45" s="204"/>
      <c r="I45" s="205"/>
      <c r="J45" s="205"/>
      <c r="K45" s="205"/>
      <c r="L45" s="205"/>
      <c r="M45" s="205"/>
      <c r="N45" s="205"/>
    </row>
    <row r="46" spans="4:14" s="72" customFormat="1" ht="12.75">
      <c r="D46" s="206"/>
      <c r="E46" s="204"/>
      <c r="F46" s="204"/>
      <c r="G46" s="204"/>
      <c r="H46" s="204"/>
      <c r="I46" s="205"/>
      <c r="J46" s="205"/>
      <c r="K46" s="205"/>
      <c r="L46" s="205"/>
      <c r="M46" s="205"/>
      <c r="N46" s="205"/>
    </row>
    <row r="47" spans="4:24" s="72" customFormat="1" ht="12.75">
      <c r="D47" s="206"/>
      <c r="E47" s="204"/>
      <c r="F47" s="204"/>
      <c r="G47" s="204"/>
      <c r="H47" s="204"/>
      <c r="I47" s="205"/>
      <c r="J47" s="205"/>
      <c r="K47" s="205"/>
      <c r="L47" s="205"/>
      <c r="M47" s="205"/>
      <c r="N47" s="205"/>
      <c r="O47" s="204"/>
      <c r="P47" s="204"/>
      <c r="Q47" s="204"/>
      <c r="R47" s="204"/>
      <c r="S47" s="204"/>
      <c r="T47" s="204"/>
      <c r="U47" s="204"/>
      <c r="V47" s="204"/>
      <c r="W47" s="204"/>
      <c r="X47" s="204"/>
    </row>
    <row r="48" spans="4:58" s="72" customFormat="1" ht="12.75">
      <c r="D48" s="206"/>
      <c r="E48" s="204"/>
      <c r="F48" s="204"/>
      <c r="G48" s="204"/>
      <c r="H48" s="204"/>
      <c r="I48" s="205"/>
      <c r="J48" s="205"/>
      <c r="K48" s="205"/>
      <c r="L48" s="205"/>
      <c r="M48" s="205"/>
      <c r="N48" s="205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</row>
    <row r="49" spans="4:14" s="204" customFormat="1" ht="12.75">
      <c r="D49" s="206"/>
      <c r="I49" s="205"/>
      <c r="J49" s="205"/>
      <c r="K49" s="205"/>
      <c r="L49" s="205"/>
      <c r="M49" s="205"/>
      <c r="N49" s="205"/>
    </row>
    <row r="50" spans="4:14" s="204" customFormat="1" ht="12.75">
      <c r="D50" s="206"/>
      <c r="I50" s="205"/>
      <c r="J50" s="205"/>
      <c r="K50" s="205"/>
      <c r="L50" s="205"/>
      <c r="M50" s="205"/>
      <c r="N50" s="205"/>
    </row>
    <row r="51" spans="4:14" s="204" customFormat="1" ht="12.75">
      <c r="D51" s="206"/>
      <c r="I51" s="205"/>
      <c r="J51" s="205"/>
      <c r="K51" s="205"/>
      <c r="L51" s="205"/>
      <c r="M51" s="205"/>
      <c r="N51" s="205"/>
    </row>
    <row r="52" spans="4:14" s="204" customFormat="1" ht="12.75">
      <c r="D52" s="206"/>
      <c r="I52" s="205"/>
      <c r="J52" s="205"/>
      <c r="K52" s="205"/>
      <c r="L52" s="205"/>
      <c r="M52" s="205"/>
      <c r="N52" s="205"/>
    </row>
    <row r="53" spans="4:14" s="204" customFormat="1" ht="12.75">
      <c r="D53" s="206"/>
      <c r="E53" s="161"/>
      <c r="F53" s="161"/>
      <c r="G53" s="161"/>
      <c r="H53" s="161"/>
      <c r="I53" s="1"/>
      <c r="J53" s="1"/>
      <c r="K53" s="1"/>
      <c r="L53" s="1"/>
      <c r="M53" s="1"/>
      <c r="N53" s="1"/>
    </row>
    <row r="54" spans="4:14" s="204" customFormat="1" ht="12.75">
      <c r="D54" s="160"/>
      <c r="E54" s="161"/>
      <c r="F54" s="161"/>
      <c r="G54" s="161"/>
      <c r="H54" s="161"/>
      <c r="I54" s="1"/>
      <c r="J54" s="1"/>
      <c r="K54" s="1"/>
      <c r="L54" s="1"/>
      <c r="M54" s="1"/>
      <c r="N54" s="1"/>
    </row>
    <row r="55" spans="4:14" s="204" customFormat="1" ht="12.75">
      <c r="D55" s="160"/>
      <c r="E55" s="161"/>
      <c r="F55" s="161"/>
      <c r="G55" s="161"/>
      <c r="H55" s="161"/>
      <c r="I55" s="1"/>
      <c r="J55" s="1"/>
      <c r="K55" s="1"/>
      <c r="L55" s="1"/>
      <c r="M55" s="1"/>
      <c r="N55" s="1"/>
    </row>
    <row r="56" spans="4:24" s="204" customFormat="1" ht="12.75">
      <c r="D56" s="160"/>
      <c r="E56" s="161"/>
      <c r="F56" s="161"/>
      <c r="G56" s="161"/>
      <c r="H56" s="16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4:58" s="204" customFormat="1" ht="12.75">
      <c r="D57" s="160"/>
      <c r="E57" s="161"/>
      <c r="F57" s="161"/>
      <c r="G57" s="161"/>
      <c r="H57" s="16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</sheetData>
  <mergeCells count="2">
    <mergeCell ref="L8:N8"/>
    <mergeCell ref="F8:K8"/>
  </mergeCells>
  <printOptions horizontalCentered="1"/>
  <pageMargins left="0" right="0" top="0.984251968503937" bottom="0.5905511811023623" header="0.5118110236220472" footer="0.5118110236220472"/>
  <pageSetup firstPageNumber="13" useFirstPageNumber="1" horizontalDpi="300" verticalDpi="300" orientation="landscape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2009-02-20T10:22:52Z</cp:lastPrinted>
  <dcterms:created xsi:type="dcterms:W3CDTF">2007-10-05T07:57:55Z</dcterms:created>
  <dcterms:modified xsi:type="dcterms:W3CDTF">2009-02-24T09:23:28Z</dcterms:modified>
  <cp:category/>
  <cp:version/>
  <cp:contentType/>
  <cp:contentStatus/>
</cp:coreProperties>
</file>