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4"/>
  </bookViews>
  <sheets>
    <sheet name="nr 1" sheetId="1" r:id="rId1"/>
    <sheet name="nr 2" sheetId="2" r:id="rId2"/>
    <sheet name="nr3" sheetId="3" r:id="rId3"/>
    <sheet name="nr4 " sheetId="4" r:id="rId4"/>
    <sheet name="nr5" sheetId="5" r:id="rId5"/>
  </sheets>
  <definedNames>
    <definedName name="_xlnm.Print_Titles" localSheetId="0">'nr 1'!$8:$10</definedName>
    <definedName name="_xlnm.Print_Titles" localSheetId="1">'nr 2'!$8:$10</definedName>
    <definedName name="_xlnm.Print_Titles" localSheetId="3">'nr4 '!$8:$10</definedName>
  </definedNames>
  <calcPr fullCalcOnLoad="1"/>
</workbook>
</file>

<file path=xl/sharedStrings.xml><?xml version="1.0" encoding="utf-8"?>
<sst xmlns="http://schemas.openxmlformats.org/spreadsheetml/2006/main" count="515" uniqueCount="206">
  <si>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</si>
  <si>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</si>
  <si>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</si>
  <si>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</si>
  <si>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</si>
  <si>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</si>
  <si>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</si>
  <si>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</si>
  <si>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</si>
  <si>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</si>
  <si>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</si>
  <si>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</si>
  <si>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</si>
  <si>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</si>
  <si>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</si>
  <si>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Pozostała działalność</t>
  </si>
  <si>
    <t>Zakup materiałów i wyposażenia</t>
  </si>
  <si>
    <t>Podróże służbowe krajowe</t>
  </si>
  <si>
    <t>Podróże służbowe zagraniczne</t>
  </si>
  <si>
    <t>Różne opłaty i składki</t>
  </si>
  <si>
    <t>Zakup materiałów papierniczych do sprzętu drukarskiego i urządzeń kserograficznych</t>
  </si>
  <si>
    <t>Składki na ubezpieczenia społeczne</t>
  </si>
  <si>
    <t>Wynagrodzenia bezosobowe</t>
  </si>
  <si>
    <t>OGÓŁEM</t>
  </si>
  <si>
    <t>per saldo</t>
  </si>
  <si>
    <t>Załącznik nr 1 do Zarządzenia</t>
  </si>
  <si>
    <t>OA</t>
  </si>
  <si>
    <t>Szkolenia pracowników niebędących członkami korpusu służby cywilnej</t>
  </si>
  <si>
    <t>Zakup akcesoriów komputerowych, w tym programów i licencji</t>
  </si>
  <si>
    <t>GOSPODARKA KOMUNALNA  I  OCHRONA ŚRODOWISKA</t>
  </si>
  <si>
    <t>Załącznik nr 3 do Zarządzenia</t>
  </si>
  <si>
    <t>BEZPIECZEŃSTWO PUBLICZNE I OCHRONA PRZECIWPOŻAROWA</t>
  </si>
  <si>
    <t>Zakup energii</t>
  </si>
  <si>
    <t>BRM</t>
  </si>
  <si>
    <t>Szkoły podstawowe</t>
  </si>
  <si>
    <t>Zakup usług zdrowotnych</t>
  </si>
  <si>
    <t>Opłaty z tytułu zakupu usług telekomunikacyjnych świadczonych w stacjonarnej publicznej sieci telefonicznej</t>
  </si>
  <si>
    <t>Gimnazja</t>
  </si>
  <si>
    <t>Dokształcanie i doskonalenie nauczycieli</t>
  </si>
  <si>
    <t>POZOSTAŁE ZADANIA W ZAKRESIE POLITYKI SPOŁECZNEJ</t>
  </si>
  <si>
    <t>EDUKACYJNA OPIEKA WYCHOWAWCZA</t>
  </si>
  <si>
    <t>KULTURA I OCHRONA DZIEDZICTWA NARODOWEGO</t>
  </si>
  <si>
    <t>DOCHODY</t>
  </si>
  <si>
    <t>Pomoc materialna dla uczniów</t>
  </si>
  <si>
    <t>Załącznik nr 4 do Zarządzenia</t>
  </si>
  <si>
    <t>POMOC SPOŁECZNA</t>
  </si>
  <si>
    <t>KS</t>
  </si>
  <si>
    <t>853</t>
  </si>
  <si>
    <t>Składki na FP</t>
  </si>
  <si>
    <t>4300</t>
  </si>
  <si>
    <t>Zakup usług dostępu do sieci Internet</t>
  </si>
  <si>
    <t>4210</t>
  </si>
  <si>
    <t>Dodatkowe wynagrodzenie roczne</t>
  </si>
  <si>
    <t>754</t>
  </si>
  <si>
    <t>BZK</t>
  </si>
  <si>
    <t>75411</t>
  </si>
  <si>
    <t>Komendy powiatowe Państwowej Straży Pożarnej</t>
  </si>
  <si>
    <t>4500</t>
  </si>
  <si>
    <t>4750</t>
  </si>
  <si>
    <t>GOSPODARKA MIESZKANIOWA</t>
  </si>
  <si>
    <t>N</t>
  </si>
  <si>
    <t>Gospodarka gruntami i nieruchomościami</t>
  </si>
  <si>
    <t>4280</t>
  </si>
  <si>
    <t>INW</t>
  </si>
  <si>
    <t>Gospodarka ściekowa i ochrona wód</t>
  </si>
  <si>
    <t>Schroniska dla zwierząt</t>
  </si>
  <si>
    <t>4740</t>
  </si>
  <si>
    <t>RÓŻNE ROZLICZENIA</t>
  </si>
  <si>
    <t>Rezerwy ogólne i celowe</t>
  </si>
  <si>
    <t>KULTURA FIZYCZNA I SPORT</t>
  </si>
  <si>
    <t xml:space="preserve">Wydatki inwestycyjne jednostek budżetowych </t>
  </si>
  <si>
    <t>ZMIANY  PLANU  DOCHODÓW  I  WYDATKÓW   NA  ZADANIA  WŁASNE   GMINY  
W  2010  ROKU</t>
  </si>
  <si>
    <t>854</t>
  </si>
  <si>
    <t>85406</t>
  </si>
  <si>
    <t>85407</t>
  </si>
  <si>
    <t>Wpłaty na PFRON</t>
  </si>
  <si>
    <t>OCHRONA ZDROWIA</t>
  </si>
  <si>
    <t>Urzędy gmin</t>
  </si>
  <si>
    <t>4610</t>
  </si>
  <si>
    <t>Zakup usług obejmujących wykonanie ekspertyz, analiz i opinii</t>
  </si>
  <si>
    <t>Podatek od nieruchomości</t>
  </si>
  <si>
    <t>Pozostałe podatki na rzecz budżetów  jednostek samorządu terytorialnego</t>
  </si>
  <si>
    <t>Koszty postępowania sadowego i prokuratorskiego</t>
  </si>
  <si>
    <t>Placówki opiekuńczo-wychowawcze</t>
  </si>
  <si>
    <t>Rodzinny Dom Dziecka Nr 2</t>
  </si>
  <si>
    <t>Rodzinny Dom Dziecka Nr 3</t>
  </si>
  <si>
    <t>Zakup pomocy naukowych, dydaktycznych i książek</t>
  </si>
  <si>
    <t>Odpisy na zakładowy fundusz świadczeń socjalnych</t>
  </si>
  <si>
    <t>85419</t>
  </si>
  <si>
    <t>2450</t>
  </si>
  <si>
    <t>2540</t>
  </si>
  <si>
    <t>Dotacja podmiotowa z budżetu dla niepublicznej jednostki systemu oświaty</t>
  </si>
  <si>
    <t>921</t>
  </si>
  <si>
    <t>92118</t>
  </si>
  <si>
    <t>Muzea</t>
  </si>
  <si>
    <t>Ośrodki rewalidacyjno-wychowawcze</t>
  </si>
  <si>
    <t>2480</t>
  </si>
  <si>
    <t>6220</t>
  </si>
  <si>
    <t>Dotacja podmiotowa z budżetu dla samorządowej instytucji kultury</t>
  </si>
  <si>
    <t>Dotacje celowe z budżetu na finansowanie lub dofinansowanie kosztów realizacji inwestycji  i zakupów inwestycyjnych innych jednostek sektora finansów publicznych</t>
  </si>
  <si>
    <t>Przebudowa strychu w budynku przy ul. Mickiewicza</t>
  </si>
  <si>
    <t>Wykonanie nowej wizualizacji holu na III piętrze</t>
  </si>
  <si>
    <t>RO "Lechitów"</t>
  </si>
  <si>
    <t>Przeciwdziałanie alkoholizmowi</t>
  </si>
  <si>
    <t>PU</t>
  </si>
  <si>
    <t>Dotacja celowa z budżetu na finansowanie lub dofinansowanie zadań zleconych do realizacji stowarzyszeniom</t>
  </si>
  <si>
    <t xml:space="preserve">Zakup usług remontowych </t>
  </si>
  <si>
    <r>
      <t xml:space="preserve">Rezerwa celowa </t>
    </r>
    <r>
      <rPr>
        <i/>
        <sz val="11"/>
        <rFont val="Calibri"/>
        <family val="2"/>
      </rPr>
      <t>(na wynagrodzenia i pochodne)</t>
    </r>
  </si>
  <si>
    <t>Ośrodki adopcyjno-opiekuńcze</t>
  </si>
  <si>
    <t>Wydatki osobowe niezaliczane do wynagrodzeń</t>
  </si>
  <si>
    <t>Wynagrodzenia osobowe</t>
  </si>
  <si>
    <t>Szkoły podstawowe specjalne</t>
  </si>
  <si>
    <t>Gimnazja specjalne</t>
  </si>
  <si>
    <t>Licea ogólnokształcące</t>
  </si>
  <si>
    <t>Składki na ubezpieczenia zdrowotne</t>
  </si>
  <si>
    <t>Licea profilowane</t>
  </si>
  <si>
    <t>Szkoły zawodowe</t>
  </si>
  <si>
    <t>Szkoły zawodowe specjalne</t>
  </si>
  <si>
    <t>Centra kształcena ustawicznego i praktycznego oraz ośrodki dokształcania zawodowego</t>
  </si>
  <si>
    <r>
      <t xml:space="preserve">Zakup usług pozostałych - </t>
    </r>
    <r>
      <rPr>
        <i/>
        <sz val="11"/>
        <rFont val="Calibri"/>
        <family val="2"/>
      </rPr>
      <t>śr. wydz. na dokształcanie nauczycieli</t>
    </r>
  </si>
  <si>
    <r>
      <t>Zakup usług pozostałych -</t>
    </r>
    <r>
      <rPr>
        <i/>
        <sz val="11"/>
        <rFont val="Calibri"/>
        <family val="2"/>
      </rPr>
      <t xml:space="preserve"> śr. Wydz. Edukacji</t>
    </r>
  </si>
  <si>
    <t>85403</t>
  </si>
  <si>
    <t>Specjalne ośrodki szkolno-wychowawcze</t>
  </si>
  <si>
    <t>4220</t>
  </si>
  <si>
    <t>Zakup środków żywności</t>
  </si>
  <si>
    <t>Poradnie psychologiczno-pedagogiczne, w tym poradnie specjalistyczne</t>
  </si>
  <si>
    <r>
      <t xml:space="preserve">Placówki wychowania pozaszkolnego - </t>
    </r>
    <r>
      <rPr>
        <b/>
        <i/>
        <sz val="11"/>
        <rFont val="Calibri"/>
        <family val="2"/>
      </rPr>
      <t>Pałac Młodzieży</t>
    </r>
  </si>
  <si>
    <t>85410</t>
  </si>
  <si>
    <t>Internaty i bursy szkolne</t>
  </si>
  <si>
    <t>500</t>
  </si>
  <si>
    <t>50095</t>
  </si>
  <si>
    <t>GKO</t>
  </si>
  <si>
    <t>Opłaty za administrowanie i czynsze za budynki, lokale i pomieszczenia garażowe</t>
  </si>
  <si>
    <r>
      <t xml:space="preserve">Rezerwa celowa </t>
    </r>
    <r>
      <rPr>
        <i/>
        <sz val="11"/>
        <rFont val="Calibri"/>
        <family val="2"/>
      </rPr>
      <t>(na inwestycje zakończone)</t>
    </r>
  </si>
  <si>
    <t>TRANSPORT I  ŁĄCZNOŚĆ</t>
  </si>
  <si>
    <t>Drogi publiczne gminne</t>
  </si>
  <si>
    <r>
      <t xml:space="preserve">Wydatki inwestycyjne jednostek budżetowych - </t>
    </r>
    <r>
      <rPr>
        <i/>
        <sz val="11"/>
        <rFont val="Calibri"/>
        <family val="2"/>
      </rPr>
      <t>ul. Krańcowa - inwestycja zakończona</t>
    </r>
  </si>
  <si>
    <r>
      <t xml:space="preserve">Wydatki inwestycyjne jednostek budżetowych - </t>
    </r>
    <r>
      <rPr>
        <i/>
        <sz val="11"/>
        <rFont val="Calibri"/>
        <family val="2"/>
      </rPr>
      <t>Budowa schroniska dla zwierząt</t>
    </r>
  </si>
  <si>
    <t>Przedszkola</t>
  </si>
  <si>
    <t>Uczenie się przez całe życie - Comenius: "Europe cultural crisol" - Gimnazjum Nr 9</t>
  </si>
  <si>
    <t>Uczenie się przez całe życie - Comenius: "Młodzi profesjonaliści badają przyszłość swego miasta" - ZS Nr 2 Gimnazjum Nr 4</t>
  </si>
  <si>
    <t>Uczenie się przez całe życie - Comenius: "Żyjemy w zgodzie z naturą - od paliw do wodoru" - ZS Nr 2 - V Liceum</t>
  </si>
  <si>
    <t>Comenius 2009/2010 "Szkoła Skautów" ("School of Scouts") ZS Nr 7</t>
  </si>
  <si>
    <t>Uczenie się przez całe życie - Leonardo da Vinci: "Poznajemy nowe technologie budowlane i korzystamy z doświadczeń Unii Europejskiej" ZS Nr 7</t>
  </si>
  <si>
    <r>
      <t xml:space="preserve">Rezerwa celowa </t>
    </r>
    <r>
      <rPr>
        <i/>
        <sz val="11"/>
        <rFont val="Calibri"/>
        <family val="2"/>
      </rPr>
      <t>(na realizację zadań dofinans. ze środków zewnętrznych)</t>
    </r>
  </si>
  <si>
    <t>Gimnazjum nr 7</t>
  </si>
  <si>
    <t>Zespół Szkół Nr 2 Gimnazjum Nr 4</t>
  </si>
  <si>
    <t>Oddziały przedszkolne w szkołach podstawowych</t>
  </si>
  <si>
    <t>Świetlice szkolne</t>
  </si>
  <si>
    <t>Zakup usług remontowych</t>
  </si>
  <si>
    <t>4360</t>
  </si>
  <si>
    <t>Opłaty z tytułu zakupu usług telekomunikacyjnych świadczonych w ruchomej publicznej sieci telefonicznej</t>
  </si>
  <si>
    <r>
      <t xml:space="preserve">Zakup usług pozostałych - </t>
    </r>
    <r>
      <rPr>
        <i/>
        <sz val="11"/>
        <rFont val="Calibri"/>
        <family val="2"/>
      </rPr>
      <t>org. i uczest. w konkursach, olimpiadach itp.</t>
    </r>
  </si>
  <si>
    <t>Program Integracji Społecznej - START</t>
  </si>
  <si>
    <t>BGW</t>
  </si>
  <si>
    <t>Wpływy i wydatki związane z gromadzeniem środków z opłat i kar za korzystanie ze środowiska</t>
  </si>
  <si>
    <t>Wydatki inwestycyjne jednostek budżetowych</t>
  </si>
  <si>
    <t>Wydatki na zakupy inwestycyjne jednostek budżetowych</t>
  </si>
  <si>
    <t>Pozostałe zadania w zakresie kultury</t>
  </si>
  <si>
    <t>RO "Śniadeckich"</t>
  </si>
  <si>
    <t>Subwencje ogólne z budżetu państwa</t>
  </si>
  <si>
    <t>Część oświatowa subwencji ogólnej dla jednostek samorządu terytorialnego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</si>
  <si>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</si>
  <si>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</si>
  <si>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</si>
  <si>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</si>
  <si>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</si>
  <si>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</si>
  <si>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</si>
  <si>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</si>
  <si>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</si>
  <si>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</si>
  <si>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</si>
  <si>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</si>
  <si>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</si>
  <si>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</si>
  <si>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</si>
  <si>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</si>
  <si>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</si>
  <si>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</si>
  <si>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</si>
  <si>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</si>
  <si>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</si>
  <si>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r>
      <t xml:space="preserve">Wydatki inwestycyjne jednostek budżetowych - </t>
    </r>
    <r>
      <rPr>
        <i/>
        <sz val="10"/>
        <rFont val="Calibri"/>
        <family val="2"/>
      </rPr>
      <t>Uporządkowanie gospodarki wodno- ściekowej w m. Koszalin</t>
    </r>
  </si>
  <si>
    <t>Dotacja celowa z budżetu dla pozostałych jst</t>
  </si>
  <si>
    <r>
      <t xml:space="preserve">Inne formy pomocy dla uczniów - </t>
    </r>
    <r>
      <rPr>
        <i/>
        <sz val="10"/>
        <rFont val="Calibri"/>
        <family val="2"/>
      </rPr>
      <t>"Wyprawka szkolna 2010/2011"</t>
    </r>
  </si>
  <si>
    <t>ZMIANY  PLANU  DOCHODÓW I WYDATKÓW  NA  ZADANIA  WŁASNE  POWIATU  
W  2010  ROKU</t>
  </si>
  <si>
    <t>Drogi wewnętrzne</t>
  </si>
  <si>
    <t>Oczyszczanie miast i wsi</t>
  </si>
  <si>
    <t>Drogi publiczne w miastach na prawach powiatu</t>
  </si>
  <si>
    <t>Budowa zatok postojowych przy ul. Franciszkańskiej</t>
  </si>
  <si>
    <t>Budowa miejsc postojowych przed bud. poł. przy ul. Morskiej 9</t>
  </si>
  <si>
    <t>Zakupy inwestycyjne jednostek budżetowych</t>
  </si>
  <si>
    <r>
      <t>Wydatki inwestycyjne jednostek budżetowych -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>Uzbrojenie Strefy Zorganizowanej Działalności Inwestycyjno - Przemsłowej w Koszalinie - Uzbrojenie terenu pod Słupską Specjalna Strefę Ekonomiczną - Podsfera Koszalin</t>
    </r>
  </si>
  <si>
    <t>Ul. Woj. Polskiego, Żwirowa, M. Konopnickiej</t>
  </si>
  <si>
    <t>ZMIANY  W PLANIE  WYDATKÓW  NA  ZADANIA  ZLECONE  
POWIATOWI  Z  ZAKRESU  ADMINISTRACJI  RZĄDOWEJ                                                                                                     W  2010  ROKU</t>
  </si>
  <si>
    <t xml:space="preserve">HANDEL </t>
  </si>
  <si>
    <t>Załącznik nr 5 do Zarządzenia</t>
  </si>
  <si>
    <t>Dotacje celowe otrzymane z budżetu państwa na realizację zadań biezących z zakresu administracji rządowej oraz innych zadań zleconych gminie ustawami</t>
  </si>
  <si>
    <t>ROLNICTWO I ŁOWIECTWO</t>
  </si>
  <si>
    <t>Fk</t>
  </si>
  <si>
    <t>010</t>
  </si>
  <si>
    <t>01095</t>
  </si>
  <si>
    <t>ZMIANY  PLANU  DOCHODÓW I WYDATKÓW  NA  ZADANIA  ZLECONE  
GMINIE  Z  ZAKRESU  ADMINISTRACJI  RZĄDOWEJ                                                                                                                           W  2010  ROKU</t>
  </si>
  <si>
    <t>Nr  662 / 2512 / 10</t>
  </si>
  <si>
    <t xml:space="preserve">z dnia  24 listopada 2010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</si>
</sst>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2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indexed="5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53"/>
      <name val="Calibri"/>
      <family val="2"/>
    </font>
    <font>
      <b/>
      <sz val="12"/>
      <color indexed="53"/>
      <name val="Arial CE"/>
      <family val="0"/>
    </font>
    <font>
      <i/>
      <sz val="11"/>
      <color indexed="53"/>
      <name val="Calibri"/>
      <family val="2"/>
    </font>
    <font>
      <b/>
      <sz val="12"/>
      <name val="Arial CE"/>
      <family val="0"/>
    </font>
    <font>
      <b/>
      <sz val="13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164" fontId="1" fillId="0" borderId="20" xfId="18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Continuous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18" applyNumberFormat="1" applyFont="1" applyFill="1" applyBorder="1" applyAlignment="1" applyProtection="1">
      <alignment vertical="center" wrapText="1"/>
      <protection locked="0"/>
    </xf>
    <xf numFmtId="164" fontId="1" fillId="0" borderId="20" xfId="18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38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40" xfId="0" applyNumberFormat="1" applyFont="1" applyFill="1" applyBorder="1" applyAlignment="1" applyProtection="1">
      <alignment vertical="center" wrapText="1"/>
      <protection locked="0"/>
    </xf>
    <xf numFmtId="164" fontId="3" fillId="0" borderId="40" xfId="18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41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vertical="center" wrapText="1"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0" fontId="6" fillId="0" borderId="43" xfId="0" applyFont="1" applyBorder="1" applyAlignment="1">
      <alignment horizontal="centerContinuous" vertical="center" wrapText="1"/>
    </xf>
    <xf numFmtId="0" fontId="3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5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3" fontId="15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164" fontId="1" fillId="0" borderId="19" xfId="18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9" xfId="18" applyNumberFormat="1" applyFont="1" applyFill="1" applyBorder="1" applyAlignment="1" applyProtection="1">
      <alignment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1" fontId="1" fillId="0" borderId="50" xfId="0" applyNumberFormat="1" applyFont="1" applyFill="1" applyBorder="1" applyAlignment="1" applyProtection="1">
      <alignment horizontal="centerContinuous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49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3" fillId="0" borderId="25" xfId="18" applyNumberFormat="1" applyFont="1" applyFill="1" applyBorder="1" applyAlignment="1" applyProtection="1">
      <alignment vertical="center" wrapText="1"/>
      <protection locked="0"/>
    </xf>
    <xf numFmtId="164" fontId="1" fillId="0" borderId="19" xfId="18" applyNumberFormat="1" applyFont="1" applyFill="1" applyBorder="1" applyAlignment="1" applyProtection="1">
      <alignment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49" fontId="1" fillId="0" borderId="50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8" xfId="18" applyNumberFormat="1" applyFont="1" applyFill="1" applyBorder="1" applyAlignment="1" applyProtection="1">
      <alignment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9" xfId="18" applyNumberFormat="1" applyFont="1" applyFill="1" applyBorder="1" applyAlignment="1" applyProtection="1">
      <alignment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left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3" fillId="0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51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55" xfId="0" applyNumberFormat="1" applyFont="1" applyFill="1" applyBorder="1" applyAlignment="1" applyProtection="1">
      <alignment horizontal="center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22" xfId="0" applyNumberFormat="1" applyFont="1" applyFill="1" applyBorder="1" applyAlignment="1" applyProtection="1">
      <alignment horizontal="right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47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>
      <alignment horizontal="left" vertical="center" wrapText="1"/>
    </xf>
    <xf numFmtId="3" fontId="15" fillId="0" borderId="5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>
      <alignment horizontal="left" vertical="center" wrapText="1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3" fillId="0" borderId="40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left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NumberFormat="1" applyFont="1" applyFill="1" applyBorder="1" applyAlignment="1" applyProtection="1">
      <alignment horizontal="left" vertical="center"/>
      <protection locked="0"/>
    </xf>
    <xf numFmtId="164" fontId="1" fillId="0" borderId="44" xfId="18" applyNumberFormat="1" applyFont="1" applyFill="1" applyBorder="1" applyAlignment="1" applyProtection="1">
      <alignment vertical="center" wrapText="1"/>
      <protection locked="0"/>
    </xf>
    <xf numFmtId="164" fontId="3" fillId="0" borderId="44" xfId="18" applyNumberFormat="1" applyFont="1" applyFill="1" applyBorder="1" applyAlignment="1" applyProtection="1">
      <alignment vertical="center" wrapText="1"/>
      <protection locked="0"/>
    </xf>
    <xf numFmtId="0" fontId="3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1" fillId="0" borderId="57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3" fillId="0" borderId="41" xfId="0" applyNumberFormat="1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 wrapText="1"/>
    </xf>
    <xf numFmtId="3" fontId="16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1" fontId="1" fillId="0" borderId="50" xfId="0" applyNumberFormat="1" applyFont="1" applyFill="1" applyBorder="1" applyAlignment="1" applyProtection="1">
      <alignment horizontal="centerContinuous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5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54" xfId="0" applyNumberFormat="1" applyFont="1" applyFill="1" applyBorder="1" applyAlignment="1" applyProtection="1">
      <alignment horizontal="centerContinuous" vertical="center"/>
      <protection locked="0"/>
    </xf>
    <xf numFmtId="167" fontId="1" fillId="0" borderId="8" xfId="18" applyNumberFormat="1" applyFont="1" applyFill="1" applyBorder="1" applyAlignment="1" applyProtection="1">
      <alignment vertical="center" wrapText="1"/>
      <protection locked="0"/>
    </xf>
    <xf numFmtId="167" fontId="1" fillId="0" borderId="19" xfId="18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3" fontId="1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0" borderId="38" xfId="18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vertical="center" wrapText="1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0" fontId="1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55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NumberFormat="1" applyFont="1" applyFill="1" applyBorder="1" applyAlignment="1" applyProtection="1">
      <alignment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0" fontId="14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Font="1" applyBorder="1" applyAlignment="1">
      <alignment horizontal="center" vertical="center"/>
    </xf>
    <xf numFmtId="166" fontId="6" fillId="0" borderId="34" xfId="15" applyNumberFormat="1" applyFont="1" applyBorder="1" applyAlignment="1">
      <alignment vertical="center"/>
    </xf>
    <xf numFmtId="166" fontId="6" fillId="0" borderId="60" xfId="15" applyNumberFormat="1" applyFont="1" applyBorder="1" applyAlignment="1">
      <alignment vertical="center"/>
    </xf>
    <xf numFmtId="166" fontId="6" fillId="0" borderId="12" xfId="15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1" xfId="0" applyFont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1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65" xfId="0" applyNumberFormat="1" applyFont="1" applyFill="1" applyBorder="1" applyAlignment="1" applyProtection="1">
      <alignment horizontal="right" vertical="center"/>
      <protection locked="0"/>
    </xf>
    <xf numFmtId="3" fontId="1" fillId="0" borderId="65" xfId="0" applyNumberFormat="1" applyFont="1" applyFill="1" applyBorder="1" applyAlignment="1" applyProtection="1">
      <alignment horizontal="right" vertical="center"/>
      <protection locked="0"/>
    </xf>
    <xf numFmtId="3" fontId="6" fillId="0" borderId="60" xfId="0" applyNumberFormat="1" applyFont="1" applyBorder="1" applyAlignment="1">
      <alignment vertical="center"/>
    </xf>
    <xf numFmtId="0" fontId="6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6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3" fontId="6" fillId="0" borderId="34" xfId="0" applyNumberFormat="1" applyFont="1" applyBorder="1" applyAlignment="1">
      <alignment vertical="center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vertical="center" wrapText="1"/>
      <protection locked="0"/>
    </xf>
    <xf numFmtId="0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18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51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60" xfId="0" applyNumberFormat="1" applyFont="1" applyBorder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4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/>
    </xf>
    <xf numFmtId="3" fontId="1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0" fillId="0" borderId="19" xfId="0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5" fillId="0" borderId="19" xfId="0" applyFont="1" applyBorder="1" applyAlignment="1">
      <alignment wrapText="1"/>
    </xf>
    <xf numFmtId="3" fontId="15" fillId="0" borderId="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2" fillId="0" borderId="71" xfId="0" applyFont="1" applyBorder="1" applyAlignment="1">
      <alignment/>
    </xf>
    <xf numFmtId="0" fontId="11" fillId="0" borderId="52" xfId="0" applyFont="1" applyBorder="1" applyAlignment="1">
      <alignment/>
    </xf>
    <xf numFmtId="3" fontId="11" fillId="0" borderId="52" xfId="0" applyNumberFormat="1" applyFont="1" applyBorder="1" applyAlignment="1">
      <alignment/>
    </xf>
    <xf numFmtId="3" fontId="11" fillId="0" borderId="7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Continuous" vertical="center"/>
    </xf>
    <xf numFmtId="4" fontId="3" fillId="0" borderId="26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0" fontId="3" fillId="0" borderId="73" xfId="0" applyNumberFormat="1" applyFont="1" applyFill="1" applyBorder="1" applyAlignment="1" applyProtection="1">
      <alignment horizontal="center" vertical="center"/>
      <protection locked="0"/>
    </xf>
    <xf numFmtId="0" fontId="9" fillId="0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15" fillId="0" borderId="55" xfId="0" applyNumberFormat="1" applyFont="1" applyFill="1" applyBorder="1" applyAlignment="1" applyProtection="1">
      <alignment horizontal="center" vertical="center"/>
      <protection locked="0"/>
    </xf>
    <xf numFmtId="49" fontId="15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vertical="center" wrapText="1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18" applyNumberFormat="1" applyFont="1" applyFill="1" applyBorder="1" applyAlignment="1" applyProtection="1">
      <alignment vertical="center" wrapText="1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Continuous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>
      <alignment vertical="center" wrapText="1"/>
    </xf>
    <xf numFmtId="0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79" xfId="0" applyNumberFormat="1" applyFont="1" applyFill="1" applyBorder="1" applyAlignment="1" applyProtection="1">
      <alignment horizontal="left" vertical="center"/>
      <protection locked="0"/>
    </xf>
    <xf numFmtId="3" fontId="1" fillId="0" borderId="44" xfId="0" applyNumberFormat="1" applyFont="1" applyBorder="1" applyAlignment="1">
      <alignment horizontal="left" vertical="center" wrapText="1"/>
    </xf>
    <xf numFmtId="164" fontId="1" fillId="0" borderId="38" xfId="18" applyNumberFormat="1" applyFont="1" applyFill="1" applyBorder="1" applyAlignment="1" applyProtection="1">
      <alignment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0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64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59" xfId="0" applyNumberFormat="1" applyFont="1" applyBorder="1" applyAlignment="1">
      <alignment horizontal="left" vertical="center" wrapText="1"/>
    </xf>
    <xf numFmtId="0" fontId="1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5" xfId="18" applyNumberFormat="1" applyFont="1" applyFill="1" applyBorder="1" applyAlignment="1" applyProtection="1">
      <alignment vertical="center" wrapText="1"/>
      <protection locked="0"/>
    </xf>
    <xf numFmtId="0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center"/>
    </xf>
    <xf numFmtId="0" fontId="8" fillId="0" borderId="74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6" xfId="0" applyNumberFormat="1" applyFont="1" applyFill="1" applyBorder="1" applyAlignment="1" applyProtection="1">
      <alignment horizontal="right" vertical="center"/>
      <protection locked="0"/>
    </xf>
    <xf numFmtId="4" fontId="3" fillId="0" borderId="29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6" fillId="0" borderId="28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0" fontId="9" fillId="0" borderId="82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164" fontId="1" fillId="0" borderId="44" xfId="18" applyNumberFormat="1" applyFont="1" applyFill="1" applyBorder="1" applyAlignment="1" applyProtection="1">
      <alignment vertical="center" wrapText="1"/>
      <protection locked="0"/>
    </xf>
    <xf numFmtId="49" fontId="3" fillId="0" borderId="8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74" xfId="18" applyNumberFormat="1" applyFont="1" applyFill="1" applyBorder="1" applyAlignment="1" applyProtection="1">
      <alignment vertical="center" wrapText="1"/>
      <protection locked="0"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0" fontId="1" fillId="0" borderId="56" xfId="0" applyNumberFormat="1" applyFont="1" applyFill="1" applyBorder="1" applyAlignment="1" applyProtection="1">
      <alignment vertical="center" wrapText="1"/>
      <protection locked="0"/>
    </xf>
    <xf numFmtId="1" fontId="3" fillId="0" borderId="7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79" xfId="18" applyNumberFormat="1" applyFont="1" applyFill="1" applyBorder="1" applyAlignment="1" applyProtection="1">
      <alignment vertical="center" wrapText="1"/>
      <protection locked="0"/>
    </xf>
    <xf numFmtId="0" fontId="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9" xfId="0" applyNumberFormat="1" applyFont="1" applyBorder="1" applyAlignment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83" xfId="0" applyNumberFormat="1" applyFont="1" applyFill="1" applyBorder="1" applyAlignment="1" applyProtection="1">
      <alignment horizontal="center" vertical="center"/>
      <protection locked="0"/>
    </xf>
    <xf numFmtId="49" fontId="3" fillId="0" borderId="74" xfId="0" applyNumberFormat="1" applyFont="1" applyFill="1" applyBorder="1" applyAlignment="1" applyProtection="1">
      <alignment horizontal="lef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NumberFormat="1" applyFont="1" applyFill="1" applyBorder="1" applyAlignment="1" applyProtection="1">
      <alignment horizontal="center" vertical="center"/>
      <protection locked="0"/>
    </xf>
    <xf numFmtId="166" fontId="13" fillId="0" borderId="6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3" fontId="13" fillId="0" borderId="8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1">
      <selection activeCell="E2" sqref="E2:E4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5.421875" style="38" customWidth="1"/>
    <col min="4" max="4" width="12.28125" style="38" customWidth="1"/>
    <col min="5" max="5" width="13.00390625" style="1" customWidth="1"/>
    <col min="6" max="6" width="12.57421875" style="37" customWidth="1"/>
    <col min="7" max="16384" width="10.00390625" style="1" customWidth="1"/>
  </cols>
  <sheetData>
    <row r="1" ht="12.75" customHeight="1">
      <c r="E1" s="4" t="s">
        <v>25</v>
      </c>
    </row>
    <row r="2" spans="1:5" ht="12.75" customHeight="1">
      <c r="A2" s="5"/>
      <c r="B2" s="6"/>
      <c r="C2" s="39"/>
      <c r="D2" s="39"/>
      <c r="E2" s="8" t="s">
        <v>204</v>
      </c>
    </row>
    <row r="3" spans="1:5" ht="12.75" customHeight="1">
      <c r="A3" s="5"/>
      <c r="B3" s="6"/>
      <c r="C3" s="39"/>
      <c r="D3" s="39"/>
      <c r="E3" s="9" t="s">
        <v>1</v>
      </c>
    </row>
    <row r="4" spans="1:5" ht="12.75" customHeight="1">
      <c r="A4" s="5"/>
      <c r="B4" s="6"/>
      <c r="C4" s="39"/>
      <c r="D4" s="39"/>
      <c r="E4" s="9" t="s">
        <v>205</v>
      </c>
    </row>
    <row r="5" spans="1:5" ht="6.75" customHeight="1">
      <c r="A5" s="5"/>
      <c r="B5" s="6"/>
      <c r="C5" s="39"/>
      <c r="D5" s="39"/>
      <c r="E5" s="7"/>
    </row>
    <row r="6" spans="1:6" s="44" customFormat="1" ht="33" customHeight="1">
      <c r="A6" s="10" t="s">
        <v>71</v>
      </c>
      <c r="B6" s="40"/>
      <c r="C6" s="41"/>
      <c r="D6" s="41"/>
      <c r="E6" s="42"/>
      <c r="F6" s="43"/>
    </row>
    <row r="7" spans="1:6" s="3" customFormat="1" ht="12.75" customHeight="1" thickBot="1">
      <c r="A7" s="13"/>
      <c r="B7" s="11"/>
      <c r="C7" s="45"/>
      <c r="D7" s="45"/>
      <c r="F7" s="255" t="s">
        <v>2</v>
      </c>
    </row>
    <row r="8" spans="1:6" s="17" customFormat="1" ht="22.5" customHeight="1">
      <c r="A8" s="46" t="s">
        <v>3</v>
      </c>
      <c r="B8" s="15" t="s">
        <v>4</v>
      </c>
      <c r="C8" s="47" t="s">
        <v>5</v>
      </c>
      <c r="D8" s="148" t="s">
        <v>42</v>
      </c>
      <c r="E8" s="159" t="s">
        <v>6</v>
      </c>
      <c r="F8" s="16"/>
    </row>
    <row r="9" spans="1:6" s="17" customFormat="1" ht="13.5" customHeight="1">
      <c r="A9" s="48" t="s">
        <v>7</v>
      </c>
      <c r="B9" s="49"/>
      <c r="C9" s="50" t="s">
        <v>8</v>
      </c>
      <c r="D9" s="135" t="s">
        <v>10</v>
      </c>
      <c r="E9" s="117" t="s">
        <v>9</v>
      </c>
      <c r="F9" s="19" t="s">
        <v>10</v>
      </c>
    </row>
    <row r="10" spans="1:6" s="24" customFormat="1" ht="12.75" customHeight="1" thickBot="1">
      <c r="A10" s="87">
        <v>1</v>
      </c>
      <c r="B10" s="88">
        <v>2</v>
      </c>
      <c r="C10" s="142">
        <v>3</v>
      </c>
      <c r="D10" s="174">
        <v>4</v>
      </c>
      <c r="E10" s="172">
        <v>5</v>
      </c>
      <c r="F10" s="143">
        <v>6</v>
      </c>
    </row>
    <row r="11" spans="1:6" s="24" customFormat="1" ht="18" customHeight="1" thickBot="1" thickTop="1">
      <c r="A11" s="187" t="s">
        <v>129</v>
      </c>
      <c r="B11" s="186" t="s">
        <v>196</v>
      </c>
      <c r="C11" s="218" t="s">
        <v>131</v>
      </c>
      <c r="D11" s="191"/>
      <c r="E11" s="193">
        <f>E12</f>
        <v>12000</v>
      </c>
      <c r="F11" s="104">
        <f>F12</f>
        <v>12000</v>
      </c>
    </row>
    <row r="12" spans="1:6" s="24" customFormat="1" ht="15.75" customHeight="1" thickTop="1">
      <c r="A12" s="188" t="s">
        <v>130</v>
      </c>
      <c r="B12" s="184" t="s">
        <v>15</v>
      </c>
      <c r="C12" s="185"/>
      <c r="D12" s="192"/>
      <c r="E12" s="194">
        <f>SUM(E13:E14)</f>
        <v>12000</v>
      </c>
      <c r="F12" s="105">
        <f>SUM(F13:F14)</f>
        <v>12000</v>
      </c>
    </row>
    <row r="13" spans="1:6" s="24" customFormat="1" ht="16.5" customHeight="1">
      <c r="A13" s="31">
        <v>4300</v>
      </c>
      <c r="B13" s="129" t="s">
        <v>12</v>
      </c>
      <c r="C13" s="190"/>
      <c r="D13" s="177"/>
      <c r="E13" s="195"/>
      <c r="F13" s="53">
        <v>12000</v>
      </c>
    </row>
    <row r="14" spans="1:6" s="24" customFormat="1" ht="16.5" customHeight="1" thickBot="1">
      <c r="A14" s="31">
        <v>6050</v>
      </c>
      <c r="B14" s="110" t="s">
        <v>70</v>
      </c>
      <c r="C14" s="190"/>
      <c r="D14" s="177"/>
      <c r="E14" s="114">
        <v>12000</v>
      </c>
      <c r="F14" s="189"/>
    </row>
    <row r="15" spans="1:6" s="24" customFormat="1" ht="17.25" customHeight="1" thickBot="1" thickTop="1">
      <c r="A15" s="60">
        <v>600</v>
      </c>
      <c r="B15" s="131" t="s">
        <v>134</v>
      </c>
      <c r="C15" s="291"/>
      <c r="D15" s="312"/>
      <c r="E15" s="118">
        <f>E16+E21+E24</f>
        <v>228420</v>
      </c>
      <c r="F15" s="51">
        <f>F16+F21+F24</f>
        <v>261620</v>
      </c>
    </row>
    <row r="16" spans="1:6" s="24" customFormat="1" ht="16.5" customHeight="1" thickTop="1">
      <c r="A16" s="52">
        <v>60016</v>
      </c>
      <c r="B16" s="313" t="s">
        <v>135</v>
      </c>
      <c r="C16" s="293"/>
      <c r="D16" s="314"/>
      <c r="E16" s="119">
        <f>SUM(E17:E20)</f>
        <v>204040</v>
      </c>
      <c r="F16" s="54">
        <f>SUM(F17:F20)</f>
        <v>13900</v>
      </c>
    </row>
    <row r="17" spans="1:6" s="24" customFormat="1" ht="14.25" customHeight="1">
      <c r="A17" s="26">
        <v>4270</v>
      </c>
      <c r="B17" s="129" t="s">
        <v>149</v>
      </c>
      <c r="C17" s="528" t="s">
        <v>131</v>
      </c>
      <c r="D17" s="503"/>
      <c r="E17" s="114">
        <v>202700</v>
      </c>
      <c r="F17" s="57"/>
    </row>
    <row r="18" spans="1:6" s="24" customFormat="1" ht="13.5" customHeight="1">
      <c r="A18" s="31">
        <v>4300</v>
      </c>
      <c r="B18" s="226" t="s">
        <v>12</v>
      </c>
      <c r="C18" s="528" t="s">
        <v>131</v>
      </c>
      <c r="D18" s="503"/>
      <c r="E18" s="114"/>
      <c r="F18" s="57">
        <v>7700</v>
      </c>
    </row>
    <row r="19" spans="1:6" s="24" customFormat="1" ht="29.25" customHeight="1">
      <c r="A19" s="26">
        <v>4390</v>
      </c>
      <c r="B19" s="278" t="s">
        <v>79</v>
      </c>
      <c r="C19" s="528" t="s">
        <v>131</v>
      </c>
      <c r="D19" s="503"/>
      <c r="E19" s="114">
        <v>1340</v>
      </c>
      <c r="F19" s="57"/>
    </row>
    <row r="20" spans="1:6" s="24" customFormat="1" ht="28.5" customHeight="1">
      <c r="A20" s="31">
        <v>6050</v>
      </c>
      <c r="B20" s="110" t="s">
        <v>136</v>
      </c>
      <c r="C20" s="528" t="s">
        <v>63</v>
      </c>
      <c r="D20" s="177"/>
      <c r="E20" s="114"/>
      <c r="F20" s="57">
        <v>6200</v>
      </c>
    </row>
    <row r="21" spans="1:6" s="24" customFormat="1" ht="16.5" customHeight="1">
      <c r="A21" s="62">
        <v>60017</v>
      </c>
      <c r="B21" s="128" t="s">
        <v>187</v>
      </c>
      <c r="C21" s="529" t="s">
        <v>131</v>
      </c>
      <c r="D21" s="319"/>
      <c r="E21" s="111">
        <f>SUM(E22:E23)</f>
        <v>0</v>
      </c>
      <c r="F21" s="63">
        <f>SUM(F22:F23)</f>
        <v>223340</v>
      </c>
    </row>
    <row r="22" spans="1:6" s="24" customFormat="1" ht="15.75" customHeight="1">
      <c r="A22" s="26">
        <v>4270</v>
      </c>
      <c r="B22" s="129" t="s">
        <v>149</v>
      </c>
      <c r="C22" s="190"/>
      <c r="D22" s="177"/>
      <c r="E22" s="114"/>
      <c r="F22" s="57">
        <v>222000</v>
      </c>
    </row>
    <row r="23" spans="1:6" s="24" customFormat="1" ht="27.75" customHeight="1">
      <c r="A23" s="26">
        <v>4390</v>
      </c>
      <c r="B23" s="278" t="s">
        <v>79</v>
      </c>
      <c r="C23" s="190"/>
      <c r="D23" s="177"/>
      <c r="E23" s="114"/>
      <c r="F23" s="57">
        <v>1340</v>
      </c>
    </row>
    <row r="24" spans="1:6" s="24" customFormat="1" ht="18" customHeight="1">
      <c r="A24" s="62">
        <v>60095</v>
      </c>
      <c r="B24" s="128" t="s">
        <v>15</v>
      </c>
      <c r="C24" s="529" t="s">
        <v>131</v>
      </c>
      <c r="D24" s="319"/>
      <c r="E24" s="111">
        <f>SUM(E25:E35)</f>
        <v>24380</v>
      </c>
      <c r="F24" s="63">
        <f>SUM(F25:F35)</f>
        <v>24380</v>
      </c>
    </row>
    <row r="25" spans="1:6" s="24" customFormat="1" ht="18" customHeight="1">
      <c r="A25" s="210">
        <v>4120</v>
      </c>
      <c r="B25" s="94" t="s">
        <v>48</v>
      </c>
      <c r="C25" s="294"/>
      <c r="D25" s="503"/>
      <c r="E25" s="114">
        <v>8280</v>
      </c>
      <c r="F25" s="57"/>
    </row>
    <row r="26" spans="1:6" s="24" customFormat="1" ht="15" customHeight="1">
      <c r="A26" s="31">
        <v>4140</v>
      </c>
      <c r="B26" s="129" t="s">
        <v>75</v>
      </c>
      <c r="C26" s="294"/>
      <c r="D26" s="503"/>
      <c r="E26" s="114">
        <v>7000</v>
      </c>
      <c r="F26" s="57"/>
    </row>
    <row r="27" spans="1:6" s="24" customFormat="1" ht="16.5" customHeight="1">
      <c r="A27" s="210">
        <v>4210</v>
      </c>
      <c r="B27" s="217" t="s">
        <v>16</v>
      </c>
      <c r="C27" s="294"/>
      <c r="D27" s="503"/>
      <c r="E27" s="114"/>
      <c r="F27" s="57">
        <v>6600</v>
      </c>
    </row>
    <row r="28" spans="1:6" s="24" customFormat="1" ht="15" customHeight="1">
      <c r="A28" s="26">
        <v>4270</v>
      </c>
      <c r="B28" s="129" t="s">
        <v>149</v>
      </c>
      <c r="C28" s="294"/>
      <c r="D28" s="503"/>
      <c r="E28" s="114"/>
      <c r="F28" s="57">
        <v>7000</v>
      </c>
    </row>
    <row r="29" spans="1:6" s="24" customFormat="1" ht="18" customHeight="1">
      <c r="A29" s="31">
        <v>4300</v>
      </c>
      <c r="B29" s="226" t="s">
        <v>12</v>
      </c>
      <c r="C29" s="294"/>
      <c r="D29" s="503"/>
      <c r="E29" s="114"/>
      <c r="F29" s="57">
        <v>6500</v>
      </c>
    </row>
    <row r="30" spans="1:6" s="24" customFormat="1" ht="18" customHeight="1">
      <c r="A30" s="31">
        <v>4350</v>
      </c>
      <c r="B30" s="231" t="s">
        <v>50</v>
      </c>
      <c r="C30" s="294"/>
      <c r="D30" s="503"/>
      <c r="E30" s="114"/>
      <c r="F30" s="57">
        <v>1200</v>
      </c>
    </row>
    <row r="31" spans="1:6" s="24" customFormat="1" ht="44.25" customHeight="1">
      <c r="A31" s="210">
        <v>4370</v>
      </c>
      <c r="B31" s="285" t="s">
        <v>36</v>
      </c>
      <c r="C31" s="294"/>
      <c r="D31" s="503"/>
      <c r="E31" s="114">
        <v>4000</v>
      </c>
      <c r="F31" s="57"/>
    </row>
    <row r="32" spans="1:6" s="24" customFormat="1" ht="18" customHeight="1">
      <c r="A32" s="31">
        <v>4410</v>
      </c>
      <c r="B32" s="127" t="s">
        <v>17</v>
      </c>
      <c r="C32" s="294"/>
      <c r="D32" s="503"/>
      <c r="E32" s="114">
        <v>3000</v>
      </c>
      <c r="F32" s="57"/>
    </row>
    <row r="33" spans="1:6" s="24" customFormat="1" ht="18" customHeight="1">
      <c r="A33" s="31">
        <v>4480</v>
      </c>
      <c r="B33" s="110" t="s">
        <v>80</v>
      </c>
      <c r="C33" s="294"/>
      <c r="D33" s="503"/>
      <c r="E33" s="114">
        <v>800</v>
      </c>
      <c r="F33" s="57"/>
    </row>
    <row r="34" spans="1:6" s="24" customFormat="1" ht="28.5" customHeight="1">
      <c r="A34" s="210">
        <v>4740</v>
      </c>
      <c r="B34" s="144" t="s">
        <v>20</v>
      </c>
      <c r="C34" s="190"/>
      <c r="D34" s="177"/>
      <c r="E34" s="114">
        <v>1300</v>
      </c>
      <c r="F34" s="57"/>
    </row>
    <row r="35" spans="1:6" s="24" customFormat="1" ht="28.5" customHeight="1" thickBot="1">
      <c r="A35" s="210">
        <v>4750</v>
      </c>
      <c r="B35" s="300" t="s">
        <v>28</v>
      </c>
      <c r="C35" s="190"/>
      <c r="D35" s="177"/>
      <c r="E35" s="114"/>
      <c r="F35" s="57">
        <v>3080</v>
      </c>
    </row>
    <row r="36" spans="1:6" s="24" customFormat="1" ht="18" customHeight="1" thickBot="1" thickTop="1">
      <c r="A36" s="60">
        <v>700</v>
      </c>
      <c r="B36" s="131" t="s">
        <v>59</v>
      </c>
      <c r="C36" s="530" t="s">
        <v>60</v>
      </c>
      <c r="D36" s="312"/>
      <c r="E36" s="118">
        <f>E37</f>
        <v>500</v>
      </c>
      <c r="F36" s="51">
        <f>F37</f>
        <v>500</v>
      </c>
    </row>
    <row r="37" spans="1:6" s="24" customFormat="1" ht="18.75" customHeight="1" thickTop="1">
      <c r="A37" s="52">
        <v>70005</v>
      </c>
      <c r="B37" s="313" t="s">
        <v>61</v>
      </c>
      <c r="C37" s="293"/>
      <c r="D37" s="314"/>
      <c r="E37" s="119">
        <f>SUM(E38:E39)</f>
        <v>500</v>
      </c>
      <c r="F37" s="54">
        <f>SUM(F38:F39)</f>
        <v>500</v>
      </c>
    </row>
    <row r="38" spans="1:6" s="24" customFormat="1" ht="30" customHeight="1">
      <c r="A38" s="31">
        <v>4400</v>
      </c>
      <c r="B38" s="110" t="s">
        <v>132</v>
      </c>
      <c r="C38" s="190"/>
      <c r="D38" s="177"/>
      <c r="E38" s="114">
        <v>500</v>
      </c>
      <c r="F38" s="57"/>
    </row>
    <row r="39" spans="1:6" s="24" customFormat="1" ht="18" customHeight="1">
      <c r="A39" s="349">
        <v>4610</v>
      </c>
      <c r="B39" s="507" t="s">
        <v>82</v>
      </c>
      <c r="C39" s="493"/>
      <c r="D39" s="508"/>
      <c r="E39" s="479"/>
      <c r="F39" s="327">
        <v>500</v>
      </c>
    </row>
    <row r="40" spans="1:6" s="3" customFormat="1" ht="21.75" customHeight="1" thickBot="1">
      <c r="A40" s="480">
        <v>750</v>
      </c>
      <c r="B40" s="509" t="s">
        <v>11</v>
      </c>
      <c r="C40" s="481"/>
      <c r="D40" s="482"/>
      <c r="E40" s="483">
        <f>E41+E47</f>
        <v>62106</v>
      </c>
      <c r="F40" s="484">
        <f>F41+F47</f>
        <v>62106</v>
      </c>
    </row>
    <row r="41" spans="1:6" s="3" customFormat="1" ht="16.5" customHeight="1" thickTop="1">
      <c r="A41" s="150">
        <v>75023</v>
      </c>
      <c r="B41" s="228" t="s">
        <v>77</v>
      </c>
      <c r="C41" s="229" t="s">
        <v>26</v>
      </c>
      <c r="D41" s="230"/>
      <c r="E41" s="203">
        <f>E42+E43+E44</f>
        <v>62045</v>
      </c>
      <c r="F41" s="180">
        <f>F42+F43+F44</f>
        <v>62045</v>
      </c>
    </row>
    <row r="42" spans="1:6" s="3" customFormat="1" ht="18" customHeight="1">
      <c r="A42" s="26">
        <v>4270</v>
      </c>
      <c r="B42" s="129" t="s">
        <v>106</v>
      </c>
      <c r="C42" s="108"/>
      <c r="D42" s="167"/>
      <c r="E42" s="113">
        <v>60045</v>
      </c>
      <c r="F42" s="55"/>
    </row>
    <row r="43" spans="1:6" s="3" customFormat="1" ht="16.5" customHeight="1">
      <c r="A43" s="26">
        <v>4440</v>
      </c>
      <c r="B43" s="268" t="s">
        <v>87</v>
      </c>
      <c r="C43" s="108"/>
      <c r="D43" s="167"/>
      <c r="E43" s="113"/>
      <c r="F43" s="55">
        <v>60045</v>
      </c>
    </row>
    <row r="44" spans="1:6" s="3" customFormat="1" ht="18.75" customHeight="1">
      <c r="A44" s="26">
        <v>6050</v>
      </c>
      <c r="B44" s="110" t="s">
        <v>70</v>
      </c>
      <c r="C44" s="108"/>
      <c r="D44" s="167"/>
      <c r="E44" s="113">
        <f>E46+E45</f>
        <v>2000</v>
      </c>
      <c r="F44" s="55">
        <f>F45+F46</f>
        <v>2000</v>
      </c>
    </row>
    <row r="45" spans="1:6" s="3" customFormat="1" ht="15" customHeight="1">
      <c r="A45" s="97"/>
      <c r="B45" s="531" t="s">
        <v>100</v>
      </c>
      <c r="C45" s="147"/>
      <c r="D45" s="179"/>
      <c r="E45" s="160">
        <v>2000</v>
      </c>
      <c r="F45" s="145"/>
    </row>
    <row r="46" spans="1:6" s="59" customFormat="1" ht="16.5" customHeight="1">
      <c r="A46" s="263"/>
      <c r="B46" s="532" t="s">
        <v>101</v>
      </c>
      <c r="C46" s="266"/>
      <c r="D46" s="267"/>
      <c r="E46" s="269"/>
      <c r="F46" s="491">
        <v>2000</v>
      </c>
    </row>
    <row r="47" spans="1:8" s="3" customFormat="1" ht="17.25" customHeight="1">
      <c r="A47" s="29">
        <v>75095</v>
      </c>
      <c r="B47" s="130" t="s">
        <v>15</v>
      </c>
      <c r="C47" s="134" t="s">
        <v>33</v>
      </c>
      <c r="D47" s="166"/>
      <c r="E47" s="162">
        <f>E48</f>
        <v>61</v>
      </c>
      <c r="F47" s="58">
        <f>F48</f>
        <v>61</v>
      </c>
      <c r="H47" s="95"/>
    </row>
    <row r="48" spans="1:8" s="3" customFormat="1" ht="16.5" customHeight="1">
      <c r="A48" s="97"/>
      <c r="B48" s="270" t="s">
        <v>102</v>
      </c>
      <c r="C48" s="271"/>
      <c r="D48" s="272"/>
      <c r="E48" s="273">
        <f>E49+E50</f>
        <v>61</v>
      </c>
      <c r="F48" s="274">
        <f>F49+F50</f>
        <v>61</v>
      </c>
      <c r="H48" s="95"/>
    </row>
    <row r="49" spans="1:8" s="59" customFormat="1" ht="15.75" customHeight="1">
      <c r="A49" s="26">
        <v>4110</v>
      </c>
      <c r="B49" s="277" t="s">
        <v>21</v>
      </c>
      <c r="C49" s="275"/>
      <c r="D49" s="276"/>
      <c r="E49" s="113"/>
      <c r="F49" s="55">
        <v>61</v>
      </c>
      <c r="H49" s="96"/>
    </row>
    <row r="50" spans="1:8" s="59" customFormat="1" ht="15.75" customHeight="1" thickBot="1">
      <c r="A50" s="31">
        <v>4170</v>
      </c>
      <c r="B50" s="129" t="s">
        <v>22</v>
      </c>
      <c r="C50" s="259"/>
      <c r="D50" s="260"/>
      <c r="E50" s="114">
        <v>61</v>
      </c>
      <c r="F50" s="256"/>
      <c r="H50" s="96"/>
    </row>
    <row r="51" spans="1:8" s="59" customFormat="1" ht="21" customHeight="1" thickBot="1" thickTop="1">
      <c r="A51" s="60">
        <v>758</v>
      </c>
      <c r="B51" s="138" t="s">
        <v>67</v>
      </c>
      <c r="C51" s="280"/>
      <c r="D51" s="121">
        <f>D52</f>
        <v>180793</v>
      </c>
      <c r="E51" s="118">
        <f>E54</f>
        <v>11157</v>
      </c>
      <c r="F51" s="51">
        <f>F54</f>
        <v>0</v>
      </c>
      <c r="H51" s="96"/>
    </row>
    <row r="52" spans="1:8" s="59" customFormat="1" ht="30.75" customHeight="1" thickTop="1">
      <c r="A52" s="213">
        <v>75801</v>
      </c>
      <c r="B52" s="388" t="s">
        <v>161</v>
      </c>
      <c r="C52" s="281"/>
      <c r="D52" s="122">
        <f>D53</f>
        <v>180793</v>
      </c>
      <c r="E52" s="119"/>
      <c r="F52" s="54"/>
      <c r="H52" s="96"/>
    </row>
    <row r="53" spans="1:8" s="59" customFormat="1" ht="17.25" customHeight="1">
      <c r="A53" s="402">
        <v>2920</v>
      </c>
      <c r="B53" s="403" t="s">
        <v>160</v>
      </c>
      <c r="C53" s="401"/>
      <c r="D53" s="124">
        <v>180793</v>
      </c>
      <c r="E53" s="111"/>
      <c r="F53" s="63"/>
      <c r="H53" s="96"/>
    </row>
    <row r="54" spans="1:8" s="59" customFormat="1" ht="17.25" customHeight="1">
      <c r="A54" s="395">
        <v>75818</v>
      </c>
      <c r="B54" s="396" t="s">
        <v>68</v>
      </c>
      <c r="C54" s="397"/>
      <c r="D54" s="398"/>
      <c r="E54" s="399">
        <f>SUM(E55:E57)</f>
        <v>11157</v>
      </c>
      <c r="F54" s="400">
        <f>F57</f>
        <v>0</v>
      </c>
      <c r="H54" s="96"/>
    </row>
    <row r="55" spans="1:8" s="59" customFormat="1" ht="21" customHeight="1">
      <c r="A55" s="323">
        <v>6800</v>
      </c>
      <c r="B55" s="324" t="s">
        <v>133</v>
      </c>
      <c r="C55" s="257"/>
      <c r="D55" s="258"/>
      <c r="E55" s="114">
        <v>6200</v>
      </c>
      <c r="F55" s="315"/>
      <c r="H55" s="96"/>
    </row>
    <row r="56" spans="1:8" s="59" customFormat="1" ht="30.75" customHeight="1">
      <c r="A56" s="181">
        <v>4810</v>
      </c>
      <c r="B56" s="325" t="s">
        <v>144</v>
      </c>
      <c r="C56" s="257"/>
      <c r="D56" s="258"/>
      <c r="E56" s="114">
        <v>187</v>
      </c>
      <c r="F56" s="315"/>
      <c r="H56" s="96"/>
    </row>
    <row r="57" spans="1:8" s="59" customFormat="1" ht="18.75" customHeight="1" thickBot="1">
      <c r="A57" s="181">
        <v>4810</v>
      </c>
      <c r="B57" s="325" t="s">
        <v>107</v>
      </c>
      <c r="C57" s="533"/>
      <c r="D57" s="534"/>
      <c r="E57" s="114">
        <v>4770</v>
      </c>
      <c r="F57" s="57"/>
      <c r="H57" s="96"/>
    </row>
    <row r="58" spans="1:8" s="28" customFormat="1" ht="19.5" customHeight="1" thickBot="1" thickTop="1">
      <c r="A58" s="25">
        <v>801</v>
      </c>
      <c r="B58" s="125" t="s">
        <v>13</v>
      </c>
      <c r="C58" s="133" t="s">
        <v>14</v>
      </c>
      <c r="D58" s="175"/>
      <c r="E58" s="161">
        <f>E59+E80+E86+E88+E106+E113</f>
        <v>103796</v>
      </c>
      <c r="F58" s="27">
        <f>F59+F80+F86+F88+F106+F113</f>
        <v>183656</v>
      </c>
      <c r="G58" s="101"/>
      <c r="H58" s="101"/>
    </row>
    <row r="59" spans="1:6" s="3" customFormat="1" ht="19.5" customHeight="1" thickTop="1">
      <c r="A59" s="29">
        <v>80101</v>
      </c>
      <c r="B59" s="130" t="s">
        <v>34</v>
      </c>
      <c r="C59" s="134"/>
      <c r="D59" s="166"/>
      <c r="E59" s="162">
        <f>SUM(E60:E79)</f>
        <v>38203</v>
      </c>
      <c r="F59" s="58">
        <f>SUM(F60:F79)</f>
        <v>125782</v>
      </c>
    </row>
    <row r="60" spans="1:6" s="3" customFormat="1" ht="31.5" customHeight="1">
      <c r="A60" s="219" t="s">
        <v>90</v>
      </c>
      <c r="B60" s="144" t="s">
        <v>91</v>
      </c>
      <c r="C60" s="261"/>
      <c r="D60" s="262"/>
      <c r="E60" s="114"/>
      <c r="F60" s="57">
        <v>8728</v>
      </c>
    </row>
    <row r="61" spans="1:6" s="3" customFormat="1" ht="18.75" customHeight="1">
      <c r="A61" s="210">
        <v>3020</v>
      </c>
      <c r="B61" s="285" t="s">
        <v>109</v>
      </c>
      <c r="C61" s="321"/>
      <c r="D61" s="322"/>
      <c r="E61" s="114"/>
      <c r="F61" s="57">
        <v>700</v>
      </c>
    </row>
    <row r="62" spans="1:6" s="3" customFormat="1" ht="18.75" customHeight="1">
      <c r="A62" s="210">
        <v>4010</v>
      </c>
      <c r="B62" s="285" t="s">
        <v>110</v>
      </c>
      <c r="C62" s="321"/>
      <c r="D62" s="322"/>
      <c r="E62" s="114"/>
      <c r="F62" s="57">
        <v>14300</v>
      </c>
    </row>
    <row r="63" spans="1:6" s="3" customFormat="1" ht="21" customHeight="1">
      <c r="A63" s="210">
        <v>4110</v>
      </c>
      <c r="B63" s="94" t="s">
        <v>21</v>
      </c>
      <c r="C63" s="321"/>
      <c r="D63" s="322"/>
      <c r="E63" s="114">
        <v>16760</v>
      </c>
      <c r="F63" s="57"/>
    </row>
    <row r="64" spans="1:6" s="3" customFormat="1" ht="18.75" customHeight="1">
      <c r="A64" s="210">
        <v>4120</v>
      </c>
      <c r="B64" s="94" t="s">
        <v>48</v>
      </c>
      <c r="C64" s="321"/>
      <c r="D64" s="322"/>
      <c r="E64" s="114">
        <v>8550</v>
      </c>
      <c r="F64" s="57"/>
    </row>
    <row r="65" spans="1:6" s="3" customFormat="1" ht="18" customHeight="1">
      <c r="A65" s="31">
        <v>4140</v>
      </c>
      <c r="B65" s="129" t="s">
        <v>75</v>
      </c>
      <c r="C65" s="321"/>
      <c r="D65" s="322"/>
      <c r="E65" s="114"/>
      <c r="F65" s="57">
        <v>400</v>
      </c>
    </row>
    <row r="66" spans="1:6" s="3" customFormat="1" ht="18.75" customHeight="1">
      <c r="A66" s="210">
        <v>4170</v>
      </c>
      <c r="B66" s="94" t="s">
        <v>22</v>
      </c>
      <c r="C66" s="321"/>
      <c r="D66" s="322"/>
      <c r="E66" s="114">
        <v>5000</v>
      </c>
      <c r="F66" s="57"/>
    </row>
    <row r="67" spans="1:6" s="3" customFormat="1" ht="18" customHeight="1">
      <c r="A67" s="210">
        <v>4210</v>
      </c>
      <c r="B67" s="217" t="s">
        <v>16</v>
      </c>
      <c r="C67" s="321"/>
      <c r="D67" s="322"/>
      <c r="E67" s="114"/>
      <c r="F67" s="57">
        <v>19254</v>
      </c>
    </row>
    <row r="68" spans="1:6" s="3" customFormat="1" ht="20.25" customHeight="1">
      <c r="A68" s="210">
        <v>4260</v>
      </c>
      <c r="B68" s="171" t="s">
        <v>32</v>
      </c>
      <c r="C68" s="321"/>
      <c r="D68" s="322"/>
      <c r="E68" s="114"/>
      <c r="F68" s="57">
        <v>1800</v>
      </c>
    </row>
    <row r="69" spans="1:6" s="59" customFormat="1" ht="17.25" customHeight="1">
      <c r="A69" s="26">
        <v>4270</v>
      </c>
      <c r="B69" s="129" t="s">
        <v>149</v>
      </c>
      <c r="C69" s="102"/>
      <c r="D69" s="165"/>
      <c r="E69" s="114"/>
      <c r="F69" s="57">
        <v>80000</v>
      </c>
    </row>
    <row r="70" spans="1:6" s="59" customFormat="1" ht="17.25" customHeight="1">
      <c r="A70" s="31">
        <v>4280</v>
      </c>
      <c r="B70" s="171" t="s">
        <v>35</v>
      </c>
      <c r="C70" s="102"/>
      <c r="D70" s="165"/>
      <c r="E70" s="114"/>
      <c r="F70" s="57">
        <v>600</v>
      </c>
    </row>
    <row r="71" spans="1:6" s="59" customFormat="1" ht="16.5" customHeight="1">
      <c r="A71" s="31">
        <v>4300</v>
      </c>
      <c r="B71" s="226" t="s">
        <v>12</v>
      </c>
      <c r="C71" s="102"/>
      <c r="D71" s="165"/>
      <c r="E71" s="114">
        <v>500</v>
      </c>
      <c r="F71" s="57"/>
    </row>
    <row r="72" spans="1:6" s="59" customFormat="1" ht="15" customHeight="1">
      <c r="A72" s="31">
        <v>4350</v>
      </c>
      <c r="B72" s="231" t="s">
        <v>50</v>
      </c>
      <c r="C72" s="102"/>
      <c r="D72" s="165"/>
      <c r="E72" s="114">
        <v>595</v>
      </c>
      <c r="F72" s="57"/>
    </row>
    <row r="73" spans="1:6" s="59" customFormat="1" ht="44.25" customHeight="1">
      <c r="A73" s="492">
        <v>4370</v>
      </c>
      <c r="B73" s="510" t="s">
        <v>36</v>
      </c>
      <c r="C73" s="362"/>
      <c r="D73" s="393"/>
      <c r="E73" s="479">
        <v>1595</v>
      </c>
      <c r="F73" s="327"/>
    </row>
    <row r="74" spans="1:6" s="59" customFormat="1" ht="30" customHeight="1">
      <c r="A74" s="26">
        <v>4390</v>
      </c>
      <c r="B74" s="278" t="s">
        <v>79</v>
      </c>
      <c r="C74" s="102"/>
      <c r="D74" s="165"/>
      <c r="E74" s="114">
        <v>10</v>
      </c>
      <c r="F74" s="57"/>
    </row>
    <row r="75" spans="1:6" s="59" customFormat="1" ht="19.5" customHeight="1">
      <c r="A75" s="31">
        <v>4410</v>
      </c>
      <c r="B75" s="127" t="s">
        <v>17</v>
      </c>
      <c r="C75" s="102"/>
      <c r="D75" s="165"/>
      <c r="E75" s="114">
        <v>1950</v>
      </c>
      <c r="F75" s="57"/>
    </row>
    <row r="76" spans="1:6" s="59" customFormat="1" ht="21" customHeight="1">
      <c r="A76" s="31">
        <v>4430</v>
      </c>
      <c r="B76" s="129" t="s">
        <v>19</v>
      </c>
      <c r="C76" s="102"/>
      <c r="D76" s="165"/>
      <c r="E76" s="114">
        <v>1300</v>
      </c>
      <c r="F76" s="57"/>
    </row>
    <row r="77" spans="1:6" s="59" customFormat="1" ht="31.5" customHeight="1">
      <c r="A77" s="210">
        <v>4700</v>
      </c>
      <c r="B77" s="285" t="s">
        <v>27</v>
      </c>
      <c r="C77" s="102"/>
      <c r="D77" s="165"/>
      <c r="E77" s="114">
        <v>400</v>
      </c>
      <c r="F77" s="57"/>
    </row>
    <row r="78" spans="1:6" s="59" customFormat="1" ht="32.25" customHeight="1">
      <c r="A78" s="210">
        <v>4740</v>
      </c>
      <c r="B78" s="144" t="s">
        <v>20</v>
      </c>
      <c r="C78" s="102"/>
      <c r="D78" s="165"/>
      <c r="E78" s="114">
        <v>1100</v>
      </c>
      <c r="F78" s="57"/>
    </row>
    <row r="79" spans="1:6" s="59" customFormat="1" ht="31.5" customHeight="1">
      <c r="A79" s="210">
        <v>4750</v>
      </c>
      <c r="B79" s="300" t="s">
        <v>28</v>
      </c>
      <c r="C79" s="102"/>
      <c r="D79" s="165"/>
      <c r="E79" s="114">
        <v>443</v>
      </c>
      <c r="F79" s="57"/>
    </row>
    <row r="80" spans="1:6" s="59" customFormat="1" ht="20.25" customHeight="1">
      <c r="A80" s="62">
        <v>80103</v>
      </c>
      <c r="B80" s="326" t="s">
        <v>147</v>
      </c>
      <c r="C80" s="116"/>
      <c r="D80" s="168"/>
      <c r="E80" s="111">
        <f>SUM(E81:E85)</f>
        <v>4200</v>
      </c>
      <c r="F80" s="63">
        <f>SUM(F81:F85)</f>
        <v>1800</v>
      </c>
    </row>
    <row r="81" spans="1:6" s="59" customFormat="1" ht="16.5" customHeight="1">
      <c r="A81" s="210">
        <v>3020</v>
      </c>
      <c r="B81" s="285" t="s">
        <v>109</v>
      </c>
      <c r="C81" s="102"/>
      <c r="D81" s="165"/>
      <c r="E81" s="114">
        <v>200</v>
      </c>
      <c r="F81" s="57"/>
    </row>
    <row r="82" spans="1:6" s="59" customFormat="1" ht="17.25" customHeight="1">
      <c r="A82" s="210">
        <v>4010</v>
      </c>
      <c r="B82" s="285" t="s">
        <v>110</v>
      </c>
      <c r="C82" s="102"/>
      <c r="D82" s="165"/>
      <c r="E82" s="114">
        <v>3700</v>
      </c>
      <c r="F82" s="57"/>
    </row>
    <row r="83" spans="1:6" s="59" customFormat="1" ht="18.75" customHeight="1">
      <c r="A83" s="210">
        <v>4110</v>
      </c>
      <c r="B83" s="94" t="s">
        <v>21</v>
      </c>
      <c r="C83" s="102"/>
      <c r="D83" s="165"/>
      <c r="E83" s="114"/>
      <c r="F83" s="57">
        <v>1600</v>
      </c>
    </row>
    <row r="84" spans="1:6" s="100" customFormat="1" ht="18" customHeight="1">
      <c r="A84" s="210">
        <v>4120</v>
      </c>
      <c r="B84" s="94" t="s">
        <v>48</v>
      </c>
      <c r="C84" s="147"/>
      <c r="D84" s="179"/>
      <c r="E84" s="114">
        <v>300</v>
      </c>
      <c r="F84" s="57"/>
    </row>
    <row r="85" spans="1:6" s="100" customFormat="1" ht="19.5" customHeight="1">
      <c r="A85" s="31">
        <v>4240</v>
      </c>
      <c r="B85" s="226" t="s">
        <v>86</v>
      </c>
      <c r="C85" s="147"/>
      <c r="D85" s="179"/>
      <c r="E85" s="114"/>
      <c r="F85" s="57">
        <v>200</v>
      </c>
    </row>
    <row r="86" spans="1:6" s="100" customFormat="1" ht="20.25" customHeight="1">
      <c r="A86" s="62">
        <v>80104</v>
      </c>
      <c r="B86" s="137" t="s">
        <v>138</v>
      </c>
      <c r="C86" s="298"/>
      <c r="D86" s="319"/>
      <c r="E86" s="111">
        <f>SUM(E87:E87)</f>
        <v>5600</v>
      </c>
      <c r="F86" s="63">
        <f>SUM(F87:F87)</f>
        <v>0</v>
      </c>
    </row>
    <row r="87" spans="1:6" s="100" customFormat="1" ht="33" customHeight="1">
      <c r="A87" s="254" t="s">
        <v>90</v>
      </c>
      <c r="B87" s="144" t="s">
        <v>91</v>
      </c>
      <c r="C87" s="485"/>
      <c r="D87" s="486"/>
      <c r="E87" s="329">
        <v>5600</v>
      </c>
      <c r="F87" s="487"/>
    </row>
    <row r="88" spans="1:6" s="3" customFormat="1" ht="21" customHeight="1">
      <c r="A88" s="29">
        <v>80110</v>
      </c>
      <c r="B88" s="130" t="s">
        <v>37</v>
      </c>
      <c r="C88" s="134"/>
      <c r="D88" s="166"/>
      <c r="E88" s="162">
        <f>SUM(E89:E105)</f>
        <v>42023</v>
      </c>
      <c r="F88" s="58">
        <f>SUM(F89:F105)</f>
        <v>42887</v>
      </c>
    </row>
    <row r="89" spans="1:6" s="3" customFormat="1" ht="34.5" customHeight="1">
      <c r="A89" s="320" t="s">
        <v>90</v>
      </c>
      <c r="B89" s="144" t="s">
        <v>91</v>
      </c>
      <c r="C89" s="261"/>
      <c r="D89" s="262"/>
      <c r="E89" s="114">
        <v>13092</v>
      </c>
      <c r="F89" s="66"/>
    </row>
    <row r="90" spans="1:6" s="3" customFormat="1" ht="17.25" customHeight="1">
      <c r="A90" s="210">
        <v>4010</v>
      </c>
      <c r="B90" s="285" t="s">
        <v>110</v>
      </c>
      <c r="C90" s="261"/>
      <c r="D90" s="262"/>
      <c r="E90" s="113"/>
      <c r="F90" s="57">
        <v>39500</v>
      </c>
    </row>
    <row r="91" spans="1:6" s="3" customFormat="1" ht="20.25" customHeight="1">
      <c r="A91" s="210">
        <v>4110</v>
      </c>
      <c r="B91" s="94" t="s">
        <v>21</v>
      </c>
      <c r="C91" s="261"/>
      <c r="D91" s="262"/>
      <c r="E91" s="113">
        <v>6200</v>
      </c>
      <c r="F91" s="57"/>
    </row>
    <row r="92" spans="1:6" s="3" customFormat="1" ht="18" customHeight="1">
      <c r="A92" s="210">
        <v>4120</v>
      </c>
      <c r="B92" s="94" t="s">
        <v>48</v>
      </c>
      <c r="C92" s="261"/>
      <c r="D92" s="262"/>
      <c r="E92" s="113">
        <v>2410</v>
      </c>
      <c r="F92" s="57"/>
    </row>
    <row r="93" spans="1:6" s="3" customFormat="1" ht="17.25" customHeight="1">
      <c r="A93" s="210">
        <v>4170</v>
      </c>
      <c r="B93" s="94" t="s">
        <v>22</v>
      </c>
      <c r="C93" s="261"/>
      <c r="D93" s="262"/>
      <c r="E93" s="113"/>
      <c r="F93" s="57">
        <v>1550</v>
      </c>
    </row>
    <row r="94" spans="1:6" s="3" customFormat="1" ht="18" customHeight="1">
      <c r="A94" s="210">
        <v>4210</v>
      </c>
      <c r="B94" s="217" t="s">
        <v>16</v>
      </c>
      <c r="C94" s="261"/>
      <c r="D94" s="262"/>
      <c r="E94" s="113"/>
      <c r="F94" s="57">
        <v>1037</v>
      </c>
    </row>
    <row r="95" spans="1:6" s="3" customFormat="1" ht="18.75" customHeight="1">
      <c r="A95" s="210">
        <v>4260</v>
      </c>
      <c r="B95" s="171" t="s">
        <v>32</v>
      </c>
      <c r="C95" s="261"/>
      <c r="D95" s="262"/>
      <c r="E95" s="113">
        <v>15000</v>
      </c>
      <c r="F95" s="57"/>
    </row>
    <row r="96" spans="1:6" s="3" customFormat="1" ht="18" customHeight="1">
      <c r="A96" s="31">
        <v>4280</v>
      </c>
      <c r="B96" s="171" t="s">
        <v>35</v>
      </c>
      <c r="C96" s="261"/>
      <c r="D96" s="262"/>
      <c r="E96" s="113">
        <v>687</v>
      </c>
      <c r="F96" s="57"/>
    </row>
    <row r="97" spans="1:6" s="3" customFormat="1" ht="18" customHeight="1">
      <c r="A97" s="31">
        <v>4300</v>
      </c>
      <c r="B97" s="226" t="s">
        <v>12</v>
      </c>
      <c r="C97" s="261"/>
      <c r="D97" s="262"/>
      <c r="E97" s="113"/>
      <c r="F97" s="57">
        <v>800</v>
      </c>
    </row>
    <row r="98" spans="1:6" s="3" customFormat="1" ht="18.75" customHeight="1">
      <c r="A98" s="31">
        <v>4350</v>
      </c>
      <c r="B98" s="231" t="s">
        <v>50</v>
      </c>
      <c r="C98" s="261"/>
      <c r="D98" s="262"/>
      <c r="E98" s="113">
        <v>52</v>
      </c>
      <c r="F98" s="57"/>
    </row>
    <row r="99" spans="1:6" s="3" customFormat="1" ht="47.25" customHeight="1">
      <c r="A99" s="320" t="s">
        <v>150</v>
      </c>
      <c r="B99" s="285" t="s">
        <v>151</v>
      </c>
      <c r="C99" s="261"/>
      <c r="D99" s="262"/>
      <c r="E99" s="113">
        <v>90</v>
      </c>
      <c r="F99" s="57"/>
    </row>
    <row r="100" spans="1:6" s="59" customFormat="1" ht="45.75" customHeight="1">
      <c r="A100" s="210">
        <v>4370</v>
      </c>
      <c r="B100" s="285" t="s">
        <v>36</v>
      </c>
      <c r="C100" s="108"/>
      <c r="D100" s="167"/>
      <c r="E100" s="113">
        <v>1280</v>
      </c>
      <c r="F100" s="57"/>
    </row>
    <row r="101" spans="1:6" s="59" customFormat="1" ht="31.5" customHeight="1">
      <c r="A101" s="263">
        <v>4390</v>
      </c>
      <c r="B101" s="535" t="s">
        <v>79</v>
      </c>
      <c r="C101" s="232"/>
      <c r="D101" s="176"/>
      <c r="E101" s="233">
        <v>10</v>
      </c>
      <c r="F101" s="327"/>
    </row>
    <row r="102" spans="1:6" s="59" customFormat="1" ht="19.5" customHeight="1">
      <c r="A102" s="31">
        <v>4410</v>
      </c>
      <c r="B102" s="127" t="s">
        <v>17</v>
      </c>
      <c r="C102" s="108"/>
      <c r="D102" s="167"/>
      <c r="E102" s="113">
        <v>1900</v>
      </c>
      <c r="F102" s="57"/>
    </row>
    <row r="103" spans="1:6" s="59" customFormat="1" ht="31.5" customHeight="1">
      <c r="A103" s="210">
        <v>4700</v>
      </c>
      <c r="B103" s="285" t="s">
        <v>27</v>
      </c>
      <c r="C103" s="108"/>
      <c r="D103" s="167"/>
      <c r="E103" s="113">
        <v>340</v>
      </c>
      <c r="F103" s="57"/>
    </row>
    <row r="104" spans="1:6" s="59" customFormat="1" ht="30" customHeight="1">
      <c r="A104" s="210">
        <v>4740</v>
      </c>
      <c r="B104" s="144" t="s">
        <v>20</v>
      </c>
      <c r="C104" s="108"/>
      <c r="D104" s="167"/>
      <c r="E104" s="113">
        <v>400</v>
      </c>
      <c r="F104" s="57"/>
    </row>
    <row r="105" spans="1:6" s="59" customFormat="1" ht="29.25" customHeight="1">
      <c r="A105" s="210">
        <v>4750</v>
      </c>
      <c r="B105" s="300" t="s">
        <v>28</v>
      </c>
      <c r="C105" s="232"/>
      <c r="D105" s="176"/>
      <c r="E105" s="233">
        <v>562</v>
      </c>
      <c r="F105" s="327"/>
    </row>
    <row r="106" spans="1:6" s="59" customFormat="1" ht="20.25" customHeight="1">
      <c r="A106" s="62">
        <v>80146</v>
      </c>
      <c r="B106" s="137" t="s">
        <v>38</v>
      </c>
      <c r="C106" s="116"/>
      <c r="D106" s="168"/>
      <c r="E106" s="111">
        <f>SUM(E107:E112)</f>
        <v>10920</v>
      </c>
      <c r="F106" s="63">
        <f>SUM(F107:F112)</f>
        <v>6790</v>
      </c>
    </row>
    <row r="107" spans="1:6" s="59" customFormat="1" ht="20.25" customHeight="1">
      <c r="A107" s="210">
        <v>4110</v>
      </c>
      <c r="B107" s="94" t="s">
        <v>21</v>
      </c>
      <c r="C107" s="102"/>
      <c r="D107" s="165"/>
      <c r="E107" s="114">
        <v>650</v>
      </c>
      <c r="F107" s="57"/>
    </row>
    <row r="108" spans="1:6" s="59" customFormat="1" ht="18" customHeight="1">
      <c r="A108" s="210">
        <v>4120</v>
      </c>
      <c r="B108" s="94" t="s">
        <v>48</v>
      </c>
      <c r="C108" s="102"/>
      <c r="D108" s="165"/>
      <c r="E108" s="114"/>
      <c r="F108" s="57">
        <f>320</f>
        <v>320</v>
      </c>
    </row>
    <row r="109" spans="1:6" s="59" customFormat="1" ht="18" customHeight="1">
      <c r="A109" s="210">
        <v>4210</v>
      </c>
      <c r="B109" s="217" t="s">
        <v>16</v>
      </c>
      <c r="C109" s="102"/>
      <c r="D109" s="165"/>
      <c r="E109" s="114"/>
      <c r="F109" s="57">
        <f>550</f>
        <v>550</v>
      </c>
    </row>
    <row r="110" spans="1:6" s="59" customFormat="1" ht="18" customHeight="1">
      <c r="A110" s="31">
        <v>4300</v>
      </c>
      <c r="B110" s="226" t="s">
        <v>12</v>
      </c>
      <c r="C110" s="102"/>
      <c r="D110" s="165"/>
      <c r="E110" s="114">
        <v>10070</v>
      </c>
      <c r="F110" s="57"/>
    </row>
    <row r="111" spans="1:6" s="59" customFormat="1" ht="19.5" customHeight="1">
      <c r="A111" s="31">
        <v>4410</v>
      </c>
      <c r="B111" s="127" t="s">
        <v>17</v>
      </c>
      <c r="C111" s="102"/>
      <c r="D111" s="165"/>
      <c r="E111" s="114">
        <v>200</v>
      </c>
      <c r="F111" s="57"/>
    </row>
    <row r="112" spans="1:6" s="59" customFormat="1" ht="30" customHeight="1">
      <c r="A112" s="210">
        <v>4700</v>
      </c>
      <c r="B112" s="285" t="s">
        <v>27</v>
      </c>
      <c r="C112" s="102"/>
      <c r="D112" s="165"/>
      <c r="E112" s="114"/>
      <c r="F112" s="57">
        <v>5920</v>
      </c>
    </row>
    <row r="113" spans="1:6" s="59" customFormat="1" ht="21" customHeight="1">
      <c r="A113" s="62">
        <v>80195</v>
      </c>
      <c r="B113" s="137" t="s">
        <v>15</v>
      </c>
      <c r="C113" s="116"/>
      <c r="D113" s="168"/>
      <c r="E113" s="111">
        <f>E119+E121+E116</f>
        <v>2850</v>
      </c>
      <c r="F113" s="63">
        <f>F119+F121+F114+F115+F117+F118</f>
        <v>6397</v>
      </c>
    </row>
    <row r="114" spans="1:6" s="59" customFormat="1" ht="19.5" customHeight="1">
      <c r="A114" s="210">
        <v>4010</v>
      </c>
      <c r="B114" s="285" t="s">
        <v>110</v>
      </c>
      <c r="C114" s="102"/>
      <c r="D114" s="165"/>
      <c r="E114" s="114"/>
      <c r="F114" s="57">
        <v>111</v>
      </c>
    </row>
    <row r="115" spans="1:6" s="59" customFormat="1" ht="21" customHeight="1">
      <c r="A115" s="210">
        <v>4110</v>
      </c>
      <c r="B115" s="94" t="s">
        <v>21</v>
      </c>
      <c r="C115" s="102"/>
      <c r="D115" s="165"/>
      <c r="E115" s="114"/>
      <c r="F115" s="57">
        <v>65</v>
      </c>
    </row>
    <row r="116" spans="1:6" s="59" customFormat="1" ht="19.5" customHeight="1">
      <c r="A116" s="210">
        <v>4120</v>
      </c>
      <c r="B116" s="94" t="s">
        <v>48</v>
      </c>
      <c r="C116" s="102"/>
      <c r="D116" s="165"/>
      <c r="E116" s="114">
        <v>50</v>
      </c>
      <c r="F116" s="57"/>
    </row>
    <row r="117" spans="1:6" s="59" customFormat="1" ht="18.75" customHeight="1">
      <c r="A117" s="31">
        <v>4300</v>
      </c>
      <c r="B117" s="226" t="s">
        <v>12</v>
      </c>
      <c r="C117" s="102"/>
      <c r="D117" s="165"/>
      <c r="E117" s="114"/>
      <c r="F117" s="57">
        <v>234</v>
      </c>
    </row>
    <row r="118" spans="1:6" s="59" customFormat="1" ht="29.25" customHeight="1">
      <c r="A118" s="31">
        <v>4300</v>
      </c>
      <c r="B118" s="226" t="s">
        <v>152</v>
      </c>
      <c r="C118" s="102"/>
      <c r="D118" s="165"/>
      <c r="E118" s="114"/>
      <c r="F118" s="57">
        <v>3000</v>
      </c>
    </row>
    <row r="119" spans="1:6" s="59" customFormat="1" ht="29.25" customHeight="1">
      <c r="A119" s="247"/>
      <c r="B119" s="136" t="s">
        <v>139</v>
      </c>
      <c r="C119" s="141"/>
      <c r="D119" s="178"/>
      <c r="E119" s="173">
        <f>E120</f>
        <v>0</v>
      </c>
      <c r="F119" s="99">
        <f>F120</f>
        <v>187</v>
      </c>
    </row>
    <row r="120" spans="1:6" s="59" customFormat="1" ht="18" customHeight="1">
      <c r="A120" s="31">
        <v>4421</v>
      </c>
      <c r="B120" s="129" t="s">
        <v>18</v>
      </c>
      <c r="C120" s="102"/>
      <c r="D120" s="165"/>
      <c r="E120" s="114"/>
      <c r="F120" s="57">
        <v>187</v>
      </c>
    </row>
    <row r="121" spans="1:6" s="59" customFormat="1" ht="35.25" customHeight="1">
      <c r="A121" s="31"/>
      <c r="B121" s="136" t="s">
        <v>140</v>
      </c>
      <c r="C121" s="141"/>
      <c r="D121" s="178"/>
      <c r="E121" s="173">
        <f>SUM(E122:E125)</f>
        <v>2800</v>
      </c>
      <c r="F121" s="99">
        <f>SUM(F122:F125)</f>
        <v>2800</v>
      </c>
    </row>
    <row r="122" spans="1:6" s="59" customFormat="1" ht="18.75" customHeight="1">
      <c r="A122" s="31">
        <v>4411</v>
      </c>
      <c r="B122" s="129" t="s">
        <v>17</v>
      </c>
      <c r="C122" s="102"/>
      <c r="D122" s="165"/>
      <c r="E122" s="114"/>
      <c r="F122" s="57">
        <v>1600</v>
      </c>
    </row>
    <row r="123" spans="1:6" s="59" customFormat="1" ht="20.25" customHeight="1">
      <c r="A123" s="31">
        <v>4421</v>
      </c>
      <c r="B123" s="129" t="s">
        <v>18</v>
      </c>
      <c r="C123" s="102"/>
      <c r="D123" s="165"/>
      <c r="E123" s="114">
        <v>2800</v>
      </c>
      <c r="F123" s="57"/>
    </row>
    <row r="124" spans="1:6" s="59" customFormat="1" ht="31.5" customHeight="1">
      <c r="A124" s="31">
        <v>4741</v>
      </c>
      <c r="B124" s="183" t="s">
        <v>20</v>
      </c>
      <c r="C124" s="102"/>
      <c r="D124" s="165"/>
      <c r="E124" s="114"/>
      <c r="F124" s="57">
        <v>400</v>
      </c>
    </row>
    <row r="125" spans="1:6" s="59" customFormat="1" ht="30" customHeight="1" thickBot="1">
      <c r="A125" s="31">
        <v>4751</v>
      </c>
      <c r="B125" s="126" t="s">
        <v>28</v>
      </c>
      <c r="C125" s="102"/>
      <c r="D125" s="165"/>
      <c r="E125" s="114"/>
      <c r="F125" s="57">
        <v>800</v>
      </c>
    </row>
    <row r="126" spans="1:6" s="59" customFormat="1" ht="18.75" customHeight="1" thickBot="1" thickTop="1">
      <c r="A126" s="60">
        <v>851</v>
      </c>
      <c r="B126" s="138" t="s">
        <v>76</v>
      </c>
      <c r="C126" s="106" t="s">
        <v>104</v>
      </c>
      <c r="D126" s="163"/>
      <c r="E126" s="118">
        <f>E127</f>
        <v>112976</v>
      </c>
      <c r="F126" s="51">
        <f>F127</f>
        <v>112976</v>
      </c>
    </row>
    <row r="127" spans="1:6" s="59" customFormat="1" ht="19.5" customHeight="1" thickTop="1">
      <c r="A127" s="52">
        <v>85154</v>
      </c>
      <c r="B127" s="139" t="s">
        <v>103</v>
      </c>
      <c r="C127" s="107"/>
      <c r="D127" s="164"/>
      <c r="E127" s="119">
        <f>SUM(E128:E138)</f>
        <v>112976</v>
      </c>
      <c r="F127" s="54">
        <f>SUM(F129:F138)</f>
        <v>112976</v>
      </c>
    </row>
    <row r="128" spans="1:6" s="59" customFormat="1" ht="15.75" customHeight="1">
      <c r="A128" s="31">
        <v>2800</v>
      </c>
      <c r="B128" s="129" t="s">
        <v>184</v>
      </c>
      <c r="C128" s="102"/>
      <c r="D128" s="165"/>
      <c r="E128" s="114">
        <v>10667</v>
      </c>
      <c r="F128" s="57"/>
    </row>
    <row r="129" spans="1:6" s="59" customFormat="1" ht="43.5" customHeight="1">
      <c r="A129" s="31">
        <v>2820</v>
      </c>
      <c r="B129" s="129" t="s">
        <v>105</v>
      </c>
      <c r="C129" s="102"/>
      <c r="D129" s="165"/>
      <c r="E129" s="114">
        <v>1567</v>
      </c>
      <c r="F129" s="57"/>
    </row>
    <row r="130" spans="1:6" s="59" customFormat="1" ht="18" customHeight="1">
      <c r="A130" s="349">
        <v>4170</v>
      </c>
      <c r="B130" s="569" t="s">
        <v>22</v>
      </c>
      <c r="C130" s="362"/>
      <c r="D130" s="393"/>
      <c r="E130" s="479"/>
      <c r="F130" s="327">
        <v>120</v>
      </c>
    </row>
    <row r="131" spans="1:6" s="59" customFormat="1" ht="18" customHeight="1">
      <c r="A131" s="31">
        <v>4210</v>
      </c>
      <c r="B131" s="129" t="s">
        <v>16</v>
      </c>
      <c r="C131" s="102"/>
      <c r="D131" s="165"/>
      <c r="E131" s="114"/>
      <c r="F131" s="57">
        <f>2500+19482</f>
        <v>21982</v>
      </c>
    </row>
    <row r="132" spans="1:6" s="59" customFormat="1" ht="18.75" customHeight="1">
      <c r="A132" s="26">
        <v>4270</v>
      </c>
      <c r="B132" s="129" t="s">
        <v>106</v>
      </c>
      <c r="C132" s="102"/>
      <c r="D132" s="165"/>
      <c r="E132" s="114">
        <v>29441</v>
      </c>
      <c r="F132" s="57"/>
    </row>
    <row r="133" spans="1:6" s="59" customFormat="1" ht="20.25" customHeight="1">
      <c r="A133" s="31">
        <v>4300</v>
      </c>
      <c r="B133" s="279" t="s">
        <v>12</v>
      </c>
      <c r="C133" s="102"/>
      <c r="D133" s="165"/>
      <c r="E133" s="114">
        <v>35720</v>
      </c>
      <c r="F133" s="57"/>
    </row>
    <row r="134" spans="1:6" s="59" customFormat="1" ht="33" customHeight="1">
      <c r="A134" s="31">
        <v>4390</v>
      </c>
      <c r="B134" s="278" t="s">
        <v>79</v>
      </c>
      <c r="C134" s="102"/>
      <c r="D134" s="165"/>
      <c r="E134" s="114">
        <v>126</v>
      </c>
      <c r="F134" s="57"/>
    </row>
    <row r="135" spans="1:6" s="59" customFormat="1" ht="34.5" customHeight="1">
      <c r="A135" s="182" t="s">
        <v>66</v>
      </c>
      <c r="B135" s="183" t="s">
        <v>20</v>
      </c>
      <c r="C135" s="102"/>
      <c r="D135" s="165"/>
      <c r="E135" s="114">
        <v>488</v>
      </c>
      <c r="F135" s="57"/>
    </row>
    <row r="136" spans="1:6" s="59" customFormat="1" ht="32.25" customHeight="1">
      <c r="A136" s="182" t="s">
        <v>58</v>
      </c>
      <c r="B136" s="126" t="s">
        <v>28</v>
      </c>
      <c r="C136" s="102"/>
      <c r="D136" s="165"/>
      <c r="E136" s="114"/>
      <c r="F136" s="57">
        <v>100</v>
      </c>
    </row>
    <row r="137" spans="1:6" s="3" customFormat="1" ht="20.25" customHeight="1">
      <c r="A137" s="204">
        <v>6050</v>
      </c>
      <c r="B137" s="126" t="s">
        <v>156</v>
      </c>
      <c r="C137" s="102"/>
      <c r="D137" s="165"/>
      <c r="E137" s="114">
        <f>80815-45848</f>
        <v>34967</v>
      </c>
      <c r="F137" s="57"/>
    </row>
    <row r="138" spans="1:6" s="3" customFormat="1" ht="23.25" customHeight="1" thickBot="1">
      <c r="A138" s="204">
        <v>6060</v>
      </c>
      <c r="B138" s="126" t="s">
        <v>192</v>
      </c>
      <c r="C138" s="102"/>
      <c r="D138" s="165"/>
      <c r="E138" s="114"/>
      <c r="F138" s="57">
        <v>90774</v>
      </c>
    </row>
    <row r="139" spans="1:6" s="61" customFormat="1" ht="33.75" customHeight="1" thickBot="1" thickTop="1">
      <c r="A139" s="307" t="s">
        <v>47</v>
      </c>
      <c r="B139" s="308" t="s">
        <v>39</v>
      </c>
      <c r="C139" s="536" t="s">
        <v>46</v>
      </c>
      <c r="D139" s="234"/>
      <c r="E139" s="161">
        <f>E140</f>
        <v>1011</v>
      </c>
      <c r="F139" s="27">
        <f>F140</f>
        <v>1011</v>
      </c>
    </row>
    <row r="140" spans="1:6" s="61" customFormat="1" ht="20.25" customHeight="1" thickTop="1">
      <c r="A140" s="150">
        <v>85395</v>
      </c>
      <c r="B140" s="309" t="s">
        <v>15</v>
      </c>
      <c r="C140" s="229"/>
      <c r="D140" s="240"/>
      <c r="E140" s="203">
        <f>E141</f>
        <v>1011</v>
      </c>
      <c r="F140" s="180">
        <f>F141</f>
        <v>1011</v>
      </c>
    </row>
    <row r="141" spans="1:6" s="61" customFormat="1" ht="19.5" customHeight="1">
      <c r="A141" s="97"/>
      <c r="B141" s="250" t="s">
        <v>153</v>
      </c>
      <c r="C141" s="141"/>
      <c r="D141" s="311"/>
      <c r="E141" s="264">
        <f>SUM(E142:E147)</f>
        <v>1011</v>
      </c>
      <c r="F141" s="265">
        <f>SUM(F142:F147)</f>
        <v>1011</v>
      </c>
    </row>
    <row r="142" spans="1:6" s="61" customFormat="1" ht="19.5" customHeight="1">
      <c r="A142" s="26">
        <v>4287</v>
      </c>
      <c r="B142" s="217" t="s">
        <v>35</v>
      </c>
      <c r="C142" s="108"/>
      <c r="D142" s="152"/>
      <c r="E142" s="113"/>
      <c r="F142" s="55">
        <v>945</v>
      </c>
    </row>
    <row r="143" spans="1:6" s="61" customFormat="1" ht="17.25" customHeight="1">
      <c r="A143" s="26">
        <v>4289</v>
      </c>
      <c r="B143" s="217" t="s">
        <v>35</v>
      </c>
      <c r="C143" s="108"/>
      <c r="D143" s="152"/>
      <c r="E143" s="113"/>
      <c r="F143" s="55">
        <v>55</v>
      </c>
    </row>
    <row r="144" spans="1:6" s="61" customFormat="1" ht="21" customHeight="1">
      <c r="A144" s="26">
        <v>4307</v>
      </c>
      <c r="B144" s="169" t="s">
        <v>12</v>
      </c>
      <c r="C144" s="108"/>
      <c r="D144" s="152"/>
      <c r="E144" s="113">
        <v>945</v>
      </c>
      <c r="F144" s="55"/>
    </row>
    <row r="145" spans="1:6" s="61" customFormat="1" ht="18" customHeight="1">
      <c r="A145" s="26">
        <v>4309</v>
      </c>
      <c r="B145" s="169" t="s">
        <v>12</v>
      </c>
      <c r="C145" s="108"/>
      <c r="D145" s="152"/>
      <c r="E145" s="113">
        <v>55</v>
      </c>
      <c r="F145" s="55"/>
    </row>
    <row r="146" spans="1:6" s="61" customFormat="1" ht="31.5" customHeight="1">
      <c r="A146" s="26">
        <v>4747</v>
      </c>
      <c r="B146" s="310" t="s">
        <v>20</v>
      </c>
      <c r="C146" s="108"/>
      <c r="D146" s="152"/>
      <c r="E146" s="113">
        <v>11</v>
      </c>
      <c r="F146" s="55"/>
    </row>
    <row r="147" spans="1:6" s="61" customFormat="1" ht="31.5" customHeight="1" thickBot="1">
      <c r="A147" s="26">
        <v>4749</v>
      </c>
      <c r="B147" s="310" t="s">
        <v>20</v>
      </c>
      <c r="C147" s="108"/>
      <c r="D147" s="152"/>
      <c r="E147" s="113"/>
      <c r="F147" s="55">
        <v>11</v>
      </c>
    </row>
    <row r="148" spans="1:8" s="59" customFormat="1" ht="21.75" customHeight="1" thickBot="1" thickTop="1">
      <c r="A148" s="60">
        <v>854</v>
      </c>
      <c r="B148" s="131" t="s">
        <v>40</v>
      </c>
      <c r="C148" s="106" t="s">
        <v>14</v>
      </c>
      <c r="D148" s="121">
        <f>D155</f>
        <v>0</v>
      </c>
      <c r="E148" s="118">
        <f>E155+E149+E159</f>
        <v>10150</v>
      </c>
      <c r="F148" s="51">
        <f>F155+F149</f>
        <v>21150</v>
      </c>
      <c r="H148" s="96"/>
    </row>
    <row r="149" spans="1:8" s="59" customFormat="1" ht="20.25" customHeight="1" thickTop="1">
      <c r="A149" s="52">
        <v>85401</v>
      </c>
      <c r="B149" s="313" t="s">
        <v>148</v>
      </c>
      <c r="C149" s="107"/>
      <c r="D149" s="122"/>
      <c r="E149" s="119">
        <f>SUM(E150:E154)</f>
        <v>6500</v>
      </c>
      <c r="F149" s="54">
        <f>SUM(F150:F154)</f>
        <v>20530</v>
      </c>
      <c r="H149" s="96"/>
    </row>
    <row r="150" spans="1:8" s="59" customFormat="1" ht="19.5" customHeight="1">
      <c r="A150" s="210">
        <v>3020</v>
      </c>
      <c r="B150" s="285" t="s">
        <v>109</v>
      </c>
      <c r="C150" s="102"/>
      <c r="D150" s="123"/>
      <c r="E150" s="114">
        <v>300</v>
      </c>
      <c r="F150" s="57"/>
      <c r="H150" s="96"/>
    </row>
    <row r="151" spans="1:8" s="59" customFormat="1" ht="18.75" customHeight="1">
      <c r="A151" s="210">
        <v>4010</v>
      </c>
      <c r="B151" s="285" t="s">
        <v>110</v>
      </c>
      <c r="C151" s="102"/>
      <c r="D151" s="123"/>
      <c r="E151" s="114"/>
      <c r="F151" s="57">
        <v>20230</v>
      </c>
      <c r="H151" s="96"/>
    </row>
    <row r="152" spans="1:8" s="59" customFormat="1" ht="19.5" customHeight="1">
      <c r="A152" s="210">
        <v>4110</v>
      </c>
      <c r="B152" s="94" t="s">
        <v>21</v>
      </c>
      <c r="C152" s="102"/>
      <c r="D152" s="123"/>
      <c r="E152" s="114">
        <v>5200</v>
      </c>
      <c r="F152" s="57"/>
      <c r="H152" s="96"/>
    </row>
    <row r="153" spans="1:8" s="59" customFormat="1" ht="18" customHeight="1">
      <c r="A153" s="210">
        <v>4120</v>
      </c>
      <c r="B153" s="94" t="s">
        <v>48</v>
      </c>
      <c r="C153" s="102"/>
      <c r="D153" s="123"/>
      <c r="E153" s="114">
        <v>1000</v>
      </c>
      <c r="F153" s="57"/>
      <c r="H153" s="96"/>
    </row>
    <row r="154" spans="1:8" s="59" customFormat="1" ht="18.75" customHeight="1">
      <c r="A154" s="210">
        <v>4210</v>
      </c>
      <c r="B154" s="217" t="s">
        <v>16</v>
      </c>
      <c r="C154" s="102"/>
      <c r="D154" s="123"/>
      <c r="E154" s="114"/>
      <c r="F154" s="57">
        <v>300</v>
      </c>
      <c r="H154" s="96"/>
    </row>
    <row r="155" spans="1:6" s="59" customFormat="1" ht="22.5" customHeight="1">
      <c r="A155" s="62">
        <v>85415</v>
      </c>
      <c r="B155" s="128" t="s">
        <v>43</v>
      </c>
      <c r="C155" s="116"/>
      <c r="D155" s="170"/>
      <c r="E155" s="111">
        <f>SUM(E156:E156)</f>
        <v>620</v>
      </c>
      <c r="F155" s="63">
        <f>SUM(F156:F156)</f>
        <v>620</v>
      </c>
    </row>
    <row r="156" spans="1:6" s="100" customFormat="1" ht="30" customHeight="1">
      <c r="A156" s="31">
        <v>3260</v>
      </c>
      <c r="B156" s="198" t="s">
        <v>185</v>
      </c>
      <c r="C156" s="102"/>
      <c r="D156" s="208"/>
      <c r="E156" s="114">
        <v>620</v>
      </c>
      <c r="F156" s="57">
        <f>SUM(F157:F158)</f>
        <v>620</v>
      </c>
    </row>
    <row r="157" spans="1:6" s="100" customFormat="1" ht="20.25" customHeight="1">
      <c r="A157" s="146"/>
      <c r="B157" s="207" t="s">
        <v>145</v>
      </c>
      <c r="C157" s="147"/>
      <c r="D157" s="209"/>
      <c r="E157" s="160"/>
      <c r="F157" s="145">
        <v>310</v>
      </c>
    </row>
    <row r="158" spans="1:6" s="100" customFormat="1" ht="19.5" customHeight="1">
      <c r="A158" s="488"/>
      <c r="B158" s="489" t="s">
        <v>146</v>
      </c>
      <c r="C158" s="266"/>
      <c r="D158" s="490"/>
      <c r="E158" s="269"/>
      <c r="F158" s="491">
        <v>310</v>
      </c>
    </row>
    <row r="159" spans="1:6" s="100" customFormat="1" ht="20.25" customHeight="1">
      <c r="A159" s="62">
        <v>85495</v>
      </c>
      <c r="B159" s="205" t="s">
        <v>15</v>
      </c>
      <c r="C159" s="298"/>
      <c r="D159" s="170"/>
      <c r="E159" s="111">
        <f>E160</f>
        <v>3030</v>
      </c>
      <c r="F159" s="63">
        <f>F160</f>
        <v>0</v>
      </c>
    </row>
    <row r="160" spans="1:6" s="100" customFormat="1" ht="20.25" customHeight="1">
      <c r="A160" s="227">
        <v>4300</v>
      </c>
      <c r="B160" s="574" t="s">
        <v>120</v>
      </c>
      <c r="C160" s="575"/>
      <c r="D160" s="124"/>
      <c r="E160" s="329">
        <v>3030</v>
      </c>
      <c r="F160" s="487"/>
    </row>
    <row r="161" spans="1:6" s="28" customFormat="1" ht="32.25" customHeight="1" thickBot="1">
      <c r="A161" s="570">
        <v>900</v>
      </c>
      <c r="B161" s="571" t="s">
        <v>29</v>
      </c>
      <c r="C161" s="572"/>
      <c r="D161" s="573"/>
      <c r="E161" s="483">
        <f>E162+E168+E170+E174+E166</f>
        <v>262757</v>
      </c>
      <c r="F161" s="484">
        <f>F162+F168+F170+F174+F166</f>
        <v>300757</v>
      </c>
    </row>
    <row r="162" spans="1:6" s="59" customFormat="1" ht="21" customHeight="1" thickTop="1">
      <c r="A162" s="199">
        <v>90001</v>
      </c>
      <c r="B162" s="200" t="s">
        <v>64</v>
      </c>
      <c r="C162" s="201"/>
      <c r="D162" s="202"/>
      <c r="E162" s="203">
        <f>SUM(E163:E165)</f>
        <v>60356</v>
      </c>
      <c r="F162" s="180">
        <f>SUM(F163:F165)</f>
        <v>11956</v>
      </c>
    </row>
    <row r="163" spans="1:6" s="100" customFormat="1" ht="68.25" customHeight="1">
      <c r="A163" s="316">
        <v>6050</v>
      </c>
      <c r="B163" s="56" t="s">
        <v>193</v>
      </c>
      <c r="C163" s="317" t="s">
        <v>63</v>
      </c>
      <c r="D163" s="318"/>
      <c r="E163" s="113">
        <v>48400</v>
      </c>
      <c r="F163" s="55"/>
    </row>
    <row r="164" spans="1:6" s="100" customFormat="1" ht="45" customHeight="1">
      <c r="A164" s="316">
        <v>6050</v>
      </c>
      <c r="B164" s="56" t="s">
        <v>183</v>
      </c>
      <c r="C164" s="317" t="s">
        <v>154</v>
      </c>
      <c r="D164" s="318"/>
      <c r="E164" s="113"/>
      <c r="F164" s="55">
        <v>11956</v>
      </c>
    </row>
    <row r="165" spans="1:6" s="100" customFormat="1" ht="43.5" customHeight="1">
      <c r="A165" s="316">
        <v>6059</v>
      </c>
      <c r="B165" s="56" t="s">
        <v>183</v>
      </c>
      <c r="C165" s="317" t="s">
        <v>154</v>
      </c>
      <c r="D165" s="318"/>
      <c r="E165" s="113">
        <v>11956</v>
      </c>
      <c r="F165" s="55"/>
    </row>
    <row r="166" spans="1:6" s="100" customFormat="1" ht="20.25" customHeight="1">
      <c r="A166" s="504">
        <v>90003</v>
      </c>
      <c r="B166" s="330" t="s">
        <v>188</v>
      </c>
      <c r="C166" s="505" t="s">
        <v>131</v>
      </c>
      <c r="D166" s="506"/>
      <c r="E166" s="111">
        <f>E167</f>
        <v>0</v>
      </c>
      <c r="F166" s="63">
        <f>F167</f>
        <v>38000</v>
      </c>
    </row>
    <row r="167" spans="1:6" s="100" customFormat="1" ht="20.25" customHeight="1">
      <c r="A167" s="31">
        <v>4300</v>
      </c>
      <c r="B167" s="279" t="s">
        <v>12</v>
      </c>
      <c r="C167" s="317"/>
      <c r="D167" s="318"/>
      <c r="E167" s="113"/>
      <c r="F167" s="55">
        <v>38000</v>
      </c>
    </row>
    <row r="168" spans="1:6" s="3" customFormat="1" ht="20.25" customHeight="1">
      <c r="A168" s="62">
        <v>90013</v>
      </c>
      <c r="B168" s="205" t="s">
        <v>65</v>
      </c>
      <c r="C168" s="116" t="s">
        <v>63</v>
      </c>
      <c r="D168" s="168"/>
      <c r="E168" s="111">
        <f>E169</f>
        <v>0</v>
      </c>
      <c r="F168" s="206">
        <f>F169</f>
        <v>48400</v>
      </c>
    </row>
    <row r="169" spans="1:7" s="3" customFormat="1" ht="32.25" customHeight="1">
      <c r="A169" s="227">
        <v>6050</v>
      </c>
      <c r="B169" s="511" t="s">
        <v>137</v>
      </c>
      <c r="C169" s="512"/>
      <c r="D169" s="328"/>
      <c r="E169" s="329"/>
      <c r="F169" s="513">
        <v>48400</v>
      </c>
      <c r="G169" s="95"/>
    </row>
    <row r="170" spans="1:7" s="3" customFormat="1" ht="35.25" customHeight="1">
      <c r="A170" s="62">
        <v>90019</v>
      </c>
      <c r="B170" s="330" t="s">
        <v>155</v>
      </c>
      <c r="C170" s="116" t="s">
        <v>131</v>
      </c>
      <c r="D170" s="168"/>
      <c r="E170" s="111">
        <f>SUM(E171:E173)</f>
        <v>145000</v>
      </c>
      <c r="F170" s="206">
        <f>SUM(F172:F173)</f>
        <v>145000</v>
      </c>
      <c r="G170" s="95"/>
    </row>
    <row r="171" spans="1:7" s="3" customFormat="1" ht="20.25" customHeight="1">
      <c r="A171" s="210">
        <v>4210</v>
      </c>
      <c r="B171" s="217" t="s">
        <v>16</v>
      </c>
      <c r="C171" s="321"/>
      <c r="D171" s="322"/>
      <c r="E171" s="114">
        <v>45000</v>
      </c>
      <c r="F171" s="331"/>
      <c r="G171" s="95"/>
    </row>
    <row r="172" spans="1:7" s="3" customFormat="1" ht="18" customHeight="1">
      <c r="A172" s="31">
        <v>4300</v>
      </c>
      <c r="B172" s="279" t="s">
        <v>12</v>
      </c>
      <c r="C172" s="102"/>
      <c r="D172" s="165"/>
      <c r="E172" s="114"/>
      <c r="F172" s="53">
        <v>145000</v>
      </c>
      <c r="G172" s="95"/>
    </row>
    <row r="173" spans="1:7" s="3" customFormat="1" ht="18.75" customHeight="1">
      <c r="A173" s="210">
        <v>6050</v>
      </c>
      <c r="B173" s="126" t="s">
        <v>156</v>
      </c>
      <c r="C173" s="102"/>
      <c r="D173" s="165"/>
      <c r="E173" s="114">
        <v>100000</v>
      </c>
      <c r="F173" s="53"/>
      <c r="G173" s="95"/>
    </row>
    <row r="174" spans="1:7" s="3" customFormat="1" ht="17.25" customHeight="1">
      <c r="A174" s="283">
        <v>90095</v>
      </c>
      <c r="B174" s="330" t="s">
        <v>15</v>
      </c>
      <c r="C174" s="116" t="s">
        <v>131</v>
      </c>
      <c r="D174" s="168"/>
      <c r="E174" s="111">
        <f>SUM(E175:E179)</f>
        <v>57401</v>
      </c>
      <c r="F174" s="206">
        <f>SUM(F175:F179)</f>
        <v>57401</v>
      </c>
      <c r="G174" s="95"/>
    </row>
    <row r="175" spans="1:7" s="3" customFormat="1" ht="17.25" customHeight="1">
      <c r="A175" s="31">
        <v>4210</v>
      </c>
      <c r="B175" s="129" t="s">
        <v>16</v>
      </c>
      <c r="C175" s="102"/>
      <c r="D175" s="165"/>
      <c r="E175" s="114"/>
      <c r="F175" s="53">
        <v>12004</v>
      </c>
      <c r="G175" s="95"/>
    </row>
    <row r="176" spans="1:7" s="3" customFormat="1" ht="15.75" customHeight="1">
      <c r="A176" s="26">
        <v>4270</v>
      </c>
      <c r="B176" s="129" t="s">
        <v>106</v>
      </c>
      <c r="C176" s="102"/>
      <c r="D176" s="165"/>
      <c r="E176" s="114">
        <v>57400</v>
      </c>
      <c r="F176" s="53"/>
      <c r="G176" s="95"/>
    </row>
    <row r="177" spans="1:7" s="3" customFormat="1" ht="18" customHeight="1">
      <c r="A177" s="31">
        <v>4300</v>
      </c>
      <c r="B177" s="279" t="s">
        <v>12</v>
      </c>
      <c r="C177" s="102"/>
      <c r="D177" s="165"/>
      <c r="E177" s="114">
        <v>1</v>
      </c>
      <c r="F177" s="53"/>
      <c r="G177" s="95"/>
    </row>
    <row r="178" spans="1:7" s="3" customFormat="1" ht="18" customHeight="1">
      <c r="A178" s="210">
        <v>6050</v>
      </c>
      <c r="B178" s="126" t="s">
        <v>156</v>
      </c>
      <c r="C178" s="102"/>
      <c r="D178" s="165"/>
      <c r="E178" s="114"/>
      <c r="F178" s="53">
        <v>14091</v>
      </c>
      <c r="G178" s="95"/>
    </row>
    <row r="179" spans="1:7" s="3" customFormat="1" ht="30" customHeight="1" thickBot="1">
      <c r="A179" s="210">
        <v>6060</v>
      </c>
      <c r="B179" s="126" t="s">
        <v>157</v>
      </c>
      <c r="C179" s="102"/>
      <c r="D179" s="165"/>
      <c r="E179" s="114"/>
      <c r="F179" s="53">
        <v>31306</v>
      </c>
      <c r="G179" s="95"/>
    </row>
    <row r="180" spans="1:6" s="3" customFormat="1" ht="31.5" customHeight="1" thickBot="1" thickTop="1">
      <c r="A180" s="65">
        <v>921</v>
      </c>
      <c r="B180" s="132" t="s">
        <v>41</v>
      </c>
      <c r="C180" s="133"/>
      <c r="D180" s="175"/>
      <c r="E180" s="161">
        <f>E184+E181</f>
        <v>350</v>
      </c>
      <c r="F180" s="576">
        <f>F184+F181</f>
        <v>350</v>
      </c>
    </row>
    <row r="181" spans="1:6" s="3" customFormat="1" ht="19.5" customHeight="1" thickTop="1">
      <c r="A181" s="332">
        <v>92105</v>
      </c>
      <c r="B181" s="200" t="s">
        <v>158</v>
      </c>
      <c r="C181" s="229" t="s">
        <v>46</v>
      </c>
      <c r="D181" s="230"/>
      <c r="E181" s="203">
        <f>SUM(E182:E183)</f>
        <v>50</v>
      </c>
      <c r="F181" s="333">
        <f>SUM(F182:F183)</f>
        <v>50</v>
      </c>
    </row>
    <row r="182" spans="1:6" s="3" customFormat="1" ht="19.5" customHeight="1">
      <c r="A182" s="31">
        <v>4210</v>
      </c>
      <c r="B182" s="129" t="s">
        <v>16</v>
      </c>
      <c r="C182" s="108"/>
      <c r="D182" s="167"/>
      <c r="E182" s="113">
        <v>50</v>
      </c>
      <c r="F182" s="334"/>
    </row>
    <row r="183" spans="1:6" s="3" customFormat="1" ht="19.5" customHeight="1">
      <c r="A183" s="349">
        <v>4430</v>
      </c>
      <c r="B183" s="350" t="s">
        <v>19</v>
      </c>
      <c r="C183" s="232"/>
      <c r="D183" s="176"/>
      <c r="E183" s="233"/>
      <c r="F183" s="335">
        <v>50</v>
      </c>
    </row>
    <row r="184" spans="1:6" s="3" customFormat="1" ht="19.5" customHeight="1">
      <c r="A184" s="336">
        <v>92195</v>
      </c>
      <c r="B184" s="337" t="s">
        <v>15</v>
      </c>
      <c r="C184" s="338" t="s">
        <v>33</v>
      </c>
      <c r="D184" s="339"/>
      <c r="E184" s="340">
        <f>E185</f>
        <v>300</v>
      </c>
      <c r="F184" s="341">
        <f>F185</f>
        <v>300</v>
      </c>
    </row>
    <row r="185" spans="1:6" s="3" customFormat="1" ht="15.75" customHeight="1">
      <c r="A185" s="342"/>
      <c r="B185" s="343" t="s">
        <v>159</v>
      </c>
      <c r="C185" s="344"/>
      <c r="D185" s="272"/>
      <c r="E185" s="273">
        <f>SUM(E186:E187)</f>
        <v>300</v>
      </c>
      <c r="F185" s="345">
        <f>SUM(F186:F187)</f>
        <v>300</v>
      </c>
    </row>
    <row r="186" spans="1:6" s="3" customFormat="1" ht="18" customHeight="1">
      <c r="A186" s="346">
        <v>4210</v>
      </c>
      <c r="B186" s="217" t="s">
        <v>16</v>
      </c>
      <c r="C186" s="347"/>
      <c r="D186" s="167"/>
      <c r="E186" s="113">
        <v>300</v>
      </c>
      <c r="F186" s="334"/>
    </row>
    <row r="187" spans="1:6" s="3" customFormat="1" ht="19.5" customHeight="1">
      <c r="A187" s="581">
        <v>4300</v>
      </c>
      <c r="B187" s="582" t="s">
        <v>12</v>
      </c>
      <c r="C187" s="583"/>
      <c r="D187" s="176"/>
      <c r="E187" s="233"/>
      <c r="F187" s="335">
        <v>300</v>
      </c>
    </row>
    <row r="188" spans="1:6" s="3" customFormat="1" ht="21" customHeight="1" thickBot="1">
      <c r="A188" s="577">
        <v>926</v>
      </c>
      <c r="B188" s="578" t="s">
        <v>69</v>
      </c>
      <c r="C188" s="562" t="s">
        <v>33</v>
      </c>
      <c r="D188" s="563"/>
      <c r="E188" s="579">
        <f>E189</f>
        <v>800</v>
      </c>
      <c r="F188" s="580">
        <f>F189</f>
        <v>800</v>
      </c>
    </row>
    <row r="189" spans="1:6" s="100" customFormat="1" ht="20.25" customHeight="1" thickTop="1">
      <c r="A189" s="62">
        <v>92695</v>
      </c>
      <c r="B189" s="216" t="s">
        <v>15</v>
      </c>
      <c r="C189" s="215"/>
      <c r="D189" s="168"/>
      <c r="E189" s="351">
        <f>E190</f>
        <v>800</v>
      </c>
      <c r="F189" s="206">
        <f>F190</f>
        <v>800</v>
      </c>
    </row>
    <row r="190" spans="1:6" s="3" customFormat="1" ht="19.5" customHeight="1">
      <c r="A190" s="342"/>
      <c r="B190" s="343" t="s">
        <v>159</v>
      </c>
      <c r="C190" s="352"/>
      <c r="D190" s="178"/>
      <c r="E190" s="353">
        <f>SUM(E191:E192)</f>
        <v>800</v>
      </c>
      <c r="F190" s="354">
        <f>SUM(F191:F192)</f>
        <v>800</v>
      </c>
    </row>
    <row r="191" spans="1:6" s="3" customFormat="1" ht="17.25" customHeight="1">
      <c r="A191" s="346">
        <v>4210</v>
      </c>
      <c r="B191" s="217" t="s">
        <v>16</v>
      </c>
      <c r="C191" s="108"/>
      <c r="D191" s="167"/>
      <c r="E191" s="355">
        <v>800</v>
      </c>
      <c r="F191" s="53"/>
    </row>
    <row r="192" spans="1:6" s="3" customFormat="1" ht="20.25" customHeight="1" thickBot="1">
      <c r="A192" s="346">
        <v>4300</v>
      </c>
      <c r="B192" s="348" t="s">
        <v>12</v>
      </c>
      <c r="C192" s="108"/>
      <c r="D192" s="167"/>
      <c r="F192" s="53">
        <v>800</v>
      </c>
    </row>
    <row r="193" spans="1:6" s="68" customFormat="1" ht="20.25" customHeight="1" thickBot="1" thickTop="1">
      <c r="A193" s="33"/>
      <c r="B193" s="34" t="s">
        <v>23</v>
      </c>
      <c r="C193" s="356"/>
      <c r="D193" s="357">
        <f>D51</f>
        <v>180793</v>
      </c>
      <c r="E193" s="358">
        <f>E11+E15+E36+E40+E51+E58+E126+E139+E148+E161+E180+E188</f>
        <v>806023</v>
      </c>
      <c r="F193" s="359">
        <f>F11+F15+F36+F40+F51+F58+F126+F139+F148+F161+F180+F188</f>
        <v>956926</v>
      </c>
    </row>
    <row r="194" spans="1:6" s="28" customFormat="1" ht="23.25" customHeight="1" thickBot="1" thickTop="1">
      <c r="A194" s="67"/>
      <c r="B194" s="360" t="s">
        <v>24</v>
      </c>
      <c r="C194" s="109"/>
      <c r="D194" s="361"/>
      <c r="E194" s="584">
        <f>F193-E193</f>
        <v>150903</v>
      </c>
      <c r="F194" s="585"/>
    </row>
    <row r="195" spans="1:6" s="28" customFormat="1" ht="15.75" thickTop="1">
      <c r="A195" s="69"/>
      <c r="B195" s="69"/>
      <c r="C195" s="70"/>
      <c r="D195" s="70"/>
      <c r="E195" s="71"/>
      <c r="F195" s="71"/>
    </row>
    <row r="196" spans="1:6" s="28" customFormat="1" ht="15">
      <c r="A196" s="69"/>
      <c r="B196" s="69"/>
      <c r="C196" s="70"/>
      <c r="D196" s="70"/>
      <c r="E196" s="69"/>
      <c r="F196" s="71"/>
    </row>
    <row r="197" spans="1:6" s="3" customFormat="1" ht="15">
      <c r="A197" s="69"/>
      <c r="B197" s="69"/>
      <c r="C197" s="70"/>
      <c r="D197" s="70"/>
      <c r="E197" s="71"/>
      <c r="F197" s="71"/>
    </row>
    <row r="198" spans="1:6" s="3" customFormat="1" ht="15">
      <c r="A198" s="69"/>
      <c r="B198" s="69"/>
      <c r="C198" s="70"/>
      <c r="D198" s="70"/>
      <c r="E198" s="69"/>
      <c r="F198" s="71"/>
    </row>
    <row r="199" spans="1:6" s="3" customFormat="1" ht="15">
      <c r="A199" s="1"/>
      <c r="B199" s="1"/>
      <c r="C199" s="72"/>
      <c r="D199" s="72"/>
      <c r="E199" s="37"/>
      <c r="F199" s="37"/>
    </row>
    <row r="200" spans="1:6" s="73" customFormat="1" ht="15">
      <c r="A200" s="1"/>
      <c r="B200" s="1"/>
      <c r="C200" s="72"/>
      <c r="D200" s="72"/>
      <c r="E200" s="37"/>
      <c r="F200" s="37"/>
    </row>
    <row r="201" spans="1:6" s="74" customFormat="1" ht="15">
      <c r="A201" s="1"/>
      <c r="B201" s="1"/>
      <c r="C201" s="72"/>
      <c r="D201" s="72"/>
      <c r="E201" s="37"/>
      <c r="F201" s="37"/>
    </row>
    <row r="202" spans="1:6" s="69" customFormat="1" ht="15">
      <c r="A202" s="1"/>
      <c r="B202" s="1"/>
      <c r="C202" s="72"/>
      <c r="D202" s="72"/>
      <c r="E202" s="37"/>
      <c r="F202" s="37"/>
    </row>
    <row r="203" spans="1:6" s="69" customFormat="1" ht="15">
      <c r="A203" s="1"/>
      <c r="B203" s="1"/>
      <c r="C203" s="72"/>
      <c r="D203" s="72"/>
      <c r="E203" s="37"/>
      <c r="F203" s="37"/>
    </row>
    <row r="204" spans="1:6" s="69" customFormat="1" ht="15">
      <c r="A204" s="1"/>
      <c r="B204" s="1"/>
      <c r="C204" s="72"/>
      <c r="D204" s="72"/>
      <c r="E204" s="1"/>
      <c r="F204" s="37"/>
    </row>
    <row r="205" spans="1:6" s="69" customFormat="1" ht="15">
      <c r="A205" s="1"/>
      <c r="B205" s="1"/>
      <c r="C205" s="72"/>
      <c r="D205" s="72"/>
      <c r="E205" s="1"/>
      <c r="F205" s="37"/>
    </row>
    <row r="206" spans="1:6" s="69" customFormat="1" ht="15">
      <c r="A206" s="1"/>
      <c r="B206" s="1"/>
      <c r="C206" s="72"/>
      <c r="D206" s="72"/>
      <c r="E206" s="1"/>
      <c r="F206" s="37"/>
    </row>
    <row r="207" spans="1:6" s="69" customFormat="1" ht="15">
      <c r="A207" s="1"/>
      <c r="B207" s="1"/>
      <c r="C207" s="72"/>
      <c r="D207" s="72"/>
      <c r="E207" s="1"/>
      <c r="F207" s="37"/>
    </row>
    <row r="208" spans="1:6" s="69" customFormat="1" ht="15">
      <c r="A208" s="1"/>
      <c r="B208" s="1"/>
      <c r="C208" s="72"/>
      <c r="D208" s="72"/>
      <c r="E208" s="1"/>
      <c r="F208" s="37"/>
    </row>
    <row r="209" spans="3:4" ht="15">
      <c r="C209" s="72"/>
      <c r="D209" s="72"/>
    </row>
    <row r="210" spans="3:4" ht="15">
      <c r="C210" s="72"/>
      <c r="D210" s="72"/>
    </row>
    <row r="211" spans="3:4" ht="15">
      <c r="C211" s="72"/>
      <c r="D211" s="72"/>
    </row>
    <row r="212" spans="3:4" ht="15">
      <c r="C212" s="72"/>
      <c r="D212" s="72"/>
    </row>
    <row r="213" spans="3:4" ht="15">
      <c r="C213" s="72"/>
      <c r="D213" s="72"/>
    </row>
    <row r="214" spans="3:4" ht="15">
      <c r="C214" s="72"/>
      <c r="D214" s="72"/>
    </row>
    <row r="215" spans="3:4" ht="15">
      <c r="C215" s="72"/>
      <c r="D215" s="72"/>
    </row>
    <row r="216" spans="3:4" ht="15">
      <c r="C216" s="72"/>
      <c r="D216" s="72"/>
    </row>
    <row r="217" spans="3:4" ht="15">
      <c r="C217" s="72"/>
      <c r="D217" s="72"/>
    </row>
    <row r="218" spans="3:4" ht="15">
      <c r="C218" s="72"/>
      <c r="D218" s="72"/>
    </row>
    <row r="219" spans="3:4" ht="15">
      <c r="C219" s="72"/>
      <c r="D219" s="72"/>
    </row>
    <row r="220" spans="3:4" ht="15">
      <c r="C220" s="72"/>
      <c r="D220" s="72"/>
    </row>
    <row r="221" spans="3:4" ht="15">
      <c r="C221" s="72"/>
      <c r="D221" s="72"/>
    </row>
    <row r="222" spans="3:4" ht="15">
      <c r="C222" s="72"/>
      <c r="D222" s="72"/>
    </row>
    <row r="223" spans="3:4" ht="15">
      <c r="C223" s="72"/>
      <c r="D223" s="72"/>
    </row>
    <row r="224" spans="3:4" ht="15">
      <c r="C224" s="72"/>
      <c r="D224" s="72"/>
    </row>
    <row r="225" spans="3:4" ht="15">
      <c r="C225" s="72"/>
      <c r="D225" s="72"/>
    </row>
    <row r="226" spans="3:4" ht="15">
      <c r="C226" s="72"/>
      <c r="D226" s="72"/>
    </row>
    <row r="227" spans="3:4" ht="15">
      <c r="C227" s="72"/>
      <c r="D227" s="72"/>
    </row>
    <row r="228" spans="3:4" ht="15">
      <c r="C228" s="72"/>
      <c r="D228" s="72"/>
    </row>
    <row r="229" spans="3:4" ht="15">
      <c r="C229" s="72"/>
      <c r="D229" s="72"/>
    </row>
  </sheetData>
  <mergeCells count="1">
    <mergeCell ref="E194:F194"/>
  </mergeCells>
  <printOptions horizontalCentered="1"/>
  <pageMargins left="0" right="0" top="0.984251968503937" bottom="0.7480314960629921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workbookViewId="0" topLeftCell="A1">
      <selection activeCell="E2" sqref="E2:E4"/>
    </sheetView>
  </sheetViews>
  <sheetFormatPr defaultColWidth="9.140625" defaultRowHeight="12.75"/>
  <cols>
    <col min="1" max="1" width="7.8515625" style="1" customWidth="1"/>
    <col min="2" max="2" width="40.7109375" style="1" customWidth="1"/>
    <col min="3" max="3" width="5.28125" style="1" customWidth="1"/>
    <col min="4" max="4" width="12.7109375" style="1" customWidth="1"/>
    <col min="5" max="5" width="13.57421875" style="1" customWidth="1"/>
    <col min="6" max="6" width="12.140625" style="1" customWidth="1"/>
    <col min="7" max="16384" width="10.00390625" style="1" customWidth="1"/>
  </cols>
  <sheetData>
    <row r="1" spans="2:5" ht="13.5" customHeight="1">
      <c r="B1" s="2"/>
      <c r="C1" s="3"/>
      <c r="D1" s="3"/>
      <c r="E1" s="4" t="s">
        <v>0</v>
      </c>
    </row>
    <row r="2" spans="1:5" ht="13.5" customHeight="1">
      <c r="A2" s="5"/>
      <c r="B2" s="6"/>
      <c r="C2" s="7"/>
      <c r="D2" s="7"/>
      <c r="E2" s="8" t="s">
        <v>204</v>
      </c>
    </row>
    <row r="3" spans="1:5" ht="13.5" customHeight="1">
      <c r="A3" s="5"/>
      <c r="B3" s="6"/>
      <c r="C3" s="7"/>
      <c r="D3" s="7"/>
      <c r="E3" s="9" t="s">
        <v>1</v>
      </c>
    </row>
    <row r="4" spans="1:5" ht="15" customHeight="1">
      <c r="A4" s="5"/>
      <c r="B4" s="6"/>
      <c r="C4" s="7"/>
      <c r="D4" s="7"/>
      <c r="E4" s="9" t="s">
        <v>205</v>
      </c>
    </row>
    <row r="5" spans="1:5" ht="7.5" customHeight="1">
      <c r="A5" s="5"/>
      <c r="B5" s="6"/>
      <c r="C5" s="7"/>
      <c r="D5" s="7"/>
      <c r="E5" s="9"/>
    </row>
    <row r="6" spans="1:6" s="3" customFormat="1" ht="36" customHeight="1">
      <c r="A6" s="10" t="s">
        <v>186</v>
      </c>
      <c r="B6" s="11"/>
      <c r="C6" s="12"/>
      <c r="D6" s="12"/>
      <c r="E6" s="12"/>
      <c r="F6" s="12"/>
    </row>
    <row r="7" spans="1:6" s="3" customFormat="1" ht="13.5" customHeight="1" thickBot="1">
      <c r="A7" s="13"/>
      <c r="B7" s="11"/>
      <c r="C7" s="12"/>
      <c r="D7" s="12"/>
      <c r="E7" s="12"/>
      <c r="F7" s="246" t="s">
        <v>2</v>
      </c>
    </row>
    <row r="8" spans="1:6" s="17" customFormat="1" ht="23.25" customHeight="1">
      <c r="A8" s="14" t="s">
        <v>3</v>
      </c>
      <c r="B8" s="586" t="s">
        <v>4</v>
      </c>
      <c r="C8" s="47" t="s">
        <v>5</v>
      </c>
      <c r="D8" s="377" t="s">
        <v>42</v>
      </c>
      <c r="E8" s="364" t="s">
        <v>6</v>
      </c>
      <c r="F8" s="16"/>
    </row>
    <row r="9" spans="1:6" s="17" customFormat="1" ht="16.5" customHeight="1">
      <c r="A9" s="18" t="s">
        <v>7</v>
      </c>
      <c r="B9" s="587"/>
      <c r="C9" s="155" t="s">
        <v>8</v>
      </c>
      <c r="D9" s="135" t="s">
        <v>10</v>
      </c>
      <c r="E9" s="365" t="s">
        <v>9</v>
      </c>
      <c r="F9" s="19" t="s">
        <v>10</v>
      </c>
    </row>
    <row r="10" spans="1:6" s="24" customFormat="1" ht="10.5" customHeight="1" thickBot="1">
      <c r="A10" s="20">
        <v>1</v>
      </c>
      <c r="B10" s="21">
        <v>2</v>
      </c>
      <c r="C10" s="21">
        <v>3</v>
      </c>
      <c r="D10" s="21">
        <v>4</v>
      </c>
      <c r="E10" s="366">
        <v>5</v>
      </c>
      <c r="F10" s="23">
        <v>6</v>
      </c>
    </row>
    <row r="11" spans="1:6" s="24" customFormat="1" ht="19.5" customHeight="1" thickBot="1" thickTop="1">
      <c r="A11" s="60">
        <v>600</v>
      </c>
      <c r="B11" s="131" t="s">
        <v>134</v>
      </c>
      <c r="C11" s="530" t="s">
        <v>131</v>
      </c>
      <c r="D11" s="382"/>
      <c r="E11" s="367">
        <f>E12</f>
        <v>62000</v>
      </c>
      <c r="F11" s="89">
        <f>F12</f>
        <v>35000</v>
      </c>
    </row>
    <row r="12" spans="1:6" s="24" customFormat="1" ht="29.25" customHeight="1" thickTop="1">
      <c r="A12" s="52">
        <v>60015</v>
      </c>
      <c r="B12" s="313" t="s">
        <v>189</v>
      </c>
      <c r="C12" s="293"/>
      <c r="D12" s="385"/>
      <c r="E12" s="368">
        <f>SUM(E13:E15)</f>
        <v>62000</v>
      </c>
      <c r="F12" s="90">
        <f>SUM(F13:F15)</f>
        <v>35000</v>
      </c>
    </row>
    <row r="13" spans="1:6" s="24" customFormat="1" ht="15" customHeight="1">
      <c r="A13" s="26">
        <v>4270</v>
      </c>
      <c r="B13" s="129" t="s">
        <v>149</v>
      </c>
      <c r="C13" s="378"/>
      <c r="D13" s="381"/>
      <c r="E13" s="406">
        <v>22000</v>
      </c>
      <c r="F13" s="32"/>
    </row>
    <row r="14" spans="1:6" s="24" customFormat="1" ht="29.25" customHeight="1">
      <c r="A14" s="26">
        <v>4390</v>
      </c>
      <c r="B14" s="278" t="s">
        <v>79</v>
      </c>
      <c r="C14" s="378"/>
      <c r="D14" s="381"/>
      <c r="E14" s="406">
        <v>5000</v>
      </c>
      <c r="F14" s="32"/>
    </row>
    <row r="15" spans="1:6" s="24" customFormat="1" ht="16.5" customHeight="1">
      <c r="A15" s="26">
        <v>6050</v>
      </c>
      <c r="B15" s="110" t="s">
        <v>70</v>
      </c>
      <c r="C15" s="378"/>
      <c r="D15" s="381"/>
      <c r="E15" s="406">
        <f>SUM(E16:E18)</f>
        <v>35000</v>
      </c>
      <c r="F15" s="32">
        <f>SUM(F16:F18)</f>
        <v>35000</v>
      </c>
    </row>
    <row r="16" spans="1:6" s="24" customFormat="1" ht="15.75" customHeight="1">
      <c r="A16" s="346"/>
      <c r="B16" s="514" t="s">
        <v>194</v>
      </c>
      <c r="C16" s="515"/>
      <c r="D16" s="516"/>
      <c r="E16" s="517">
        <v>10000</v>
      </c>
      <c r="F16" s="518"/>
    </row>
    <row r="17" spans="1:6" s="24" customFormat="1" ht="15.75" customHeight="1">
      <c r="A17" s="346"/>
      <c r="B17" s="514" t="s">
        <v>190</v>
      </c>
      <c r="C17" s="515"/>
      <c r="D17" s="516"/>
      <c r="E17" s="517">
        <v>25000</v>
      </c>
      <c r="F17" s="518"/>
    </row>
    <row r="18" spans="1:6" s="24" customFormat="1" ht="25.5" customHeight="1" thickBot="1">
      <c r="A18" s="346"/>
      <c r="B18" s="514" t="s">
        <v>191</v>
      </c>
      <c r="C18" s="515"/>
      <c r="D18" s="516"/>
      <c r="E18" s="517"/>
      <c r="F18" s="518">
        <v>35000</v>
      </c>
    </row>
    <row r="19" spans="1:6" s="24" customFormat="1" ht="20.25" customHeight="1" thickBot="1" thickTop="1">
      <c r="A19" s="211">
        <v>758</v>
      </c>
      <c r="B19" s="290" t="s">
        <v>67</v>
      </c>
      <c r="C19" s="291"/>
      <c r="D19" s="382">
        <f>D20</f>
        <v>18782</v>
      </c>
      <c r="E19" s="383"/>
      <c r="F19" s="384"/>
    </row>
    <row r="20" spans="1:6" s="24" customFormat="1" ht="28.5" customHeight="1" thickTop="1">
      <c r="A20" s="213">
        <v>75801</v>
      </c>
      <c r="B20" s="388" t="s">
        <v>161</v>
      </c>
      <c r="C20" s="293"/>
      <c r="D20" s="385">
        <f>D21</f>
        <v>18782</v>
      </c>
      <c r="E20" s="386"/>
      <c r="F20" s="387"/>
    </row>
    <row r="21" spans="1:6" s="24" customFormat="1" ht="15" customHeight="1" thickBot="1">
      <c r="A21" s="346">
        <v>2920</v>
      </c>
      <c r="B21" s="389" t="s">
        <v>160</v>
      </c>
      <c r="C21" s="378"/>
      <c r="D21" s="381">
        <v>18782</v>
      </c>
      <c r="E21" s="379"/>
      <c r="F21" s="380"/>
    </row>
    <row r="22" spans="1:6" s="24" customFormat="1" ht="18.75" customHeight="1" thickBot="1" thickTop="1">
      <c r="A22" s="211">
        <v>801</v>
      </c>
      <c r="B22" s="290" t="s">
        <v>13</v>
      </c>
      <c r="C22" s="530" t="s">
        <v>14</v>
      </c>
      <c r="D22" s="291"/>
      <c r="E22" s="367">
        <f>E23+E33+E40+E53+E58+E71+E76+E79+E89</f>
        <v>170791</v>
      </c>
      <c r="F22" s="89">
        <f>F23+F33+F40+F53+F58+F71+F76+F79+F89</f>
        <v>91118</v>
      </c>
    </row>
    <row r="23" spans="1:6" s="24" customFormat="1" ht="16.5" customHeight="1" thickTop="1">
      <c r="A23" s="213">
        <v>80102</v>
      </c>
      <c r="B23" s="292" t="s">
        <v>111</v>
      </c>
      <c r="C23" s="293"/>
      <c r="D23" s="293"/>
      <c r="E23" s="368">
        <f>SUM(E24:E32)</f>
        <v>7350</v>
      </c>
      <c r="F23" s="90">
        <f>SUM(F24:F32)</f>
        <v>1700</v>
      </c>
    </row>
    <row r="24" spans="1:6" s="24" customFormat="1" ht="17.25" customHeight="1">
      <c r="A24" s="210">
        <v>3020</v>
      </c>
      <c r="B24" s="286" t="s">
        <v>109</v>
      </c>
      <c r="C24" s="190"/>
      <c r="D24" s="190"/>
      <c r="E24" s="369">
        <v>500</v>
      </c>
      <c r="F24" s="30"/>
    </row>
    <row r="25" spans="1:6" s="24" customFormat="1" ht="14.25" customHeight="1">
      <c r="A25" s="210">
        <v>4010</v>
      </c>
      <c r="B25" s="285" t="s">
        <v>110</v>
      </c>
      <c r="C25" s="190"/>
      <c r="D25" s="190"/>
      <c r="E25" s="369">
        <v>1400</v>
      </c>
      <c r="F25" s="30"/>
    </row>
    <row r="26" spans="1:6" s="24" customFormat="1" ht="14.25" customHeight="1">
      <c r="A26" s="210">
        <v>4110</v>
      </c>
      <c r="B26" s="277" t="s">
        <v>21</v>
      </c>
      <c r="C26" s="190"/>
      <c r="D26" s="190"/>
      <c r="E26" s="369">
        <v>700</v>
      </c>
      <c r="F26" s="30"/>
    </row>
    <row r="27" spans="1:6" s="24" customFormat="1" ht="15" customHeight="1">
      <c r="A27" s="210">
        <v>4120</v>
      </c>
      <c r="B27" s="94" t="s">
        <v>48</v>
      </c>
      <c r="C27" s="190"/>
      <c r="D27" s="190"/>
      <c r="E27" s="369">
        <v>100</v>
      </c>
      <c r="F27" s="30"/>
    </row>
    <row r="28" spans="1:6" s="24" customFormat="1" ht="15" customHeight="1">
      <c r="A28" s="31">
        <v>4260</v>
      </c>
      <c r="B28" s="171" t="s">
        <v>32</v>
      </c>
      <c r="C28" s="190"/>
      <c r="D28" s="190"/>
      <c r="E28" s="369">
        <v>4400</v>
      </c>
      <c r="F28" s="30"/>
    </row>
    <row r="29" spans="1:6" s="24" customFormat="1" ht="15" customHeight="1">
      <c r="A29" s="31">
        <v>4280</v>
      </c>
      <c r="B29" s="171" t="s">
        <v>35</v>
      </c>
      <c r="C29" s="190"/>
      <c r="D29" s="190"/>
      <c r="E29" s="369">
        <v>150</v>
      </c>
      <c r="F29" s="30"/>
    </row>
    <row r="30" spans="1:6" s="24" customFormat="1" ht="44.25" customHeight="1">
      <c r="A30" s="210">
        <v>4370</v>
      </c>
      <c r="B30" s="285" t="s">
        <v>36</v>
      </c>
      <c r="C30" s="190"/>
      <c r="D30" s="190"/>
      <c r="E30" s="369"/>
      <c r="F30" s="30">
        <v>300</v>
      </c>
    </row>
    <row r="31" spans="1:6" s="24" customFormat="1" ht="31.5" customHeight="1">
      <c r="A31" s="26">
        <v>4390</v>
      </c>
      <c r="B31" s="295" t="s">
        <v>79</v>
      </c>
      <c r="C31" s="190"/>
      <c r="D31" s="190"/>
      <c r="E31" s="369"/>
      <c r="F31" s="30">
        <v>1400</v>
      </c>
    </row>
    <row r="32" spans="1:6" s="24" customFormat="1" ht="27.75" customHeight="1">
      <c r="A32" s="210">
        <v>4740</v>
      </c>
      <c r="B32" s="144" t="s">
        <v>20</v>
      </c>
      <c r="C32" s="190"/>
      <c r="D32" s="190"/>
      <c r="E32" s="369">
        <v>100</v>
      </c>
      <c r="F32" s="30"/>
    </row>
    <row r="33" spans="1:6" s="24" customFormat="1" ht="17.25" customHeight="1">
      <c r="A33" s="283">
        <v>80111</v>
      </c>
      <c r="B33" s="296" t="s">
        <v>112</v>
      </c>
      <c r="C33" s="297"/>
      <c r="D33" s="297"/>
      <c r="E33" s="370">
        <f>SUM(E34:E39)</f>
        <v>6150</v>
      </c>
      <c r="F33" s="112">
        <f>SUM(F34:F39)</f>
        <v>0</v>
      </c>
    </row>
    <row r="34" spans="1:6" s="24" customFormat="1" ht="17.25" customHeight="1">
      <c r="A34" s="210">
        <v>3020</v>
      </c>
      <c r="B34" s="286" t="s">
        <v>109</v>
      </c>
      <c r="C34" s="294"/>
      <c r="D34" s="294"/>
      <c r="E34" s="369">
        <v>550</v>
      </c>
      <c r="F34" s="30"/>
    </row>
    <row r="35" spans="1:6" s="24" customFormat="1" ht="16.5" customHeight="1">
      <c r="A35" s="210">
        <v>4110</v>
      </c>
      <c r="B35" s="277" t="s">
        <v>21</v>
      </c>
      <c r="C35" s="294"/>
      <c r="D35" s="294"/>
      <c r="E35" s="369">
        <v>1000</v>
      </c>
      <c r="F35" s="30"/>
    </row>
    <row r="36" spans="1:6" s="24" customFormat="1" ht="15" customHeight="1">
      <c r="A36" s="210">
        <v>4120</v>
      </c>
      <c r="B36" s="94" t="s">
        <v>48</v>
      </c>
      <c r="C36" s="294"/>
      <c r="D36" s="294"/>
      <c r="E36" s="369">
        <v>300</v>
      </c>
      <c r="F36" s="30"/>
    </row>
    <row r="37" spans="1:6" s="24" customFormat="1" ht="16.5" customHeight="1">
      <c r="A37" s="31">
        <v>4260</v>
      </c>
      <c r="B37" s="171" t="s">
        <v>32</v>
      </c>
      <c r="C37" s="294"/>
      <c r="D37" s="294"/>
      <c r="E37" s="369">
        <v>3900</v>
      </c>
      <c r="F37" s="30"/>
    </row>
    <row r="38" spans="1:6" s="24" customFormat="1" ht="15" customHeight="1">
      <c r="A38" s="349">
        <v>4280</v>
      </c>
      <c r="B38" s="300" t="s">
        <v>35</v>
      </c>
      <c r="C38" s="495"/>
      <c r="D38" s="495"/>
      <c r="E38" s="375">
        <v>200</v>
      </c>
      <c r="F38" s="306"/>
    </row>
    <row r="39" spans="1:6" s="24" customFormat="1" ht="28.5" customHeight="1">
      <c r="A39" s="210">
        <v>4740</v>
      </c>
      <c r="B39" s="144" t="s">
        <v>20</v>
      </c>
      <c r="C39" s="294"/>
      <c r="D39" s="294"/>
      <c r="E39" s="369">
        <v>200</v>
      </c>
      <c r="F39" s="30"/>
    </row>
    <row r="40" spans="1:6" s="24" customFormat="1" ht="17.25" customHeight="1">
      <c r="A40" s="283">
        <v>80120</v>
      </c>
      <c r="B40" s="296" t="s">
        <v>113</v>
      </c>
      <c r="C40" s="297"/>
      <c r="D40" s="297"/>
      <c r="E40" s="370">
        <f>SUM(E42:E52)</f>
        <v>29696</v>
      </c>
      <c r="F40" s="112">
        <f>SUM(F41:F52)</f>
        <v>26664</v>
      </c>
    </row>
    <row r="41" spans="1:6" s="24" customFormat="1" ht="30" customHeight="1">
      <c r="A41" s="210">
        <v>2540</v>
      </c>
      <c r="B41" s="144" t="s">
        <v>91</v>
      </c>
      <c r="C41" s="190"/>
      <c r="D41" s="190"/>
      <c r="E41" s="369"/>
      <c r="F41" s="30">
        <v>9964</v>
      </c>
    </row>
    <row r="42" spans="1:6" s="24" customFormat="1" ht="17.25" customHeight="1">
      <c r="A42" s="210">
        <v>3020</v>
      </c>
      <c r="B42" s="285" t="s">
        <v>109</v>
      </c>
      <c r="C42" s="190"/>
      <c r="D42" s="190"/>
      <c r="E42" s="369">
        <v>500</v>
      </c>
      <c r="F42" s="30"/>
    </row>
    <row r="43" spans="1:6" s="24" customFormat="1" ht="15.75" customHeight="1">
      <c r="A43" s="210">
        <v>4010</v>
      </c>
      <c r="B43" s="285" t="s">
        <v>110</v>
      </c>
      <c r="C43" s="190"/>
      <c r="D43" s="190"/>
      <c r="E43" s="369">
        <v>20400</v>
      </c>
      <c r="F43" s="30"/>
    </row>
    <row r="44" spans="1:6" s="24" customFormat="1" ht="16.5" customHeight="1">
      <c r="A44" s="210">
        <v>4110</v>
      </c>
      <c r="B44" s="94" t="s">
        <v>21</v>
      </c>
      <c r="C44" s="190"/>
      <c r="D44" s="190"/>
      <c r="E44" s="369"/>
      <c r="F44" s="30">
        <v>16600</v>
      </c>
    </row>
    <row r="45" spans="1:6" s="24" customFormat="1" ht="15" customHeight="1">
      <c r="A45" s="210">
        <v>4120</v>
      </c>
      <c r="B45" s="94" t="s">
        <v>48</v>
      </c>
      <c r="C45" s="190"/>
      <c r="D45" s="190"/>
      <c r="E45" s="369">
        <v>500</v>
      </c>
      <c r="F45" s="30"/>
    </row>
    <row r="46" spans="1:6" s="24" customFormat="1" ht="15.75" customHeight="1">
      <c r="A46" s="210">
        <v>4130</v>
      </c>
      <c r="B46" s="537" t="s">
        <v>114</v>
      </c>
      <c r="C46" s="140"/>
      <c r="D46" s="190"/>
      <c r="E46" s="369"/>
      <c r="F46" s="30">
        <v>100</v>
      </c>
    </row>
    <row r="47" spans="1:6" s="24" customFormat="1" ht="15.75" customHeight="1">
      <c r="A47" s="31">
        <v>4140</v>
      </c>
      <c r="B47" s="129" t="s">
        <v>75</v>
      </c>
      <c r="C47" s="94"/>
      <c r="D47" s="110"/>
      <c r="E47" s="369">
        <v>859</v>
      </c>
      <c r="F47" s="30"/>
    </row>
    <row r="48" spans="1:6" s="24" customFormat="1" ht="15" customHeight="1">
      <c r="A48" s="31">
        <v>4260</v>
      </c>
      <c r="B48" s="126" t="s">
        <v>32</v>
      </c>
      <c r="C48" s="140"/>
      <c r="D48" s="190"/>
      <c r="E48" s="369">
        <v>6000</v>
      </c>
      <c r="F48" s="30"/>
    </row>
    <row r="49" spans="1:6" s="24" customFormat="1" ht="14.25" customHeight="1">
      <c r="A49" s="210">
        <v>4350</v>
      </c>
      <c r="B49" s="278" t="s">
        <v>50</v>
      </c>
      <c r="C49" s="190"/>
      <c r="D49" s="190"/>
      <c r="E49" s="369">
        <v>100</v>
      </c>
      <c r="F49" s="30"/>
    </row>
    <row r="50" spans="1:6" s="24" customFormat="1" ht="30.75" customHeight="1">
      <c r="A50" s="26">
        <v>4390</v>
      </c>
      <c r="B50" s="278" t="s">
        <v>79</v>
      </c>
      <c r="C50" s="190"/>
      <c r="D50" s="190"/>
      <c r="E50" s="369">
        <v>597</v>
      </c>
      <c r="F50" s="30"/>
    </row>
    <row r="51" spans="1:6" s="24" customFormat="1" ht="27" customHeight="1">
      <c r="A51" s="210">
        <v>4700</v>
      </c>
      <c r="B51" s="285" t="s">
        <v>27</v>
      </c>
      <c r="C51" s="190"/>
      <c r="D51" s="190"/>
      <c r="E51" s="369">
        <v>58</v>
      </c>
      <c r="F51" s="30"/>
    </row>
    <row r="52" spans="1:6" s="24" customFormat="1" ht="30" customHeight="1">
      <c r="A52" s="210">
        <v>4750</v>
      </c>
      <c r="B52" s="300" t="s">
        <v>28</v>
      </c>
      <c r="C52" s="190"/>
      <c r="D52" s="190"/>
      <c r="E52" s="369">
        <v>682</v>
      </c>
      <c r="F52" s="30"/>
    </row>
    <row r="53" spans="1:6" s="24" customFormat="1" ht="17.25" customHeight="1">
      <c r="A53" s="283">
        <v>80123</v>
      </c>
      <c r="B53" s="299" t="s">
        <v>115</v>
      </c>
      <c r="C53" s="297"/>
      <c r="D53" s="297"/>
      <c r="E53" s="370">
        <f>SUM(E54:E57)</f>
        <v>10200</v>
      </c>
      <c r="F53" s="112">
        <f>SUM(F54:F57)</f>
        <v>14100</v>
      </c>
    </row>
    <row r="54" spans="1:6" s="24" customFormat="1" ht="15" customHeight="1">
      <c r="A54" s="210">
        <v>4010</v>
      </c>
      <c r="B54" s="285" t="s">
        <v>110</v>
      </c>
      <c r="C54" s="294"/>
      <c r="D54" s="294"/>
      <c r="E54" s="369"/>
      <c r="F54" s="30">
        <v>12900</v>
      </c>
    </row>
    <row r="55" spans="1:6" s="24" customFormat="1" ht="14.25" customHeight="1">
      <c r="A55" s="210">
        <v>4110</v>
      </c>
      <c r="B55" s="94" t="s">
        <v>21</v>
      </c>
      <c r="C55" s="294"/>
      <c r="D55" s="294"/>
      <c r="E55" s="369"/>
      <c r="F55" s="30">
        <v>1200</v>
      </c>
    </row>
    <row r="56" spans="1:6" s="24" customFormat="1" ht="15" customHeight="1">
      <c r="A56" s="210">
        <v>4120</v>
      </c>
      <c r="B56" s="94" t="s">
        <v>48</v>
      </c>
      <c r="C56" s="294"/>
      <c r="D56" s="294"/>
      <c r="E56" s="369">
        <v>200</v>
      </c>
      <c r="F56" s="30"/>
    </row>
    <row r="57" spans="1:6" s="24" customFormat="1" ht="15.75" customHeight="1">
      <c r="A57" s="31">
        <v>4260</v>
      </c>
      <c r="B57" s="126" t="s">
        <v>32</v>
      </c>
      <c r="C57" s="294"/>
      <c r="D57" s="294"/>
      <c r="E57" s="369">
        <v>10000</v>
      </c>
      <c r="F57" s="30"/>
    </row>
    <row r="58" spans="1:6" s="24" customFormat="1" ht="17.25" customHeight="1">
      <c r="A58" s="283">
        <v>80130</v>
      </c>
      <c r="B58" s="296" t="s">
        <v>116</v>
      </c>
      <c r="C58" s="297"/>
      <c r="D58" s="297"/>
      <c r="E58" s="370">
        <f>SUM(E59:E70)</f>
        <v>78600</v>
      </c>
      <c r="F58" s="112">
        <f>SUM(F59:F70)</f>
        <v>4400</v>
      </c>
    </row>
    <row r="59" spans="1:6" s="24" customFormat="1" ht="19.5" customHeight="1">
      <c r="A59" s="210">
        <v>3020</v>
      </c>
      <c r="B59" s="286" t="s">
        <v>109</v>
      </c>
      <c r="C59" s="294"/>
      <c r="D59" s="294"/>
      <c r="E59" s="369">
        <v>9000</v>
      </c>
      <c r="F59" s="30"/>
    </row>
    <row r="60" spans="1:6" s="24" customFormat="1" ht="15" customHeight="1">
      <c r="A60" s="210">
        <v>4010</v>
      </c>
      <c r="B60" s="285" t="s">
        <v>110</v>
      </c>
      <c r="C60" s="294"/>
      <c r="D60" s="294"/>
      <c r="E60" s="369">
        <v>30300</v>
      </c>
      <c r="F60" s="30"/>
    </row>
    <row r="61" spans="1:6" s="24" customFormat="1" ht="15.75" customHeight="1">
      <c r="A61" s="210">
        <v>4110</v>
      </c>
      <c r="B61" s="94" t="s">
        <v>21</v>
      </c>
      <c r="C61" s="294"/>
      <c r="D61" s="294"/>
      <c r="E61" s="369">
        <v>14100</v>
      </c>
      <c r="F61" s="30"/>
    </row>
    <row r="62" spans="1:6" s="24" customFormat="1" ht="15.75" customHeight="1">
      <c r="A62" s="210">
        <v>4120</v>
      </c>
      <c r="B62" s="94" t="s">
        <v>48</v>
      </c>
      <c r="C62" s="294"/>
      <c r="D62" s="294"/>
      <c r="E62" s="369">
        <v>2800</v>
      </c>
      <c r="F62" s="30"/>
    </row>
    <row r="63" spans="1:6" s="24" customFormat="1" ht="15" customHeight="1">
      <c r="A63" s="31">
        <v>4140</v>
      </c>
      <c r="B63" s="129" t="s">
        <v>75</v>
      </c>
      <c r="C63" s="294"/>
      <c r="D63" s="294"/>
      <c r="E63" s="369"/>
      <c r="F63" s="30">
        <v>800</v>
      </c>
    </row>
    <row r="64" spans="1:6" s="24" customFormat="1" ht="15" customHeight="1">
      <c r="A64" s="210">
        <v>4210</v>
      </c>
      <c r="B64" s="217" t="s">
        <v>16</v>
      </c>
      <c r="C64" s="294"/>
      <c r="D64" s="294"/>
      <c r="E64" s="369">
        <v>800</v>
      </c>
      <c r="F64" s="30"/>
    </row>
    <row r="65" spans="1:6" s="24" customFormat="1" ht="16.5" customHeight="1">
      <c r="A65" s="31">
        <v>4260</v>
      </c>
      <c r="B65" s="171" t="s">
        <v>32</v>
      </c>
      <c r="C65" s="294"/>
      <c r="D65" s="294"/>
      <c r="E65" s="369">
        <v>15200</v>
      </c>
      <c r="F65" s="30"/>
    </row>
    <row r="66" spans="1:6" s="24" customFormat="1" ht="15.75" customHeight="1">
      <c r="A66" s="31">
        <v>4280</v>
      </c>
      <c r="B66" s="171" t="s">
        <v>35</v>
      </c>
      <c r="C66" s="294"/>
      <c r="D66" s="294"/>
      <c r="E66" s="369">
        <v>1600</v>
      </c>
      <c r="F66" s="30"/>
    </row>
    <row r="67" spans="1:6" s="24" customFormat="1" ht="15.75" customHeight="1">
      <c r="A67" s="31">
        <v>4300</v>
      </c>
      <c r="B67" s="226" t="s">
        <v>12</v>
      </c>
      <c r="C67" s="294"/>
      <c r="D67" s="294"/>
      <c r="E67" s="369"/>
      <c r="F67" s="30">
        <v>3600</v>
      </c>
    </row>
    <row r="68" spans="1:6" s="24" customFormat="1" ht="16.5" customHeight="1">
      <c r="A68" s="210">
        <v>4350</v>
      </c>
      <c r="B68" s="278" t="s">
        <v>50</v>
      </c>
      <c r="C68" s="294"/>
      <c r="D68" s="294"/>
      <c r="E68" s="369">
        <v>1000</v>
      </c>
      <c r="F68" s="30"/>
    </row>
    <row r="69" spans="1:6" s="24" customFormat="1" ht="44.25" customHeight="1">
      <c r="A69" s="210">
        <v>4370</v>
      </c>
      <c r="B69" s="285" t="s">
        <v>36</v>
      </c>
      <c r="C69" s="294"/>
      <c r="D69" s="294"/>
      <c r="E69" s="369">
        <v>1000</v>
      </c>
      <c r="F69" s="30"/>
    </row>
    <row r="70" spans="1:6" s="24" customFormat="1" ht="27.75" customHeight="1">
      <c r="A70" s="26">
        <v>4390</v>
      </c>
      <c r="B70" s="278" t="s">
        <v>79</v>
      </c>
      <c r="C70" s="294"/>
      <c r="D70" s="294"/>
      <c r="E70" s="369">
        <v>2800</v>
      </c>
      <c r="F70" s="30"/>
    </row>
    <row r="71" spans="1:6" s="24" customFormat="1" ht="17.25" customHeight="1">
      <c r="A71" s="283">
        <v>80134</v>
      </c>
      <c r="B71" s="296" t="s">
        <v>117</v>
      </c>
      <c r="C71" s="297"/>
      <c r="D71" s="297"/>
      <c r="E71" s="370">
        <f>SUM(E72:E75)</f>
        <v>8600</v>
      </c>
      <c r="F71" s="112">
        <f>SUM(F72:F75)</f>
        <v>0</v>
      </c>
    </row>
    <row r="72" spans="1:6" s="24" customFormat="1" ht="15" customHeight="1">
      <c r="A72" s="210">
        <v>4010</v>
      </c>
      <c r="B72" s="285" t="s">
        <v>110</v>
      </c>
      <c r="C72" s="294"/>
      <c r="D72" s="294"/>
      <c r="E72" s="369">
        <v>4400</v>
      </c>
      <c r="F72" s="30"/>
    </row>
    <row r="73" spans="1:6" s="24" customFormat="1" ht="15" customHeight="1">
      <c r="A73" s="492">
        <v>4110</v>
      </c>
      <c r="B73" s="494" t="s">
        <v>21</v>
      </c>
      <c r="C73" s="495"/>
      <c r="D73" s="495"/>
      <c r="E73" s="375">
        <v>1100</v>
      </c>
      <c r="F73" s="306"/>
    </row>
    <row r="74" spans="1:6" s="24" customFormat="1" ht="16.5" customHeight="1">
      <c r="A74" s="210">
        <v>4120</v>
      </c>
      <c r="B74" s="94" t="s">
        <v>48</v>
      </c>
      <c r="C74" s="294"/>
      <c r="D74" s="294"/>
      <c r="E74" s="369">
        <v>500</v>
      </c>
      <c r="F74" s="30"/>
    </row>
    <row r="75" spans="1:6" s="24" customFormat="1" ht="16.5" customHeight="1">
      <c r="A75" s="31">
        <v>4260</v>
      </c>
      <c r="B75" s="171" t="s">
        <v>32</v>
      </c>
      <c r="C75" s="294"/>
      <c r="D75" s="294"/>
      <c r="E75" s="369">
        <v>2600</v>
      </c>
      <c r="F75" s="30"/>
    </row>
    <row r="76" spans="1:6" s="24" customFormat="1" ht="28.5" customHeight="1">
      <c r="A76" s="283">
        <v>80140</v>
      </c>
      <c r="B76" s="302" t="s">
        <v>118</v>
      </c>
      <c r="C76" s="297"/>
      <c r="D76" s="297"/>
      <c r="E76" s="370">
        <f>SUM(E77:E78)</f>
        <v>3900</v>
      </c>
      <c r="F76" s="112">
        <f>SUM(F77:F78)</f>
        <v>0</v>
      </c>
    </row>
    <row r="77" spans="1:6" s="24" customFormat="1" ht="15.75" customHeight="1">
      <c r="A77" s="210">
        <v>4010</v>
      </c>
      <c r="B77" s="285" t="s">
        <v>110</v>
      </c>
      <c r="C77" s="294"/>
      <c r="D77" s="294"/>
      <c r="E77" s="369">
        <v>3400</v>
      </c>
      <c r="F77" s="248"/>
    </row>
    <row r="78" spans="1:6" s="24" customFormat="1" ht="14.25" customHeight="1">
      <c r="A78" s="210">
        <v>4120</v>
      </c>
      <c r="B78" s="94" t="s">
        <v>48</v>
      </c>
      <c r="C78" s="294"/>
      <c r="D78" s="294"/>
      <c r="E78" s="369">
        <v>500</v>
      </c>
      <c r="F78" s="248"/>
    </row>
    <row r="79" spans="1:6" s="24" customFormat="1" ht="16.5" customHeight="1">
      <c r="A79" s="283">
        <v>80146</v>
      </c>
      <c r="B79" s="103" t="s">
        <v>38</v>
      </c>
      <c r="C79" s="297"/>
      <c r="D79" s="297"/>
      <c r="E79" s="370">
        <f>SUM(E80:E88)</f>
        <v>4550</v>
      </c>
      <c r="F79" s="112">
        <f>SUM(F80:F88)</f>
        <v>4400</v>
      </c>
    </row>
    <row r="80" spans="1:6" s="24" customFormat="1" ht="15.75" customHeight="1">
      <c r="A80" s="210">
        <v>4010</v>
      </c>
      <c r="B80" s="285" t="s">
        <v>110</v>
      </c>
      <c r="C80" s="294"/>
      <c r="D80" s="294"/>
      <c r="E80" s="369">
        <v>2700</v>
      </c>
      <c r="F80" s="30">
        <v>2700</v>
      </c>
    </row>
    <row r="81" spans="1:6" s="24" customFormat="1" ht="15" customHeight="1">
      <c r="A81" s="210">
        <v>4110</v>
      </c>
      <c r="B81" s="94" t="s">
        <v>21</v>
      </c>
      <c r="C81" s="294"/>
      <c r="D81" s="294"/>
      <c r="E81" s="369">
        <v>50</v>
      </c>
      <c r="F81" s="30"/>
    </row>
    <row r="82" spans="1:6" s="24" customFormat="1" ht="14.25" customHeight="1">
      <c r="A82" s="210">
        <v>4120</v>
      </c>
      <c r="B82" s="94" t="s">
        <v>48</v>
      </c>
      <c r="C82" s="294"/>
      <c r="D82" s="294"/>
      <c r="E82" s="369">
        <v>100</v>
      </c>
      <c r="F82" s="30"/>
    </row>
    <row r="83" spans="1:6" s="24" customFormat="1" ht="15.75" customHeight="1">
      <c r="A83" s="210">
        <v>4210</v>
      </c>
      <c r="B83" s="217" t="s">
        <v>16</v>
      </c>
      <c r="C83" s="294"/>
      <c r="D83" s="294"/>
      <c r="E83" s="369">
        <v>300</v>
      </c>
      <c r="F83" s="30"/>
    </row>
    <row r="84" spans="1:6" s="24" customFormat="1" ht="15" customHeight="1">
      <c r="A84" s="31">
        <v>4300</v>
      </c>
      <c r="B84" s="226" t="s">
        <v>12</v>
      </c>
      <c r="C84" s="294"/>
      <c r="D84" s="294"/>
      <c r="E84" s="369">
        <v>800</v>
      </c>
      <c r="F84" s="30"/>
    </row>
    <row r="85" spans="1:6" s="24" customFormat="1" ht="27.75" customHeight="1">
      <c r="A85" s="31">
        <v>4300</v>
      </c>
      <c r="B85" s="226" t="s">
        <v>119</v>
      </c>
      <c r="C85" s="294"/>
      <c r="D85" s="294"/>
      <c r="E85" s="369"/>
      <c r="F85" s="30">
        <v>1000</v>
      </c>
    </row>
    <row r="86" spans="1:6" s="24" customFormat="1" ht="14.25" customHeight="1">
      <c r="A86" s="31">
        <v>4410</v>
      </c>
      <c r="B86" s="127" t="s">
        <v>17</v>
      </c>
      <c r="C86" s="294"/>
      <c r="D86" s="294"/>
      <c r="E86" s="369">
        <v>400</v>
      </c>
      <c r="F86" s="30"/>
    </row>
    <row r="87" spans="1:6" s="24" customFormat="1" ht="28.5" customHeight="1">
      <c r="A87" s="210">
        <v>4700</v>
      </c>
      <c r="B87" s="285" t="s">
        <v>27</v>
      </c>
      <c r="C87" s="294"/>
      <c r="D87" s="294"/>
      <c r="E87" s="369"/>
      <c r="F87" s="30">
        <v>700</v>
      </c>
    </row>
    <row r="88" spans="1:6" s="24" customFormat="1" ht="29.25" customHeight="1">
      <c r="A88" s="210">
        <v>4740</v>
      </c>
      <c r="B88" s="144" t="s">
        <v>20</v>
      </c>
      <c r="C88" s="294"/>
      <c r="D88" s="294"/>
      <c r="E88" s="369">
        <v>200</v>
      </c>
      <c r="F88" s="30"/>
    </row>
    <row r="89" spans="1:6" s="24" customFormat="1" ht="15.75" customHeight="1">
      <c r="A89" s="283">
        <v>80195</v>
      </c>
      <c r="B89" s="302" t="s">
        <v>15</v>
      </c>
      <c r="C89" s="297"/>
      <c r="D89" s="297"/>
      <c r="E89" s="370">
        <f>SUM(E90:E92)+E93+E97+E100</f>
        <v>21745</v>
      </c>
      <c r="F89" s="112">
        <f>SUM(F90:F92)+F93+F97+F100</f>
        <v>39854</v>
      </c>
    </row>
    <row r="90" spans="1:6" s="24" customFormat="1" ht="15" customHeight="1">
      <c r="A90" s="210">
        <v>4210</v>
      </c>
      <c r="B90" s="217" t="s">
        <v>16</v>
      </c>
      <c r="C90" s="294"/>
      <c r="D90" s="294"/>
      <c r="E90" s="371"/>
      <c r="F90" s="30">
        <v>2000</v>
      </c>
    </row>
    <row r="91" spans="1:6" s="24" customFormat="1" ht="14.25" customHeight="1">
      <c r="A91" s="31">
        <v>4300</v>
      </c>
      <c r="B91" s="226" t="s">
        <v>12</v>
      </c>
      <c r="C91" s="190"/>
      <c r="D91" s="190"/>
      <c r="E91" s="369">
        <v>10485</v>
      </c>
      <c r="F91" s="30"/>
    </row>
    <row r="92" spans="1:6" s="24" customFormat="1" ht="15" customHeight="1">
      <c r="A92" s="31">
        <v>4300</v>
      </c>
      <c r="B92" s="226" t="s">
        <v>120</v>
      </c>
      <c r="C92" s="190"/>
      <c r="D92" s="190"/>
      <c r="E92" s="369"/>
      <c r="F92" s="30">
        <v>26594</v>
      </c>
    </row>
    <row r="93" spans="1:6" s="24" customFormat="1" ht="37.5" customHeight="1">
      <c r="A93" s="31"/>
      <c r="B93" s="136" t="s">
        <v>141</v>
      </c>
      <c r="C93" s="141"/>
      <c r="D93" s="178"/>
      <c r="E93" s="173">
        <f>SUM(E94:E96)</f>
        <v>900</v>
      </c>
      <c r="F93" s="99">
        <f>SUM(F94:F96)</f>
        <v>900</v>
      </c>
    </row>
    <row r="94" spans="1:6" s="24" customFormat="1" ht="15" customHeight="1">
      <c r="A94" s="31">
        <v>4421</v>
      </c>
      <c r="B94" s="129" t="s">
        <v>18</v>
      </c>
      <c r="C94" s="102"/>
      <c r="D94" s="165"/>
      <c r="E94" s="114">
        <v>900</v>
      </c>
      <c r="F94" s="57"/>
    </row>
    <row r="95" spans="1:6" s="24" customFormat="1" ht="26.25" customHeight="1">
      <c r="A95" s="31">
        <v>4741</v>
      </c>
      <c r="B95" s="183" t="s">
        <v>20</v>
      </c>
      <c r="C95" s="102"/>
      <c r="D95" s="165"/>
      <c r="E95" s="114"/>
      <c r="F95" s="57">
        <v>400</v>
      </c>
    </row>
    <row r="96" spans="1:6" s="24" customFormat="1" ht="30" customHeight="1">
      <c r="A96" s="31">
        <v>4751</v>
      </c>
      <c r="B96" s="126" t="s">
        <v>28</v>
      </c>
      <c r="C96" s="102"/>
      <c r="D96" s="165"/>
      <c r="E96" s="114"/>
      <c r="F96" s="57">
        <v>500</v>
      </c>
    </row>
    <row r="97" spans="1:6" s="24" customFormat="1" ht="28.5" customHeight="1">
      <c r="A97" s="31"/>
      <c r="B97" s="136" t="s">
        <v>142</v>
      </c>
      <c r="C97" s="141"/>
      <c r="D97" s="178"/>
      <c r="E97" s="173">
        <f>SUM(E98:E99)</f>
        <v>10300</v>
      </c>
      <c r="F97" s="99">
        <f>SUM(F98:F99)</f>
        <v>10300</v>
      </c>
    </row>
    <row r="98" spans="1:6" s="24" customFormat="1" ht="15" customHeight="1">
      <c r="A98" s="31">
        <v>4301</v>
      </c>
      <c r="B98" s="129" t="s">
        <v>12</v>
      </c>
      <c r="C98" s="102"/>
      <c r="D98" s="165"/>
      <c r="E98" s="114"/>
      <c r="F98" s="57">
        <v>10300</v>
      </c>
    </row>
    <row r="99" spans="1:6" s="24" customFormat="1" ht="15" customHeight="1">
      <c r="A99" s="31">
        <v>4421</v>
      </c>
      <c r="B99" s="129" t="s">
        <v>18</v>
      </c>
      <c r="C99" s="102"/>
      <c r="D99" s="165"/>
      <c r="E99" s="114">
        <v>10300</v>
      </c>
      <c r="F99" s="57"/>
    </row>
    <row r="100" spans="1:6" s="24" customFormat="1" ht="39.75" customHeight="1">
      <c r="A100" s="98"/>
      <c r="B100" s="136" t="s">
        <v>143</v>
      </c>
      <c r="C100" s="141"/>
      <c r="D100" s="178"/>
      <c r="E100" s="173">
        <f>SUM(E101:E102)</f>
        <v>60</v>
      </c>
      <c r="F100" s="99">
        <f>SUM(F101:F102)</f>
        <v>60</v>
      </c>
    </row>
    <row r="101" spans="1:6" s="24" customFormat="1" ht="15" customHeight="1">
      <c r="A101" s="31">
        <v>4421</v>
      </c>
      <c r="B101" s="129" t="s">
        <v>18</v>
      </c>
      <c r="C101" s="102"/>
      <c r="D101" s="165"/>
      <c r="E101" s="114">
        <v>60</v>
      </c>
      <c r="F101" s="57"/>
    </row>
    <row r="102" spans="1:6" s="24" customFormat="1" ht="15" customHeight="1" thickBot="1">
      <c r="A102" s="31">
        <v>4431</v>
      </c>
      <c r="B102" s="129" t="s">
        <v>19</v>
      </c>
      <c r="C102" s="102"/>
      <c r="D102" s="165"/>
      <c r="E102" s="114"/>
      <c r="F102" s="57">
        <v>60</v>
      </c>
    </row>
    <row r="103" spans="1:6" s="28" customFormat="1" ht="18.75" customHeight="1" thickBot="1" thickTop="1">
      <c r="A103" s="25">
        <v>852</v>
      </c>
      <c r="B103" s="125" t="s">
        <v>45</v>
      </c>
      <c r="C103" s="156" t="s">
        <v>46</v>
      </c>
      <c r="D103" s="156"/>
      <c r="E103" s="372">
        <f>E104+E122</f>
        <v>22100</v>
      </c>
      <c r="F103" s="27">
        <f>F104+F122</f>
        <v>26870</v>
      </c>
    </row>
    <row r="104" spans="1:6" s="28" customFormat="1" ht="16.5" customHeight="1" thickTop="1">
      <c r="A104" s="62">
        <v>85201</v>
      </c>
      <c r="B104" s="128" t="s">
        <v>83</v>
      </c>
      <c r="C104" s="157"/>
      <c r="D104" s="157"/>
      <c r="E104" s="370">
        <f>E105+E114</f>
        <v>6612</v>
      </c>
      <c r="F104" s="112">
        <f>F105+F114</f>
        <v>6612</v>
      </c>
    </row>
    <row r="105" spans="1:6" s="28" customFormat="1" ht="14.25" customHeight="1">
      <c r="A105" s="249"/>
      <c r="B105" s="250" t="s">
        <v>84</v>
      </c>
      <c r="C105" s="251"/>
      <c r="D105" s="251"/>
      <c r="E105" s="373">
        <f>SUM(E106:E113)</f>
        <v>3466</v>
      </c>
      <c r="F105" s="252">
        <f>SUM(F106:F113)</f>
        <v>3466</v>
      </c>
    </row>
    <row r="106" spans="1:6" s="28" customFormat="1" ht="15" customHeight="1">
      <c r="A106" s="31">
        <v>4040</v>
      </c>
      <c r="B106" s="120" t="s">
        <v>52</v>
      </c>
      <c r="C106" s="158"/>
      <c r="D106" s="158"/>
      <c r="E106" s="369">
        <v>100</v>
      </c>
      <c r="F106" s="30"/>
    </row>
    <row r="107" spans="1:6" s="28" customFormat="1" ht="14.25" customHeight="1">
      <c r="A107" s="492">
        <v>4210</v>
      </c>
      <c r="B107" s="564" t="s">
        <v>16</v>
      </c>
      <c r="C107" s="526"/>
      <c r="D107" s="526"/>
      <c r="E107" s="375">
        <v>696</v>
      </c>
      <c r="F107" s="306"/>
    </row>
    <row r="108" spans="1:6" s="28" customFormat="1" ht="29.25" customHeight="1">
      <c r="A108" s="31">
        <v>4240</v>
      </c>
      <c r="B108" s="226" t="s">
        <v>86</v>
      </c>
      <c r="C108" s="158"/>
      <c r="D108" s="158"/>
      <c r="E108" s="369">
        <v>630</v>
      </c>
      <c r="F108" s="30"/>
    </row>
    <row r="109" spans="1:6" s="28" customFormat="1" ht="16.5" customHeight="1">
      <c r="A109" s="31">
        <v>4280</v>
      </c>
      <c r="B109" s="171" t="s">
        <v>35</v>
      </c>
      <c r="C109" s="158"/>
      <c r="D109" s="158"/>
      <c r="E109" s="369">
        <v>1740</v>
      </c>
      <c r="F109" s="30"/>
    </row>
    <row r="110" spans="1:6" s="28" customFormat="1" ht="15.75" customHeight="1">
      <c r="A110" s="31">
        <v>4300</v>
      </c>
      <c r="B110" s="226" t="s">
        <v>12</v>
      </c>
      <c r="C110" s="158"/>
      <c r="D110" s="158"/>
      <c r="E110" s="369"/>
      <c r="F110" s="30">
        <v>1300</v>
      </c>
    </row>
    <row r="111" spans="1:6" s="28" customFormat="1" ht="15" customHeight="1">
      <c r="A111" s="31">
        <v>4350</v>
      </c>
      <c r="B111" s="231" t="s">
        <v>50</v>
      </c>
      <c r="C111" s="158"/>
      <c r="D111" s="158"/>
      <c r="E111" s="369"/>
      <c r="F111" s="30">
        <v>70</v>
      </c>
    </row>
    <row r="112" spans="1:6" s="28" customFormat="1" ht="15" customHeight="1">
      <c r="A112" s="31">
        <v>4410</v>
      </c>
      <c r="B112" s="127" t="s">
        <v>17</v>
      </c>
      <c r="C112" s="158"/>
      <c r="D112" s="158"/>
      <c r="E112" s="369">
        <v>300</v>
      </c>
      <c r="F112" s="30"/>
    </row>
    <row r="113" spans="1:6" s="28" customFormat="1" ht="29.25" customHeight="1">
      <c r="A113" s="31">
        <v>4440</v>
      </c>
      <c r="B113" s="226" t="s">
        <v>87</v>
      </c>
      <c r="C113" s="158"/>
      <c r="D113" s="158"/>
      <c r="E113" s="369"/>
      <c r="F113" s="30">
        <v>2096</v>
      </c>
    </row>
    <row r="114" spans="1:6" s="28" customFormat="1" ht="14.25" customHeight="1">
      <c r="A114" s="31"/>
      <c r="B114" s="250" t="s">
        <v>85</v>
      </c>
      <c r="C114" s="251"/>
      <c r="D114" s="251"/>
      <c r="E114" s="373">
        <f>SUM(E115:E121)</f>
        <v>3146</v>
      </c>
      <c r="F114" s="252">
        <f>SUM(F115:F121)</f>
        <v>3146</v>
      </c>
    </row>
    <row r="115" spans="1:6" s="28" customFormat="1" ht="15.75" customHeight="1">
      <c r="A115" s="31">
        <v>4040</v>
      </c>
      <c r="B115" s="120" t="s">
        <v>52</v>
      </c>
      <c r="C115" s="251"/>
      <c r="D115" s="251"/>
      <c r="E115" s="369">
        <v>380</v>
      </c>
      <c r="F115" s="30"/>
    </row>
    <row r="116" spans="1:6" s="28" customFormat="1" ht="15.75" customHeight="1">
      <c r="A116" s="210">
        <v>4210</v>
      </c>
      <c r="B116" s="217" t="s">
        <v>16</v>
      </c>
      <c r="C116" s="251"/>
      <c r="D116" s="251"/>
      <c r="E116" s="369">
        <v>1066</v>
      </c>
      <c r="F116" s="30"/>
    </row>
    <row r="117" spans="1:6" s="28" customFormat="1" ht="25.5" customHeight="1">
      <c r="A117" s="31">
        <v>4240</v>
      </c>
      <c r="B117" s="226" t="s">
        <v>86</v>
      </c>
      <c r="C117" s="251"/>
      <c r="D117" s="251"/>
      <c r="E117" s="369">
        <v>820</v>
      </c>
      <c r="F117" s="30"/>
    </row>
    <row r="118" spans="1:6" s="28" customFormat="1" ht="14.25" customHeight="1">
      <c r="A118" s="31">
        <v>4260</v>
      </c>
      <c r="B118" s="171" t="s">
        <v>32</v>
      </c>
      <c r="C118" s="158"/>
      <c r="D118" s="158"/>
      <c r="E118" s="369"/>
      <c r="F118" s="30">
        <v>1050</v>
      </c>
    </row>
    <row r="119" spans="1:6" s="28" customFormat="1" ht="15.75" customHeight="1">
      <c r="A119" s="31">
        <v>4280</v>
      </c>
      <c r="B119" s="171" t="s">
        <v>35</v>
      </c>
      <c r="C119" s="158"/>
      <c r="D119" s="158"/>
      <c r="E119" s="369">
        <v>590</v>
      </c>
      <c r="F119" s="30"/>
    </row>
    <row r="120" spans="1:6" s="28" customFormat="1" ht="15" customHeight="1">
      <c r="A120" s="31">
        <v>4410</v>
      </c>
      <c r="B120" s="127" t="s">
        <v>17</v>
      </c>
      <c r="C120" s="158"/>
      <c r="D120" s="158"/>
      <c r="E120" s="369">
        <v>290</v>
      </c>
      <c r="F120" s="30"/>
    </row>
    <row r="121" spans="1:6" s="28" customFormat="1" ht="26.25" customHeight="1">
      <c r="A121" s="31">
        <v>4440</v>
      </c>
      <c r="B121" s="226" t="s">
        <v>87</v>
      </c>
      <c r="C121" s="158"/>
      <c r="D121" s="262"/>
      <c r="E121" s="369"/>
      <c r="F121" s="30">
        <v>2096</v>
      </c>
    </row>
    <row r="122" spans="1:6" s="28" customFormat="1" ht="20.25" customHeight="1">
      <c r="A122" s="283">
        <v>85226</v>
      </c>
      <c r="B122" s="284" t="s">
        <v>108</v>
      </c>
      <c r="C122" s="215"/>
      <c r="D122" s="168"/>
      <c r="E122" s="370">
        <f>SUM(E123:E139)</f>
        <v>15488</v>
      </c>
      <c r="F122" s="112">
        <f>SUM(F123:F139)</f>
        <v>20258</v>
      </c>
    </row>
    <row r="123" spans="1:6" s="28" customFormat="1" ht="19.5" customHeight="1">
      <c r="A123" s="210">
        <v>3020</v>
      </c>
      <c r="B123" s="286" t="s">
        <v>109</v>
      </c>
      <c r="C123" s="64"/>
      <c r="D123" s="165"/>
      <c r="E123" s="369">
        <v>500</v>
      </c>
      <c r="F123" s="30"/>
    </row>
    <row r="124" spans="1:6" s="28" customFormat="1" ht="18.75" customHeight="1">
      <c r="A124" s="210">
        <v>4010</v>
      </c>
      <c r="B124" s="285" t="s">
        <v>110</v>
      </c>
      <c r="C124" s="64"/>
      <c r="D124" s="165"/>
      <c r="E124" s="369"/>
      <c r="F124" s="30">
        <v>4770</v>
      </c>
    </row>
    <row r="125" spans="1:6" s="28" customFormat="1" ht="16.5" customHeight="1">
      <c r="A125" s="210">
        <v>4040</v>
      </c>
      <c r="B125" s="277" t="s">
        <v>52</v>
      </c>
      <c r="C125" s="64"/>
      <c r="D125" s="165"/>
      <c r="E125" s="369">
        <v>2270</v>
      </c>
      <c r="F125" s="30"/>
    </row>
    <row r="126" spans="1:6" s="28" customFormat="1" ht="19.5" customHeight="1">
      <c r="A126" s="210">
        <v>4110</v>
      </c>
      <c r="B126" s="277" t="s">
        <v>21</v>
      </c>
      <c r="C126" s="64"/>
      <c r="D126" s="165"/>
      <c r="E126" s="369">
        <v>1200</v>
      </c>
      <c r="F126" s="30"/>
    </row>
    <row r="127" spans="1:6" s="28" customFormat="1" ht="17.25" customHeight="1">
      <c r="A127" s="210">
        <v>4120</v>
      </c>
      <c r="B127" s="94" t="s">
        <v>48</v>
      </c>
      <c r="C127" s="64"/>
      <c r="D127" s="165"/>
      <c r="E127" s="369">
        <v>400</v>
      </c>
      <c r="F127" s="30"/>
    </row>
    <row r="128" spans="1:6" s="28" customFormat="1" ht="18.75" customHeight="1">
      <c r="A128" s="210">
        <v>4170</v>
      </c>
      <c r="B128" s="94" t="s">
        <v>22</v>
      </c>
      <c r="C128" s="64"/>
      <c r="D128" s="165"/>
      <c r="E128" s="369">
        <v>3280</v>
      </c>
      <c r="F128" s="30"/>
    </row>
    <row r="129" spans="1:6" s="28" customFormat="1" ht="18.75" customHeight="1">
      <c r="A129" s="210">
        <v>4210</v>
      </c>
      <c r="B129" s="217" t="s">
        <v>16</v>
      </c>
      <c r="C129" s="64"/>
      <c r="D129" s="165"/>
      <c r="E129" s="369"/>
      <c r="F129" s="30">
        <v>12680</v>
      </c>
    </row>
    <row r="130" spans="1:6" s="28" customFormat="1" ht="27.75" customHeight="1">
      <c r="A130" s="210">
        <v>4240</v>
      </c>
      <c r="B130" s="282" t="s">
        <v>86</v>
      </c>
      <c r="C130" s="64"/>
      <c r="D130" s="165"/>
      <c r="E130" s="369">
        <v>500</v>
      </c>
      <c r="F130" s="30"/>
    </row>
    <row r="131" spans="1:6" s="28" customFormat="1" ht="16.5" customHeight="1">
      <c r="A131" s="210">
        <v>4260</v>
      </c>
      <c r="B131" s="171" t="s">
        <v>32</v>
      </c>
      <c r="C131" s="64"/>
      <c r="D131" s="165"/>
      <c r="E131" s="369"/>
      <c r="F131" s="30">
        <v>1500</v>
      </c>
    </row>
    <row r="132" spans="1:6" s="28" customFormat="1" ht="15.75" customHeight="1">
      <c r="A132" s="210">
        <v>4280</v>
      </c>
      <c r="B132" s="171" t="s">
        <v>35</v>
      </c>
      <c r="C132" s="64"/>
      <c r="D132" s="165"/>
      <c r="E132" s="369">
        <v>500</v>
      </c>
      <c r="F132" s="30"/>
    </row>
    <row r="133" spans="1:6" s="28" customFormat="1" ht="14.25" customHeight="1">
      <c r="A133" s="210">
        <v>4350</v>
      </c>
      <c r="B133" s="278" t="s">
        <v>50</v>
      </c>
      <c r="C133" s="64"/>
      <c r="D133" s="165"/>
      <c r="E133" s="369">
        <v>400</v>
      </c>
      <c r="F133" s="30"/>
    </row>
    <row r="134" spans="1:6" s="28" customFormat="1" ht="43.5" customHeight="1">
      <c r="A134" s="210">
        <v>4370</v>
      </c>
      <c r="B134" s="285" t="s">
        <v>36</v>
      </c>
      <c r="C134" s="64"/>
      <c r="D134" s="165"/>
      <c r="E134" s="369">
        <v>1400</v>
      </c>
      <c r="F134" s="30"/>
    </row>
    <row r="135" spans="1:6" s="28" customFormat="1" ht="15.75" customHeight="1">
      <c r="A135" s="210">
        <v>4410</v>
      </c>
      <c r="B135" s="277" t="s">
        <v>17</v>
      </c>
      <c r="C135" s="64"/>
      <c r="D135" s="165"/>
      <c r="E135" s="369">
        <v>1500</v>
      </c>
      <c r="F135" s="30"/>
    </row>
    <row r="136" spans="1:6" s="28" customFormat="1" ht="26.25" customHeight="1">
      <c r="A136" s="210">
        <v>4440</v>
      </c>
      <c r="B136" s="282" t="s">
        <v>87</v>
      </c>
      <c r="C136" s="64"/>
      <c r="D136" s="165"/>
      <c r="E136" s="369"/>
      <c r="F136" s="30">
        <v>308</v>
      </c>
    </row>
    <row r="137" spans="1:6" s="28" customFormat="1" ht="28.5" customHeight="1">
      <c r="A137" s="210">
        <v>4700</v>
      </c>
      <c r="B137" s="285" t="s">
        <v>27</v>
      </c>
      <c r="C137" s="64"/>
      <c r="D137" s="165"/>
      <c r="E137" s="369">
        <v>1938</v>
      </c>
      <c r="F137" s="30"/>
    </row>
    <row r="138" spans="1:6" s="28" customFormat="1" ht="27.75" customHeight="1">
      <c r="A138" s="210">
        <v>4740</v>
      </c>
      <c r="B138" s="144" t="s">
        <v>20</v>
      </c>
      <c r="C138" s="64"/>
      <c r="D138" s="165"/>
      <c r="E138" s="369"/>
      <c r="F138" s="30">
        <v>1000</v>
      </c>
    </row>
    <row r="139" spans="1:6" s="28" customFormat="1" ht="27.75" customHeight="1">
      <c r="A139" s="492">
        <v>4750</v>
      </c>
      <c r="B139" s="300" t="s">
        <v>28</v>
      </c>
      <c r="C139" s="496"/>
      <c r="D139" s="393"/>
      <c r="E139" s="375">
        <v>1600</v>
      </c>
      <c r="F139" s="306"/>
    </row>
    <row r="140" spans="1:6" s="197" customFormat="1" ht="20.25" customHeight="1" thickBot="1">
      <c r="A140" s="565" t="s">
        <v>72</v>
      </c>
      <c r="B140" s="566" t="s">
        <v>40</v>
      </c>
      <c r="C140" s="562" t="s">
        <v>14</v>
      </c>
      <c r="D140" s="563"/>
      <c r="E140" s="567">
        <f>E155+E141+E144+E148+E150+E158</f>
        <v>138645</v>
      </c>
      <c r="F140" s="568">
        <f>F155+F141+F144+F148+F150+F158</f>
        <v>127645</v>
      </c>
    </row>
    <row r="141" spans="1:6" s="197" customFormat="1" ht="17.25" customHeight="1" thickTop="1">
      <c r="A141" s="303" t="s">
        <v>121</v>
      </c>
      <c r="B141" s="301" t="s">
        <v>122</v>
      </c>
      <c r="C141" s="304"/>
      <c r="D141" s="392"/>
      <c r="E141" s="374">
        <f>SUM(E142:E143)</f>
        <v>1000</v>
      </c>
      <c r="F141" s="305">
        <f>SUM(F142:F143)</f>
        <v>1000</v>
      </c>
    </row>
    <row r="142" spans="1:6" s="197" customFormat="1" ht="15" customHeight="1">
      <c r="A142" s="219" t="s">
        <v>123</v>
      </c>
      <c r="B142" s="171" t="s">
        <v>124</v>
      </c>
      <c r="C142" s="64"/>
      <c r="D142" s="165"/>
      <c r="E142" s="369">
        <v>1000</v>
      </c>
      <c r="F142" s="30"/>
    </row>
    <row r="143" spans="1:6" s="197" customFormat="1" ht="27.75" customHeight="1">
      <c r="A143" s="210">
        <v>4750</v>
      </c>
      <c r="B143" s="171" t="s">
        <v>28</v>
      </c>
      <c r="C143" s="64"/>
      <c r="D143" s="165"/>
      <c r="E143" s="369"/>
      <c r="F143" s="30">
        <v>1000</v>
      </c>
    </row>
    <row r="144" spans="1:6" s="197" customFormat="1" ht="28.5" customHeight="1">
      <c r="A144" s="224" t="s">
        <v>73</v>
      </c>
      <c r="B144" s="216" t="s">
        <v>125</v>
      </c>
      <c r="C144" s="215"/>
      <c r="D144" s="168"/>
      <c r="E144" s="370">
        <f>SUM(E145:E147)</f>
        <v>9300</v>
      </c>
      <c r="F144" s="112">
        <f>SUM(F145:F147)</f>
        <v>0</v>
      </c>
    </row>
    <row r="145" spans="1:6" s="197" customFormat="1" ht="15.75" customHeight="1">
      <c r="A145" s="210">
        <v>4010</v>
      </c>
      <c r="B145" s="285" t="s">
        <v>110</v>
      </c>
      <c r="C145" s="253"/>
      <c r="D145" s="322"/>
      <c r="E145" s="369">
        <v>5900</v>
      </c>
      <c r="F145" s="248"/>
    </row>
    <row r="146" spans="1:6" s="197" customFormat="1" ht="15.75" customHeight="1">
      <c r="A146" s="210">
        <v>4110</v>
      </c>
      <c r="B146" s="94" t="s">
        <v>21</v>
      </c>
      <c r="C146" s="253"/>
      <c r="D146" s="322"/>
      <c r="E146" s="369">
        <v>1900</v>
      </c>
      <c r="F146" s="248"/>
    </row>
    <row r="147" spans="1:6" s="197" customFormat="1" ht="14.25" customHeight="1">
      <c r="A147" s="210">
        <v>4120</v>
      </c>
      <c r="B147" s="94" t="s">
        <v>48</v>
      </c>
      <c r="C147" s="253"/>
      <c r="D147" s="322"/>
      <c r="E147" s="369">
        <v>1500</v>
      </c>
      <c r="F147" s="248"/>
    </row>
    <row r="148" spans="1:6" s="197" customFormat="1" ht="28.5" customHeight="1">
      <c r="A148" s="224" t="s">
        <v>74</v>
      </c>
      <c r="B148" s="216" t="s">
        <v>126</v>
      </c>
      <c r="C148" s="215"/>
      <c r="D148" s="168"/>
      <c r="E148" s="370">
        <f>E149</f>
        <v>3500</v>
      </c>
      <c r="F148" s="112">
        <f>F149</f>
        <v>0</v>
      </c>
    </row>
    <row r="149" spans="1:6" s="197" customFormat="1" ht="15.75" customHeight="1">
      <c r="A149" s="210">
        <v>4010</v>
      </c>
      <c r="B149" s="285" t="s">
        <v>110</v>
      </c>
      <c r="C149" s="64"/>
      <c r="D149" s="165"/>
      <c r="E149" s="369">
        <v>3500</v>
      </c>
      <c r="F149" s="30"/>
    </row>
    <row r="150" spans="1:6" s="197" customFormat="1" ht="16.5" customHeight="1">
      <c r="A150" s="224" t="s">
        <v>127</v>
      </c>
      <c r="B150" s="216" t="s">
        <v>128</v>
      </c>
      <c r="C150" s="215"/>
      <c r="D150" s="168"/>
      <c r="E150" s="370">
        <f>SUM(E151:E154)</f>
        <v>21800</v>
      </c>
      <c r="F150" s="112">
        <f>SUM(F151:F154)</f>
        <v>5000</v>
      </c>
    </row>
    <row r="151" spans="1:6" s="197" customFormat="1" ht="15" customHeight="1">
      <c r="A151" s="210">
        <v>4010</v>
      </c>
      <c r="B151" s="285" t="s">
        <v>110</v>
      </c>
      <c r="C151" s="64"/>
      <c r="D151" s="165"/>
      <c r="E151" s="369">
        <v>13200</v>
      </c>
      <c r="F151" s="30"/>
    </row>
    <row r="152" spans="1:6" s="197" customFormat="1" ht="18" customHeight="1">
      <c r="A152" s="210">
        <v>4110</v>
      </c>
      <c r="B152" s="94" t="s">
        <v>21</v>
      </c>
      <c r="C152" s="64"/>
      <c r="D152" s="165"/>
      <c r="E152" s="369">
        <v>7900</v>
      </c>
      <c r="F152" s="30"/>
    </row>
    <row r="153" spans="1:6" s="197" customFormat="1" ht="14.25" customHeight="1">
      <c r="A153" s="210">
        <v>4120</v>
      </c>
      <c r="B153" s="94" t="s">
        <v>48</v>
      </c>
      <c r="C153" s="64"/>
      <c r="D153" s="165"/>
      <c r="E153" s="369">
        <v>700</v>
      </c>
      <c r="F153" s="30"/>
    </row>
    <row r="154" spans="1:6" s="197" customFormat="1" ht="15" customHeight="1">
      <c r="A154" s="210">
        <v>4260</v>
      </c>
      <c r="B154" s="171" t="s">
        <v>32</v>
      </c>
      <c r="C154" s="64"/>
      <c r="D154" s="165"/>
      <c r="E154" s="369"/>
      <c r="F154" s="30">
        <v>5000</v>
      </c>
    </row>
    <row r="155" spans="1:6" s="197" customFormat="1" ht="16.5" customHeight="1">
      <c r="A155" s="224" t="s">
        <v>88</v>
      </c>
      <c r="B155" s="216" t="s">
        <v>95</v>
      </c>
      <c r="C155" s="215"/>
      <c r="D155" s="168"/>
      <c r="E155" s="370">
        <f>E156</f>
        <v>103045</v>
      </c>
      <c r="F155" s="112">
        <f>F157</f>
        <v>103045</v>
      </c>
    </row>
    <row r="156" spans="1:6" s="196" customFormat="1" ht="30.75" customHeight="1">
      <c r="A156" s="219" t="s">
        <v>89</v>
      </c>
      <c r="B156" s="527" t="s">
        <v>91</v>
      </c>
      <c r="C156" s="390"/>
      <c r="D156" s="165"/>
      <c r="E156" s="369">
        <v>103045</v>
      </c>
      <c r="F156" s="30"/>
    </row>
    <row r="157" spans="1:6" s="196" customFormat="1" ht="29.25" customHeight="1">
      <c r="A157" s="219" t="s">
        <v>90</v>
      </c>
      <c r="B157" s="144" t="s">
        <v>91</v>
      </c>
      <c r="C157" s="64"/>
      <c r="D157" s="165"/>
      <c r="E157" s="369"/>
      <c r="F157" s="30">
        <v>103045</v>
      </c>
    </row>
    <row r="158" spans="1:6" s="196" customFormat="1" ht="16.5" customHeight="1">
      <c r="A158" s="283">
        <v>85495</v>
      </c>
      <c r="B158" s="330" t="s">
        <v>15</v>
      </c>
      <c r="C158" s="116"/>
      <c r="D158" s="168"/>
      <c r="E158" s="370">
        <f>E159</f>
        <v>0</v>
      </c>
      <c r="F158" s="112">
        <f>F159</f>
        <v>18600</v>
      </c>
    </row>
    <row r="159" spans="1:6" s="196" customFormat="1" ht="17.25" customHeight="1" thickBot="1">
      <c r="A159" s="520">
        <v>4300</v>
      </c>
      <c r="B159" s="519" t="s">
        <v>120</v>
      </c>
      <c r="C159" s="525"/>
      <c r="D159" s="500"/>
      <c r="E159" s="501"/>
      <c r="F159" s="502">
        <v>18600</v>
      </c>
    </row>
    <row r="160" spans="1:6" s="196" customFormat="1" ht="29.25" customHeight="1" thickBot="1" thickTop="1">
      <c r="A160" s="65">
        <v>900</v>
      </c>
      <c r="B160" s="132" t="s">
        <v>29</v>
      </c>
      <c r="C160" s="106" t="s">
        <v>131</v>
      </c>
      <c r="D160" s="524"/>
      <c r="E160" s="367">
        <f>E161</f>
        <v>38000</v>
      </c>
      <c r="F160" s="89">
        <f>F161</f>
        <v>0</v>
      </c>
    </row>
    <row r="161" spans="1:6" s="196" customFormat="1" ht="17.25" customHeight="1" thickTop="1">
      <c r="A161" s="521">
        <v>90003</v>
      </c>
      <c r="B161" s="522" t="s">
        <v>188</v>
      </c>
      <c r="C161" s="523"/>
      <c r="D161" s="165"/>
      <c r="E161" s="371">
        <f>E162</f>
        <v>38000</v>
      </c>
      <c r="F161" s="248">
        <f>F162</f>
        <v>0</v>
      </c>
    </row>
    <row r="162" spans="1:6" s="196" customFormat="1" ht="17.25" customHeight="1" thickBot="1">
      <c r="A162" s="31">
        <v>4300</v>
      </c>
      <c r="B162" s="279" t="s">
        <v>12</v>
      </c>
      <c r="C162" s="317"/>
      <c r="D162" s="500"/>
      <c r="E162" s="501">
        <v>38000</v>
      </c>
      <c r="F162" s="502"/>
    </row>
    <row r="163" spans="1:6" s="197" customFormat="1" ht="30.75" customHeight="1" thickBot="1" thickTop="1">
      <c r="A163" s="220" t="s">
        <v>92</v>
      </c>
      <c r="B163" s="221" t="s">
        <v>41</v>
      </c>
      <c r="C163" s="212" t="s">
        <v>46</v>
      </c>
      <c r="D163" s="163"/>
      <c r="E163" s="367">
        <f>E164</f>
        <v>20000</v>
      </c>
      <c r="F163" s="89">
        <f>F164</f>
        <v>20000</v>
      </c>
    </row>
    <row r="164" spans="1:6" s="197" customFormat="1" ht="18.75" customHeight="1" thickTop="1">
      <c r="A164" s="222" t="s">
        <v>93</v>
      </c>
      <c r="B164" s="223" t="s">
        <v>94</v>
      </c>
      <c r="C164" s="214"/>
      <c r="D164" s="164"/>
      <c r="E164" s="368">
        <f>SUM(E165:E166)</f>
        <v>20000</v>
      </c>
      <c r="F164" s="90">
        <f>SUM(F165:F166)</f>
        <v>20000</v>
      </c>
    </row>
    <row r="165" spans="1:6" s="196" customFormat="1" ht="27.75" customHeight="1">
      <c r="A165" s="497" t="s">
        <v>96</v>
      </c>
      <c r="B165" s="498" t="s">
        <v>98</v>
      </c>
      <c r="C165" s="499"/>
      <c r="D165" s="500"/>
      <c r="E165" s="501"/>
      <c r="F165" s="502">
        <v>20000</v>
      </c>
    </row>
    <row r="166" spans="1:6" s="196" customFormat="1" ht="62.25" customHeight="1" thickBot="1">
      <c r="A166" s="219" t="s">
        <v>97</v>
      </c>
      <c r="B166" s="225" t="s">
        <v>99</v>
      </c>
      <c r="C166" s="391"/>
      <c r="D166" s="165"/>
      <c r="E166" s="369">
        <v>20000</v>
      </c>
      <c r="F166" s="30"/>
    </row>
    <row r="167" spans="1:6" s="35" customFormat="1" ht="21" customHeight="1" thickBot="1" thickTop="1">
      <c r="A167" s="33"/>
      <c r="B167" s="34" t="s">
        <v>23</v>
      </c>
      <c r="C167" s="34"/>
      <c r="D167" s="394">
        <f>D19</f>
        <v>18782</v>
      </c>
      <c r="E167" s="376">
        <f>E19+E22+E103+E140+E163+E11+E160</f>
        <v>451536</v>
      </c>
      <c r="F167" s="287">
        <f>F19+F22+F103+F140+F163+F11</f>
        <v>300633</v>
      </c>
    </row>
    <row r="168" spans="1:7" ht="17.25" customHeight="1" thickBot="1" thickTop="1">
      <c r="A168" s="67"/>
      <c r="B168" s="289" t="s">
        <v>24</v>
      </c>
      <c r="C168" s="109"/>
      <c r="D168" s="363"/>
      <c r="E168" s="588">
        <f>F167-E167</f>
        <v>-150903</v>
      </c>
      <c r="F168" s="589"/>
      <c r="G168" s="288"/>
    </row>
    <row r="169" spans="3:4" ht="15.75" thickTop="1">
      <c r="C169" s="36"/>
      <c r="D169" s="36"/>
    </row>
    <row r="170" spans="3:4" ht="15">
      <c r="C170" s="36"/>
      <c r="D170" s="36"/>
    </row>
    <row r="171" spans="3:4" ht="15">
      <c r="C171" s="36"/>
      <c r="D171" s="36"/>
    </row>
    <row r="172" spans="3:4" ht="15">
      <c r="C172" s="36"/>
      <c r="D172" s="36"/>
    </row>
    <row r="173" spans="3:4" ht="15">
      <c r="C173" s="36"/>
      <c r="D173" s="36"/>
    </row>
    <row r="174" spans="3:4" ht="15">
      <c r="C174" s="36"/>
      <c r="D174" s="36"/>
    </row>
    <row r="175" spans="3:4" ht="15">
      <c r="C175" s="36"/>
      <c r="D175" s="36"/>
    </row>
    <row r="176" spans="3:4" ht="15">
      <c r="C176" s="36"/>
      <c r="D176" s="36"/>
    </row>
    <row r="177" spans="3:4" ht="15">
      <c r="C177" s="36"/>
      <c r="D177" s="36"/>
    </row>
    <row r="178" spans="3:4" ht="15">
      <c r="C178" s="36"/>
      <c r="D178" s="36"/>
    </row>
    <row r="179" spans="3:4" ht="15">
      <c r="C179" s="36"/>
      <c r="D179" s="36"/>
    </row>
    <row r="180" spans="3:4" ht="15">
      <c r="C180" s="36"/>
      <c r="D180" s="36"/>
    </row>
    <row r="181" spans="3:4" ht="15">
      <c r="C181" s="36"/>
      <c r="D181" s="36"/>
    </row>
    <row r="182" spans="3:4" ht="15">
      <c r="C182" s="36"/>
      <c r="D182" s="36"/>
    </row>
    <row r="183" spans="3:4" ht="15">
      <c r="C183" s="36"/>
      <c r="D183" s="36"/>
    </row>
    <row r="184" spans="3:4" ht="15">
      <c r="C184" s="36"/>
      <c r="D184" s="36"/>
    </row>
    <row r="185" spans="3:4" ht="15">
      <c r="C185" s="36"/>
      <c r="D185" s="36"/>
    </row>
    <row r="186" spans="3:4" ht="15">
      <c r="C186" s="36"/>
      <c r="D186" s="36"/>
    </row>
    <row r="187" spans="3:4" ht="15">
      <c r="C187" s="36"/>
      <c r="D187" s="36"/>
    </row>
    <row r="188" spans="3:4" ht="15">
      <c r="C188" s="36"/>
      <c r="D188" s="36"/>
    </row>
    <row r="189" spans="3:4" ht="15">
      <c r="C189" s="36"/>
      <c r="D189" s="36"/>
    </row>
    <row r="190" spans="3:4" ht="15">
      <c r="C190" s="36"/>
      <c r="D190" s="36"/>
    </row>
    <row r="191" spans="3:4" ht="15">
      <c r="C191" s="36"/>
      <c r="D191" s="36"/>
    </row>
    <row r="192" spans="3:4" ht="15">
      <c r="C192" s="36"/>
      <c r="D192" s="36"/>
    </row>
    <row r="193" spans="3:4" ht="15">
      <c r="C193" s="36"/>
      <c r="D193" s="36"/>
    </row>
    <row r="194" spans="3:4" ht="15">
      <c r="C194" s="36"/>
      <c r="D194" s="36"/>
    </row>
  </sheetData>
  <mergeCells count="2">
    <mergeCell ref="B8:B9"/>
    <mergeCell ref="E168:F168"/>
  </mergeCells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2" sqref="D2:D4"/>
    </sheetView>
  </sheetViews>
  <sheetFormatPr defaultColWidth="9.140625" defaultRowHeight="12.75"/>
  <cols>
    <col min="1" max="1" width="6.8515625" style="92" customWidth="1"/>
    <col min="2" max="2" width="41.7109375" style="92" customWidth="1"/>
    <col min="3" max="3" width="6.8515625" style="93" customWidth="1"/>
    <col min="4" max="4" width="13.57421875" style="92" customWidth="1"/>
    <col min="5" max="5" width="13.421875" style="92" customWidth="1"/>
    <col min="6" max="16384" width="10.00390625" style="92" customWidth="1"/>
  </cols>
  <sheetData>
    <row r="1" spans="3:4" s="75" customFormat="1" ht="13.5" customHeight="1">
      <c r="C1" s="64"/>
      <c r="D1" s="4" t="s">
        <v>30</v>
      </c>
    </row>
    <row r="2" spans="1:4" s="75" customFormat="1" ht="13.5" customHeight="1">
      <c r="A2" s="76"/>
      <c r="B2" s="77"/>
      <c r="C2" s="78"/>
      <c r="D2" s="8" t="s">
        <v>204</v>
      </c>
    </row>
    <row r="3" spans="1:4" s="75" customFormat="1" ht="13.5" customHeight="1">
      <c r="A3" s="76"/>
      <c r="B3" s="77"/>
      <c r="C3" s="78"/>
      <c r="D3" s="9" t="s">
        <v>1</v>
      </c>
    </row>
    <row r="4" spans="1:4" s="75" customFormat="1" ht="13.5" customHeight="1">
      <c r="A4" s="76"/>
      <c r="B4" s="77"/>
      <c r="C4" s="78"/>
      <c r="D4" s="9" t="s">
        <v>205</v>
      </c>
    </row>
    <row r="5" spans="1:5" s="75" customFormat="1" ht="15.75" customHeight="1">
      <c r="A5" s="76"/>
      <c r="B5" s="77"/>
      <c r="C5" s="78"/>
      <c r="D5" s="79"/>
      <c r="E5" s="8"/>
    </row>
    <row r="6" spans="1:5" s="75" customFormat="1" ht="55.5" customHeight="1">
      <c r="A6" s="80" t="s">
        <v>203</v>
      </c>
      <c r="B6" s="81"/>
      <c r="C6" s="82"/>
      <c r="D6" s="83"/>
      <c r="E6" s="84"/>
    </row>
    <row r="7" spans="1:5" s="75" customFormat="1" ht="14.25" customHeight="1" thickBot="1">
      <c r="A7" s="80"/>
      <c r="B7" s="81"/>
      <c r="C7" s="78"/>
      <c r="D7" s="79"/>
      <c r="E7" s="235" t="s">
        <v>2</v>
      </c>
    </row>
    <row r="8" spans="1:5" s="85" customFormat="1" ht="27" customHeight="1">
      <c r="A8" s="46" t="s">
        <v>3</v>
      </c>
      <c r="B8" s="15" t="s">
        <v>4</v>
      </c>
      <c r="C8" s="538" t="s">
        <v>5</v>
      </c>
      <c r="D8" s="539" t="s">
        <v>42</v>
      </c>
      <c r="E8" s="540" t="s">
        <v>6</v>
      </c>
    </row>
    <row r="9" spans="1:5" s="85" customFormat="1" ht="18.75" customHeight="1">
      <c r="A9" s="48" t="s">
        <v>7</v>
      </c>
      <c r="B9" s="86"/>
      <c r="C9" s="541" t="s">
        <v>8</v>
      </c>
      <c r="D9" s="542" t="s">
        <v>10</v>
      </c>
      <c r="E9" s="19" t="s">
        <v>10</v>
      </c>
    </row>
    <row r="10" spans="1:5" s="24" customFormat="1" ht="9.75" customHeight="1" thickBot="1">
      <c r="A10" s="87">
        <v>1</v>
      </c>
      <c r="B10" s="88">
        <v>2</v>
      </c>
      <c r="C10" s="543">
        <v>3</v>
      </c>
      <c r="D10" s="543">
        <v>4</v>
      </c>
      <c r="E10" s="23">
        <v>5</v>
      </c>
    </row>
    <row r="11" spans="1:5" s="61" customFormat="1" ht="22.5" customHeight="1" thickBot="1" thickTop="1">
      <c r="A11" s="552" t="s">
        <v>201</v>
      </c>
      <c r="B11" s="544" t="s">
        <v>199</v>
      </c>
      <c r="C11" s="545" t="s">
        <v>200</v>
      </c>
      <c r="D11" s="554">
        <f>SUM(D12)</f>
        <v>29666.37</v>
      </c>
      <c r="E11" s="555">
        <f>E12</f>
        <v>29666.37</v>
      </c>
    </row>
    <row r="12" spans="1:5" s="61" customFormat="1" ht="18.75" customHeight="1" thickTop="1">
      <c r="A12" s="553" t="s">
        <v>202</v>
      </c>
      <c r="B12" s="546" t="s">
        <v>15</v>
      </c>
      <c r="C12" s="547"/>
      <c r="D12" s="556">
        <f>SUM(D13:D14)</f>
        <v>29666.37</v>
      </c>
      <c r="E12" s="557">
        <f>SUM(E13:E17)</f>
        <v>29666.37</v>
      </c>
    </row>
    <row r="13" spans="1:5" s="59" customFormat="1" ht="58.5" customHeight="1">
      <c r="A13" s="244">
        <v>2010</v>
      </c>
      <c r="B13" s="548" t="s">
        <v>198</v>
      </c>
      <c r="C13" s="549"/>
      <c r="D13" s="558">
        <v>29666.37</v>
      </c>
      <c r="E13" s="559"/>
    </row>
    <row r="14" spans="1:5" s="59" customFormat="1" ht="16.5" customHeight="1">
      <c r="A14" s="210">
        <v>4210</v>
      </c>
      <c r="B14" s="217" t="s">
        <v>16</v>
      </c>
      <c r="C14" s="549"/>
      <c r="D14" s="558"/>
      <c r="E14" s="559">
        <v>150</v>
      </c>
    </row>
    <row r="15" spans="1:5" s="59" customFormat="1" ht="22.5" customHeight="1">
      <c r="A15" s="31">
        <v>4430</v>
      </c>
      <c r="B15" s="129" t="s">
        <v>19</v>
      </c>
      <c r="C15" s="140"/>
      <c r="D15" s="558"/>
      <c r="E15" s="559">
        <v>29084.68</v>
      </c>
    </row>
    <row r="16" spans="1:5" s="59" customFormat="1" ht="33" customHeight="1">
      <c r="A16" s="210">
        <v>4740</v>
      </c>
      <c r="B16" s="144" t="s">
        <v>20</v>
      </c>
      <c r="C16" s="140"/>
      <c r="D16" s="558"/>
      <c r="E16" s="559">
        <v>150</v>
      </c>
    </row>
    <row r="17" spans="1:5" s="59" customFormat="1" ht="30" customHeight="1" thickBot="1">
      <c r="A17" s="492">
        <v>4750</v>
      </c>
      <c r="B17" s="300" t="s">
        <v>28</v>
      </c>
      <c r="C17" s="550"/>
      <c r="D17" s="558"/>
      <c r="E17" s="559">
        <v>281.69</v>
      </c>
    </row>
    <row r="18" spans="1:5" s="35" customFormat="1" ht="23.25" customHeight="1" thickBot="1" thickTop="1">
      <c r="A18" s="33"/>
      <c r="B18" s="34" t="s">
        <v>23</v>
      </c>
      <c r="C18" s="551"/>
      <c r="D18" s="560">
        <f>D11</f>
        <v>29666.37</v>
      </c>
      <c r="E18" s="561">
        <f>E11</f>
        <v>29666.37</v>
      </c>
    </row>
    <row r="19" ht="16.5" thickTop="1"/>
  </sheetData>
  <printOptions/>
  <pageMargins left="0.75" right="0.75" top="1" bottom="1" header="0.5" footer="0.5"/>
  <pageSetup firstPageNumber="17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F21" sqref="F21"/>
    </sheetView>
  </sheetViews>
  <sheetFormatPr defaultColWidth="9.140625" defaultRowHeight="12.75"/>
  <cols>
    <col min="1" max="1" width="6.8515625" style="92" customWidth="1"/>
    <col min="2" max="2" width="43.28125" style="92" customWidth="1"/>
    <col min="3" max="3" width="6.00390625" style="93" customWidth="1"/>
    <col min="4" max="4" width="14.7109375" style="92" customWidth="1"/>
    <col min="5" max="5" width="14.00390625" style="92" customWidth="1"/>
    <col min="6" max="16384" width="10.00390625" style="92" customWidth="1"/>
  </cols>
  <sheetData>
    <row r="1" spans="3:4" s="75" customFormat="1" ht="13.5" customHeight="1">
      <c r="C1" s="64"/>
      <c r="D1" s="4" t="s">
        <v>44</v>
      </c>
    </row>
    <row r="2" spans="1:4" s="75" customFormat="1" ht="13.5" customHeight="1">
      <c r="A2" s="76"/>
      <c r="B2" s="77"/>
      <c r="C2" s="78"/>
      <c r="D2" s="8" t="s">
        <v>204</v>
      </c>
    </row>
    <row r="3" spans="1:4" s="75" customFormat="1" ht="13.5" customHeight="1">
      <c r="A3" s="76"/>
      <c r="B3" s="77"/>
      <c r="C3" s="78"/>
      <c r="D3" s="9" t="s">
        <v>1</v>
      </c>
    </row>
    <row r="4" spans="1:4" s="75" customFormat="1" ht="13.5" customHeight="1">
      <c r="A4" s="76"/>
      <c r="B4" s="77"/>
      <c r="C4" s="78"/>
      <c r="D4" s="9" t="s">
        <v>205</v>
      </c>
    </row>
    <row r="5" spans="1:5" s="75" customFormat="1" ht="15.75" customHeight="1">
      <c r="A5" s="76"/>
      <c r="B5" s="77"/>
      <c r="C5" s="78"/>
      <c r="D5" s="79"/>
      <c r="E5" s="8"/>
    </row>
    <row r="6" spans="1:5" s="75" customFormat="1" ht="65.25" customHeight="1">
      <c r="A6" s="80" t="s">
        <v>195</v>
      </c>
      <c r="B6" s="81"/>
      <c r="C6" s="82"/>
      <c r="D6" s="83"/>
      <c r="E6" s="84"/>
    </row>
    <row r="7" spans="1:5" s="75" customFormat="1" ht="14.25" customHeight="1" thickBot="1">
      <c r="A7" s="80"/>
      <c r="B7" s="81"/>
      <c r="C7" s="78"/>
      <c r="D7" s="79"/>
      <c r="E7" s="235" t="s">
        <v>2</v>
      </c>
    </row>
    <row r="8" spans="1:5" s="85" customFormat="1" ht="27" customHeight="1">
      <c r="A8" s="46" t="s">
        <v>3</v>
      </c>
      <c r="B8" s="15" t="s">
        <v>4</v>
      </c>
      <c r="C8" s="408" t="s">
        <v>5</v>
      </c>
      <c r="D8" s="417" t="s">
        <v>6</v>
      </c>
      <c r="E8" s="153"/>
    </row>
    <row r="9" spans="1:5" s="85" customFormat="1" ht="18.75" customHeight="1">
      <c r="A9" s="48" t="s">
        <v>7</v>
      </c>
      <c r="B9" s="86"/>
      <c r="C9" s="409" t="s">
        <v>8</v>
      </c>
      <c r="D9" s="365" t="s">
        <v>9</v>
      </c>
      <c r="E9" s="19" t="s">
        <v>10</v>
      </c>
    </row>
    <row r="10" spans="1:5" s="24" customFormat="1" ht="11.25" customHeight="1" thickBot="1">
      <c r="A10" s="87">
        <v>1</v>
      </c>
      <c r="B10" s="22">
        <v>2</v>
      </c>
      <c r="C10" s="21">
        <v>3</v>
      </c>
      <c r="D10" s="366">
        <v>5</v>
      </c>
      <c r="E10" s="23">
        <v>6</v>
      </c>
    </row>
    <row r="11" spans="1:5" s="24" customFormat="1" ht="24" customHeight="1" thickBot="1" thickTop="1">
      <c r="A11" s="25">
        <v>700</v>
      </c>
      <c r="B11" s="243" t="s">
        <v>59</v>
      </c>
      <c r="C11" s="410" t="s">
        <v>60</v>
      </c>
      <c r="D11" s="372">
        <f>D12</f>
        <v>1236</v>
      </c>
      <c r="E11" s="149">
        <f>E12</f>
        <v>1236</v>
      </c>
    </row>
    <row r="12" spans="1:5" s="24" customFormat="1" ht="18" customHeight="1" thickTop="1">
      <c r="A12" s="150">
        <v>70005</v>
      </c>
      <c r="B12" s="154" t="s">
        <v>61</v>
      </c>
      <c r="C12" s="411"/>
      <c r="D12" s="404">
        <f>SUM(D13:D16)</f>
        <v>1236</v>
      </c>
      <c r="E12" s="151">
        <f>SUM(E13:E16)</f>
        <v>1236</v>
      </c>
    </row>
    <row r="13" spans="1:5" s="24" customFormat="1" ht="30" customHeight="1">
      <c r="A13" s="244">
        <v>4390</v>
      </c>
      <c r="B13" s="245" t="s">
        <v>79</v>
      </c>
      <c r="C13" s="412"/>
      <c r="D13" s="405"/>
      <c r="E13" s="115">
        <v>1236</v>
      </c>
    </row>
    <row r="14" spans="1:5" s="24" customFormat="1" ht="18" customHeight="1">
      <c r="A14" s="26">
        <v>4480</v>
      </c>
      <c r="B14" s="217" t="s">
        <v>80</v>
      </c>
      <c r="C14" s="413"/>
      <c r="D14" s="406">
        <v>1176</v>
      </c>
      <c r="E14" s="32"/>
    </row>
    <row r="15" spans="1:5" s="24" customFormat="1" ht="28.5" customHeight="1">
      <c r="A15" s="241" t="s">
        <v>57</v>
      </c>
      <c r="B15" s="242" t="s">
        <v>81</v>
      </c>
      <c r="C15" s="413"/>
      <c r="D15" s="406">
        <v>29</v>
      </c>
      <c r="E15" s="32"/>
    </row>
    <row r="16" spans="1:5" s="24" customFormat="1" ht="27.75" customHeight="1" thickBot="1">
      <c r="A16" s="241" t="s">
        <v>78</v>
      </c>
      <c r="B16" s="242" t="s">
        <v>82</v>
      </c>
      <c r="C16" s="413"/>
      <c r="D16" s="406">
        <v>31</v>
      </c>
      <c r="E16" s="32"/>
    </row>
    <row r="17" spans="1:5" s="24" customFormat="1" ht="30.75" customHeight="1" thickBot="1" thickTop="1">
      <c r="A17" s="236" t="s">
        <v>53</v>
      </c>
      <c r="B17" s="237" t="s">
        <v>31</v>
      </c>
      <c r="C17" s="414" t="s">
        <v>54</v>
      </c>
      <c r="D17" s="372">
        <f>D18</f>
        <v>3500</v>
      </c>
      <c r="E17" s="149">
        <f>E18</f>
        <v>3500</v>
      </c>
    </row>
    <row r="18" spans="1:5" s="24" customFormat="1" ht="27.75" customHeight="1" thickTop="1">
      <c r="A18" s="238" t="s">
        <v>55</v>
      </c>
      <c r="B18" s="239" t="s">
        <v>56</v>
      </c>
      <c r="C18" s="415"/>
      <c r="D18" s="404">
        <f>SUM(D19:D21)</f>
        <v>3500</v>
      </c>
      <c r="E18" s="151">
        <f>SUM(E19:E21)</f>
        <v>3500</v>
      </c>
    </row>
    <row r="19" spans="1:5" s="24" customFormat="1" ht="18" customHeight="1">
      <c r="A19" s="241" t="s">
        <v>51</v>
      </c>
      <c r="B19" s="242" t="s">
        <v>16</v>
      </c>
      <c r="C19" s="413"/>
      <c r="D19" s="406">
        <v>1233</v>
      </c>
      <c r="E19" s="32"/>
    </row>
    <row r="20" spans="1:5" s="24" customFormat="1" ht="18" customHeight="1">
      <c r="A20" s="241" t="s">
        <v>62</v>
      </c>
      <c r="B20" s="242" t="s">
        <v>35</v>
      </c>
      <c r="C20" s="413"/>
      <c r="D20" s="406"/>
      <c r="E20" s="32">
        <v>3500</v>
      </c>
    </row>
    <row r="21" spans="1:5" s="24" customFormat="1" ht="18" customHeight="1" thickBot="1">
      <c r="A21" s="241" t="s">
        <v>49</v>
      </c>
      <c r="B21" s="242" t="s">
        <v>12</v>
      </c>
      <c r="C21" s="413"/>
      <c r="D21" s="406">
        <v>2267</v>
      </c>
      <c r="E21" s="32"/>
    </row>
    <row r="22" spans="1:5" s="35" customFormat="1" ht="24.75" customHeight="1" thickBot="1" thickTop="1">
      <c r="A22" s="33"/>
      <c r="B22" s="34" t="s">
        <v>23</v>
      </c>
      <c r="C22" s="416"/>
      <c r="D22" s="407">
        <f>D11+D17</f>
        <v>4736</v>
      </c>
      <c r="E22" s="91">
        <f>E11+E17</f>
        <v>4736</v>
      </c>
    </row>
    <row r="23" spans="4:5" ht="16.5" thickTop="1">
      <c r="D23" s="1"/>
      <c r="E23" s="1"/>
    </row>
    <row r="24" spans="4:5" ht="15.75">
      <c r="D24" s="1"/>
      <c r="E24" s="1"/>
    </row>
    <row r="25" spans="4:5" ht="15.75">
      <c r="D25" s="1"/>
      <c r="E25" s="1"/>
    </row>
    <row r="26" spans="4:5" ht="15.75">
      <c r="D26" s="1"/>
      <c r="E26" s="1"/>
    </row>
    <row r="27" spans="4:5" ht="15.75">
      <c r="D27" s="1"/>
      <c r="E27" s="1"/>
    </row>
    <row r="28" spans="4:5" ht="15.75">
      <c r="D28" s="1"/>
      <c r="E28" s="1"/>
    </row>
    <row r="29" spans="4:5" ht="15.75">
      <c r="D29" s="1"/>
      <c r="E29" s="1"/>
    </row>
    <row r="30" spans="4:5" ht="15.75">
      <c r="D30" s="1"/>
      <c r="E30" s="1"/>
    </row>
    <row r="31" spans="4:5" ht="15.75">
      <c r="D31" s="1"/>
      <c r="E31" s="1"/>
    </row>
    <row r="32" spans="4:5" ht="15.75">
      <c r="D32" s="1"/>
      <c r="E32" s="1"/>
    </row>
    <row r="33" spans="4:5" ht="15.75">
      <c r="D33" s="1"/>
      <c r="E33" s="1"/>
    </row>
    <row r="34" spans="4:5" ht="15.75">
      <c r="D34" s="1"/>
      <c r="E34" s="1"/>
    </row>
    <row r="35" spans="4:5" ht="15.75">
      <c r="D35" s="1"/>
      <c r="E35" s="1"/>
    </row>
    <row r="36" spans="4:5" ht="15.75">
      <c r="D36" s="1"/>
      <c r="E36" s="1"/>
    </row>
    <row r="37" spans="4:5" ht="15.75">
      <c r="D37" s="1"/>
      <c r="E37" s="1"/>
    </row>
    <row r="38" spans="4:5" ht="15.75">
      <c r="D38" s="1"/>
      <c r="E38" s="1"/>
    </row>
    <row r="39" spans="4:5" ht="15.75">
      <c r="D39" s="1"/>
      <c r="E39" s="1"/>
    </row>
    <row r="40" spans="4:5" ht="15.75">
      <c r="D40" s="1"/>
      <c r="E40" s="1"/>
    </row>
    <row r="41" spans="4:5" ht="15.75">
      <c r="D41" s="1"/>
      <c r="E41" s="1"/>
    </row>
    <row r="42" spans="4:5" ht="15.75">
      <c r="D42" s="1"/>
      <c r="E42" s="1"/>
    </row>
    <row r="43" spans="4:5" ht="15.75">
      <c r="D43" s="1"/>
      <c r="E43" s="1"/>
    </row>
    <row r="44" spans="4:5" ht="15.75">
      <c r="D44" s="1"/>
      <c r="E44" s="1"/>
    </row>
    <row r="45" spans="4:5" ht="15.75">
      <c r="D45" s="1"/>
      <c r="E45" s="1"/>
    </row>
    <row r="46" spans="4:5" ht="15.75">
      <c r="D46" s="1"/>
      <c r="E46" s="1"/>
    </row>
    <row r="47" spans="4:5" ht="15.75">
      <c r="D47" s="1"/>
      <c r="E47" s="1"/>
    </row>
    <row r="48" spans="4:5" ht="15.75">
      <c r="D48" s="1"/>
      <c r="E48" s="1"/>
    </row>
    <row r="49" spans="4:5" ht="15.75">
      <c r="D49" s="1"/>
      <c r="E49" s="1"/>
    </row>
    <row r="50" spans="4:5" ht="15.75">
      <c r="D50" s="1"/>
      <c r="E50" s="1"/>
    </row>
  </sheetData>
  <printOptions horizontalCentered="1"/>
  <pageMargins left="0" right="0" top="0.984251968503937" bottom="0.53" header="0.5118110236220472" footer="0.5118110236220472"/>
  <pageSetup firstPageNumber="18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6.421875" style="418" customWidth="1"/>
    <col min="2" max="2" width="49.28125" style="418" customWidth="1"/>
    <col min="3" max="3" width="14.421875" style="418" customWidth="1"/>
    <col min="4" max="4" width="14.7109375" style="418" customWidth="1"/>
    <col min="5" max="16384" width="9.140625" style="418" customWidth="1"/>
  </cols>
  <sheetData>
    <row r="1" ht="12.75">
      <c r="C1" s="4" t="s">
        <v>197</v>
      </c>
    </row>
    <row r="2" ht="14.25" customHeight="1">
      <c r="C2" s="8" t="s">
        <v>204</v>
      </c>
    </row>
    <row r="3" spans="1:4" ht="15.75" customHeight="1">
      <c r="A3" s="419"/>
      <c r="B3" s="419"/>
      <c r="C3" s="9" t="s">
        <v>1</v>
      </c>
      <c r="D3" s="420"/>
    </row>
    <row r="4" spans="1:4" ht="13.5" customHeight="1">
      <c r="A4" s="419"/>
      <c r="B4" s="419"/>
      <c r="C4" s="9" t="s">
        <v>205</v>
      </c>
      <c r="D4" s="420"/>
    </row>
    <row r="5" spans="1:4" ht="6.75" customHeight="1">
      <c r="A5" s="419"/>
      <c r="B5" s="419"/>
      <c r="C5" s="421"/>
      <c r="D5" s="420"/>
    </row>
    <row r="6" spans="1:4" ht="17.25" customHeight="1">
      <c r="A6" s="422" t="s">
        <v>162</v>
      </c>
      <c r="B6" s="423"/>
      <c r="C6" s="423"/>
      <c r="D6" s="420"/>
    </row>
    <row r="7" spans="1:4" ht="17.25" customHeight="1">
      <c r="A7" s="422" t="s">
        <v>163</v>
      </c>
      <c r="B7" s="423"/>
      <c r="C7" s="419"/>
      <c r="D7" s="420"/>
    </row>
    <row r="8" spans="1:4" ht="17.25" customHeight="1">
      <c r="A8" s="424" t="s">
        <v>164</v>
      </c>
      <c r="B8" s="423"/>
      <c r="C8" s="419"/>
      <c r="D8" s="420"/>
    </row>
    <row r="9" spans="1:4" ht="17.25" customHeight="1">
      <c r="A9" s="424" t="s">
        <v>165</v>
      </c>
      <c r="B9" s="423"/>
      <c r="C9" s="419"/>
      <c r="D9" s="420"/>
    </row>
    <row r="10" ht="18" customHeight="1" thickBot="1">
      <c r="D10" s="425" t="s">
        <v>2</v>
      </c>
    </row>
    <row r="11" spans="1:4" ht="28.5" customHeight="1" thickBot="1">
      <c r="A11" s="426" t="s">
        <v>166</v>
      </c>
      <c r="B11" s="427" t="s">
        <v>167</v>
      </c>
      <c r="C11" s="427" t="s">
        <v>168</v>
      </c>
      <c r="D11" s="428" t="s">
        <v>169</v>
      </c>
    </row>
    <row r="12" spans="1:4" s="432" customFormat="1" ht="12" customHeight="1" thickBot="1" thickTop="1">
      <c r="A12" s="429">
        <v>1</v>
      </c>
      <c r="B12" s="430">
        <v>2</v>
      </c>
      <c r="C12" s="430">
        <v>3</v>
      </c>
      <c r="D12" s="431">
        <v>4</v>
      </c>
    </row>
    <row r="13" spans="1:4" s="69" customFormat="1" ht="45" customHeight="1" thickTop="1">
      <c r="A13" s="433">
        <v>952</v>
      </c>
      <c r="B13" s="434" t="s">
        <v>170</v>
      </c>
      <c r="C13" s="435">
        <f>SUM(C16:C19)</f>
        <v>60410000</v>
      </c>
      <c r="D13" s="436"/>
    </row>
    <row r="14" spans="1:4" ht="9.75" customHeight="1">
      <c r="A14" s="437"/>
      <c r="B14" s="438" t="s">
        <v>171</v>
      </c>
      <c r="C14" s="439"/>
      <c r="D14" s="440"/>
    </row>
    <row r="15" spans="1:4" ht="12" customHeight="1">
      <c r="A15" s="437"/>
      <c r="B15" s="438"/>
      <c r="C15" s="439"/>
      <c r="D15" s="440"/>
    </row>
    <row r="16" spans="1:4" ht="20.25" customHeight="1">
      <c r="A16" s="437"/>
      <c r="B16" s="441" t="s">
        <v>172</v>
      </c>
      <c r="C16" s="442">
        <v>60000000</v>
      </c>
      <c r="D16" s="440"/>
    </row>
    <row r="17" spans="1:4" ht="14.25" customHeight="1">
      <c r="A17" s="437"/>
      <c r="B17" s="441" t="s">
        <v>173</v>
      </c>
      <c r="C17" s="442">
        <v>50000</v>
      </c>
      <c r="D17" s="443"/>
    </row>
    <row r="18" spans="1:4" ht="13.5" customHeight="1">
      <c r="A18" s="437"/>
      <c r="B18" s="441" t="s">
        <v>173</v>
      </c>
      <c r="C18" s="444">
        <v>360000</v>
      </c>
      <c r="D18" s="440"/>
    </row>
    <row r="19" spans="1:4" ht="6" customHeight="1">
      <c r="A19" s="437"/>
      <c r="B19" s="445"/>
      <c r="C19" s="446"/>
      <c r="D19" s="443"/>
    </row>
    <row r="20" spans="1:4" s="69" customFormat="1" ht="24.75" customHeight="1">
      <c r="A20" s="433">
        <v>955</v>
      </c>
      <c r="B20" s="447" t="s">
        <v>174</v>
      </c>
      <c r="C20" s="448">
        <f>19799140-50000-360000-180793-18782</f>
        <v>19189565</v>
      </c>
      <c r="D20" s="449"/>
    </row>
    <row r="21" spans="1:4" s="69" customFormat="1" ht="16.5" customHeight="1">
      <c r="A21" s="450"/>
      <c r="B21" s="451"/>
      <c r="C21" s="452"/>
      <c r="D21" s="436"/>
    </row>
    <row r="22" spans="1:4" s="69" customFormat="1" ht="15">
      <c r="A22" s="433">
        <v>992</v>
      </c>
      <c r="B22" s="447" t="s">
        <v>175</v>
      </c>
      <c r="C22" s="453"/>
      <c r="D22" s="454">
        <f>SUM(D24:D28)</f>
        <v>12170700</v>
      </c>
    </row>
    <row r="23" spans="1:4" ht="15.75" customHeight="1">
      <c r="A23" s="437"/>
      <c r="B23" s="438" t="s">
        <v>171</v>
      </c>
      <c r="C23" s="455"/>
      <c r="D23" s="456"/>
    </row>
    <row r="24" spans="1:4" ht="20.25" customHeight="1">
      <c r="A24" s="437"/>
      <c r="B24" s="457" t="s">
        <v>176</v>
      </c>
      <c r="C24" s="458"/>
      <c r="D24" s="459">
        <v>6166700</v>
      </c>
    </row>
    <row r="25" spans="1:4" ht="20.25" customHeight="1">
      <c r="A25" s="437"/>
      <c r="B25" s="457" t="s">
        <v>177</v>
      </c>
      <c r="C25" s="460"/>
      <c r="D25" s="461">
        <v>1666700</v>
      </c>
    </row>
    <row r="26" spans="1:4" ht="20.25" customHeight="1">
      <c r="A26" s="437"/>
      <c r="B26" s="457" t="s">
        <v>178</v>
      </c>
      <c r="C26" s="460"/>
      <c r="D26" s="461">
        <v>3333300</v>
      </c>
    </row>
    <row r="27" spans="1:4" ht="20.25" customHeight="1">
      <c r="A27" s="437"/>
      <c r="B27" s="462" t="s">
        <v>179</v>
      </c>
      <c r="C27" s="460"/>
      <c r="D27" s="461">
        <v>200000</v>
      </c>
    </row>
    <row r="28" spans="1:4" ht="20.25" customHeight="1">
      <c r="A28" s="437"/>
      <c r="B28" s="462" t="s">
        <v>180</v>
      </c>
      <c r="C28" s="460"/>
      <c r="D28" s="461">
        <v>804000</v>
      </c>
    </row>
    <row r="29" spans="1:4" ht="5.25" customHeight="1" thickBot="1">
      <c r="A29" s="463"/>
      <c r="B29" s="464"/>
      <c r="C29" s="465"/>
      <c r="D29" s="466"/>
    </row>
    <row r="30" spans="1:4" s="69" customFormat="1" ht="19.5" customHeight="1" thickBot="1" thickTop="1">
      <c r="A30" s="467"/>
      <c r="B30" s="468" t="s">
        <v>181</v>
      </c>
      <c r="C30" s="469">
        <f>C20+C13+C21</f>
        <v>79599565</v>
      </c>
      <c r="D30" s="470">
        <f>D22</f>
        <v>12170700</v>
      </c>
    </row>
    <row r="31" spans="1:4" s="69" customFormat="1" ht="21" customHeight="1" thickBot="1" thickTop="1">
      <c r="A31" s="467"/>
      <c r="B31" s="468" t="s">
        <v>182</v>
      </c>
      <c r="C31" s="471">
        <f>D30-C30</f>
        <v>-67428865</v>
      </c>
      <c r="D31" s="472"/>
    </row>
    <row r="32" spans="1:4" ht="16.5" thickTop="1">
      <c r="A32" s="473"/>
      <c r="B32" s="474"/>
      <c r="C32" s="475"/>
      <c r="D32" s="475"/>
    </row>
    <row r="33" spans="1:4" ht="15.75">
      <c r="A33" s="473"/>
      <c r="B33" s="474"/>
      <c r="C33" s="475"/>
      <c r="D33" s="475"/>
    </row>
    <row r="34" spans="1:4" ht="15.75">
      <c r="A34" s="473"/>
      <c r="B34" s="476"/>
      <c r="C34" s="475"/>
      <c r="D34" s="475"/>
    </row>
    <row r="35" spans="1:4" ht="15.75">
      <c r="A35" s="473"/>
      <c r="B35" s="476"/>
      <c r="C35" s="475"/>
      <c r="D35" s="475"/>
    </row>
    <row r="36" spans="1:4" ht="15.75">
      <c r="A36" s="473"/>
      <c r="B36" s="476"/>
      <c r="C36" s="475"/>
      <c r="D36" s="475"/>
    </row>
    <row r="37" spans="1:4" ht="15.75">
      <c r="A37" s="473"/>
      <c r="B37" s="476"/>
      <c r="C37" s="475"/>
      <c r="D37" s="475"/>
    </row>
    <row r="38" spans="1:4" ht="12.75">
      <c r="A38" s="473"/>
      <c r="B38" s="473"/>
      <c r="C38" s="477"/>
      <c r="D38" s="477"/>
    </row>
    <row r="39" spans="1:4" ht="12.75">
      <c r="A39" s="473"/>
      <c r="B39" s="473"/>
      <c r="C39" s="477"/>
      <c r="D39" s="477"/>
    </row>
    <row r="40" spans="1:4" ht="12.75">
      <c r="A40" s="473"/>
      <c r="B40" s="473"/>
      <c r="C40" s="477"/>
      <c r="D40" s="477"/>
    </row>
    <row r="41" spans="3:4" ht="12.75">
      <c r="C41" s="478"/>
      <c r="D41" s="478"/>
    </row>
    <row r="42" spans="3:4" ht="12.75">
      <c r="C42" s="478"/>
      <c r="D42" s="478"/>
    </row>
    <row r="43" spans="3:4" ht="12.75">
      <c r="C43" s="478"/>
      <c r="D43" s="478"/>
    </row>
    <row r="44" spans="3:4" ht="12.75">
      <c r="C44" s="478"/>
      <c r="D44" s="478"/>
    </row>
    <row r="45" spans="3:4" ht="12.75">
      <c r="C45" s="478"/>
      <c r="D45" s="478"/>
    </row>
  </sheetData>
  <printOptions/>
  <pageMargins left="0.75" right="0.75" top="1" bottom="1" header="0.5" footer="0.5"/>
  <pageSetup firstPageNumber="1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J. Chalupa</cp:lastModifiedBy>
  <cp:lastPrinted>2010-11-24T09:56:57Z</cp:lastPrinted>
  <dcterms:created xsi:type="dcterms:W3CDTF">2010-06-18T11:14:47Z</dcterms:created>
  <dcterms:modified xsi:type="dcterms:W3CDTF">2010-11-24T12:47:06Z</dcterms:modified>
  <cp:category/>
  <cp:version/>
  <cp:contentType/>
  <cp:contentStatus/>
</cp:coreProperties>
</file>