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8700" activeTab="2"/>
  </bookViews>
  <sheets>
    <sheet name="nr 1" sheetId="1" r:id="rId1"/>
    <sheet name="nr 2" sheetId="2" r:id="rId2"/>
    <sheet name="nr3" sheetId="3" r:id="rId3"/>
    <sheet name="nr4 " sheetId="4" r:id="rId4"/>
    <sheet name="nr5" sheetId="5" r:id="rId5"/>
    <sheet name="nr7" sheetId="6" r:id="rId6"/>
  </sheets>
  <definedNames>
    <definedName name="_xlnm.Print_Titles" localSheetId="0">'nr 1'!$8:$10</definedName>
    <definedName name="_xlnm.Print_Titles" localSheetId="1">'nr 2'!$8:$10</definedName>
    <definedName name="_xlnm.Print_Titles" localSheetId="2">'nr3'!$8:$10</definedName>
    <definedName name="_xlnm.Print_Titles" localSheetId="3">'nr4 '!$8:$10</definedName>
  </definedNames>
  <calcPr fullCalcOnLoad="1"/>
</workbook>
</file>

<file path=xl/sharedStrings.xml><?xml version="1.0" encoding="utf-8"?>
<sst xmlns="http://schemas.openxmlformats.org/spreadsheetml/2006/main" count="319" uniqueCount="157">
  <si>
    <t>Załącznik nr 2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</si>
  <si>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</si>
  <si>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</si>
  <si>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</si>
  <si>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</si>
  <si>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</si>
  <si>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</si>
  <si>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</si>
  <si>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</si>
  <si>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Zmniejszenia</t>
  </si>
  <si>
    <t>Zwiększenia</t>
  </si>
  <si>
    <t>ADMINISTRACJA PUBLICZNA</t>
  </si>
  <si>
    <t>Zakup usług pozostałych</t>
  </si>
  <si>
    <t>OŚWIATA I WYCHOWANIE</t>
  </si>
  <si>
    <t>E</t>
  </si>
  <si>
    <t>Pozostała działalność</t>
  </si>
  <si>
    <t>Zakup materiałów i wyposażenia</t>
  </si>
  <si>
    <t>Podróże służbowe krajowe</t>
  </si>
  <si>
    <t>Różne opłaty i składki</t>
  </si>
  <si>
    <t>Zakup materiałów papierniczych do sprzętu drukarskiego i urządzeń kserograficznych</t>
  </si>
  <si>
    <t>Składki na ubezpieczenia społeczne</t>
  </si>
  <si>
    <t>Wynagrodzenia bezosobowe</t>
  </si>
  <si>
    <t>OGÓŁEM</t>
  </si>
  <si>
    <t>per saldo</t>
  </si>
  <si>
    <t>Załącznik nr 1 do Zarządzenia</t>
  </si>
  <si>
    <t>OA</t>
  </si>
  <si>
    <t>Zakup akcesoriów komputerowych, w tym programów i licencji</t>
  </si>
  <si>
    <t>GOSPODARKA KOMUNALNA  I  OCHRONA ŚRODOWISKA</t>
  </si>
  <si>
    <t>Załącznik nr 3 do Zarządzenia</t>
  </si>
  <si>
    <t>BEZPIECZEŃSTWO PUBLICZNE I OCHRONA PRZECIWPOŻAROWA</t>
  </si>
  <si>
    <t>Zakup energii</t>
  </si>
  <si>
    <t>BRM</t>
  </si>
  <si>
    <t>Szkoły podstawowe</t>
  </si>
  <si>
    <t>Zakup usług zdrowotnych</t>
  </si>
  <si>
    <t>Opłaty z tytułu zakupu usług telekomunikacyjnych świadczonych w stacjonarnej publicznej sieci telefonicznej</t>
  </si>
  <si>
    <t>POZOSTAŁE ZADANIA W ZAKRESIE POLITYKI SPOŁECZNEJ</t>
  </si>
  <si>
    <t>EDUKACYJNA OPIEKA WYCHOWAWCZA</t>
  </si>
  <si>
    <t>DOCHODY</t>
  </si>
  <si>
    <t>Załącznik nr 4 do Zarządzenia</t>
  </si>
  <si>
    <t>POMOC SPOŁECZNA</t>
  </si>
  <si>
    <t>KS</t>
  </si>
  <si>
    <t>Składki na FP</t>
  </si>
  <si>
    <t>4210</t>
  </si>
  <si>
    <t>Dodatkowe wynagrodzenie roczne</t>
  </si>
  <si>
    <t>754</t>
  </si>
  <si>
    <t>BZK</t>
  </si>
  <si>
    <t>75411</t>
  </si>
  <si>
    <t>Komendy powiatowe Państwowej Straży Pożarnej</t>
  </si>
  <si>
    <t>4280</t>
  </si>
  <si>
    <t>ZMIANY  PLANU  DOCHODÓW  I  WYDATKÓW   NA  ZADANIA  WŁASNE   GMINY  
W  2010  ROKU</t>
  </si>
  <si>
    <t>854</t>
  </si>
  <si>
    <t>Placówki opiekuńczo-wychowawcze</t>
  </si>
  <si>
    <t>Zakup pomocy naukowych, dydaktycznych i książek</t>
  </si>
  <si>
    <t>Odpisy na zakładowy fundusz świadczeń socjalnych</t>
  </si>
  <si>
    <t>Dotacja celowa z budżetu na finansowanie lub dofinansowanie zadań zleconych do realizacji stowarzyszeniom</t>
  </si>
  <si>
    <t>Wydatki osobowe niezaliczane do wynagrodzeń</t>
  </si>
  <si>
    <t>Wynagrodzenia osobowe</t>
  </si>
  <si>
    <t>GKO</t>
  </si>
  <si>
    <t>Opłaty za administrowanie i czynsze za budynki, lokale i pomieszczenia garażowe</t>
  </si>
  <si>
    <t>Świetlice szkolne</t>
  </si>
  <si>
    <t>Zakup usług remontowych</t>
  </si>
  <si>
    <t>Wpływy i wydatki związane z gromadzeniem środków z opłat i kar za korzystanie ze środowiska</t>
  </si>
  <si>
    <t>Wydatki inwestycyjne jednostek budżetowych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</si>
  <si>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</si>
  <si>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</si>
  <si>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</si>
  <si>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2010  ROK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</si>
  <si>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</si>
  <si>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</si>
  <si>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</si>
  <si>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</si>
  <si>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</si>
  <si>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</si>
  <si>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</si>
  <si>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Pożyczka z WFOŚiGW</t>
  </si>
  <si>
    <t>Przychody z tytułu innych rozliczeń krajowych</t>
  </si>
  <si>
    <t>Spłaty otrzymanych krajowych  pożyczek i kredytów</t>
  </si>
  <si>
    <t xml:space="preserve"> -  spłata kredytu - PKO B P S.A I Oddz. Centrum Koszalin</t>
  </si>
  <si>
    <t xml:space="preserve"> -  spłata kredytu - Gospodarczy Bank Wielkopolski S.A.</t>
  </si>
  <si>
    <t xml:space="preserve"> -  spłata kredytu - BRE Bank Hipoteczny S.A. Warszawa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</si>
  <si>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</si>
  <si>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</si>
  <si>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</si>
  <si>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</si>
  <si>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ZMIANY  PLANU  DOCHODÓW I WYDATKÓW  NA  ZADANIA  ZLECONE  
GMINIE  Z  ZAKRESU  ADMINISTRACJI  RZĄDOWEJ                                                                                                                           W  2010  ROKU</t>
  </si>
  <si>
    <t xml:space="preserve">z dnia  30 listopada 2010 r.  </t>
  </si>
  <si>
    <t>Nr       /        / 10</t>
  </si>
  <si>
    <t xml:space="preserve">z dnia 30 listopada 2010 r.  </t>
  </si>
  <si>
    <t xml:space="preserve">z dni  30 listopada 2010 r.  </t>
  </si>
  <si>
    <t xml:space="preserve">              Załącznik nr 5 do Zarządzenia</t>
  </si>
  <si>
    <t xml:space="preserve">              Prezydenta Miasta Koszalina</t>
  </si>
  <si>
    <t>Załącznik nr 7 do Zarządzenia</t>
  </si>
  <si>
    <t>RO "Nowobramskie"</t>
  </si>
  <si>
    <t>RO "Śródmieście"</t>
  </si>
  <si>
    <t>RO "Tysiąclecia"</t>
  </si>
  <si>
    <r>
      <t>Zakup usług pozostałych -</t>
    </r>
    <r>
      <rPr>
        <i/>
        <sz val="11"/>
        <rFont val="Calibri"/>
        <family val="2"/>
      </rPr>
      <t xml:space="preserve"> śr. Wydz. Edukacji</t>
    </r>
  </si>
  <si>
    <t>852</t>
  </si>
  <si>
    <t>Zasiłki i pomoc w naturze oraz składki na ubezpieczenia emerytalne i rentowe</t>
  </si>
  <si>
    <t>Dotacje celowe otrzymane z budżetu państwa na realizację własnych zadań bieżących gmin</t>
  </si>
  <si>
    <t>Świadczenia społeczne</t>
  </si>
  <si>
    <t>"Program poprawy osiągnięć edukacyjnych uczniów Gimnazjum nr 2 im. Janusza Korczaka w Koszalinie"</t>
  </si>
  <si>
    <t>85401</t>
  </si>
  <si>
    <t>751</t>
  </si>
  <si>
    <t>75107</t>
  </si>
  <si>
    <t>Różne wydatki na rzecz osób fizycznych</t>
  </si>
  <si>
    <t>Ośrodki wsparcia</t>
  </si>
  <si>
    <t>ZMIANY  PLANU  DOCHODÓW I  WYDATKÓW  NA  ZADANIA  ZLECONE  
POWIATOWI  Z  ZAKRESU  ADMINISTRACJI  RZĄDOWEJ                                                                                                     W  2010  ROKU</t>
  </si>
  <si>
    <t>2110</t>
  </si>
  <si>
    <t>Dotacje celowe otrzymane z budżetu państwa na zadania biezące z zakresu administracji rządowej oraz inne zadania zlecone ustawami realizowane przez powiat</t>
  </si>
  <si>
    <t>75478</t>
  </si>
  <si>
    <t>ZMIANY  PLANU  DOCHODÓW I WYDATKÓW  NA  ZADANIA  REALIZOWANE  PRZEZ  GMINĘ  NA  PODSTAWIE  POROZUMIEŃ  Z  ORGANAMI ADMINISTRACJI  RZĄDOWEJ  W  2010  ROKU</t>
  </si>
  <si>
    <t>DZIAŁALNOŚĆ USŁUGOWA</t>
  </si>
  <si>
    <t>Cmentarze</t>
  </si>
  <si>
    <t>2020</t>
  </si>
  <si>
    <t>Dotacje celowe otrzymane z powiatu na zadania bieżące realizowane na podstawie porozumień między jednostkami samorządu terytorialnego</t>
  </si>
  <si>
    <t>Rodziny zastępcze</t>
  </si>
  <si>
    <t>RO "Bukowe"</t>
  </si>
  <si>
    <t>Wybory Prezydenta Rzeczpospolitej Polskiej</t>
  </si>
  <si>
    <t>Wybory do rad gmin, rad powiatów i sejmików województw, wybory wójtów, burmistrzów i pezydentów miast oraz referenda gminne, powiatowe i wojewódzkie</t>
  </si>
  <si>
    <t>85201</t>
  </si>
  <si>
    <t>85203</t>
  </si>
  <si>
    <t>Placówki opiekuńczo- wychowawcze</t>
  </si>
  <si>
    <t>4040</t>
  </si>
  <si>
    <t>4440</t>
  </si>
  <si>
    <t>SDS 1</t>
  </si>
  <si>
    <t>Ośrodki pomocy społecznej</t>
  </si>
  <si>
    <t>SDS 2</t>
  </si>
  <si>
    <t>4010</t>
  </si>
  <si>
    <t>Złoty Wiek</t>
  </si>
  <si>
    <t>85202</t>
  </si>
  <si>
    <t>4330</t>
  </si>
  <si>
    <t>Zakup usług przez jst od innych jst</t>
  </si>
  <si>
    <t>Dodatki mieszkaniowe</t>
  </si>
  <si>
    <t>ZMIANY W  PLANIE  WYDATKÓW  NA  ZADANIA  WŁASNE  POWIATU  
W  2010  ROKU</t>
  </si>
  <si>
    <t>4270</t>
  </si>
  <si>
    <t>4070</t>
  </si>
  <si>
    <t>4300</t>
  </si>
  <si>
    <t>Nr 664 / 2521 / 10</t>
  </si>
  <si>
    <t xml:space="preserve">              Nr 664 / 2521 / 10</t>
  </si>
  <si>
    <t xml:space="preserve">              z dnia 30 listopada 2010 r.  </t>
  </si>
  <si>
    <t>GOSPODARKA KOMUNALNA I OCHRONA ŚRODOWISKA</t>
  </si>
  <si>
    <t>851</t>
  </si>
  <si>
    <t>OCHRONA ZDROWIA</t>
  </si>
  <si>
    <t>85156</t>
  </si>
  <si>
    <t>Składki na ubezpieczenia zdrowotne oraz świadczenia dla osób nieobjętych obowiązkiem ubezpieczenia zdrowotnego</t>
  </si>
  <si>
    <t>RO "Unii Europejskiej"</t>
  </si>
  <si>
    <t>Domy pomocy społecznej</t>
  </si>
  <si>
    <t>Usługi opiekuńcze i specjalistyczne usługi opiekuńcze</t>
  </si>
  <si>
    <t>Oświetlenie ulic, placów i dróg</t>
  </si>
  <si>
    <t>URZĘDY NACZELNYCH ORGANÓW WŁADZY PAŃSTWOWEJ,  KONTROLI I OCHRONY PRAWA ORAZ SĄDOWNICTWA</t>
  </si>
  <si>
    <t>Dotacje celowe otrzymane z budżetu państwa na realizację zadań biezących z zakresu administracji rządowej oraz innych zadań zleconych gminom ustawami</t>
  </si>
  <si>
    <t>Dodatkowe wynagrodzenia roczne</t>
  </si>
  <si>
    <t>Usuwanie skutków klęsk żywiołowych</t>
  </si>
  <si>
    <t>Dotacje celowe otrzymane z budżetu państwa na zadania bieżące z zakresu administracji rządowej oraz inne zadania zlecone ustawami realizowane przez powiat</t>
  </si>
  <si>
    <t>Dodatkowe uposażenie roczne żołnierzy zawodowych oraz nagrody dla funkcjonariuszy</t>
  </si>
  <si>
    <t>Dotacje celowe otrzymane z budżetu państwa na zadania bieżące realizowane przez gminę na podstawie porozumień z organami administracji rządowej</t>
  </si>
  <si>
    <t>KULTURA FIZYCZNA I SPORT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</si>
</sst>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  <numFmt numFmtId="167" formatCode="#,##0\ _z_ł"/>
  </numFmts>
  <fonts count="26"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  <font>
      <b/>
      <sz val="12"/>
      <name val="Arial CE"/>
      <family val="0"/>
    </font>
    <font>
      <b/>
      <sz val="13"/>
      <name val="Calibri"/>
      <family val="2"/>
    </font>
    <font>
      <sz val="9"/>
      <name val="Calibri"/>
      <family val="2"/>
    </font>
    <font>
      <sz val="16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Calibri"/>
      <family val="2"/>
    </font>
    <font>
      <b/>
      <i/>
      <sz val="10"/>
      <color indexed="10"/>
      <name val="Calibri"/>
      <family val="2"/>
    </font>
    <font>
      <i/>
      <u val="single"/>
      <sz val="11"/>
      <name val="Calibri"/>
      <family val="2"/>
    </font>
    <font>
      <b/>
      <sz val="9"/>
      <name val="Calibri"/>
      <family val="2"/>
    </font>
  </fonts>
  <fills count="2">
    <fill>
      <patternFill/>
    </fill>
    <fill>
      <patternFill patternType="gray125"/>
    </fill>
  </fills>
  <borders count="107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medium"/>
      <top style="double"/>
      <bottom style="double"/>
    </border>
    <border>
      <left style="double"/>
      <right style="medium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double"/>
      <bottom style="thin"/>
    </border>
    <border>
      <left style="double"/>
      <right style="thin"/>
      <top style="double"/>
      <bottom style="thin"/>
    </border>
    <border>
      <left style="double"/>
      <right style="medium"/>
      <top style="medium"/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NumberFormat="1" applyFont="1" applyFill="1" applyBorder="1" applyAlignment="1" applyProtection="1">
      <alignment horizontal="center" vertical="center"/>
      <protection locked="0"/>
    </xf>
    <xf numFmtId="3" fontId="3" fillId="0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horizontal="right" vertical="center"/>
      <protection locked="0"/>
    </xf>
    <xf numFmtId="0" fontId="1" fillId="0" borderId="7" xfId="0" applyNumberFormat="1" applyFont="1" applyFill="1" applyBorder="1" applyAlignment="1" applyProtection="1">
      <alignment horizontal="center" vertical="center"/>
      <protection locked="0"/>
    </xf>
    <xf numFmtId="3" fontId="1" fillId="0" borderId="9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0" xfId="0" applyNumberFormat="1" applyFont="1" applyFill="1" applyBorder="1" applyAlignment="1" applyProtection="1">
      <alignment horizontal="centerContinuous" vertical="center"/>
      <protection locked="0"/>
    </xf>
    <xf numFmtId="3" fontId="1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top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top" wrapText="1"/>
      <protection locked="0"/>
    </xf>
    <xf numFmtId="3" fontId="3" fillId="0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16" xfId="0" applyNumberFormat="1" applyFont="1" applyFill="1" applyBorder="1" applyAlignment="1" applyProtection="1">
      <alignment horizontal="center"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horizontal="right" vertical="center"/>
      <protection locked="0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vertical="center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alignment vertical="center" wrapText="1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4" fillId="0" borderId="17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vertical="center" wrapText="1"/>
      <protection locked="0"/>
    </xf>
    <xf numFmtId="3" fontId="3" fillId="0" borderId="25" xfId="0" applyNumberFormat="1" applyFont="1" applyFill="1" applyBorder="1" applyAlignment="1" applyProtection="1">
      <alignment horizontal="right" vertical="center"/>
      <protection locked="0"/>
    </xf>
    <xf numFmtId="3" fontId="1" fillId="0" borderId="26" xfId="0" applyNumberFormat="1" applyFont="1" applyFill="1" applyBorder="1" applyAlignment="1" applyProtection="1">
      <alignment horizontal="right" vertical="center"/>
      <protection locked="0"/>
    </xf>
    <xf numFmtId="3" fontId="1" fillId="0" borderId="27" xfId="0" applyNumberFormat="1" applyFont="1" applyFill="1" applyBorder="1" applyAlignment="1" applyProtection="1">
      <alignment horizontal="right"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center" vertical="center"/>
    </xf>
    <xf numFmtId="3" fontId="3" fillId="0" borderId="24" xfId="0" applyNumberFormat="1" applyFont="1" applyFill="1" applyBorder="1" applyAlignment="1" applyProtection="1">
      <alignment horizontal="righ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30" xfId="0" applyNumberFormat="1" applyFont="1" applyFill="1" applyBorder="1" applyAlignment="1" applyProtection="1">
      <alignment horizontal="right" vertical="center"/>
      <protection locked="0"/>
    </xf>
    <xf numFmtId="3" fontId="1" fillId="0" borderId="31" xfId="0" applyNumberFormat="1" applyFont="1" applyFill="1" applyBorder="1" applyAlignment="1" applyProtection="1">
      <alignment horizontal="right" vertical="center"/>
      <protection locked="0"/>
    </xf>
    <xf numFmtId="164" fontId="1" fillId="0" borderId="15" xfId="18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32" xfId="0" applyNumberFormat="1" applyFont="1" applyFill="1" applyBorder="1" applyAlignment="1" applyProtection="1">
      <alignment vertical="center" wrapText="1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33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34" xfId="0" applyNumberFormat="1" applyFont="1" applyFill="1" applyBorder="1" applyAlignment="1" applyProtection="1">
      <alignment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vertical="center" wrapText="1"/>
    </xf>
    <xf numFmtId="0" fontId="15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6" xfId="0" applyNumberFormat="1" applyFont="1" applyFill="1" applyBorder="1" applyAlignment="1" applyProtection="1">
      <alignment horizontal="right" vertical="center"/>
      <protection locked="0"/>
    </xf>
    <xf numFmtId="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0" borderId="37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9" fillId="0" borderId="33" xfId="0" applyNumberFormat="1" applyFont="1" applyFill="1" applyBorder="1" applyAlignment="1" applyProtection="1">
      <alignment horizontal="center" vertical="center"/>
      <protection locked="0"/>
    </xf>
    <xf numFmtId="3" fontId="3" fillId="0" borderId="33" xfId="0" applyNumberFormat="1" applyFont="1" applyFill="1" applyBorder="1" applyAlignment="1" applyProtection="1">
      <alignment horizontal="right" vertical="center"/>
      <protection locked="0"/>
    </xf>
    <xf numFmtId="164" fontId="1" fillId="0" borderId="14" xfId="18" applyNumberFormat="1" applyFont="1" applyFill="1" applyBorder="1" applyAlignment="1" applyProtection="1">
      <alignment vertical="center" wrapText="1"/>
      <protection locked="0"/>
    </xf>
    <xf numFmtId="3" fontId="14" fillId="0" borderId="26" xfId="0" applyNumberFormat="1" applyFont="1" applyFill="1" applyBorder="1" applyAlignment="1" applyProtection="1">
      <alignment horizontal="right" vertical="center"/>
      <protection locked="0"/>
    </xf>
    <xf numFmtId="0" fontId="14" fillId="0" borderId="31" xfId="0" applyNumberFormat="1" applyFont="1" applyFill="1" applyBorder="1" applyAlignment="1" applyProtection="1">
      <alignment horizontal="center" vertical="center"/>
      <protection locked="0"/>
    </xf>
    <xf numFmtId="0" fontId="15" fillId="0" borderId="31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49" fontId="3" fillId="0" borderId="38" xfId="0" applyNumberFormat="1" applyFont="1" applyFill="1" applyBorder="1" applyAlignment="1" applyProtection="1">
      <alignment horizontal="left" vertical="center" wrapText="1"/>
      <protection locked="0"/>
    </xf>
    <xf numFmtId="3" fontId="3" fillId="0" borderId="20" xfId="0" applyNumberFormat="1" applyFont="1" applyFill="1" applyBorder="1" applyAlignment="1" applyProtection="1">
      <alignment vertical="center"/>
      <protection locked="0"/>
    </xf>
    <xf numFmtId="0" fontId="1" fillId="0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40" xfId="0" applyNumberFormat="1" applyFont="1" applyFill="1" applyBorder="1" applyAlignment="1" applyProtection="1">
      <alignment horizontal="center" vertical="center"/>
      <protection locked="0"/>
    </xf>
    <xf numFmtId="164" fontId="1" fillId="0" borderId="14" xfId="18" applyNumberFormat="1" applyFont="1" applyFill="1" applyBorder="1" applyAlignment="1" applyProtection="1">
      <alignment vertical="center" wrapText="1"/>
      <protection locked="0"/>
    </xf>
    <xf numFmtId="3" fontId="1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49" fontId="3" fillId="0" borderId="6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49" fontId="1" fillId="0" borderId="7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vertical="center" wrapText="1"/>
      <protection locked="0"/>
    </xf>
    <xf numFmtId="0" fontId="1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6" xfId="0" applyNumberFormat="1" applyFont="1" applyFill="1" applyBorder="1" applyAlignment="1" applyProtection="1">
      <alignment vertical="center" wrapText="1"/>
      <protection locked="0"/>
    </xf>
    <xf numFmtId="3" fontId="1" fillId="0" borderId="14" xfId="0" applyNumberFormat="1" applyFont="1" applyBorder="1" applyAlignment="1">
      <alignment horizontal="left" vertical="center" wrapText="1"/>
    </xf>
    <xf numFmtId="0" fontId="3" fillId="0" borderId="42" xfId="0" applyNumberFormat="1" applyFont="1" applyFill="1" applyBorder="1" applyAlignment="1" applyProtection="1">
      <alignment horizontal="center" vertical="center"/>
      <protection locked="0"/>
    </xf>
    <xf numFmtId="3" fontId="1" fillId="0" borderId="14" xfId="0" applyNumberFormat="1" applyFont="1" applyBorder="1" applyAlignment="1">
      <alignment horizontal="left" vertical="center" wrapText="1"/>
    </xf>
    <xf numFmtId="3" fontId="6" fillId="0" borderId="36" xfId="0" applyNumberFormat="1" applyFont="1" applyBorder="1" applyAlignment="1">
      <alignment vertical="center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3" fontId="3" fillId="0" borderId="17" xfId="0" applyNumberFormat="1" applyFont="1" applyFill="1" applyBorder="1" applyAlignment="1" applyProtection="1">
      <alignment horizontal="right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3" fontId="1" fillId="0" borderId="43" xfId="0" applyNumberFormat="1" applyFont="1" applyFill="1" applyBorder="1" applyAlignment="1" applyProtection="1">
      <alignment horizontal="right" vertical="center"/>
      <protection locked="0"/>
    </xf>
    <xf numFmtId="164" fontId="3" fillId="0" borderId="38" xfId="18" applyNumberFormat="1" applyFont="1" applyFill="1" applyBorder="1" applyAlignment="1" applyProtection="1">
      <alignment vertical="center" wrapText="1"/>
      <protection locked="0"/>
    </xf>
    <xf numFmtId="0" fontId="1" fillId="0" borderId="39" xfId="0" applyNumberFormat="1" applyFont="1" applyFill="1" applyBorder="1" applyAlignment="1" applyProtection="1">
      <alignment horizontal="center" vertical="center"/>
      <protection locked="0"/>
    </xf>
    <xf numFmtId="3" fontId="3" fillId="0" borderId="34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2" xfId="0" applyFont="1" applyBorder="1" applyAlignment="1">
      <alignment horizontal="center" vertical="center"/>
    </xf>
    <xf numFmtId="166" fontId="6" fillId="0" borderId="29" xfId="15" applyNumberFormat="1" applyFont="1" applyBorder="1" applyAlignment="1">
      <alignment vertical="center"/>
    </xf>
    <xf numFmtId="166" fontId="6" fillId="0" borderId="44" xfId="15" applyNumberFormat="1" applyFont="1" applyBorder="1" applyAlignment="1">
      <alignment vertical="center"/>
    </xf>
    <xf numFmtId="166" fontId="6" fillId="0" borderId="8" xfId="15" applyNumberFormat="1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3" fontId="1" fillId="0" borderId="46" xfId="0" applyNumberFormat="1" applyFont="1" applyFill="1" applyBorder="1" applyAlignment="1" applyProtection="1">
      <alignment horizontal="right" vertical="center"/>
      <protection locked="0"/>
    </xf>
    <xf numFmtId="3" fontId="3" fillId="0" borderId="44" xfId="0" applyNumberFormat="1" applyFont="1" applyFill="1" applyBorder="1" applyAlignment="1" applyProtection="1">
      <alignment horizontal="right" vertical="center"/>
      <protection locked="0"/>
    </xf>
    <xf numFmtId="3" fontId="6" fillId="0" borderId="44" xfId="0" applyNumberFormat="1" applyFont="1" applyBorder="1" applyAlignment="1">
      <alignment vertical="center"/>
    </xf>
    <xf numFmtId="0" fontId="1" fillId="0" borderId="15" xfId="0" applyNumberFormat="1" applyFont="1" applyFill="1" applyBorder="1" applyAlignment="1" applyProtection="1">
      <alignment horizontal="center" vertical="center"/>
      <protection locked="0"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47" xfId="0" applyNumberFormat="1" applyFont="1" applyFill="1" applyBorder="1" applyAlignment="1" applyProtection="1">
      <alignment horizontal="center" vertical="center"/>
      <protection locked="0"/>
    </xf>
    <xf numFmtId="0" fontId="3" fillId="0" borderId="48" xfId="0" applyNumberFormat="1" applyFont="1" applyFill="1" applyBorder="1" applyAlignment="1" applyProtection="1">
      <alignment vertical="center" wrapText="1"/>
      <protection locked="0"/>
    </xf>
    <xf numFmtId="3" fontId="3" fillId="0" borderId="49" xfId="0" applyNumberFormat="1" applyFont="1" applyFill="1" applyBorder="1" applyAlignment="1" applyProtection="1">
      <alignment horizontal="right" vertical="center"/>
      <protection locked="0"/>
    </xf>
    <xf numFmtId="3" fontId="3" fillId="0" borderId="43" xfId="0" applyNumberFormat="1" applyFont="1" applyFill="1" applyBorder="1" applyAlignment="1" applyProtection="1">
      <alignment horizontal="right" vertical="center"/>
      <protection locked="0"/>
    </xf>
    <xf numFmtId="3" fontId="1" fillId="0" borderId="50" xfId="0" applyNumberFormat="1" applyFont="1" applyFill="1" applyBorder="1" applyAlignment="1" applyProtection="1">
      <alignment horizontal="right" vertical="center"/>
      <protection locked="0"/>
    </xf>
    <xf numFmtId="3" fontId="1" fillId="0" borderId="46" xfId="0" applyNumberFormat="1" applyFont="1" applyFill="1" applyBorder="1" applyAlignment="1" applyProtection="1">
      <alignment horizontal="right" vertical="center"/>
      <protection locked="0"/>
    </xf>
    <xf numFmtId="0" fontId="5" fillId="0" borderId="13" xfId="0" applyNumberFormat="1" applyFont="1" applyFill="1" applyBorder="1" applyAlignment="1" applyProtection="1">
      <alignment horizont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5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3" fontId="3" fillId="0" borderId="14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14" fillId="0" borderId="14" xfId="0" applyFont="1" applyBorder="1" applyAlignment="1">
      <alignment/>
    </xf>
    <xf numFmtId="3" fontId="14" fillId="0" borderId="14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3" fontId="14" fillId="0" borderId="14" xfId="0" applyNumberFormat="1" applyFont="1" applyBorder="1" applyAlignment="1">
      <alignment vertical="center"/>
    </xf>
    <xf numFmtId="0" fontId="13" fillId="0" borderId="14" xfId="0" applyFont="1" applyBorder="1" applyAlignment="1">
      <alignment/>
    </xf>
    <xf numFmtId="3" fontId="1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/>
    </xf>
    <xf numFmtId="0" fontId="10" fillId="0" borderId="14" xfId="0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0" fontId="15" fillId="0" borderId="14" xfId="0" applyFont="1" applyBorder="1" applyAlignment="1">
      <alignment wrapText="1"/>
    </xf>
    <xf numFmtId="3" fontId="15" fillId="0" borderId="0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3" fontId="15" fillId="0" borderId="9" xfId="0" applyNumberFormat="1" applyFont="1" applyBorder="1" applyAlignment="1">
      <alignment/>
    </xf>
    <xf numFmtId="0" fontId="15" fillId="0" borderId="14" xfId="0" applyFont="1" applyBorder="1" applyAlignment="1">
      <alignment/>
    </xf>
    <xf numFmtId="0" fontId="2" fillId="0" borderId="55" xfId="0" applyFont="1" applyBorder="1" applyAlignment="1">
      <alignment/>
    </xf>
    <xf numFmtId="0" fontId="11" fillId="0" borderId="56" xfId="0" applyFont="1" applyBorder="1" applyAlignment="1">
      <alignment/>
    </xf>
    <xf numFmtId="3" fontId="11" fillId="0" borderId="56" xfId="0" applyNumberFormat="1" applyFont="1" applyBorder="1" applyAlignment="1">
      <alignment/>
    </xf>
    <xf numFmtId="3" fontId="11" fillId="0" borderId="57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3" fontId="1" fillId="0" borderId="49" xfId="0" applyNumberFormat="1" applyFont="1" applyFill="1" applyBorder="1" applyAlignment="1" applyProtection="1">
      <alignment horizontal="right" vertical="center"/>
      <protection locked="0"/>
    </xf>
    <xf numFmtId="0" fontId="1" fillId="0" borderId="58" xfId="0" applyNumberFormat="1" applyFont="1" applyFill="1" applyBorder="1" applyAlignment="1" applyProtection="1">
      <alignment horizontal="center" vertical="center"/>
      <protection locked="0"/>
    </xf>
    <xf numFmtId="3" fontId="1" fillId="0" borderId="59" xfId="0" applyNumberFormat="1" applyFont="1" applyBorder="1" applyAlignment="1">
      <alignment horizontal="left" vertical="center" wrapText="1"/>
    </xf>
    <xf numFmtId="3" fontId="1" fillId="0" borderId="60" xfId="0" applyNumberFormat="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>
      <alignment horizontal="center" vertical="center"/>
    </xf>
    <xf numFmtId="0" fontId="8" fillId="0" borderId="61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23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56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1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/>
      <protection locked="0"/>
    </xf>
    <xf numFmtId="3" fontId="1" fillId="0" borderId="14" xfId="0" applyNumberFormat="1" applyFont="1" applyFill="1" applyBorder="1" applyAlignment="1" applyProtection="1">
      <alignment horizontal="right" vertical="center"/>
      <protection locked="0"/>
    </xf>
    <xf numFmtId="1" fontId="1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56" xfId="18" applyNumberFormat="1" applyFont="1" applyFill="1" applyBorder="1" applyAlignment="1" applyProtection="1">
      <alignment vertical="center" wrapText="1"/>
      <protection locked="0"/>
    </xf>
    <xf numFmtId="0" fontId="2" fillId="0" borderId="56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1" fillId="0" borderId="7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vertical="center" wrapText="1"/>
      <protection locked="0"/>
    </xf>
    <xf numFmtId="0" fontId="22" fillId="0" borderId="14" xfId="0" applyNumberFormat="1" applyFont="1" applyFill="1" applyBorder="1" applyAlignment="1" applyProtection="1">
      <alignment horizontal="center" vertical="center"/>
      <protection locked="0"/>
    </xf>
    <xf numFmtId="0" fontId="23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42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8" xfId="0" applyNumberFormat="1" applyFont="1" applyFill="1" applyBorder="1" applyAlignment="1" applyProtection="1">
      <alignment horizontal="center" vertical="center"/>
      <protection locked="0"/>
    </xf>
    <xf numFmtId="3" fontId="3" fillId="0" borderId="45" xfId="0" applyNumberFormat="1" applyFont="1" applyFill="1" applyBorder="1" applyAlignment="1" applyProtection="1">
      <alignment horizontal="right" vertical="center"/>
      <protection locked="0"/>
    </xf>
    <xf numFmtId="3" fontId="3" fillId="0" borderId="3" xfId="0" applyNumberFormat="1" applyFont="1" applyFill="1" applyBorder="1" applyAlignment="1" applyProtection="1">
      <alignment horizontal="right" vertical="center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3" fontId="3" fillId="0" borderId="31" xfId="0" applyNumberFormat="1" applyFont="1" applyFill="1" applyBorder="1" applyAlignment="1" applyProtection="1">
      <alignment horizontal="right" vertical="center"/>
      <protection locked="0"/>
    </xf>
    <xf numFmtId="3" fontId="14" fillId="0" borderId="31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58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59" xfId="18" applyNumberFormat="1" applyFont="1" applyFill="1" applyBorder="1" applyAlignment="1" applyProtection="1">
      <alignment vertical="center" wrapText="1"/>
      <protection locked="0"/>
    </xf>
    <xf numFmtId="0" fontId="9" fillId="0" borderId="48" xfId="0" applyNumberFormat="1" applyFont="1" applyFill="1" applyBorder="1" applyAlignment="1" applyProtection="1">
      <alignment horizontal="center" vertical="center"/>
      <protection locked="0"/>
    </xf>
    <xf numFmtId="3" fontId="3" fillId="0" borderId="63" xfId="0" applyNumberFormat="1" applyFont="1" applyFill="1" applyBorder="1" applyAlignment="1" applyProtection="1">
      <alignment horizontal="right" vertical="center"/>
      <protection locked="0"/>
    </xf>
    <xf numFmtId="3" fontId="3" fillId="0" borderId="64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38" xfId="18" applyNumberFormat="1" applyFont="1" applyFill="1" applyBorder="1" applyAlignment="1" applyProtection="1">
      <alignment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60" xfId="0" applyNumberFormat="1" applyFont="1" applyFill="1" applyBorder="1" applyAlignment="1" applyProtection="1">
      <alignment horizontal="center" vertical="center"/>
      <protection locked="0"/>
    </xf>
    <xf numFmtId="0" fontId="8" fillId="0" borderId="65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/>
    </xf>
    <xf numFmtId="0" fontId="8" fillId="0" borderId="66" xfId="0" applyNumberFormat="1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center" vertical="center"/>
    </xf>
    <xf numFmtId="3" fontId="3" fillId="0" borderId="22" xfId="0" applyNumberFormat="1" applyFont="1" applyFill="1" applyBorder="1" applyAlignment="1" applyProtection="1">
      <alignment horizontal="right" vertical="center"/>
      <protection locked="0"/>
    </xf>
    <xf numFmtId="3" fontId="3" fillId="0" borderId="11" xfId="0" applyNumberFormat="1" applyFont="1" applyFill="1" applyBorder="1" applyAlignment="1" applyProtection="1">
      <alignment horizontal="right" vertical="center"/>
      <protection locked="0"/>
    </xf>
    <xf numFmtId="3" fontId="3" fillId="0" borderId="67" xfId="0" applyNumberFormat="1" applyFont="1" applyFill="1" applyBorder="1" applyAlignment="1" applyProtection="1">
      <alignment horizontal="right" vertical="center"/>
      <protection locked="0"/>
    </xf>
    <xf numFmtId="3" fontId="3" fillId="0" borderId="23" xfId="0" applyNumberFormat="1" applyFont="1" applyFill="1" applyBorder="1" applyAlignment="1" applyProtection="1">
      <alignment horizontal="right" vertical="center"/>
      <protection locked="0"/>
    </xf>
    <xf numFmtId="3" fontId="3" fillId="0" borderId="68" xfId="0" applyNumberFormat="1" applyFont="1" applyFill="1" applyBorder="1" applyAlignment="1" applyProtection="1">
      <alignment horizontal="right" vertical="center"/>
      <protection locked="0"/>
    </xf>
    <xf numFmtId="3" fontId="3" fillId="0" borderId="69" xfId="0" applyNumberFormat="1" applyFont="1" applyFill="1" applyBorder="1" applyAlignment="1" applyProtection="1">
      <alignment horizontal="right" vertical="center"/>
      <protection locked="0"/>
    </xf>
    <xf numFmtId="3" fontId="1" fillId="0" borderId="70" xfId="0" applyNumberFormat="1" applyFont="1" applyFill="1" applyBorder="1" applyAlignment="1" applyProtection="1">
      <alignment horizontal="right" vertical="center"/>
      <protection locked="0"/>
    </xf>
    <xf numFmtId="164" fontId="3" fillId="0" borderId="71" xfId="18" applyNumberFormat="1" applyFont="1" applyFill="1" applyBorder="1" applyAlignment="1" applyProtection="1">
      <alignment vertical="center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70" xfId="0" applyNumberFormat="1" applyFont="1" applyFill="1" applyBorder="1" applyAlignment="1" applyProtection="1">
      <alignment horizontal="right" vertical="center"/>
      <protection locked="0"/>
    </xf>
    <xf numFmtId="0" fontId="1" fillId="0" borderId="59" xfId="0" applyNumberFormat="1" applyFont="1" applyFill="1" applyBorder="1" applyAlignment="1" applyProtection="1">
      <alignment horizontal="center" vertical="center"/>
      <protection locked="0"/>
    </xf>
    <xf numFmtId="3" fontId="1" fillId="0" borderId="59" xfId="0" applyNumberFormat="1" applyFont="1" applyFill="1" applyBorder="1" applyAlignment="1" applyProtection="1">
      <alignment horizontal="right" vertical="center"/>
      <protection locked="0"/>
    </xf>
    <xf numFmtId="3" fontId="1" fillId="0" borderId="48" xfId="0" applyNumberFormat="1" applyFont="1" applyFill="1" applyBorder="1" applyAlignment="1" applyProtection="1">
      <alignment horizontal="right" vertical="center"/>
      <protection locked="0"/>
    </xf>
    <xf numFmtId="3" fontId="1" fillId="0" borderId="72" xfId="0" applyNumberFormat="1" applyFont="1" applyFill="1" applyBorder="1" applyAlignment="1" applyProtection="1">
      <alignment horizontal="right" vertical="center"/>
      <protection locked="0"/>
    </xf>
    <xf numFmtId="3" fontId="1" fillId="0" borderId="21" xfId="0" applyNumberFormat="1" applyFont="1" applyFill="1" applyBorder="1" applyAlignment="1" applyProtection="1">
      <alignment horizontal="right" vertical="center"/>
      <protection locked="0"/>
    </xf>
    <xf numFmtId="3" fontId="1" fillId="0" borderId="34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3" fontId="3" fillId="0" borderId="21" xfId="0" applyNumberFormat="1" applyFont="1" applyFill="1" applyBorder="1" applyAlignment="1" applyProtection="1">
      <alignment horizontal="right" vertical="center"/>
      <protection locked="0"/>
    </xf>
    <xf numFmtId="3" fontId="3" fillId="0" borderId="73" xfId="0" applyNumberFormat="1" applyFont="1" applyFill="1" applyBorder="1" applyAlignment="1" applyProtection="1">
      <alignment horizontal="right" vertical="center"/>
      <protection locked="0"/>
    </xf>
    <xf numFmtId="3" fontId="6" fillId="0" borderId="22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67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3" fillId="0" borderId="38" xfId="0" applyFont="1" applyBorder="1" applyAlignment="1">
      <alignment horizontal="center" vertical="center" wrapText="1"/>
    </xf>
    <xf numFmtId="0" fontId="6" fillId="0" borderId="7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2" xfId="0" applyNumberFormat="1" applyFont="1" applyFill="1" applyBorder="1" applyAlignment="1" applyProtection="1">
      <alignment horizontal="right" vertical="center"/>
      <protection locked="0"/>
    </xf>
    <xf numFmtId="3" fontId="3" fillId="0" borderId="71" xfId="0" applyNumberFormat="1" applyFont="1" applyFill="1" applyBorder="1" applyAlignment="1" applyProtection="1">
      <alignment horizontal="right" vertical="center"/>
      <protection locked="0"/>
    </xf>
    <xf numFmtId="0" fontId="3" fillId="0" borderId="21" xfId="0" applyNumberFormat="1" applyFont="1" applyFill="1" applyBorder="1" applyAlignment="1" applyProtection="1">
      <alignment horizontal="left" vertical="center" wrapText="1" shrinkToFit="1"/>
      <protection locked="0"/>
    </xf>
    <xf numFmtId="3" fontId="3" fillId="0" borderId="75" xfId="0" applyNumberFormat="1" applyFont="1" applyFill="1" applyBorder="1" applyAlignment="1" applyProtection="1">
      <alignment horizontal="right" vertical="center"/>
      <protection locked="0"/>
    </xf>
    <xf numFmtId="3" fontId="3" fillId="0" borderId="76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22" xfId="18" applyNumberFormat="1" applyFont="1" applyFill="1" applyBorder="1" applyAlignment="1" applyProtection="1">
      <alignment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11" fillId="0" borderId="77" xfId="0" applyNumberFormat="1" applyFont="1" applyFill="1" applyBorder="1" applyAlignment="1" applyProtection="1">
      <alignment/>
      <protection locked="0"/>
    </xf>
    <xf numFmtId="0" fontId="13" fillId="0" borderId="78" xfId="0" applyFont="1" applyBorder="1" applyAlignment="1">
      <alignment vertical="center"/>
    </xf>
    <xf numFmtId="0" fontId="11" fillId="0" borderId="78" xfId="0" applyNumberFormat="1" applyFont="1" applyFill="1" applyBorder="1" applyAlignment="1" applyProtection="1">
      <alignment horizontal="center"/>
      <protection locked="0"/>
    </xf>
    <xf numFmtId="0" fontId="6" fillId="0" borderId="24" xfId="0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/>
    </xf>
    <xf numFmtId="3" fontId="6" fillId="0" borderId="22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centerContinuous" vertical="center"/>
    </xf>
    <xf numFmtId="4" fontId="6" fillId="0" borderId="36" xfId="0" applyNumberFormat="1" applyFont="1" applyBorder="1" applyAlignment="1">
      <alignment horizontal="centerContinuous"/>
    </xf>
    <xf numFmtId="3" fontId="3" fillId="0" borderId="38" xfId="0" applyNumberFormat="1" applyFont="1" applyFill="1" applyBorder="1" applyAlignment="1" applyProtection="1">
      <alignment horizontal="right" vertical="center"/>
      <protection locked="0"/>
    </xf>
    <xf numFmtId="3" fontId="3" fillId="0" borderId="79" xfId="0" applyNumberFormat="1" applyFont="1" applyFill="1" applyBorder="1" applyAlignment="1" applyProtection="1">
      <alignment horizontal="right" vertical="center"/>
      <protection locked="0"/>
    </xf>
    <xf numFmtId="3" fontId="3" fillId="0" borderId="80" xfId="0" applyNumberFormat="1" applyFont="1" applyFill="1" applyBorder="1" applyAlignment="1" applyProtection="1">
      <alignment horizontal="right" vertical="center"/>
      <protection locked="0"/>
    </xf>
    <xf numFmtId="0" fontId="5" fillId="0" borderId="38" xfId="0" applyFont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3" fontId="2" fillId="0" borderId="81" xfId="0" applyNumberFormat="1" applyFont="1" applyFill="1" applyBorder="1" applyAlignment="1" applyProtection="1">
      <alignment horizontal="right" vertical="center"/>
      <protection locked="0"/>
    </xf>
    <xf numFmtId="3" fontId="6" fillId="0" borderId="32" xfId="0" applyNumberFormat="1" applyFont="1" applyBorder="1" applyAlignment="1">
      <alignment horizontal="right" vertical="center"/>
    </xf>
    <xf numFmtId="0" fontId="5" fillId="0" borderId="82" xfId="0" applyFont="1" applyBorder="1" applyAlignment="1">
      <alignment horizontal="center" vertical="center"/>
    </xf>
    <xf numFmtId="0" fontId="8" fillId="0" borderId="82" xfId="0" applyNumberFormat="1" applyFont="1" applyFill="1" applyBorder="1" applyAlignment="1" applyProtection="1">
      <alignment horizontal="center" vertical="center"/>
      <protection locked="0"/>
    </xf>
    <xf numFmtId="3" fontId="24" fillId="0" borderId="83" xfId="0" applyNumberFormat="1" applyFont="1" applyFill="1" applyBorder="1" applyAlignment="1" applyProtection="1">
      <alignment horizontal="right" vertical="center"/>
      <protection locked="0"/>
    </xf>
    <xf numFmtId="3" fontId="1" fillId="0" borderId="84" xfId="0" applyNumberFormat="1" applyFont="1" applyFill="1" applyBorder="1" applyAlignment="1" applyProtection="1">
      <alignment horizontal="right" vertical="center"/>
      <protection locked="0"/>
    </xf>
    <xf numFmtId="166" fontId="6" fillId="0" borderId="79" xfId="15" applyNumberFormat="1" applyFont="1" applyBorder="1" applyAlignment="1">
      <alignment horizontal="right" vertical="center"/>
    </xf>
    <xf numFmtId="0" fontId="9" fillId="0" borderId="32" xfId="0" applyFont="1" applyBorder="1" applyAlignment="1">
      <alignment horizontal="center" vertical="center" wrapText="1"/>
    </xf>
    <xf numFmtId="0" fontId="1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horizontal="centerContinuous" vertical="center"/>
      <protection locked="0"/>
    </xf>
    <xf numFmtId="167" fontId="3" fillId="0" borderId="21" xfId="18" applyNumberFormat="1" applyFont="1" applyFill="1" applyBorder="1" applyAlignment="1" applyProtection="1">
      <alignment vertical="center" wrapText="1"/>
      <protection locked="0"/>
    </xf>
    <xf numFmtId="0" fontId="1" fillId="0" borderId="39" xfId="0" applyNumberFormat="1" applyFont="1" applyFill="1" applyBorder="1" applyAlignment="1" applyProtection="1">
      <alignment horizontal="centerContinuous" vertical="center"/>
      <protection locked="0"/>
    </xf>
    <xf numFmtId="0" fontId="25" fillId="0" borderId="0" xfId="0" applyNumberFormat="1" applyFont="1" applyFill="1" applyBorder="1" applyAlignment="1" applyProtection="1">
      <alignment horizontal="centerContinuous" vertical="center"/>
      <protection locked="0"/>
    </xf>
    <xf numFmtId="167" fontId="25" fillId="0" borderId="0" xfId="18" applyNumberFormat="1" applyFont="1" applyFill="1" applyBorder="1" applyAlignment="1" applyProtection="1">
      <alignment vertical="center" wrapText="1"/>
      <protection locked="0"/>
    </xf>
    <xf numFmtId="0" fontId="9" fillId="0" borderId="59" xfId="0" applyNumberFormat="1" applyFont="1" applyFill="1" applyBorder="1" applyAlignment="1" applyProtection="1">
      <alignment horizontal="center" vertical="center"/>
      <protection locked="0"/>
    </xf>
    <xf numFmtId="3" fontId="3" fillId="0" borderId="85" xfId="0" applyNumberFormat="1" applyFont="1" applyFill="1" applyBorder="1" applyAlignment="1" applyProtection="1">
      <alignment horizontal="right" vertical="center"/>
      <protection locked="0"/>
    </xf>
    <xf numFmtId="0" fontId="3" fillId="0" borderId="68" xfId="0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vertical="center" wrapText="1"/>
    </xf>
    <xf numFmtId="49" fontId="1" fillId="0" borderId="47" xfId="0" applyNumberFormat="1" applyFont="1" applyBorder="1" applyAlignment="1">
      <alignment horizontal="center" vertical="center"/>
    </xf>
    <xf numFmtId="3" fontId="1" fillId="0" borderId="85" xfId="0" applyNumberFormat="1" applyFont="1" applyFill="1" applyBorder="1" applyAlignment="1" applyProtection="1">
      <alignment horizontal="right" vertical="center"/>
      <protection locked="0"/>
    </xf>
    <xf numFmtId="49" fontId="3" fillId="0" borderId="41" xfId="0" applyNumberFormat="1" applyFont="1" applyBorder="1" applyAlignment="1">
      <alignment horizontal="center" vertical="center"/>
    </xf>
    <xf numFmtId="3" fontId="1" fillId="0" borderId="59" xfId="0" applyNumberFormat="1" applyFont="1" applyBorder="1" applyAlignment="1">
      <alignment horizontal="left" vertical="center" wrapText="1"/>
    </xf>
    <xf numFmtId="49" fontId="1" fillId="0" borderId="41" xfId="0" applyNumberFormat="1" applyFont="1" applyBorder="1" applyAlignment="1">
      <alignment horizontal="center" vertical="center"/>
    </xf>
    <xf numFmtId="3" fontId="1" fillId="0" borderId="86" xfId="0" applyNumberFormat="1" applyFont="1" applyFill="1" applyBorder="1" applyAlignment="1" applyProtection="1">
      <alignment horizontal="right" vertical="center"/>
      <protection locked="0"/>
    </xf>
    <xf numFmtId="3" fontId="1" fillId="0" borderId="87" xfId="0" applyNumberFormat="1" applyFont="1" applyFill="1" applyBorder="1" applyAlignment="1" applyProtection="1">
      <alignment horizontal="right" vertical="center"/>
      <protection locked="0"/>
    </xf>
    <xf numFmtId="3" fontId="1" fillId="0" borderId="66" xfId="0" applyNumberFormat="1" applyFont="1" applyFill="1" applyBorder="1" applyAlignment="1" applyProtection="1">
      <alignment horizontal="right" vertical="center"/>
      <protection locked="0"/>
    </xf>
    <xf numFmtId="0" fontId="14" fillId="0" borderId="60" xfId="0" applyFont="1" applyBorder="1" applyAlignment="1">
      <alignment vertical="center" wrapText="1"/>
    </xf>
    <xf numFmtId="0" fontId="14" fillId="0" borderId="5" xfId="0" applyNumberFormat="1" applyFont="1" applyFill="1" applyBorder="1" applyAlignment="1" applyProtection="1">
      <alignment horizontal="center" vertical="center"/>
      <protection locked="0"/>
    </xf>
    <xf numFmtId="3" fontId="14" fillId="0" borderId="86" xfId="0" applyNumberFormat="1" applyFont="1" applyFill="1" applyBorder="1" applyAlignment="1" applyProtection="1">
      <alignment horizontal="right" vertical="center"/>
      <protection locked="0"/>
    </xf>
    <xf numFmtId="3" fontId="14" fillId="0" borderId="87" xfId="0" applyNumberFormat="1" applyFont="1" applyFill="1" applyBorder="1" applyAlignment="1" applyProtection="1">
      <alignment horizontal="right" vertical="center"/>
      <protection locked="0"/>
    </xf>
    <xf numFmtId="3" fontId="14" fillId="0" borderId="66" xfId="0" applyNumberFormat="1" applyFont="1" applyFill="1" applyBorder="1" applyAlignment="1" applyProtection="1">
      <alignment horizontal="right" vertical="center"/>
      <protection locked="0"/>
    </xf>
    <xf numFmtId="49" fontId="1" fillId="0" borderId="7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left" vertical="center" wrapText="1"/>
    </xf>
    <xf numFmtId="3" fontId="14" fillId="0" borderId="0" xfId="0" applyNumberFormat="1" applyFont="1" applyBorder="1" applyAlignment="1">
      <alignment horizontal="left" vertical="center" wrapText="1"/>
    </xf>
    <xf numFmtId="164" fontId="3" fillId="0" borderId="11" xfId="18" applyNumberFormat="1" applyFont="1" applyFill="1" applyBorder="1" applyAlignment="1" applyProtection="1">
      <alignment vertical="center" wrapText="1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NumberFormat="1" applyFont="1" applyFill="1" applyBorder="1" applyAlignment="1" applyProtection="1">
      <alignment vertical="center" wrapText="1"/>
      <protection locked="0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41" xfId="0" applyNumberFormat="1" applyFont="1" applyFill="1" applyBorder="1" applyAlignment="1" applyProtection="1">
      <alignment horizontal="center" vertical="center"/>
      <protection locked="0"/>
    </xf>
    <xf numFmtId="0" fontId="8" fillId="0" borderId="86" xfId="0" applyNumberFormat="1" applyFont="1" applyFill="1" applyBorder="1" applyAlignment="1" applyProtection="1">
      <alignment horizontal="center" vertical="center"/>
      <protection locked="0"/>
    </xf>
    <xf numFmtId="3" fontId="8" fillId="0" borderId="87" xfId="0" applyNumberFormat="1" applyFont="1" applyFill="1" applyBorder="1" applyAlignment="1" applyProtection="1">
      <alignment horizontal="center" vertical="center"/>
      <protection locked="0"/>
    </xf>
    <xf numFmtId="3" fontId="8" fillId="0" borderId="66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NumberFormat="1" applyFont="1" applyFill="1" applyBorder="1" applyAlignment="1" applyProtection="1">
      <alignment horizontal="left" vertical="center"/>
      <protection locked="0"/>
    </xf>
    <xf numFmtId="164" fontId="3" fillId="0" borderId="32" xfId="18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2" fillId="0" borderId="0" xfId="0" applyNumberFormat="1" applyFont="1" applyFill="1" applyBorder="1" applyAlignment="1" applyProtection="1">
      <alignment horizontal="right"/>
      <protection locked="0"/>
    </xf>
    <xf numFmtId="0" fontId="5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58" xfId="0" applyNumberFormat="1" applyFont="1" applyFill="1" applyBorder="1" applyAlignment="1" applyProtection="1">
      <alignment horizontal="center" vertical="top" wrapText="1"/>
      <protection locked="0"/>
    </xf>
    <xf numFmtId="0" fontId="5" fillId="0" borderId="51" xfId="0" applyNumberFormat="1" applyFont="1" applyFill="1" applyBorder="1" applyAlignment="1" applyProtection="1">
      <alignment horizontal="center" vertical="top" wrapText="1"/>
      <protection locked="0"/>
    </xf>
    <xf numFmtId="0" fontId="8" fillId="0" borderId="89" xfId="0" applyNumberFormat="1" applyFont="1" applyFill="1" applyBorder="1" applyAlignment="1" applyProtection="1">
      <alignment horizontal="center" vertical="center"/>
      <protection locked="0"/>
    </xf>
    <xf numFmtId="0" fontId="8" fillId="0" borderId="50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vertical="center"/>
    </xf>
    <xf numFmtId="0" fontId="2" fillId="0" borderId="59" xfId="0" applyNumberFormat="1" applyFont="1" applyFill="1" applyBorder="1" applyAlignment="1" applyProtection="1">
      <alignment horizontal="center" vertical="center"/>
      <protection locked="0"/>
    </xf>
    <xf numFmtId="164" fontId="1" fillId="0" borderId="59" xfId="18" applyNumberFormat="1" applyFont="1" applyFill="1" applyBorder="1" applyAlignment="1" applyProtection="1">
      <alignment vertical="center" wrapText="1"/>
      <protection locked="0"/>
    </xf>
    <xf numFmtId="0" fontId="1" fillId="0" borderId="49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horizontal="right" vertical="center"/>
      <protection locked="0"/>
    </xf>
    <xf numFmtId="3" fontId="14" fillId="0" borderId="0" xfId="0" applyNumberFormat="1" applyFont="1" applyFill="1" applyBorder="1" applyAlignment="1" applyProtection="1">
      <alignment horizontal="right" vertical="center"/>
      <protection locked="0"/>
    </xf>
    <xf numFmtId="3" fontId="14" fillId="0" borderId="70" xfId="0" applyNumberFormat="1" applyFont="1" applyFill="1" applyBorder="1" applyAlignment="1" applyProtection="1">
      <alignment horizontal="right" vertical="center"/>
      <protection locked="0"/>
    </xf>
    <xf numFmtId="0" fontId="9" fillId="0" borderId="39" xfId="0" applyNumberFormat="1" applyFont="1" applyFill="1" applyBorder="1" applyAlignment="1" applyProtection="1">
      <alignment horizontal="center" vertical="center"/>
      <protection locked="0"/>
    </xf>
    <xf numFmtId="49" fontId="6" fillId="0" borderId="90" xfId="0" applyNumberFormat="1" applyFont="1" applyBorder="1" applyAlignment="1">
      <alignment horizontal="center" vertical="center"/>
    </xf>
    <xf numFmtId="0" fontId="6" fillId="0" borderId="61" xfId="0" applyFont="1" applyBorder="1" applyAlignment="1">
      <alignment vertical="center" wrapText="1"/>
    </xf>
    <xf numFmtId="0" fontId="9" fillId="0" borderId="75" xfId="0" applyNumberFormat="1" applyFont="1" applyFill="1" applyBorder="1" applyAlignment="1" applyProtection="1">
      <alignment horizontal="center" vertical="center"/>
      <protection locked="0"/>
    </xf>
    <xf numFmtId="3" fontId="3" fillId="0" borderId="61" xfId="0" applyNumberFormat="1" applyFont="1" applyFill="1" applyBorder="1" applyAlignment="1" applyProtection="1">
      <alignment horizontal="right" vertical="center"/>
      <protection locked="0"/>
    </xf>
    <xf numFmtId="3" fontId="3" fillId="0" borderId="91" xfId="0" applyNumberFormat="1" applyFont="1" applyFill="1" applyBorder="1" applyAlignment="1" applyProtection="1">
      <alignment horizontal="right" vertical="center"/>
      <protection locked="0"/>
    </xf>
    <xf numFmtId="3" fontId="3" fillId="0" borderId="92" xfId="0" applyNumberFormat="1" applyFont="1" applyFill="1" applyBorder="1" applyAlignment="1" applyProtection="1">
      <alignment horizontal="right" vertical="center"/>
      <protection locked="0"/>
    </xf>
    <xf numFmtId="3" fontId="3" fillId="0" borderId="93" xfId="0" applyNumberFormat="1" applyFont="1" applyFill="1" applyBorder="1" applyAlignment="1" applyProtection="1">
      <alignment horizontal="right" vertical="center"/>
      <protection locked="0"/>
    </xf>
    <xf numFmtId="3" fontId="6" fillId="0" borderId="36" xfId="0" applyNumberFormat="1" applyFont="1" applyBorder="1" applyAlignment="1">
      <alignment horizontal="right" vertical="center"/>
    </xf>
    <xf numFmtId="3" fontId="3" fillId="0" borderId="94" xfId="0" applyNumberFormat="1" applyFont="1" applyFill="1" applyBorder="1" applyAlignment="1" applyProtection="1">
      <alignment horizontal="right" vertical="center"/>
      <protection locked="0"/>
    </xf>
    <xf numFmtId="3" fontId="6" fillId="0" borderId="44" xfId="0" applyNumberFormat="1" applyFont="1" applyBorder="1" applyAlignment="1">
      <alignment horizontal="right" vertical="center"/>
    </xf>
    <xf numFmtId="0" fontId="11" fillId="0" borderId="77" xfId="0" applyNumberFormat="1" applyFont="1" applyFill="1" applyBorder="1" applyAlignment="1" applyProtection="1">
      <alignment/>
      <protection locked="0"/>
    </xf>
    <xf numFmtId="0" fontId="13" fillId="0" borderId="78" xfId="0" applyNumberFormat="1" applyFont="1" applyFill="1" applyBorder="1" applyAlignment="1" applyProtection="1">
      <alignment/>
      <protection locked="0"/>
    </xf>
    <xf numFmtId="0" fontId="13" fillId="0" borderId="78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0" fontId="6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34" xfId="0" applyNumberFormat="1" applyFont="1" applyFill="1" applyBorder="1" applyAlignment="1" applyProtection="1">
      <alignment horizontal="center" vertical="center"/>
      <protection locked="0"/>
    </xf>
    <xf numFmtId="3" fontId="1" fillId="0" borderId="45" xfId="0" applyNumberFormat="1" applyFont="1" applyFill="1" applyBorder="1" applyAlignment="1" applyProtection="1">
      <alignment horizontal="right" vertical="center"/>
      <protection locked="0"/>
    </xf>
    <xf numFmtId="3" fontId="3" fillId="0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47" xfId="0" applyNumberFormat="1" applyFont="1" applyFill="1" applyBorder="1" applyAlignment="1" applyProtection="1">
      <alignment horizontal="center" vertical="center"/>
      <protection locked="0"/>
    </xf>
    <xf numFmtId="0" fontId="15" fillId="0" borderId="59" xfId="0" applyNumberFormat="1" applyFont="1" applyFill="1" applyBorder="1" applyAlignment="1" applyProtection="1">
      <alignment horizontal="center" vertical="center"/>
      <protection locked="0"/>
    </xf>
    <xf numFmtId="0" fontId="15" fillId="0" borderId="85" xfId="0" applyNumberFormat="1" applyFont="1" applyFill="1" applyBorder="1" applyAlignment="1" applyProtection="1">
      <alignment horizontal="center" vertical="center"/>
      <protection locked="0"/>
    </xf>
    <xf numFmtId="0" fontId="1" fillId="0" borderId="41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96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32" xfId="0" applyNumberFormat="1" applyFont="1" applyBorder="1" applyAlignment="1">
      <alignment horizontal="left" vertical="center" wrapText="1"/>
    </xf>
    <xf numFmtId="3" fontId="3" fillId="0" borderId="44" xfId="0" applyNumberFormat="1" applyFont="1" applyFill="1" applyBorder="1" applyAlignment="1" applyProtection="1">
      <alignment horizontal="right" vertical="center"/>
      <protection locked="0"/>
    </xf>
    <xf numFmtId="3" fontId="3" fillId="0" borderId="36" xfId="0" applyNumberFormat="1" applyFont="1" applyFill="1" applyBorder="1" applyAlignment="1" applyProtection="1">
      <alignment horizontal="right" vertical="center"/>
      <protection locked="0"/>
    </xf>
    <xf numFmtId="3" fontId="3" fillId="0" borderId="71" xfId="0" applyNumberFormat="1" applyFont="1" applyBorder="1" applyAlignment="1">
      <alignment horizontal="left" vertical="center" wrapText="1"/>
    </xf>
    <xf numFmtId="0" fontId="9" fillId="0" borderId="30" xfId="0" applyNumberFormat="1" applyFont="1" applyFill="1" applyBorder="1" applyAlignment="1" applyProtection="1">
      <alignment horizontal="center" vertical="center"/>
      <protection locked="0"/>
    </xf>
    <xf numFmtId="3" fontId="3" fillId="0" borderId="94" xfId="0" applyNumberFormat="1" applyFont="1" applyFill="1" applyBorder="1" applyAlignment="1" applyProtection="1">
      <alignment horizontal="right" vertical="center"/>
      <protection locked="0"/>
    </xf>
    <xf numFmtId="3" fontId="3" fillId="0" borderId="93" xfId="0" applyNumberFormat="1" applyFont="1" applyFill="1" applyBorder="1" applyAlignment="1" applyProtection="1">
      <alignment horizontal="right" vertical="center"/>
      <protection locked="0"/>
    </xf>
    <xf numFmtId="0" fontId="9" fillId="0" borderId="22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3" fontId="3" fillId="0" borderId="32" xfId="0" applyNumberFormat="1" applyFont="1" applyFill="1" applyBorder="1" applyAlignment="1" applyProtection="1">
      <alignment horizontal="right" vertical="center"/>
      <protection locked="0"/>
    </xf>
    <xf numFmtId="0" fontId="8" fillId="0" borderId="14" xfId="0" applyNumberFormat="1" applyFont="1" applyFill="1" applyBorder="1" applyAlignment="1" applyProtection="1">
      <alignment horizontal="right" vertical="center"/>
      <protection locked="0"/>
    </xf>
    <xf numFmtId="49" fontId="3" fillId="0" borderId="40" xfId="0" applyNumberFormat="1" applyFont="1" applyBorder="1" applyAlignment="1">
      <alignment horizontal="center" vertical="center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3" fontId="3" fillId="0" borderId="71" xfId="0" applyNumberFormat="1" applyFont="1" applyFill="1" applyBorder="1" applyAlignment="1" applyProtection="1">
      <alignment horizontal="right" vertical="center"/>
      <protection locked="0"/>
    </xf>
    <xf numFmtId="3" fontId="1" fillId="0" borderId="14" xfId="0" applyNumberFormat="1" applyFont="1" applyFill="1" applyBorder="1" applyAlignment="1" applyProtection="1">
      <alignment horizontal="right" vertical="center"/>
      <protection locked="0"/>
    </xf>
    <xf numFmtId="164" fontId="3" fillId="0" borderId="11" xfId="18" applyNumberFormat="1" applyFont="1" applyFill="1" applyBorder="1" applyAlignment="1" applyProtection="1">
      <alignment vertical="center" wrapText="1"/>
      <protection locked="0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3" fontId="1" fillId="0" borderId="25" xfId="0" applyNumberFormat="1" applyFont="1" applyFill="1" applyBorder="1" applyAlignment="1" applyProtection="1">
      <alignment horizontal="right" vertical="center"/>
      <protection locked="0"/>
    </xf>
    <xf numFmtId="3" fontId="1" fillId="0" borderId="20" xfId="0" applyNumberFormat="1" applyFont="1" applyFill="1" applyBorder="1" applyAlignment="1" applyProtection="1">
      <alignment horizontal="right" vertical="center"/>
      <protection locked="0"/>
    </xf>
    <xf numFmtId="49" fontId="3" fillId="0" borderId="90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vertical="center" wrapText="1"/>
    </xf>
    <xf numFmtId="0" fontId="3" fillId="0" borderId="75" xfId="0" applyNumberFormat="1" applyFont="1" applyFill="1" applyBorder="1" applyAlignment="1" applyProtection="1">
      <alignment horizontal="center" vertical="center"/>
      <protection locked="0"/>
    </xf>
    <xf numFmtId="3" fontId="3" fillId="0" borderId="97" xfId="0" applyNumberFormat="1" applyFont="1" applyFill="1" applyBorder="1" applyAlignment="1" applyProtection="1">
      <alignment horizontal="right" vertical="center"/>
      <protection locked="0"/>
    </xf>
    <xf numFmtId="164" fontId="3" fillId="0" borderId="22" xfId="18" applyNumberFormat="1" applyFont="1" applyFill="1" applyBorder="1" applyAlignment="1" applyProtection="1">
      <alignment vertical="center" wrapText="1"/>
      <protection locked="0"/>
    </xf>
    <xf numFmtId="3" fontId="3" fillId="0" borderId="8" xfId="0" applyNumberFormat="1" applyFont="1" applyFill="1" applyBorder="1" applyAlignment="1" applyProtection="1">
      <alignment vertical="center"/>
      <protection locked="0"/>
    </xf>
    <xf numFmtId="164" fontId="3" fillId="0" borderId="23" xfId="18" applyNumberFormat="1" applyFont="1" applyFill="1" applyBorder="1" applyAlignment="1" applyProtection="1">
      <alignment vertical="center" wrapText="1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0" fontId="14" fillId="0" borderId="5" xfId="0" applyNumberFormat="1" applyFont="1" applyFill="1" applyBorder="1" applyAlignment="1" applyProtection="1">
      <alignment vertical="center" wrapText="1"/>
      <protection locked="0"/>
    </xf>
    <xf numFmtId="0" fontId="1" fillId="0" borderId="21" xfId="0" applyNumberFormat="1" applyFont="1" applyFill="1" applyBorder="1" applyAlignment="1" applyProtection="1">
      <alignment vertical="center" wrapText="1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NumberFormat="1" applyFont="1" applyFill="1" applyBorder="1" applyAlignment="1" applyProtection="1">
      <alignment horizontal="center" vertical="center"/>
      <protection locked="0"/>
    </xf>
    <xf numFmtId="1" fontId="3" fillId="0" borderId="9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98" xfId="18" applyNumberFormat="1" applyFont="1" applyFill="1" applyBorder="1" applyAlignment="1" applyProtection="1">
      <alignment vertical="center" wrapText="1"/>
      <protection locked="0"/>
    </xf>
    <xf numFmtId="0" fontId="9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7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89" xfId="0" applyNumberFormat="1" applyFont="1" applyFill="1" applyBorder="1" applyAlignment="1" applyProtection="1">
      <alignment horizontal="center" vertical="center"/>
      <protection locked="0"/>
    </xf>
    <xf numFmtId="49" fontId="1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39" xfId="0" applyNumberFormat="1" applyFont="1" applyFill="1" applyBorder="1" applyAlignment="1" applyProtection="1">
      <alignment vertical="center" wrapText="1"/>
      <protection locked="0"/>
    </xf>
    <xf numFmtId="0" fontId="5" fillId="0" borderId="85" xfId="0" applyFont="1" applyBorder="1" applyAlignment="1">
      <alignment horizontal="center" vertical="center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166" fontId="13" fillId="0" borderId="44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9" xfId="0" applyFont="1" applyBorder="1" applyAlignment="1">
      <alignment horizontal="center" vertical="center" wrapText="1"/>
    </xf>
    <xf numFmtId="3" fontId="13" fillId="0" borderId="67" xfId="0" applyNumberFormat="1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 wrapText="1"/>
    </xf>
    <xf numFmtId="0" fontId="6" fillId="0" borderId="99" xfId="0" applyFont="1" applyBorder="1" applyAlignment="1">
      <alignment horizontal="center" vertical="center" wrapText="1"/>
    </xf>
    <xf numFmtId="0" fontId="6" fillId="0" borderId="100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 wrapText="1"/>
    </xf>
    <xf numFmtId="3" fontId="13" fillId="0" borderId="102" xfId="0" applyNumberFormat="1" applyFont="1" applyFill="1" applyBorder="1" applyAlignment="1" applyProtection="1">
      <alignment horizontal="center"/>
      <protection locked="0"/>
    </xf>
    <xf numFmtId="0" fontId="13" fillId="0" borderId="103" xfId="0" applyNumberFormat="1" applyFont="1" applyFill="1" applyBorder="1" applyAlignment="1" applyProtection="1">
      <alignment horizontal="center"/>
      <protection locked="0"/>
    </xf>
    <xf numFmtId="3" fontId="13" fillId="0" borderId="104" xfId="0" applyNumberFormat="1" applyFont="1" applyFill="1" applyBorder="1" applyAlignment="1" applyProtection="1">
      <alignment horizontal="center"/>
      <protection locked="0"/>
    </xf>
    <xf numFmtId="0" fontId="13" fillId="0" borderId="105" xfId="0" applyNumberFormat="1" applyFont="1" applyFill="1" applyBorder="1" applyAlignment="1" applyProtection="1">
      <alignment horizontal="center"/>
      <protection locked="0"/>
    </xf>
    <xf numFmtId="3" fontId="13" fillId="0" borderId="102" xfId="0" applyNumberFormat="1" applyFont="1" applyFill="1" applyBorder="1" applyAlignment="1" applyProtection="1">
      <alignment horizontal="center"/>
      <protection locked="0"/>
    </xf>
    <xf numFmtId="3" fontId="13" fillId="0" borderId="103" xfId="0" applyNumberFormat="1" applyFont="1" applyFill="1" applyBorder="1" applyAlignment="1" applyProtection="1">
      <alignment horizontal="center"/>
      <protection locked="0"/>
    </xf>
    <xf numFmtId="0" fontId="6" fillId="0" borderId="106" xfId="0" applyFont="1" applyBorder="1" applyAlignment="1">
      <alignment horizontal="center" vertical="center" wrapText="1"/>
    </xf>
    <xf numFmtId="3" fontId="13" fillId="0" borderId="104" xfId="0" applyNumberFormat="1" applyFont="1" applyFill="1" applyBorder="1" applyAlignment="1" applyProtection="1">
      <alignment horizontal="center"/>
      <protection locked="0"/>
    </xf>
    <xf numFmtId="0" fontId="13" fillId="0" borderId="105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workbookViewId="0" topLeftCell="A64">
      <selection activeCell="G70" sqref="G70"/>
    </sheetView>
  </sheetViews>
  <sheetFormatPr defaultColWidth="9.140625" defaultRowHeight="12.75"/>
  <cols>
    <col min="1" max="1" width="7.8515625" style="1" customWidth="1"/>
    <col min="2" max="2" width="43.57421875" style="1" customWidth="1"/>
    <col min="3" max="3" width="5.421875" style="31" customWidth="1"/>
    <col min="4" max="4" width="12.28125" style="31" customWidth="1"/>
    <col min="5" max="5" width="13.00390625" style="1" customWidth="1"/>
    <col min="6" max="6" width="12.57421875" style="30" customWidth="1"/>
    <col min="7" max="16384" width="10.00390625" style="1" customWidth="1"/>
  </cols>
  <sheetData>
    <row r="1" ht="12.75" customHeight="1">
      <c r="E1" s="3" t="s">
        <v>24</v>
      </c>
    </row>
    <row r="2" spans="1:5" ht="12.75" customHeight="1">
      <c r="A2" s="4"/>
      <c r="B2" s="5"/>
      <c r="C2" s="32"/>
      <c r="D2" s="32"/>
      <c r="E2" s="7" t="s">
        <v>137</v>
      </c>
    </row>
    <row r="3" spans="1:5" ht="12.75" customHeight="1">
      <c r="A3" s="4"/>
      <c r="B3" s="5"/>
      <c r="C3" s="32"/>
      <c r="D3" s="32"/>
      <c r="E3" s="8" t="s">
        <v>1</v>
      </c>
    </row>
    <row r="4" spans="1:5" ht="12.75" customHeight="1">
      <c r="A4" s="4"/>
      <c r="B4" s="5"/>
      <c r="C4" s="32"/>
      <c r="D4" s="32"/>
      <c r="E4" s="8" t="s">
        <v>85</v>
      </c>
    </row>
    <row r="5" spans="1:5" ht="4.5" customHeight="1">
      <c r="A5" s="4"/>
      <c r="B5" s="5"/>
      <c r="C5" s="32"/>
      <c r="D5" s="32"/>
      <c r="E5" s="6"/>
    </row>
    <row r="6" spans="1:6" s="37" customFormat="1" ht="33" customHeight="1">
      <c r="A6" s="9" t="s">
        <v>49</v>
      </c>
      <c r="B6" s="33"/>
      <c r="C6" s="34"/>
      <c r="D6" s="34"/>
      <c r="E6" s="35"/>
      <c r="F6" s="36"/>
    </row>
    <row r="7" spans="1:6" s="2" customFormat="1" ht="12.75" customHeight="1" thickBot="1">
      <c r="A7" s="11"/>
      <c r="B7" s="10"/>
      <c r="C7" s="38"/>
      <c r="D7" s="38"/>
      <c r="F7" s="143" t="s">
        <v>2</v>
      </c>
    </row>
    <row r="8" spans="1:6" s="14" customFormat="1" ht="22.5" customHeight="1">
      <c r="A8" s="39" t="s">
        <v>3</v>
      </c>
      <c r="B8" s="12" t="s">
        <v>4</v>
      </c>
      <c r="C8" s="40" t="s">
        <v>5</v>
      </c>
      <c r="D8" s="111" t="s">
        <v>37</v>
      </c>
      <c r="E8" s="115" t="s">
        <v>6</v>
      </c>
      <c r="F8" s="13"/>
    </row>
    <row r="9" spans="1:6" s="14" customFormat="1" ht="13.5" customHeight="1">
      <c r="A9" s="41" t="s">
        <v>7</v>
      </c>
      <c r="B9" s="42"/>
      <c r="C9" s="43" t="s">
        <v>8</v>
      </c>
      <c r="D9" s="104" t="s">
        <v>10</v>
      </c>
      <c r="E9" s="93" t="s">
        <v>9</v>
      </c>
      <c r="F9" s="15" t="s">
        <v>10</v>
      </c>
    </row>
    <row r="10" spans="1:6" s="18" customFormat="1" ht="11.25" customHeight="1" thickBot="1">
      <c r="A10" s="397">
        <v>1</v>
      </c>
      <c r="B10" s="17">
        <v>2</v>
      </c>
      <c r="C10" s="16">
        <v>3</v>
      </c>
      <c r="D10" s="398">
        <v>4</v>
      </c>
      <c r="E10" s="399">
        <v>5</v>
      </c>
      <c r="F10" s="400">
        <v>6</v>
      </c>
    </row>
    <row r="11" spans="1:6" s="2" customFormat="1" ht="18" customHeight="1" thickBot="1" thickTop="1">
      <c r="A11" s="50">
        <v>750</v>
      </c>
      <c r="B11" s="401" t="s">
        <v>11</v>
      </c>
      <c r="C11" s="85" t="s">
        <v>31</v>
      </c>
      <c r="D11" s="116"/>
      <c r="E11" s="94">
        <f>E12</f>
        <v>3990</v>
      </c>
      <c r="F11" s="44">
        <f>F12</f>
        <v>3990</v>
      </c>
    </row>
    <row r="12" spans="1:8" s="2" customFormat="1" ht="16.5" customHeight="1" thickTop="1">
      <c r="A12" s="52">
        <v>75095</v>
      </c>
      <c r="B12" s="106" t="s">
        <v>15</v>
      </c>
      <c r="C12" s="371"/>
      <c r="D12" s="118"/>
      <c r="E12" s="89">
        <f>E16+E13+E22+E32+E29</f>
        <v>3990</v>
      </c>
      <c r="F12" s="53">
        <f>F13+F16+F22+F32+F29</f>
        <v>3990</v>
      </c>
      <c r="H12" s="80"/>
    </row>
    <row r="13" spans="1:8" s="2" customFormat="1" ht="14.25" customHeight="1">
      <c r="A13" s="142"/>
      <c r="B13" s="105" t="s">
        <v>92</v>
      </c>
      <c r="C13" s="108"/>
      <c r="D13" s="122"/>
      <c r="E13" s="121">
        <f>E14+E15</f>
        <v>50</v>
      </c>
      <c r="F13" s="82">
        <f>F14+F15</f>
        <v>50</v>
      </c>
      <c r="H13" s="80"/>
    </row>
    <row r="14" spans="1:8" s="49" customFormat="1" ht="15.75" customHeight="1">
      <c r="A14" s="24">
        <v>4110</v>
      </c>
      <c r="B14" s="79" t="s">
        <v>20</v>
      </c>
      <c r="C14" s="110"/>
      <c r="D14" s="123"/>
      <c r="E14" s="90">
        <v>50</v>
      </c>
      <c r="F14" s="48"/>
      <c r="H14" s="81"/>
    </row>
    <row r="15" spans="1:8" s="49" customFormat="1" ht="15.75" customHeight="1">
      <c r="A15" s="24">
        <v>4300</v>
      </c>
      <c r="B15" s="144" t="s">
        <v>12</v>
      </c>
      <c r="C15" s="110"/>
      <c r="D15" s="123"/>
      <c r="E15" s="90"/>
      <c r="F15" s="48">
        <v>50</v>
      </c>
      <c r="H15" s="81"/>
    </row>
    <row r="16" spans="1:8" s="49" customFormat="1" ht="14.25" customHeight="1">
      <c r="A16" s="274"/>
      <c r="B16" s="105" t="s">
        <v>93</v>
      </c>
      <c r="C16" s="276"/>
      <c r="D16" s="277"/>
      <c r="E16" s="121">
        <f>SUM(E18:E21)</f>
        <v>1900</v>
      </c>
      <c r="F16" s="82">
        <f>SUM(F17:F21)</f>
        <v>1900</v>
      </c>
      <c r="H16" s="81"/>
    </row>
    <row r="17" spans="1:8" s="49" customFormat="1" ht="15.75" customHeight="1">
      <c r="A17" s="24">
        <v>4210</v>
      </c>
      <c r="B17" s="120" t="s">
        <v>16</v>
      </c>
      <c r="C17" s="110"/>
      <c r="D17" s="123"/>
      <c r="E17" s="90"/>
      <c r="F17" s="48">
        <v>1400</v>
      </c>
      <c r="H17" s="81"/>
    </row>
    <row r="18" spans="1:8" s="49" customFormat="1" ht="13.5" customHeight="1">
      <c r="A18" s="24">
        <v>4260</v>
      </c>
      <c r="B18" s="120" t="s">
        <v>30</v>
      </c>
      <c r="C18" s="110"/>
      <c r="D18" s="123"/>
      <c r="E18" s="90">
        <v>1400</v>
      </c>
      <c r="F18" s="48"/>
      <c r="H18" s="81"/>
    </row>
    <row r="19" spans="1:8" s="49" customFormat="1" ht="45" customHeight="1">
      <c r="A19" s="24">
        <v>4370</v>
      </c>
      <c r="B19" s="150" t="s">
        <v>34</v>
      </c>
      <c r="C19" s="110"/>
      <c r="D19" s="123"/>
      <c r="E19" s="90"/>
      <c r="F19" s="48">
        <v>100</v>
      </c>
      <c r="H19" s="81"/>
    </row>
    <row r="20" spans="1:8" s="49" customFormat="1" ht="30" customHeight="1">
      <c r="A20" s="24">
        <v>4740</v>
      </c>
      <c r="B20" s="109" t="s">
        <v>19</v>
      </c>
      <c r="C20" s="110"/>
      <c r="D20" s="123"/>
      <c r="E20" s="90"/>
      <c r="F20" s="48">
        <v>400</v>
      </c>
      <c r="H20" s="81"/>
    </row>
    <row r="21" spans="1:8" s="49" customFormat="1" ht="29.25" customHeight="1">
      <c r="A21" s="24">
        <v>4750</v>
      </c>
      <c r="B21" s="120" t="s">
        <v>26</v>
      </c>
      <c r="C21" s="110"/>
      <c r="D21" s="123"/>
      <c r="E21" s="90">
        <v>500</v>
      </c>
      <c r="F21" s="48"/>
      <c r="H21" s="81"/>
    </row>
    <row r="22" spans="1:8" s="49" customFormat="1" ht="13.5" customHeight="1">
      <c r="A22" s="24"/>
      <c r="B22" s="105" t="s">
        <v>94</v>
      </c>
      <c r="C22" s="110"/>
      <c r="D22" s="122"/>
      <c r="E22" s="121">
        <f>SUM(E23:E28)</f>
        <v>1600</v>
      </c>
      <c r="F22" s="82">
        <f>SUM(F23:F28)</f>
        <v>1600</v>
      </c>
      <c r="H22" s="81"/>
    </row>
    <row r="23" spans="1:8" s="49" customFormat="1" ht="15.75" customHeight="1">
      <c r="A23" s="24">
        <v>4170</v>
      </c>
      <c r="B23" s="79" t="s">
        <v>21</v>
      </c>
      <c r="C23" s="110"/>
      <c r="D23" s="122"/>
      <c r="E23" s="90"/>
      <c r="F23" s="48">
        <v>100</v>
      </c>
      <c r="H23" s="81"/>
    </row>
    <row r="24" spans="1:8" s="49" customFormat="1" ht="13.5" customHeight="1">
      <c r="A24" s="24">
        <v>4210</v>
      </c>
      <c r="B24" s="120" t="s">
        <v>16</v>
      </c>
      <c r="C24" s="110"/>
      <c r="D24" s="122"/>
      <c r="E24" s="90"/>
      <c r="F24" s="48">
        <v>800</v>
      </c>
      <c r="H24" s="81"/>
    </row>
    <row r="25" spans="1:8" s="49" customFormat="1" ht="15" customHeight="1">
      <c r="A25" s="24">
        <v>4260</v>
      </c>
      <c r="B25" s="120" t="s">
        <v>30</v>
      </c>
      <c r="C25" s="110"/>
      <c r="D25" s="122"/>
      <c r="E25" s="90">
        <v>1600</v>
      </c>
      <c r="F25" s="48"/>
      <c r="H25" s="81"/>
    </row>
    <row r="26" spans="1:8" s="49" customFormat="1" ht="15.75" customHeight="1">
      <c r="A26" s="24">
        <v>4300</v>
      </c>
      <c r="B26" s="144" t="s">
        <v>12</v>
      </c>
      <c r="C26" s="110"/>
      <c r="D26" s="122"/>
      <c r="E26" s="90"/>
      <c r="F26" s="48">
        <v>300</v>
      </c>
      <c r="H26" s="81"/>
    </row>
    <row r="27" spans="1:8" s="49" customFormat="1" ht="45" customHeight="1">
      <c r="A27" s="24">
        <v>4370</v>
      </c>
      <c r="B27" s="150" t="s">
        <v>34</v>
      </c>
      <c r="C27" s="110"/>
      <c r="D27" s="123"/>
      <c r="E27" s="90"/>
      <c r="F27" s="48">
        <v>150</v>
      </c>
      <c r="H27" s="81"/>
    </row>
    <row r="28" spans="1:8" s="49" customFormat="1" ht="29.25" customHeight="1">
      <c r="A28" s="24">
        <v>4750</v>
      </c>
      <c r="B28" s="120" t="s">
        <v>26</v>
      </c>
      <c r="C28" s="110"/>
      <c r="D28" s="123"/>
      <c r="E28" s="90"/>
      <c r="F28" s="48">
        <v>250</v>
      </c>
      <c r="H28" s="81"/>
    </row>
    <row r="29" spans="1:8" s="49" customFormat="1" ht="15.75" customHeight="1">
      <c r="A29" s="24"/>
      <c r="B29" s="105" t="s">
        <v>145</v>
      </c>
      <c r="C29" s="108"/>
      <c r="D29" s="122"/>
      <c r="E29" s="121">
        <f>SUM(E30:E31)</f>
        <v>180</v>
      </c>
      <c r="F29" s="82">
        <f>SUM(F30:F31)</f>
        <v>180</v>
      </c>
      <c r="H29" s="105"/>
    </row>
    <row r="30" spans="1:8" s="49" customFormat="1" ht="15" customHeight="1">
      <c r="A30" s="24">
        <v>4210</v>
      </c>
      <c r="B30" s="120" t="s">
        <v>16</v>
      </c>
      <c r="C30" s="110"/>
      <c r="D30" s="123"/>
      <c r="E30" s="90">
        <v>180</v>
      </c>
      <c r="F30" s="48"/>
      <c r="H30" s="81"/>
    </row>
    <row r="31" spans="1:8" s="49" customFormat="1" ht="30" customHeight="1">
      <c r="A31" s="24">
        <v>4750</v>
      </c>
      <c r="B31" s="120" t="s">
        <v>26</v>
      </c>
      <c r="C31" s="110"/>
      <c r="D31" s="123"/>
      <c r="E31" s="90"/>
      <c r="F31" s="48">
        <v>180</v>
      </c>
      <c r="H31" s="81"/>
    </row>
    <row r="32" spans="1:8" s="49" customFormat="1" ht="14.25" customHeight="1">
      <c r="A32" s="24"/>
      <c r="B32" s="105" t="s">
        <v>116</v>
      </c>
      <c r="C32" s="110"/>
      <c r="D32" s="122"/>
      <c r="E32" s="121">
        <f>SUM(E33:E36)</f>
        <v>260</v>
      </c>
      <c r="F32" s="82">
        <f>SUM(F33:F36)</f>
        <v>260</v>
      </c>
      <c r="H32" s="81"/>
    </row>
    <row r="33" spans="1:8" s="49" customFormat="1" ht="15.75" customHeight="1">
      <c r="A33" s="24">
        <v>4210</v>
      </c>
      <c r="B33" s="120" t="s">
        <v>16</v>
      </c>
      <c r="C33" s="110"/>
      <c r="D33" s="123"/>
      <c r="E33" s="90"/>
      <c r="F33" s="48">
        <v>260</v>
      </c>
      <c r="H33" s="81"/>
    </row>
    <row r="34" spans="1:8" s="49" customFormat="1" ht="15" customHeight="1">
      <c r="A34" s="24">
        <v>4300</v>
      </c>
      <c r="B34" s="144" t="s">
        <v>12</v>
      </c>
      <c r="C34" s="110"/>
      <c r="D34" s="123"/>
      <c r="E34" s="90">
        <v>100</v>
      </c>
      <c r="F34" s="48"/>
      <c r="H34" s="81"/>
    </row>
    <row r="35" spans="1:8" s="49" customFormat="1" ht="30" customHeight="1">
      <c r="A35" s="24">
        <v>4740</v>
      </c>
      <c r="B35" s="109" t="s">
        <v>19</v>
      </c>
      <c r="C35" s="110"/>
      <c r="D35" s="123"/>
      <c r="E35" s="90">
        <v>10</v>
      </c>
      <c r="F35" s="48"/>
      <c r="H35" s="81"/>
    </row>
    <row r="36" spans="1:8" s="49" customFormat="1" ht="29.25" customHeight="1" thickBot="1">
      <c r="A36" s="442">
        <v>4750</v>
      </c>
      <c r="B36" s="416" t="s">
        <v>26</v>
      </c>
      <c r="C36" s="443"/>
      <c r="D36" s="444"/>
      <c r="E36" s="238">
        <v>150</v>
      </c>
      <c r="F36" s="155"/>
      <c r="H36" s="81"/>
    </row>
    <row r="37" spans="1:8" s="22" customFormat="1" ht="18" customHeight="1" thickBot="1" thickTop="1">
      <c r="A37" s="50">
        <v>801</v>
      </c>
      <c r="B37" s="468" t="s">
        <v>13</v>
      </c>
      <c r="C37" s="85" t="s">
        <v>14</v>
      </c>
      <c r="D37" s="116"/>
      <c r="E37" s="94"/>
      <c r="F37" s="44">
        <f>F38</f>
        <v>10300</v>
      </c>
      <c r="G37" s="83"/>
      <c r="H37" s="83"/>
    </row>
    <row r="38" spans="1:6" s="2" customFormat="1" ht="15.75" customHeight="1" thickTop="1">
      <c r="A38" s="52">
        <v>80101</v>
      </c>
      <c r="B38" s="106" t="s">
        <v>32</v>
      </c>
      <c r="C38" s="92"/>
      <c r="D38" s="118"/>
      <c r="E38" s="89"/>
      <c r="F38" s="53">
        <f>SUM(F39:F39)</f>
        <v>10300</v>
      </c>
    </row>
    <row r="39" spans="1:6" s="49" customFormat="1" ht="15" customHeight="1">
      <c r="A39" s="469">
        <v>4270</v>
      </c>
      <c r="B39" s="481" t="s">
        <v>60</v>
      </c>
      <c r="C39" s="482"/>
      <c r="D39" s="483"/>
      <c r="E39" s="470"/>
      <c r="F39" s="471">
        <v>10300</v>
      </c>
    </row>
    <row r="40" spans="1:6" s="51" customFormat="1" ht="15.75" customHeight="1" thickBot="1">
      <c r="A40" s="472" t="s">
        <v>96</v>
      </c>
      <c r="B40" s="473" t="s">
        <v>39</v>
      </c>
      <c r="C40" s="474" t="s">
        <v>40</v>
      </c>
      <c r="D40" s="475">
        <f>D54</f>
        <v>92182</v>
      </c>
      <c r="E40" s="332">
        <f>E41+E44+E46+E54+E59+E57+E66+E70</f>
        <v>144500</v>
      </c>
      <c r="F40" s="333">
        <f>F41+F44+F46+F54+F59+F57+F66+F70</f>
        <v>336682</v>
      </c>
    </row>
    <row r="41" spans="1:6" s="51" customFormat="1" ht="16.5" customHeight="1" thickTop="1">
      <c r="A41" s="124" t="s">
        <v>119</v>
      </c>
      <c r="B41" s="373" t="s">
        <v>121</v>
      </c>
      <c r="C41" s="308"/>
      <c r="D41" s="98"/>
      <c r="E41" s="95">
        <f>E43+E42</f>
        <v>7766</v>
      </c>
      <c r="F41" s="47"/>
    </row>
    <row r="42" spans="1:6" s="51" customFormat="1" ht="15.75" customHeight="1">
      <c r="A42" s="380" t="s">
        <v>127</v>
      </c>
      <c r="B42" s="150" t="s">
        <v>56</v>
      </c>
      <c r="C42" s="318"/>
      <c r="D42" s="381"/>
      <c r="E42" s="382">
        <v>7000</v>
      </c>
      <c r="F42" s="383"/>
    </row>
    <row r="43" spans="1:6" s="51" customFormat="1" ht="15.75" customHeight="1">
      <c r="A43" s="389" t="s">
        <v>122</v>
      </c>
      <c r="B43" s="96" t="s">
        <v>43</v>
      </c>
      <c r="C43" s="107"/>
      <c r="D43" s="99"/>
      <c r="E43" s="90">
        <v>766</v>
      </c>
      <c r="F43" s="48"/>
    </row>
    <row r="44" spans="1:6" s="51" customFormat="1" ht="16.5" customHeight="1">
      <c r="A44" s="374" t="s">
        <v>129</v>
      </c>
      <c r="B44" s="106" t="s">
        <v>146</v>
      </c>
      <c r="C44" s="152"/>
      <c r="D44" s="119"/>
      <c r="E44" s="89">
        <f>E45</f>
        <v>35000</v>
      </c>
      <c r="F44" s="53"/>
    </row>
    <row r="45" spans="1:6" s="51" customFormat="1" ht="15" customHeight="1">
      <c r="A45" s="376" t="s">
        <v>130</v>
      </c>
      <c r="B45" s="96" t="s">
        <v>131</v>
      </c>
      <c r="C45" s="312"/>
      <c r="D45" s="377"/>
      <c r="E45" s="238">
        <v>35000</v>
      </c>
      <c r="F45" s="155"/>
    </row>
    <row r="46" spans="1:6" s="51" customFormat="1" ht="17.25" customHeight="1">
      <c r="A46" s="374" t="s">
        <v>120</v>
      </c>
      <c r="B46" s="375" t="s">
        <v>105</v>
      </c>
      <c r="C46" s="152"/>
      <c r="D46" s="119"/>
      <c r="E46" s="89"/>
      <c r="F46" s="53">
        <f>F47+F50+F52</f>
        <v>11000</v>
      </c>
    </row>
    <row r="47" spans="1:6" s="51" customFormat="1" ht="14.25" customHeight="1">
      <c r="A47" s="378"/>
      <c r="B47" s="384" t="s">
        <v>124</v>
      </c>
      <c r="C47" s="385"/>
      <c r="D47" s="386"/>
      <c r="E47" s="387"/>
      <c r="F47" s="388">
        <f>F49+F48</f>
        <v>5500</v>
      </c>
    </row>
    <row r="48" spans="1:6" s="51" customFormat="1" ht="16.5" customHeight="1">
      <c r="A48" s="389" t="s">
        <v>127</v>
      </c>
      <c r="B48" s="150" t="s">
        <v>56</v>
      </c>
      <c r="C48" s="108"/>
      <c r="D48" s="285"/>
      <c r="E48" s="121"/>
      <c r="F48" s="48">
        <v>500</v>
      </c>
    </row>
    <row r="49" spans="1:6" s="51" customFormat="1" ht="24" customHeight="1">
      <c r="A49" s="389" t="s">
        <v>123</v>
      </c>
      <c r="B49" s="390" t="s">
        <v>53</v>
      </c>
      <c r="C49" s="107"/>
      <c r="D49" s="99"/>
      <c r="E49" s="90"/>
      <c r="F49" s="48">
        <v>5000</v>
      </c>
    </row>
    <row r="50" spans="1:6" s="51" customFormat="1" ht="15" customHeight="1">
      <c r="A50" s="389"/>
      <c r="B50" s="391" t="s">
        <v>126</v>
      </c>
      <c r="C50" s="108"/>
      <c r="D50" s="285"/>
      <c r="E50" s="121"/>
      <c r="F50" s="82">
        <f>F51</f>
        <v>3200</v>
      </c>
    </row>
    <row r="51" spans="1:6" s="51" customFormat="1" ht="13.5" customHeight="1">
      <c r="A51" s="389" t="s">
        <v>127</v>
      </c>
      <c r="B51" s="150" t="s">
        <v>56</v>
      </c>
      <c r="C51" s="107"/>
      <c r="D51" s="99"/>
      <c r="E51" s="90"/>
      <c r="F51" s="48">
        <v>3200</v>
      </c>
    </row>
    <row r="52" spans="1:6" s="51" customFormat="1" ht="15.75" customHeight="1">
      <c r="A52" s="389"/>
      <c r="B52" s="391" t="s">
        <v>128</v>
      </c>
      <c r="C52" s="108"/>
      <c r="D52" s="285"/>
      <c r="E52" s="121"/>
      <c r="F52" s="82">
        <f>F53</f>
        <v>2300</v>
      </c>
    </row>
    <row r="53" spans="1:6" s="51" customFormat="1" ht="14.25" customHeight="1">
      <c r="A53" s="376" t="s">
        <v>127</v>
      </c>
      <c r="B53" s="240" t="s">
        <v>56</v>
      </c>
      <c r="C53" s="312"/>
      <c r="D53" s="377"/>
      <c r="E53" s="238"/>
      <c r="F53" s="155">
        <v>2300</v>
      </c>
    </row>
    <row r="54" spans="1:6" s="51" customFormat="1" ht="28.5" customHeight="1">
      <c r="A54" s="172">
        <v>85214</v>
      </c>
      <c r="B54" s="173" t="s">
        <v>97</v>
      </c>
      <c r="C54" s="371"/>
      <c r="D54" s="372">
        <f>D55</f>
        <v>92182</v>
      </c>
      <c r="E54" s="174"/>
      <c r="F54" s="175">
        <f>SUM(F55:F56)</f>
        <v>92182</v>
      </c>
    </row>
    <row r="55" spans="1:6" s="51" customFormat="1" ht="29.25" customHeight="1">
      <c r="A55" s="24">
        <v>2030</v>
      </c>
      <c r="B55" s="249" t="s">
        <v>98</v>
      </c>
      <c r="C55" s="84"/>
      <c r="D55" s="99">
        <v>92182</v>
      </c>
      <c r="E55" s="90"/>
      <c r="F55" s="48"/>
    </row>
    <row r="56" spans="1:6" s="51" customFormat="1" ht="15.75" customHeight="1">
      <c r="A56" s="24">
        <v>3110</v>
      </c>
      <c r="B56" s="120" t="s">
        <v>99</v>
      </c>
      <c r="C56" s="84"/>
      <c r="D56" s="99"/>
      <c r="E56" s="90"/>
      <c r="F56" s="48">
        <v>92182</v>
      </c>
    </row>
    <row r="57" spans="1:6" s="51" customFormat="1" ht="16.5" customHeight="1">
      <c r="A57" s="52">
        <v>85215</v>
      </c>
      <c r="B57" s="156" t="s">
        <v>132</v>
      </c>
      <c r="C57" s="92"/>
      <c r="D57" s="119"/>
      <c r="E57" s="89">
        <f>E58</f>
        <v>0</v>
      </c>
      <c r="F57" s="53">
        <f>F58</f>
        <v>230000</v>
      </c>
    </row>
    <row r="58" spans="1:6" s="51" customFormat="1" ht="13.5" customHeight="1">
      <c r="A58" s="24">
        <v>3110</v>
      </c>
      <c r="B58" s="100" t="s">
        <v>99</v>
      </c>
      <c r="C58" s="84"/>
      <c r="D58" s="99"/>
      <c r="E58" s="90"/>
      <c r="F58" s="48">
        <v>230000</v>
      </c>
    </row>
    <row r="59" spans="1:6" s="51" customFormat="1" ht="15.75" customHeight="1">
      <c r="A59" s="52">
        <v>85219</v>
      </c>
      <c r="B59" s="156" t="s">
        <v>125</v>
      </c>
      <c r="C59" s="92"/>
      <c r="D59" s="119"/>
      <c r="E59" s="89">
        <f>SUM(E60:E65)</f>
        <v>44234</v>
      </c>
      <c r="F59" s="53">
        <f>SUM(F60:F65)</f>
        <v>1000</v>
      </c>
    </row>
    <row r="60" spans="1:6" s="51" customFormat="1" ht="15" customHeight="1">
      <c r="A60" s="389" t="s">
        <v>127</v>
      </c>
      <c r="B60" s="150" t="s">
        <v>56</v>
      </c>
      <c r="C60" s="154"/>
      <c r="D60" s="284"/>
      <c r="E60" s="90"/>
      <c r="F60" s="48">
        <v>1000</v>
      </c>
    </row>
    <row r="61" spans="1:6" s="51" customFormat="1" ht="13.5" customHeight="1">
      <c r="A61" s="24">
        <v>4110</v>
      </c>
      <c r="B61" s="79" t="s">
        <v>20</v>
      </c>
      <c r="C61" s="154"/>
      <c r="D61" s="284"/>
      <c r="E61" s="90">
        <v>20000</v>
      </c>
      <c r="F61" s="48"/>
    </row>
    <row r="62" spans="1:6" s="51" customFormat="1" ht="16.5" customHeight="1">
      <c r="A62" s="157">
        <v>4120</v>
      </c>
      <c r="B62" s="145" t="s">
        <v>41</v>
      </c>
      <c r="C62" s="154"/>
      <c r="D62" s="284"/>
      <c r="E62" s="90">
        <v>15000</v>
      </c>
      <c r="F62" s="48"/>
    </row>
    <row r="63" spans="1:6" s="51" customFormat="1" ht="15" customHeight="1">
      <c r="A63" s="157">
        <v>4170</v>
      </c>
      <c r="B63" s="145" t="s">
        <v>21</v>
      </c>
      <c r="C63" s="154"/>
      <c r="D63" s="284"/>
      <c r="E63" s="90">
        <v>5000</v>
      </c>
      <c r="F63" s="48"/>
    </row>
    <row r="64" spans="1:6" s="51" customFormat="1" ht="16.5" customHeight="1">
      <c r="A64" s="24">
        <v>4210</v>
      </c>
      <c r="B64" s="101" t="s">
        <v>16</v>
      </c>
      <c r="C64" s="84"/>
      <c r="D64" s="99"/>
      <c r="E64" s="90">
        <v>2234</v>
      </c>
      <c r="F64" s="48"/>
    </row>
    <row r="65" spans="1:6" s="51" customFormat="1" ht="15" customHeight="1">
      <c r="A65" s="24">
        <v>4430</v>
      </c>
      <c r="B65" s="100" t="s">
        <v>18</v>
      </c>
      <c r="C65" s="84"/>
      <c r="D65" s="99"/>
      <c r="E65" s="90">
        <v>2000</v>
      </c>
      <c r="F65" s="48"/>
    </row>
    <row r="66" spans="1:6" s="51" customFormat="1" ht="28.5" customHeight="1">
      <c r="A66" s="52">
        <v>85228</v>
      </c>
      <c r="B66" s="156" t="s">
        <v>147</v>
      </c>
      <c r="C66" s="92"/>
      <c r="D66" s="119"/>
      <c r="E66" s="89">
        <f>SUM(E67:E69)</f>
        <v>17500</v>
      </c>
      <c r="F66" s="53">
        <f>SUM(F67:F69)</f>
        <v>2500</v>
      </c>
    </row>
    <row r="67" spans="1:6" s="51" customFormat="1" ht="15.75" customHeight="1">
      <c r="A67" s="157">
        <v>4170</v>
      </c>
      <c r="B67" s="145" t="s">
        <v>21</v>
      </c>
      <c r="C67" s="84"/>
      <c r="D67" s="99"/>
      <c r="E67" s="90">
        <v>2500</v>
      </c>
      <c r="F67" s="48"/>
    </row>
    <row r="68" spans="1:6" s="51" customFormat="1" ht="15.75" customHeight="1">
      <c r="A68" s="24">
        <v>4300</v>
      </c>
      <c r="B68" s="144" t="s">
        <v>12</v>
      </c>
      <c r="C68" s="84"/>
      <c r="D68" s="99"/>
      <c r="E68" s="90">
        <v>15000</v>
      </c>
      <c r="F68" s="48"/>
    </row>
    <row r="69" spans="1:6" s="51" customFormat="1" ht="15" customHeight="1">
      <c r="A69" s="24">
        <v>4410</v>
      </c>
      <c r="B69" s="101" t="s">
        <v>17</v>
      </c>
      <c r="C69" s="84"/>
      <c r="D69" s="99"/>
      <c r="E69" s="90"/>
      <c r="F69" s="48">
        <v>2500</v>
      </c>
    </row>
    <row r="70" spans="1:6" s="51" customFormat="1" ht="15" customHeight="1">
      <c r="A70" s="52">
        <v>85295</v>
      </c>
      <c r="B70" s="106" t="s">
        <v>15</v>
      </c>
      <c r="C70" s="92"/>
      <c r="D70" s="119"/>
      <c r="E70" s="89">
        <f>E71</f>
        <v>40000</v>
      </c>
      <c r="F70" s="53"/>
    </row>
    <row r="71" spans="1:6" s="51" customFormat="1" ht="15.75" customHeight="1" thickBot="1">
      <c r="A71" s="24">
        <v>4300</v>
      </c>
      <c r="B71" s="144" t="s">
        <v>12</v>
      </c>
      <c r="C71" s="84"/>
      <c r="D71" s="99"/>
      <c r="E71" s="90">
        <v>40000</v>
      </c>
      <c r="F71" s="48"/>
    </row>
    <row r="72" spans="1:8" s="49" customFormat="1" ht="30" customHeight="1" thickBot="1" thickTop="1">
      <c r="A72" s="50">
        <v>853</v>
      </c>
      <c r="B72" s="102" t="s">
        <v>35</v>
      </c>
      <c r="C72" s="85" t="s">
        <v>14</v>
      </c>
      <c r="D72" s="97"/>
      <c r="E72" s="94">
        <f>E73</f>
        <v>2250</v>
      </c>
      <c r="F72" s="44">
        <f>F73</f>
        <v>2250</v>
      </c>
      <c r="H72" s="81"/>
    </row>
    <row r="73" spans="1:8" s="49" customFormat="1" ht="17.25" customHeight="1" thickTop="1">
      <c r="A73" s="45">
        <v>85395</v>
      </c>
      <c r="B73" s="128" t="s">
        <v>15</v>
      </c>
      <c r="C73" s="86"/>
      <c r="D73" s="98"/>
      <c r="E73" s="95">
        <f>E74</f>
        <v>2250</v>
      </c>
      <c r="F73" s="47">
        <f>F74</f>
        <v>2250</v>
      </c>
      <c r="H73" s="81"/>
    </row>
    <row r="74" spans="1:8" s="49" customFormat="1" ht="27" customHeight="1">
      <c r="A74" s="488"/>
      <c r="B74" s="489" t="s">
        <v>100</v>
      </c>
      <c r="C74" s="385"/>
      <c r="D74" s="386"/>
      <c r="E74" s="387">
        <f>SUM(E75:E78)</f>
        <v>2250</v>
      </c>
      <c r="F74" s="388">
        <f>SUM(F75:F78)</f>
        <v>2250</v>
      </c>
      <c r="H74" s="81"/>
    </row>
    <row r="75" spans="1:8" s="49" customFormat="1" ht="20.25" customHeight="1">
      <c r="A75" s="130">
        <v>4247</v>
      </c>
      <c r="B75" s="148" t="s">
        <v>52</v>
      </c>
      <c r="C75" s="84"/>
      <c r="D75" s="99"/>
      <c r="E75" s="90"/>
      <c r="F75" s="48">
        <v>1912</v>
      </c>
      <c r="H75" s="81"/>
    </row>
    <row r="76" spans="1:8" s="49" customFormat="1" ht="15.75" customHeight="1">
      <c r="A76" s="130">
        <v>4249</v>
      </c>
      <c r="B76" s="148" t="s">
        <v>52</v>
      </c>
      <c r="C76" s="84"/>
      <c r="D76" s="99"/>
      <c r="E76" s="90"/>
      <c r="F76" s="48">
        <v>338</v>
      </c>
      <c r="H76" s="81"/>
    </row>
    <row r="77" spans="1:8" s="49" customFormat="1" ht="16.5" customHeight="1">
      <c r="A77" s="130">
        <v>4307</v>
      </c>
      <c r="B77" s="150" t="s">
        <v>12</v>
      </c>
      <c r="C77" s="84"/>
      <c r="D77" s="99"/>
      <c r="E77" s="90">
        <v>1912</v>
      </c>
      <c r="F77" s="48"/>
      <c r="H77" s="81"/>
    </row>
    <row r="78" spans="1:8" s="49" customFormat="1" ht="16.5" customHeight="1">
      <c r="A78" s="239">
        <v>4309</v>
      </c>
      <c r="B78" s="240" t="s">
        <v>12</v>
      </c>
      <c r="C78" s="415"/>
      <c r="D78" s="377"/>
      <c r="E78" s="238">
        <v>338</v>
      </c>
      <c r="F78" s="155"/>
      <c r="H78" s="81"/>
    </row>
    <row r="79" spans="1:6" s="22" customFormat="1" ht="32.25" customHeight="1" thickBot="1">
      <c r="A79" s="484">
        <v>900</v>
      </c>
      <c r="B79" s="485" t="s">
        <v>27</v>
      </c>
      <c r="C79" s="486"/>
      <c r="D79" s="487"/>
      <c r="E79" s="332">
        <f>E80</f>
        <v>56000</v>
      </c>
      <c r="F79" s="333">
        <f>F80</f>
        <v>56000</v>
      </c>
    </row>
    <row r="80" spans="1:7" s="2" customFormat="1" ht="39" customHeight="1" thickTop="1">
      <c r="A80" s="52">
        <v>90019</v>
      </c>
      <c r="B80" s="156" t="s">
        <v>61</v>
      </c>
      <c r="C80" s="92" t="s">
        <v>57</v>
      </c>
      <c r="D80" s="118"/>
      <c r="E80" s="89">
        <f>SUM(E81:E82)</f>
        <v>56000</v>
      </c>
      <c r="F80" s="129">
        <f>SUM(F81:F82)</f>
        <v>56000</v>
      </c>
      <c r="G80" s="80"/>
    </row>
    <row r="81" spans="1:7" s="2" customFormat="1" ht="18" customHeight="1">
      <c r="A81" s="24">
        <v>4300</v>
      </c>
      <c r="B81" s="147" t="s">
        <v>12</v>
      </c>
      <c r="C81" s="84"/>
      <c r="D81" s="117"/>
      <c r="E81" s="90"/>
      <c r="F81" s="46">
        <v>56000</v>
      </c>
      <c r="G81" s="80"/>
    </row>
    <row r="82" spans="1:7" s="2" customFormat="1" ht="17.25" customHeight="1" thickBot="1">
      <c r="A82" s="130">
        <v>6050</v>
      </c>
      <c r="B82" s="100" t="s">
        <v>62</v>
      </c>
      <c r="C82" s="84"/>
      <c r="D82" s="117"/>
      <c r="E82" s="90">
        <v>56000</v>
      </c>
      <c r="F82" s="46"/>
      <c r="G82" s="80"/>
    </row>
    <row r="83" spans="1:7" s="2" customFormat="1" ht="20.25" customHeight="1" thickBot="1" thickTop="1">
      <c r="A83" s="448">
        <v>926</v>
      </c>
      <c r="B83" s="476" t="s">
        <v>156</v>
      </c>
      <c r="C83" s="85" t="s">
        <v>31</v>
      </c>
      <c r="D83" s="116"/>
      <c r="E83" s="94">
        <f>E84</f>
        <v>200</v>
      </c>
      <c r="F83" s="477">
        <f>F84</f>
        <v>200</v>
      </c>
      <c r="G83" s="80"/>
    </row>
    <row r="84" spans="1:7" s="2" customFormat="1" ht="18.75" customHeight="1" thickTop="1">
      <c r="A84" s="131">
        <v>92695</v>
      </c>
      <c r="B84" s="478" t="s">
        <v>15</v>
      </c>
      <c r="C84" s="86"/>
      <c r="D84" s="453"/>
      <c r="E84" s="95">
        <f>E85</f>
        <v>200</v>
      </c>
      <c r="F84" s="479">
        <f>F85</f>
        <v>200</v>
      </c>
      <c r="G84" s="80"/>
    </row>
    <row r="85" spans="1:7" s="2" customFormat="1" ht="14.25" customHeight="1">
      <c r="A85" s="490"/>
      <c r="B85" s="480" t="s">
        <v>94</v>
      </c>
      <c r="C85" s="110"/>
      <c r="D85" s="122"/>
      <c r="E85" s="121">
        <f>E86+E87</f>
        <v>200</v>
      </c>
      <c r="F85" s="82">
        <f>F86+F87</f>
        <v>200</v>
      </c>
      <c r="G85" s="80"/>
    </row>
    <row r="86" spans="1:7" s="2" customFormat="1" ht="18.75" customHeight="1">
      <c r="A86" s="130">
        <v>4210</v>
      </c>
      <c r="B86" s="79" t="s">
        <v>16</v>
      </c>
      <c r="C86" s="84"/>
      <c r="D86" s="117"/>
      <c r="E86" s="90"/>
      <c r="F86" s="46">
        <v>200</v>
      </c>
      <c r="G86" s="80"/>
    </row>
    <row r="87" spans="1:7" s="2" customFormat="1" ht="18.75" customHeight="1" thickBot="1">
      <c r="A87" s="130">
        <v>4430</v>
      </c>
      <c r="B87" s="270" t="s">
        <v>18</v>
      </c>
      <c r="C87" s="84"/>
      <c r="D87" s="117"/>
      <c r="E87" s="90">
        <v>200</v>
      </c>
      <c r="F87" s="46"/>
      <c r="G87" s="80"/>
    </row>
    <row r="88" spans="1:6" s="56" customFormat="1" ht="20.25" customHeight="1" thickBot="1" thickTop="1">
      <c r="A88" s="26"/>
      <c r="B88" s="27" t="s">
        <v>22</v>
      </c>
      <c r="C88" s="160"/>
      <c r="D88" s="161">
        <f>D40</f>
        <v>92182</v>
      </c>
      <c r="E88" s="162">
        <f>E11+E37+E40+E72+E79+E83</f>
        <v>206940</v>
      </c>
      <c r="F88" s="163">
        <f>F11+F37+F40+F72+F79+F83</f>
        <v>409422</v>
      </c>
    </row>
    <row r="89" spans="1:6" s="22" customFormat="1" ht="19.5" customHeight="1" thickBot="1" thickTop="1">
      <c r="A89" s="55"/>
      <c r="B89" s="164" t="s">
        <v>23</v>
      </c>
      <c r="C89" s="87"/>
      <c r="D89" s="165"/>
      <c r="E89" s="493">
        <f>F88-E88</f>
        <v>202482</v>
      </c>
      <c r="F89" s="494"/>
    </row>
    <row r="90" spans="1:6" s="22" customFormat="1" ht="15.75" thickTop="1">
      <c r="A90" s="57"/>
      <c r="B90" s="57"/>
      <c r="C90" s="58"/>
      <c r="D90" s="58"/>
      <c r="E90" s="59"/>
      <c r="F90" s="59"/>
    </row>
    <row r="91" spans="1:6" s="22" customFormat="1" ht="15">
      <c r="A91" s="57"/>
      <c r="B91" s="57"/>
      <c r="C91" s="58"/>
      <c r="D91" s="58"/>
      <c r="E91" s="57"/>
      <c r="F91" s="59"/>
    </row>
    <row r="92" spans="1:6" s="2" customFormat="1" ht="15">
      <c r="A92" s="57"/>
      <c r="B92" s="57"/>
      <c r="C92" s="58"/>
      <c r="D92" s="58"/>
      <c r="E92" s="59"/>
      <c r="F92" s="59"/>
    </row>
    <row r="93" spans="1:6" s="2" customFormat="1" ht="15">
      <c r="A93" s="57"/>
      <c r="B93" s="57"/>
      <c r="C93" s="58"/>
      <c r="D93" s="58"/>
      <c r="E93" s="57"/>
      <c r="F93" s="59"/>
    </row>
    <row r="94" spans="1:6" s="2" customFormat="1" ht="15">
      <c r="A94" s="1"/>
      <c r="B94" s="1"/>
      <c r="C94" s="60"/>
      <c r="D94" s="60"/>
      <c r="E94" s="30"/>
      <c r="F94" s="30"/>
    </row>
    <row r="95" spans="1:6" s="61" customFormat="1" ht="15">
      <c r="A95" s="1"/>
      <c r="B95" s="1"/>
      <c r="C95" s="60"/>
      <c r="D95" s="60"/>
      <c r="E95" s="30"/>
      <c r="F95" s="30"/>
    </row>
    <row r="96" spans="1:6" s="62" customFormat="1" ht="15">
      <c r="A96" s="1"/>
      <c r="B96" s="1"/>
      <c r="C96" s="60"/>
      <c r="D96" s="60"/>
      <c r="E96" s="30"/>
      <c r="F96" s="30"/>
    </row>
    <row r="97" spans="1:6" s="57" customFormat="1" ht="15">
      <c r="A97" s="1"/>
      <c r="B97" s="1"/>
      <c r="C97" s="60"/>
      <c r="D97" s="60"/>
      <c r="E97" s="30"/>
      <c r="F97" s="30"/>
    </row>
    <row r="98" spans="1:6" s="57" customFormat="1" ht="15">
      <c r="A98" s="1"/>
      <c r="B98" s="1"/>
      <c r="C98" s="60"/>
      <c r="D98" s="60"/>
      <c r="E98" s="30"/>
      <c r="F98" s="30"/>
    </row>
    <row r="99" spans="1:6" s="57" customFormat="1" ht="15">
      <c r="A99" s="1"/>
      <c r="B99" s="1"/>
      <c r="C99" s="60"/>
      <c r="D99" s="60"/>
      <c r="E99" s="1"/>
      <c r="F99" s="30"/>
    </row>
    <row r="100" spans="1:6" s="57" customFormat="1" ht="15">
      <c r="A100" s="1"/>
      <c r="B100" s="1"/>
      <c r="C100" s="60"/>
      <c r="D100" s="60"/>
      <c r="E100" s="1"/>
      <c r="F100" s="30"/>
    </row>
    <row r="101" spans="1:6" s="57" customFormat="1" ht="15">
      <c r="A101" s="1"/>
      <c r="B101" s="1"/>
      <c r="C101" s="60"/>
      <c r="D101" s="60"/>
      <c r="E101" s="1"/>
      <c r="F101" s="30"/>
    </row>
    <row r="102" spans="1:6" s="57" customFormat="1" ht="15">
      <c r="A102" s="1"/>
      <c r="B102" s="1"/>
      <c r="C102" s="60"/>
      <c r="D102" s="60"/>
      <c r="E102" s="1"/>
      <c r="F102" s="30"/>
    </row>
    <row r="103" spans="1:6" s="57" customFormat="1" ht="15">
      <c r="A103" s="1"/>
      <c r="B103" s="1"/>
      <c r="C103" s="60"/>
      <c r="D103" s="60"/>
      <c r="E103" s="1"/>
      <c r="F103" s="30"/>
    </row>
    <row r="104" spans="3:4" ht="15">
      <c r="C104" s="60"/>
      <c r="D104" s="60"/>
    </row>
    <row r="105" spans="3:4" ht="15">
      <c r="C105" s="60"/>
      <c r="D105" s="60"/>
    </row>
    <row r="106" spans="3:4" ht="15">
      <c r="C106" s="60"/>
      <c r="D106" s="60"/>
    </row>
    <row r="107" spans="3:4" ht="15">
      <c r="C107" s="60"/>
      <c r="D107" s="60"/>
    </row>
    <row r="108" spans="3:4" ht="15">
      <c r="C108" s="60"/>
      <c r="D108" s="60"/>
    </row>
    <row r="109" spans="3:4" ht="15">
      <c r="C109" s="60"/>
      <c r="D109" s="60"/>
    </row>
    <row r="110" spans="3:4" ht="15">
      <c r="C110" s="60"/>
      <c r="D110" s="60"/>
    </row>
    <row r="111" spans="3:4" ht="15">
      <c r="C111" s="60"/>
      <c r="D111" s="60"/>
    </row>
    <row r="112" spans="3:4" ht="15">
      <c r="C112" s="60"/>
      <c r="D112" s="60"/>
    </row>
    <row r="113" spans="3:4" ht="15">
      <c r="C113" s="60"/>
      <c r="D113" s="60"/>
    </row>
    <row r="114" spans="3:4" ht="15">
      <c r="C114" s="60"/>
      <c r="D114" s="60"/>
    </row>
    <row r="115" spans="3:4" ht="15">
      <c r="C115" s="60"/>
      <c r="D115" s="60"/>
    </row>
    <row r="116" spans="3:4" ht="15">
      <c r="C116" s="60"/>
      <c r="D116" s="60"/>
    </row>
    <row r="117" spans="3:4" ht="15">
      <c r="C117" s="60"/>
      <c r="D117" s="60"/>
    </row>
    <row r="118" spans="3:4" ht="15">
      <c r="C118" s="60"/>
      <c r="D118" s="60"/>
    </row>
    <row r="119" spans="3:4" ht="15">
      <c r="C119" s="60"/>
      <c r="D119" s="60"/>
    </row>
    <row r="120" spans="3:4" ht="15">
      <c r="C120" s="60"/>
      <c r="D120" s="60"/>
    </row>
    <row r="121" spans="3:4" ht="15">
      <c r="C121" s="60"/>
      <c r="D121" s="60"/>
    </row>
    <row r="122" spans="3:4" ht="15">
      <c r="C122" s="60"/>
      <c r="D122" s="60"/>
    </row>
    <row r="123" spans="3:4" ht="15">
      <c r="C123" s="60"/>
      <c r="D123" s="60"/>
    </row>
    <row r="124" spans="3:4" ht="15">
      <c r="C124" s="60"/>
      <c r="D124" s="60"/>
    </row>
  </sheetData>
  <mergeCells count="1">
    <mergeCell ref="E89:F89"/>
  </mergeCells>
  <printOptions horizontalCentered="1"/>
  <pageMargins left="0" right="0" top="0.984251968503937" bottom="0.7480314960629921" header="0.5118110236220472" footer="0.5118110236220472"/>
  <pageSetup firstPageNumber="5" useFirstPageNumber="1" horizontalDpi="600" verticalDpi="600" orientation="portrait" paperSize="9" r:id="rId1"/>
  <headerFooter alignWithMargins="0">
    <oddHeader>&amp;C&amp;"Calibri,Standardowy"&amp;P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H25" sqref="H25"/>
    </sheetView>
  </sheetViews>
  <sheetFormatPr defaultColWidth="9.140625" defaultRowHeight="12.75"/>
  <cols>
    <col min="1" max="1" width="7.8515625" style="1" customWidth="1"/>
    <col min="2" max="2" width="40.7109375" style="1" customWidth="1"/>
    <col min="3" max="3" width="5.28125" style="1" customWidth="1"/>
    <col min="4" max="4" width="14.57421875" style="1" customWidth="1"/>
    <col min="5" max="5" width="13.8515625" style="1" customWidth="1"/>
    <col min="6" max="16384" width="10.00390625" style="1" customWidth="1"/>
  </cols>
  <sheetData>
    <row r="1" spans="2:4" ht="13.5" customHeight="1">
      <c r="B1" s="403"/>
      <c r="C1" s="2"/>
      <c r="D1" s="404" t="s">
        <v>0</v>
      </c>
    </row>
    <row r="2" spans="1:4" ht="13.5" customHeight="1">
      <c r="A2" s="4"/>
      <c r="B2" s="5"/>
      <c r="C2" s="6"/>
      <c r="D2" s="8" t="s">
        <v>137</v>
      </c>
    </row>
    <row r="3" spans="1:4" ht="13.5" customHeight="1">
      <c r="A3" s="4"/>
      <c r="B3" s="5"/>
      <c r="C3" s="6"/>
      <c r="D3" s="8" t="s">
        <v>1</v>
      </c>
    </row>
    <row r="4" spans="1:4" ht="15" customHeight="1">
      <c r="A4" s="4"/>
      <c r="B4" s="5"/>
      <c r="C4" s="6"/>
      <c r="D4" s="8" t="s">
        <v>87</v>
      </c>
    </row>
    <row r="5" spans="1:4" ht="7.5" customHeight="1">
      <c r="A5" s="4"/>
      <c r="B5" s="5"/>
      <c r="C5" s="6"/>
      <c r="D5" s="8"/>
    </row>
    <row r="6" spans="1:5" s="2" customFormat="1" ht="36" customHeight="1">
      <c r="A6" s="9" t="s">
        <v>133</v>
      </c>
      <c r="B6" s="10"/>
      <c r="C6" s="405"/>
      <c r="D6" s="405"/>
      <c r="E6" s="405"/>
    </row>
    <row r="7" spans="1:5" s="2" customFormat="1" ht="13.5" customHeight="1" thickBot="1">
      <c r="A7" s="11"/>
      <c r="B7" s="10"/>
      <c r="C7" s="405"/>
      <c r="D7" s="405"/>
      <c r="E7" s="406" t="s">
        <v>2</v>
      </c>
    </row>
    <row r="8" spans="1:5" s="14" customFormat="1" ht="23.25" customHeight="1">
      <c r="A8" s="407" t="s">
        <v>3</v>
      </c>
      <c r="B8" s="495" t="s">
        <v>4</v>
      </c>
      <c r="C8" s="40" t="s">
        <v>5</v>
      </c>
      <c r="D8" s="408" t="s">
        <v>6</v>
      </c>
      <c r="E8" s="13"/>
    </row>
    <row r="9" spans="1:5" s="14" customFormat="1" ht="16.5" customHeight="1">
      <c r="A9" s="409" t="s">
        <v>7</v>
      </c>
      <c r="B9" s="496"/>
      <c r="C9" s="410" t="s">
        <v>8</v>
      </c>
      <c r="D9" s="166" t="s">
        <v>9</v>
      </c>
      <c r="E9" s="15" t="s">
        <v>10</v>
      </c>
    </row>
    <row r="10" spans="1:5" s="18" customFormat="1" ht="10.5" customHeight="1" thickBot="1">
      <c r="A10" s="411">
        <v>1</v>
      </c>
      <c r="B10" s="16">
        <v>2</v>
      </c>
      <c r="C10" s="16">
        <v>3</v>
      </c>
      <c r="D10" s="412">
        <v>5</v>
      </c>
      <c r="E10" s="413">
        <v>6</v>
      </c>
    </row>
    <row r="11" spans="1:5" s="18" customFormat="1" ht="23.25" customHeight="1" thickBot="1" thickTop="1">
      <c r="A11" s="334">
        <v>801</v>
      </c>
      <c r="B11" s="335" t="s">
        <v>13</v>
      </c>
      <c r="C11" s="114" t="s">
        <v>14</v>
      </c>
      <c r="D11" s="168">
        <f>D12</f>
        <v>25800</v>
      </c>
      <c r="E11" s="112">
        <f>E12</f>
        <v>15500</v>
      </c>
    </row>
    <row r="12" spans="1:5" s="18" customFormat="1" ht="15.75" customHeight="1" thickTop="1">
      <c r="A12" s="278">
        <v>80195</v>
      </c>
      <c r="B12" s="279" t="s">
        <v>15</v>
      </c>
      <c r="C12" s="280"/>
      <c r="D12" s="281">
        <f>SUM(D13:D15)</f>
        <v>25800</v>
      </c>
      <c r="E12" s="282">
        <f>SUM(E13:E15)</f>
        <v>15500</v>
      </c>
    </row>
    <row r="13" spans="1:5" s="18" customFormat="1" ht="15.75" customHeight="1">
      <c r="A13" s="130">
        <v>4210</v>
      </c>
      <c r="B13" s="132" t="s">
        <v>16</v>
      </c>
      <c r="C13" s="125"/>
      <c r="D13" s="167"/>
      <c r="E13" s="23">
        <v>2500</v>
      </c>
    </row>
    <row r="14" spans="1:5" s="18" customFormat="1" ht="30" customHeight="1">
      <c r="A14" s="130">
        <v>4240</v>
      </c>
      <c r="B14" s="148" t="s">
        <v>52</v>
      </c>
      <c r="C14" s="125"/>
      <c r="D14" s="167"/>
      <c r="E14" s="23">
        <v>13000</v>
      </c>
    </row>
    <row r="15" spans="1:5" s="18" customFormat="1" ht="15" customHeight="1" thickBot="1">
      <c r="A15" s="20">
        <v>4300</v>
      </c>
      <c r="B15" s="133" t="s">
        <v>95</v>
      </c>
      <c r="C15" s="170"/>
      <c r="D15" s="177">
        <f>10300+15500</f>
        <v>25800</v>
      </c>
      <c r="E15" s="25"/>
    </row>
    <row r="16" spans="1:5" s="22" customFormat="1" ht="18.75" customHeight="1" thickBot="1" thickTop="1">
      <c r="A16" s="19">
        <v>852</v>
      </c>
      <c r="B16" s="392" t="s">
        <v>39</v>
      </c>
      <c r="C16" s="114" t="s">
        <v>40</v>
      </c>
      <c r="D16" s="168">
        <f>D17</f>
        <v>110000</v>
      </c>
      <c r="E16" s="21">
        <f>E17+E19</f>
        <v>10000</v>
      </c>
    </row>
    <row r="17" spans="1:5" s="22" customFormat="1" ht="16.5" customHeight="1" thickTop="1">
      <c r="A17" s="393">
        <v>85201</v>
      </c>
      <c r="B17" s="394" t="s">
        <v>51</v>
      </c>
      <c r="C17" s="395"/>
      <c r="D17" s="281">
        <f>D18</f>
        <v>110000</v>
      </c>
      <c r="E17" s="282"/>
    </row>
    <row r="18" spans="1:5" s="22" customFormat="1" ht="48.75" customHeight="1">
      <c r="A18" s="20">
        <v>2320</v>
      </c>
      <c r="B18" s="256" t="s">
        <v>114</v>
      </c>
      <c r="C18" s="396"/>
      <c r="D18" s="177">
        <f>100000+10000</f>
        <v>110000</v>
      </c>
      <c r="E18" s="25"/>
    </row>
    <row r="19" spans="1:5" s="22" customFormat="1" ht="18.75" customHeight="1">
      <c r="A19" s="149">
        <v>85204</v>
      </c>
      <c r="B19" s="331" t="s">
        <v>115</v>
      </c>
      <c r="C19" s="439"/>
      <c r="D19" s="440"/>
      <c r="E19" s="441">
        <f>E20</f>
        <v>10000</v>
      </c>
    </row>
    <row r="20" spans="1:5" s="22" customFormat="1" ht="48" customHeight="1" thickBot="1">
      <c r="A20" s="20">
        <v>2320</v>
      </c>
      <c r="B20" s="256" t="s">
        <v>114</v>
      </c>
      <c r="C20" s="438"/>
      <c r="D20" s="177"/>
      <c r="E20" s="25">
        <v>10000</v>
      </c>
    </row>
    <row r="21" spans="1:5" s="127" customFormat="1" ht="20.25" customHeight="1" thickBot="1" thickTop="1">
      <c r="A21" s="336" t="s">
        <v>50</v>
      </c>
      <c r="B21" s="337" t="s">
        <v>36</v>
      </c>
      <c r="C21" s="338" t="s">
        <v>14</v>
      </c>
      <c r="D21" s="168">
        <f>D22+D24</f>
        <v>1200</v>
      </c>
      <c r="E21" s="112">
        <f>E22+E24</f>
        <v>1200</v>
      </c>
    </row>
    <row r="22" spans="1:5" s="127" customFormat="1" ht="17.25" customHeight="1" thickTop="1">
      <c r="A22" s="287" t="s">
        <v>101</v>
      </c>
      <c r="B22" s="288" t="s">
        <v>59</v>
      </c>
      <c r="C22" s="289"/>
      <c r="D22" s="290"/>
      <c r="E22" s="291">
        <f>SUM(E23:E23)</f>
        <v>1200</v>
      </c>
    </row>
    <row r="23" spans="1:5" s="127" customFormat="1" ht="15" customHeight="1">
      <c r="A23" s="130">
        <v>4210</v>
      </c>
      <c r="B23" s="132" t="s">
        <v>16</v>
      </c>
      <c r="C23" s="292"/>
      <c r="D23" s="177"/>
      <c r="E23" s="25">
        <v>1200</v>
      </c>
    </row>
    <row r="24" spans="1:5" s="126" customFormat="1" ht="16.5" customHeight="1">
      <c r="A24" s="278">
        <v>85495</v>
      </c>
      <c r="B24" s="293" t="s">
        <v>15</v>
      </c>
      <c r="C24" s="103"/>
      <c r="D24" s="281">
        <f>D25</f>
        <v>1200</v>
      </c>
      <c r="E24" s="282"/>
    </row>
    <row r="25" spans="1:5" s="126" customFormat="1" ht="17.25" customHeight="1" thickBot="1">
      <c r="A25" s="141">
        <v>4300</v>
      </c>
      <c r="B25" s="241" t="s">
        <v>95</v>
      </c>
      <c r="C25" s="294"/>
      <c r="D25" s="176">
        <v>1200</v>
      </c>
      <c r="E25" s="91"/>
    </row>
    <row r="26" spans="1:5" s="126" customFormat="1" ht="30" customHeight="1" thickBot="1" thickTop="1">
      <c r="A26" s="448">
        <v>900</v>
      </c>
      <c r="B26" s="449" t="s">
        <v>140</v>
      </c>
      <c r="C26" s="116" t="s">
        <v>57</v>
      </c>
      <c r="D26" s="450">
        <f>D27</f>
        <v>18500</v>
      </c>
      <c r="E26" s="451">
        <f>E27</f>
        <v>18500</v>
      </c>
    </row>
    <row r="27" spans="1:5" s="126" customFormat="1" ht="17.25" customHeight="1" thickTop="1">
      <c r="A27" s="131">
        <v>90015</v>
      </c>
      <c r="B27" s="452" t="s">
        <v>148</v>
      </c>
      <c r="C27" s="453"/>
      <c r="D27" s="454">
        <f>D28+D29</f>
        <v>18500</v>
      </c>
      <c r="E27" s="455">
        <f>E28+E29</f>
        <v>18500</v>
      </c>
    </row>
    <row r="28" spans="1:5" s="126" customFormat="1" ht="17.25" customHeight="1">
      <c r="A28" s="445">
        <v>4270</v>
      </c>
      <c r="B28" s="446" t="s">
        <v>60</v>
      </c>
      <c r="C28" s="446"/>
      <c r="D28" s="177">
        <v>18500</v>
      </c>
      <c r="E28" s="25"/>
    </row>
    <row r="29" spans="1:5" s="126" customFormat="1" ht="17.25" customHeight="1" thickBot="1">
      <c r="A29" s="24">
        <v>4300</v>
      </c>
      <c r="B29" s="144" t="s">
        <v>12</v>
      </c>
      <c r="C29" s="447"/>
      <c r="D29" s="177"/>
      <c r="E29" s="25">
        <v>18500</v>
      </c>
    </row>
    <row r="30" spans="1:5" s="28" customFormat="1" ht="22.5" customHeight="1" thickBot="1" thickTop="1">
      <c r="A30" s="26"/>
      <c r="B30" s="27" t="s">
        <v>22</v>
      </c>
      <c r="C30" s="27"/>
      <c r="D30" s="169">
        <f>D11+D16+D21+D26</f>
        <v>155500</v>
      </c>
      <c r="E30" s="151">
        <f>E11+E16+E21+E26</f>
        <v>45200</v>
      </c>
    </row>
    <row r="31" spans="1:6" ht="21" customHeight="1" thickBot="1" thickTop="1">
      <c r="A31" s="339"/>
      <c r="B31" s="164" t="s">
        <v>23</v>
      </c>
      <c r="C31" s="340"/>
      <c r="D31" s="497">
        <f>E30-D30</f>
        <v>-110300</v>
      </c>
      <c r="E31" s="498"/>
      <c r="F31" s="414"/>
    </row>
    <row r="32" ht="15.75" thickTop="1">
      <c r="C32" s="29"/>
    </row>
    <row r="33" ht="15">
      <c r="C33" s="29"/>
    </row>
    <row r="34" ht="15">
      <c r="C34" s="29"/>
    </row>
    <row r="35" ht="15">
      <c r="C35" s="29"/>
    </row>
    <row r="36" ht="15">
      <c r="C36" s="29"/>
    </row>
    <row r="37" ht="15">
      <c r="C37" s="29"/>
    </row>
    <row r="38" ht="15">
      <c r="C38" s="29"/>
    </row>
    <row r="39" ht="15">
      <c r="C39" s="29"/>
    </row>
    <row r="40" ht="15">
      <c r="C40" s="29"/>
    </row>
    <row r="41" ht="15">
      <c r="C41" s="29"/>
    </row>
    <row r="42" ht="15">
      <c r="C42" s="29"/>
    </row>
    <row r="43" ht="15">
      <c r="C43" s="29"/>
    </row>
    <row r="44" ht="15">
      <c r="C44" s="29"/>
    </row>
    <row r="45" ht="15">
      <c r="C45" s="29"/>
    </row>
    <row r="46" ht="15">
      <c r="C46" s="29"/>
    </row>
    <row r="47" ht="15">
      <c r="C47" s="29"/>
    </row>
    <row r="48" ht="15">
      <c r="C48" s="29"/>
    </row>
    <row r="49" ht="15">
      <c r="C49" s="29"/>
    </row>
    <row r="50" ht="15">
      <c r="C50" s="29"/>
    </row>
    <row r="51" ht="15">
      <c r="C51" s="29"/>
    </row>
    <row r="52" ht="15">
      <c r="C52" s="29"/>
    </row>
    <row r="53" ht="15">
      <c r="C53" s="29"/>
    </row>
    <row r="54" ht="15">
      <c r="C54" s="29"/>
    </row>
    <row r="55" ht="15">
      <c r="C55" s="29"/>
    </row>
    <row r="56" ht="15">
      <c r="C56" s="29"/>
    </row>
    <row r="57" ht="15">
      <c r="C57" s="29"/>
    </row>
  </sheetData>
  <mergeCells count="2">
    <mergeCell ref="B8:B9"/>
    <mergeCell ref="D31:E31"/>
  </mergeCells>
  <printOptions horizontalCentered="1"/>
  <pageMargins left="0" right="0" top="0.984251968503937" bottom="0.984251968503937" header="0.5118110236220472" footer="0.5118110236220472"/>
  <pageSetup firstPageNumber="8" useFirstPageNumber="1" horizontalDpi="600" verticalDpi="600" orientation="portrait" paperSize="9" r:id="rId1"/>
  <headerFooter alignWithMargins="0">
    <oddHeader>&amp;C &amp;"Calibri,Standardowy"&amp;P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6">
      <selection activeCell="I13" sqref="I13"/>
    </sheetView>
  </sheetViews>
  <sheetFormatPr defaultColWidth="9.140625" defaultRowHeight="12.75"/>
  <cols>
    <col min="1" max="1" width="6.28125" style="77" customWidth="1"/>
    <col min="2" max="2" width="36.28125" style="77" customWidth="1"/>
    <col min="3" max="3" width="6.28125" style="78" customWidth="1"/>
    <col min="4" max="4" width="12.00390625" style="77" customWidth="1"/>
    <col min="5" max="5" width="11.7109375" style="77" customWidth="1"/>
    <col min="6" max="6" width="12.421875" style="77" customWidth="1"/>
    <col min="7" max="7" width="12.28125" style="77" customWidth="1"/>
    <col min="8" max="16384" width="10.00390625" style="77" customWidth="1"/>
  </cols>
  <sheetData>
    <row r="1" spans="3:6" s="63" customFormat="1" ht="13.5" customHeight="1">
      <c r="C1" s="54"/>
      <c r="D1" s="3"/>
      <c r="E1" s="3"/>
      <c r="F1" s="3" t="s">
        <v>28</v>
      </c>
    </row>
    <row r="2" spans="1:6" s="63" customFormat="1" ht="13.5" customHeight="1">
      <c r="A2" s="64"/>
      <c r="B2" s="65"/>
      <c r="C2" s="66"/>
      <c r="D2" s="7"/>
      <c r="E2" s="7"/>
      <c r="F2" s="7" t="s">
        <v>137</v>
      </c>
    </row>
    <row r="3" spans="1:6" s="63" customFormat="1" ht="13.5" customHeight="1">
      <c r="A3" s="64"/>
      <c r="B3" s="65"/>
      <c r="C3" s="66"/>
      <c r="D3" s="8"/>
      <c r="E3" s="8"/>
      <c r="F3" s="8" t="s">
        <v>1</v>
      </c>
    </row>
    <row r="4" spans="1:6" s="63" customFormat="1" ht="13.5" customHeight="1">
      <c r="A4" s="64"/>
      <c r="B4" s="65"/>
      <c r="C4" s="66"/>
      <c r="D4" s="8"/>
      <c r="E4" s="8"/>
      <c r="F4" s="8" t="s">
        <v>87</v>
      </c>
    </row>
    <row r="5" spans="1:7" s="63" customFormat="1" ht="15.75" customHeight="1">
      <c r="A5" s="64"/>
      <c r="B5" s="65"/>
      <c r="C5" s="66"/>
      <c r="D5" s="67"/>
      <c r="E5" s="67"/>
      <c r="F5" s="67"/>
      <c r="G5" s="7"/>
    </row>
    <row r="6" spans="1:7" s="63" customFormat="1" ht="54" customHeight="1">
      <c r="A6" s="68" t="s">
        <v>84</v>
      </c>
      <c r="B6" s="69"/>
      <c r="C6" s="70"/>
      <c r="D6" s="71"/>
      <c r="E6" s="71"/>
      <c r="F6" s="71"/>
      <c r="G6" s="72"/>
    </row>
    <row r="7" spans="1:7" s="63" customFormat="1" ht="21" customHeight="1" thickBot="1">
      <c r="A7" s="68"/>
      <c r="B7" s="69"/>
      <c r="C7" s="66"/>
      <c r="D7" s="67"/>
      <c r="E7" s="67"/>
      <c r="F7" s="67"/>
      <c r="G7" s="134" t="s">
        <v>2</v>
      </c>
    </row>
    <row r="8" spans="1:7" s="73" customFormat="1" ht="27" customHeight="1">
      <c r="A8" s="39" t="s">
        <v>3</v>
      </c>
      <c r="B8" s="12" t="s">
        <v>4</v>
      </c>
      <c r="C8" s="242" t="s">
        <v>5</v>
      </c>
      <c r="D8" s="499" t="s">
        <v>37</v>
      </c>
      <c r="E8" s="500"/>
      <c r="F8" s="501" t="s">
        <v>6</v>
      </c>
      <c r="G8" s="502"/>
    </row>
    <row r="9" spans="1:7" s="73" customFormat="1" ht="15.75" customHeight="1">
      <c r="A9" s="41" t="s">
        <v>7</v>
      </c>
      <c r="B9" s="74"/>
      <c r="C9" s="243" t="s">
        <v>8</v>
      </c>
      <c r="D9" s="244" t="s">
        <v>9</v>
      </c>
      <c r="E9" s="299" t="s">
        <v>10</v>
      </c>
      <c r="F9" s="166" t="s">
        <v>9</v>
      </c>
      <c r="G9" s="297" t="s">
        <v>10</v>
      </c>
    </row>
    <row r="10" spans="1:7" s="18" customFormat="1" ht="9.75" customHeight="1" thickBot="1">
      <c r="A10" s="75">
        <v>1</v>
      </c>
      <c r="B10" s="76">
        <v>2</v>
      </c>
      <c r="C10" s="245">
        <v>3</v>
      </c>
      <c r="D10" s="245">
        <v>4</v>
      </c>
      <c r="E10" s="295">
        <v>5</v>
      </c>
      <c r="F10" s="296">
        <v>6</v>
      </c>
      <c r="G10" s="298">
        <v>7</v>
      </c>
    </row>
    <row r="11" spans="1:7" s="51" customFormat="1" ht="48.75" customHeight="1" thickBot="1" thickTop="1">
      <c r="A11" s="253" t="s">
        <v>102</v>
      </c>
      <c r="B11" s="246" t="s">
        <v>149</v>
      </c>
      <c r="C11" s="283" t="s">
        <v>25</v>
      </c>
      <c r="D11" s="300">
        <f>SUM(D12)</f>
        <v>3060</v>
      </c>
      <c r="E11" s="301"/>
      <c r="F11" s="302">
        <f>F12+F22</f>
        <v>10670</v>
      </c>
      <c r="G11" s="44">
        <f>G12+G22</f>
        <v>7610</v>
      </c>
    </row>
    <row r="12" spans="1:7" s="51" customFormat="1" ht="31.5" customHeight="1" thickTop="1">
      <c r="A12" s="254" t="s">
        <v>103</v>
      </c>
      <c r="B12" s="247" t="s">
        <v>117</v>
      </c>
      <c r="C12" s="248"/>
      <c r="D12" s="303">
        <f>SUM(D13:D18)</f>
        <v>3060</v>
      </c>
      <c r="E12" s="304"/>
      <c r="F12" s="305">
        <f>SUM(F13:F21)</f>
        <v>3060</v>
      </c>
      <c r="G12" s="47"/>
    </row>
    <row r="13" spans="1:7" s="49" customFormat="1" ht="58.5" customHeight="1">
      <c r="A13" s="141">
        <v>2010</v>
      </c>
      <c r="B13" s="249" t="s">
        <v>150</v>
      </c>
      <c r="C13" s="250"/>
      <c r="D13" s="268">
        <v>3060</v>
      </c>
      <c r="E13" s="159"/>
      <c r="F13" s="306"/>
      <c r="G13" s="48"/>
    </row>
    <row r="14" spans="1:7" s="49" customFormat="1" ht="18.75" customHeight="1">
      <c r="A14" s="157">
        <v>3030</v>
      </c>
      <c r="B14" s="146" t="s">
        <v>104</v>
      </c>
      <c r="C14" s="250"/>
      <c r="D14" s="268"/>
      <c r="E14" s="159"/>
      <c r="F14" s="306">
        <v>2295</v>
      </c>
      <c r="G14" s="48"/>
    </row>
    <row r="15" spans="1:7" s="49" customFormat="1" ht="18" customHeight="1">
      <c r="A15" s="157">
        <v>4110</v>
      </c>
      <c r="B15" s="145" t="s">
        <v>20</v>
      </c>
      <c r="C15" s="250"/>
      <c r="D15" s="268"/>
      <c r="E15" s="159"/>
      <c r="F15" s="306">
        <v>12</v>
      </c>
      <c r="G15" s="48"/>
    </row>
    <row r="16" spans="1:7" s="49" customFormat="1" ht="18" customHeight="1">
      <c r="A16" s="157">
        <v>4120</v>
      </c>
      <c r="B16" s="145" t="s">
        <v>41</v>
      </c>
      <c r="C16" s="250"/>
      <c r="D16" s="268"/>
      <c r="E16" s="159"/>
      <c r="F16" s="306">
        <v>45</v>
      </c>
      <c r="G16" s="48"/>
    </row>
    <row r="17" spans="1:7" s="49" customFormat="1" ht="18.75" customHeight="1">
      <c r="A17" s="157">
        <v>4170</v>
      </c>
      <c r="B17" s="145" t="s">
        <v>21</v>
      </c>
      <c r="C17" s="250"/>
      <c r="D17" s="268"/>
      <c r="E17" s="159"/>
      <c r="F17" s="306">
        <v>124</v>
      </c>
      <c r="G17" s="48"/>
    </row>
    <row r="18" spans="1:7" s="49" customFormat="1" ht="16.5" customHeight="1">
      <c r="A18" s="130">
        <v>4210</v>
      </c>
      <c r="B18" s="132" t="s">
        <v>16</v>
      </c>
      <c r="C18" s="250"/>
      <c r="D18" s="268"/>
      <c r="E18" s="159"/>
      <c r="F18" s="306">
        <v>129</v>
      </c>
      <c r="G18" s="48"/>
    </row>
    <row r="19" spans="1:7" s="49" customFormat="1" ht="14.25" customHeight="1">
      <c r="A19" s="24">
        <v>4300</v>
      </c>
      <c r="B19" s="101" t="s">
        <v>12</v>
      </c>
      <c r="C19" s="107"/>
      <c r="D19" s="268"/>
      <c r="E19" s="159"/>
      <c r="F19" s="306">
        <v>63</v>
      </c>
      <c r="G19" s="48"/>
    </row>
    <row r="20" spans="1:11" s="49" customFormat="1" ht="38.25" customHeight="1">
      <c r="A20" s="130">
        <v>4740</v>
      </c>
      <c r="B20" s="109" t="s">
        <v>19</v>
      </c>
      <c r="C20" s="107"/>
      <c r="D20" s="268"/>
      <c r="E20" s="159"/>
      <c r="F20" s="306">
        <v>101</v>
      </c>
      <c r="G20" s="48"/>
      <c r="J20" s="369"/>
      <c r="K20" s="370"/>
    </row>
    <row r="21" spans="1:7" s="49" customFormat="1" ht="30.75" customHeight="1">
      <c r="A21" s="130">
        <v>4750</v>
      </c>
      <c r="B21" s="120" t="s">
        <v>26</v>
      </c>
      <c r="C21" s="107"/>
      <c r="D21" s="268"/>
      <c r="E21" s="159"/>
      <c r="F21" s="306">
        <v>291</v>
      </c>
      <c r="G21" s="48"/>
    </row>
    <row r="22" spans="1:7" s="49" customFormat="1" ht="78" customHeight="1">
      <c r="A22" s="366">
        <v>75109</v>
      </c>
      <c r="B22" s="367" t="s">
        <v>118</v>
      </c>
      <c r="C22" s="365"/>
      <c r="D22" s="316"/>
      <c r="E22" s="317"/>
      <c r="F22" s="320">
        <f>SUM(F23:F27)</f>
        <v>7610</v>
      </c>
      <c r="G22" s="53">
        <f>SUM(G23:G27)</f>
        <v>7610</v>
      </c>
    </row>
    <row r="23" spans="1:7" s="49" customFormat="1" ht="18.75" customHeight="1">
      <c r="A23" s="368">
        <v>4170</v>
      </c>
      <c r="B23" s="145" t="s">
        <v>21</v>
      </c>
      <c r="C23" s="250"/>
      <c r="D23" s="268"/>
      <c r="E23" s="159"/>
      <c r="F23" s="306">
        <v>3100</v>
      </c>
      <c r="G23" s="48"/>
    </row>
    <row r="24" spans="1:7" s="49" customFormat="1" ht="15" customHeight="1">
      <c r="A24" s="368">
        <v>4210</v>
      </c>
      <c r="B24" s="132" t="s">
        <v>16</v>
      </c>
      <c r="C24" s="250"/>
      <c r="D24" s="268"/>
      <c r="E24" s="159"/>
      <c r="F24" s="306"/>
      <c r="G24" s="48">
        <v>4910</v>
      </c>
    </row>
    <row r="25" spans="1:7" s="49" customFormat="1" ht="17.25" customHeight="1">
      <c r="A25" s="368">
        <v>4300</v>
      </c>
      <c r="B25" s="88" t="s">
        <v>12</v>
      </c>
      <c r="C25" s="107"/>
      <c r="D25" s="268"/>
      <c r="E25" s="159"/>
      <c r="F25" s="306"/>
      <c r="G25" s="48">
        <v>2700</v>
      </c>
    </row>
    <row r="26" spans="1:7" s="49" customFormat="1" ht="33.75" customHeight="1">
      <c r="A26" s="368">
        <v>4740</v>
      </c>
      <c r="B26" s="109" t="s">
        <v>19</v>
      </c>
      <c r="C26" s="250"/>
      <c r="D26" s="268"/>
      <c r="E26" s="159"/>
      <c r="F26" s="306">
        <v>510</v>
      </c>
      <c r="G26" s="48"/>
    </row>
    <row r="27" spans="1:7" s="49" customFormat="1" ht="30" customHeight="1">
      <c r="A27" s="239">
        <v>4750</v>
      </c>
      <c r="B27" s="416" t="s">
        <v>26</v>
      </c>
      <c r="C27" s="417"/>
      <c r="D27" s="313"/>
      <c r="E27" s="314"/>
      <c r="F27" s="315">
        <v>4000</v>
      </c>
      <c r="G27" s="155"/>
    </row>
    <row r="28" spans="1:7" s="49" customFormat="1" ht="23.25" customHeight="1" thickBot="1">
      <c r="A28" s="423" t="s">
        <v>96</v>
      </c>
      <c r="B28" s="424" t="s">
        <v>39</v>
      </c>
      <c r="C28" s="425" t="s">
        <v>40</v>
      </c>
      <c r="D28" s="426">
        <f>D29</f>
        <v>17859</v>
      </c>
      <c r="E28" s="427">
        <f>E49</f>
        <v>2000</v>
      </c>
      <c r="F28" s="428">
        <f>F29</f>
        <v>22784</v>
      </c>
      <c r="G28" s="333">
        <f>G29+G49</f>
        <v>6925</v>
      </c>
    </row>
    <row r="29" spans="1:7" s="49" customFormat="1" ht="23.25" customHeight="1" thickTop="1">
      <c r="A29" s="131">
        <v>85203</v>
      </c>
      <c r="B29" s="307" t="s">
        <v>105</v>
      </c>
      <c r="C29" s="308"/>
      <c r="D29" s="303">
        <f>D30</f>
        <v>17859</v>
      </c>
      <c r="E29" s="304"/>
      <c r="F29" s="305">
        <f>F30+F31+F32+F45</f>
        <v>22784</v>
      </c>
      <c r="G29" s="47">
        <f>G30+G31+G32+G45</f>
        <v>4925</v>
      </c>
    </row>
    <row r="30" spans="1:7" s="49" customFormat="1" ht="63.75" customHeight="1">
      <c r="A30" s="130">
        <v>2010</v>
      </c>
      <c r="B30" s="286" t="s">
        <v>150</v>
      </c>
      <c r="C30" s="107"/>
      <c r="D30" s="268">
        <v>17859</v>
      </c>
      <c r="E30" s="159"/>
      <c r="F30" s="306"/>
      <c r="G30" s="48"/>
    </row>
    <row r="31" spans="1:7" s="49" customFormat="1" ht="46.5" customHeight="1">
      <c r="A31" s="130">
        <v>2820</v>
      </c>
      <c r="B31" s="79" t="s">
        <v>54</v>
      </c>
      <c r="C31" s="107"/>
      <c r="D31" s="268"/>
      <c r="E31" s="159"/>
      <c r="F31" s="306">
        <v>3791</v>
      </c>
      <c r="G31" s="48"/>
    </row>
    <row r="32" spans="1:7" s="49" customFormat="1" ht="15.75" customHeight="1">
      <c r="A32" s="130"/>
      <c r="B32" s="418" t="s">
        <v>124</v>
      </c>
      <c r="C32" s="108"/>
      <c r="D32" s="419"/>
      <c r="E32" s="420"/>
      <c r="F32" s="421">
        <f>SUM(F33:F44)</f>
        <v>14656</v>
      </c>
      <c r="G32" s="82">
        <f>SUM(G33:G44)</f>
        <v>2925</v>
      </c>
    </row>
    <row r="33" spans="1:7" s="49" customFormat="1" ht="26.25" customHeight="1">
      <c r="A33" s="130">
        <v>3020</v>
      </c>
      <c r="B33" s="148" t="s">
        <v>55</v>
      </c>
      <c r="C33" s="107"/>
      <c r="D33" s="268"/>
      <c r="E33" s="159"/>
      <c r="F33" s="306">
        <v>200</v>
      </c>
      <c r="G33" s="48"/>
    </row>
    <row r="34" spans="1:7" s="49" customFormat="1" ht="19.5" customHeight="1">
      <c r="A34" s="130">
        <v>4040</v>
      </c>
      <c r="B34" s="145" t="s">
        <v>43</v>
      </c>
      <c r="C34" s="107"/>
      <c r="D34" s="268"/>
      <c r="E34" s="159"/>
      <c r="F34" s="306">
        <v>1046</v>
      </c>
      <c r="G34" s="48"/>
    </row>
    <row r="35" spans="1:7" s="49" customFormat="1" ht="17.25" customHeight="1">
      <c r="A35" s="130">
        <v>4110</v>
      </c>
      <c r="B35" s="145" t="s">
        <v>20</v>
      </c>
      <c r="C35" s="107"/>
      <c r="D35" s="268"/>
      <c r="E35" s="159"/>
      <c r="F35" s="306">
        <v>2000</v>
      </c>
      <c r="G35" s="48"/>
    </row>
    <row r="36" spans="1:7" s="49" customFormat="1" ht="16.5" customHeight="1">
      <c r="A36" s="130">
        <v>4210</v>
      </c>
      <c r="B36" s="145" t="s">
        <v>41</v>
      </c>
      <c r="C36" s="107"/>
      <c r="D36" s="268"/>
      <c r="E36" s="159"/>
      <c r="F36" s="306"/>
      <c r="G36" s="48">
        <v>2000</v>
      </c>
    </row>
    <row r="37" spans="1:7" s="49" customFormat="1" ht="15.75" customHeight="1">
      <c r="A37" s="130">
        <v>4260</v>
      </c>
      <c r="B37" s="132" t="s">
        <v>30</v>
      </c>
      <c r="C37" s="107"/>
      <c r="D37" s="268"/>
      <c r="E37" s="159"/>
      <c r="F37" s="306"/>
      <c r="G37" s="48">
        <v>925</v>
      </c>
    </row>
    <row r="38" spans="1:7" s="49" customFormat="1" ht="16.5" customHeight="1">
      <c r="A38" s="130">
        <v>4280</v>
      </c>
      <c r="B38" s="132" t="s">
        <v>33</v>
      </c>
      <c r="C38" s="107"/>
      <c r="D38" s="268"/>
      <c r="E38" s="159"/>
      <c r="F38" s="306">
        <v>86</v>
      </c>
      <c r="G38" s="48"/>
    </row>
    <row r="39" spans="1:7" s="49" customFormat="1" ht="17.25" customHeight="1">
      <c r="A39" s="130">
        <v>4300</v>
      </c>
      <c r="B39" s="148" t="s">
        <v>12</v>
      </c>
      <c r="C39" s="107"/>
      <c r="D39" s="268"/>
      <c r="E39" s="159"/>
      <c r="F39" s="306">
        <v>4904</v>
      </c>
      <c r="G39" s="48"/>
    </row>
    <row r="40" spans="1:7" s="49" customFormat="1" ht="44.25" customHeight="1">
      <c r="A40" s="130">
        <v>4370</v>
      </c>
      <c r="B40" s="150" t="s">
        <v>34</v>
      </c>
      <c r="C40" s="107"/>
      <c r="D40" s="268"/>
      <c r="E40" s="159"/>
      <c r="F40" s="306">
        <v>650</v>
      </c>
      <c r="G40" s="48"/>
    </row>
    <row r="41" spans="1:7" s="49" customFormat="1" ht="29.25" customHeight="1">
      <c r="A41" s="130">
        <v>4400</v>
      </c>
      <c r="B41" s="88" t="s">
        <v>58</v>
      </c>
      <c r="C41" s="107"/>
      <c r="D41" s="268"/>
      <c r="E41" s="159"/>
      <c r="F41" s="306">
        <v>570</v>
      </c>
      <c r="G41" s="48"/>
    </row>
    <row r="42" spans="1:7" s="49" customFormat="1" ht="16.5" customHeight="1">
      <c r="A42" s="130">
        <v>4410</v>
      </c>
      <c r="B42" s="145" t="s">
        <v>17</v>
      </c>
      <c r="C42" s="107"/>
      <c r="D42" s="268"/>
      <c r="E42" s="159"/>
      <c r="F42" s="306">
        <v>100</v>
      </c>
      <c r="G42" s="48"/>
    </row>
    <row r="43" spans="1:7" s="49" customFormat="1" ht="15.75" customHeight="1">
      <c r="A43" s="130">
        <v>4430</v>
      </c>
      <c r="B43" s="79" t="s">
        <v>18</v>
      </c>
      <c r="C43" s="107"/>
      <c r="D43" s="268"/>
      <c r="E43" s="159"/>
      <c r="F43" s="306">
        <v>100</v>
      </c>
      <c r="G43" s="48"/>
    </row>
    <row r="44" spans="1:7" s="49" customFormat="1" ht="30.75" customHeight="1">
      <c r="A44" s="130">
        <v>4440</v>
      </c>
      <c r="B44" s="148" t="s">
        <v>53</v>
      </c>
      <c r="C44" s="107"/>
      <c r="D44" s="268"/>
      <c r="E44" s="159"/>
      <c r="F44" s="306">
        <v>5000</v>
      </c>
      <c r="G44" s="48"/>
    </row>
    <row r="45" spans="1:7" s="49" customFormat="1" ht="15.75" customHeight="1">
      <c r="A45" s="422"/>
      <c r="B45" s="418" t="s">
        <v>126</v>
      </c>
      <c r="C45" s="108"/>
      <c r="D45" s="419"/>
      <c r="E45" s="420"/>
      <c r="F45" s="421">
        <f>SUM(F46:F48)</f>
        <v>4337</v>
      </c>
      <c r="G45" s="82">
        <f>SUM(G46:G48)</f>
        <v>2000</v>
      </c>
    </row>
    <row r="46" spans="1:7" s="49" customFormat="1" ht="15.75" customHeight="1">
      <c r="A46" s="130">
        <v>4040</v>
      </c>
      <c r="B46" s="145" t="s">
        <v>151</v>
      </c>
      <c r="C46" s="107"/>
      <c r="D46" s="268"/>
      <c r="E46" s="159"/>
      <c r="F46" s="306">
        <v>592</v>
      </c>
      <c r="G46" s="48"/>
    </row>
    <row r="47" spans="1:7" s="49" customFormat="1" ht="16.5" customHeight="1">
      <c r="A47" s="130">
        <v>4260</v>
      </c>
      <c r="B47" s="132" t="s">
        <v>30</v>
      </c>
      <c r="C47" s="107"/>
      <c r="D47" s="268"/>
      <c r="E47" s="159"/>
      <c r="F47" s="306"/>
      <c r="G47" s="48">
        <v>2000</v>
      </c>
    </row>
    <row r="48" spans="1:10" s="49" customFormat="1" ht="16.5" customHeight="1">
      <c r="A48" s="239">
        <v>4300</v>
      </c>
      <c r="B48" s="379" t="s">
        <v>12</v>
      </c>
      <c r="C48" s="312"/>
      <c r="D48" s="313"/>
      <c r="E48" s="314"/>
      <c r="F48" s="315">
        <v>3745</v>
      </c>
      <c r="G48" s="155"/>
      <c r="J48" s="275"/>
    </row>
    <row r="49" spans="1:7" s="49" customFormat="1" ht="18" customHeight="1">
      <c r="A49" s="149">
        <v>85295</v>
      </c>
      <c r="B49" s="156" t="s">
        <v>15</v>
      </c>
      <c r="C49" s="152"/>
      <c r="D49" s="319"/>
      <c r="E49" s="158">
        <f>E50</f>
        <v>2000</v>
      </c>
      <c r="F49" s="320"/>
      <c r="G49" s="53">
        <f>G51</f>
        <v>2000</v>
      </c>
    </row>
    <row r="50" spans="1:7" s="49" customFormat="1" ht="66" customHeight="1">
      <c r="A50" s="130">
        <v>2010</v>
      </c>
      <c r="B50" s="286" t="s">
        <v>150</v>
      </c>
      <c r="C50" s="309"/>
      <c r="D50" s="310"/>
      <c r="E50" s="159">
        <v>2000</v>
      </c>
      <c r="F50" s="311"/>
      <c r="G50" s="153"/>
    </row>
    <row r="51" spans="1:7" s="49" customFormat="1" ht="18.75" customHeight="1" thickBot="1">
      <c r="A51" s="24">
        <v>3110</v>
      </c>
      <c r="B51" s="120" t="s">
        <v>99</v>
      </c>
      <c r="C51" s="251"/>
      <c r="D51" s="268"/>
      <c r="E51" s="159"/>
      <c r="F51" s="306"/>
      <c r="G51" s="48">
        <v>2000</v>
      </c>
    </row>
    <row r="52" spans="1:7" s="28" customFormat="1" ht="21.75" customHeight="1" thickBot="1" thickTop="1">
      <c r="A52" s="26"/>
      <c r="B52" s="27" t="s">
        <v>22</v>
      </c>
      <c r="C52" s="252"/>
      <c r="D52" s="321">
        <f>D11+D28</f>
        <v>20919</v>
      </c>
      <c r="E52" s="322">
        <f>E11+E28</f>
        <v>2000</v>
      </c>
      <c r="F52" s="323">
        <f>F11+F28</f>
        <v>33454</v>
      </c>
      <c r="G52" s="324">
        <f>+G28+G11</f>
        <v>14535</v>
      </c>
    </row>
    <row r="53" spans="1:7" ht="21.75" customHeight="1" thickBot="1" thickTop="1">
      <c r="A53" s="341"/>
      <c r="B53" s="342" t="s">
        <v>23</v>
      </c>
      <c r="C53" s="343"/>
      <c r="D53" s="505">
        <f>E52-D52</f>
        <v>-18919</v>
      </c>
      <c r="E53" s="506"/>
      <c r="F53" s="503">
        <f>G52-F52</f>
        <v>-18919</v>
      </c>
      <c r="G53" s="504"/>
    </row>
  </sheetData>
  <mergeCells count="4">
    <mergeCell ref="D8:E8"/>
    <mergeCell ref="F8:G8"/>
    <mergeCell ref="F53:G53"/>
    <mergeCell ref="D53:E53"/>
  </mergeCells>
  <printOptions/>
  <pageMargins left="0.3937007874015748" right="0.3937007874015748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7">
      <selection activeCell="I26" sqref="I26"/>
    </sheetView>
  </sheetViews>
  <sheetFormatPr defaultColWidth="9.140625" defaultRowHeight="12.75"/>
  <cols>
    <col min="1" max="1" width="6.8515625" style="77" customWidth="1"/>
    <col min="2" max="2" width="39.8515625" style="77" customWidth="1"/>
    <col min="3" max="3" width="6.00390625" style="78" customWidth="1"/>
    <col min="4" max="4" width="11.57421875" style="78" customWidth="1"/>
    <col min="5" max="5" width="11.140625" style="77" customWidth="1"/>
    <col min="6" max="6" width="12.28125" style="77" customWidth="1"/>
    <col min="7" max="7" width="12.140625" style="77" customWidth="1"/>
    <col min="8" max="16384" width="10.00390625" style="77" customWidth="1"/>
  </cols>
  <sheetData>
    <row r="1" spans="3:6" s="63" customFormat="1" ht="13.5" customHeight="1">
      <c r="C1" s="54"/>
      <c r="D1" s="54"/>
      <c r="E1" s="3"/>
      <c r="F1" s="3" t="s">
        <v>38</v>
      </c>
    </row>
    <row r="2" spans="1:6" s="63" customFormat="1" ht="13.5" customHeight="1">
      <c r="A2" s="64"/>
      <c r="B2" s="65"/>
      <c r="C2" s="66"/>
      <c r="D2" s="66"/>
      <c r="E2" s="7"/>
      <c r="F2" s="7" t="s">
        <v>137</v>
      </c>
    </row>
    <row r="3" spans="1:6" s="63" customFormat="1" ht="13.5" customHeight="1">
      <c r="A3" s="64"/>
      <c r="B3" s="65"/>
      <c r="C3" s="66"/>
      <c r="D3" s="66"/>
      <c r="E3" s="8"/>
      <c r="F3" s="8" t="s">
        <v>1</v>
      </c>
    </row>
    <row r="4" spans="1:6" s="63" customFormat="1" ht="13.5" customHeight="1">
      <c r="A4" s="64"/>
      <c r="B4" s="65"/>
      <c r="C4" s="66"/>
      <c r="D4" s="66"/>
      <c r="E4" s="8"/>
      <c r="F4" s="8" t="s">
        <v>88</v>
      </c>
    </row>
    <row r="5" spans="1:7" s="63" customFormat="1" ht="15.75" customHeight="1">
      <c r="A5" s="64"/>
      <c r="B5" s="65"/>
      <c r="C5" s="66"/>
      <c r="D5" s="66"/>
      <c r="E5" s="67"/>
      <c r="F5" s="67"/>
      <c r="G5" s="7"/>
    </row>
    <row r="6" spans="1:7" s="63" customFormat="1" ht="60.75" customHeight="1">
      <c r="A6" s="68" t="s">
        <v>106</v>
      </c>
      <c r="B6" s="69"/>
      <c r="C6" s="70"/>
      <c r="D6" s="70"/>
      <c r="E6" s="71"/>
      <c r="F6" s="71"/>
      <c r="G6" s="72"/>
    </row>
    <row r="7" spans="1:7" s="63" customFormat="1" ht="14.25" customHeight="1" thickBot="1">
      <c r="A7" s="68"/>
      <c r="B7" s="69"/>
      <c r="C7" s="66"/>
      <c r="D7" s="66"/>
      <c r="E7" s="67"/>
      <c r="F7" s="67"/>
      <c r="G7" s="134" t="s">
        <v>2</v>
      </c>
    </row>
    <row r="8" spans="1:7" s="73" customFormat="1" ht="27" customHeight="1">
      <c r="A8" s="39" t="s">
        <v>3</v>
      </c>
      <c r="B8" s="12" t="s">
        <v>4</v>
      </c>
      <c r="C8" s="178" t="s">
        <v>5</v>
      </c>
      <c r="D8" s="499" t="s">
        <v>37</v>
      </c>
      <c r="E8" s="509"/>
      <c r="F8" s="501" t="s">
        <v>6</v>
      </c>
      <c r="G8" s="502"/>
    </row>
    <row r="9" spans="1:7" s="73" customFormat="1" ht="18.75" customHeight="1">
      <c r="A9" s="41" t="s">
        <v>7</v>
      </c>
      <c r="B9" s="74"/>
      <c r="C9" s="179" t="s">
        <v>8</v>
      </c>
      <c r="D9" s="244" t="s">
        <v>9</v>
      </c>
      <c r="E9" s="491" t="s">
        <v>10</v>
      </c>
      <c r="F9" s="166" t="s">
        <v>9</v>
      </c>
      <c r="G9" s="15" t="s">
        <v>10</v>
      </c>
    </row>
    <row r="10" spans="1:7" s="18" customFormat="1" ht="11.25" customHeight="1" thickBot="1">
      <c r="A10" s="75">
        <v>1</v>
      </c>
      <c r="B10" s="17">
        <v>2</v>
      </c>
      <c r="C10" s="16">
        <v>3</v>
      </c>
      <c r="D10" s="17">
        <v>4</v>
      </c>
      <c r="E10" s="16">
        <v>5</v>
      </c>
      <c r="F10" s="412">
        <v>6</v>
      </c>
      <c r="G10" s="413">
        <v>7</v>
      </c>
    </row>
    <row r="11" spans="1:7" s="18" customFormat="1" ht="33.75" customHeight="1" thickBot="1" thickTop="1">
      <c r="A11" s="135" t="s">
        <v>44</v>
      </c>
      <c r="B11" s="136" t="s">
        <v>29</v>
      </c>
      <c r="C11" s="364" t="s">
        <v>45</v>
      </c>
      <c r="D11" s="456"/>
      <c r="E11" s="329">
        <f>E12+E17</f>
        <v>47430</v>
      </c>
      <c r="F11" s="168">
        <f>F12</f>
        <v>38969</v>
      </c>
      <c r="G11" s="112">
        <f>G12+G17</f>
        <v>86399</v>
      </c>
    </row>
    <row r="12" spans="1:7" s="18" customFormat="1" ht="28.5" customHeight="1" thickTop="1">
      <c r="A12" s="137" t="s">
        <v>46</v>
      </c>
      <c r="B12" s="138" t="s">
        <v>47</v>
      </c>
      <c r="C12" s="181"/>
      <c r="D12" s="457"/>
      <c r="E12" s="330">
        <f>SUM(E13:E15)</f>
        <v>37000</v>
      </c>
      <c r="F12" s="431">
        <f>F14</f>
        <v>38969</v>
      </c>
      <c r="G12" s="429">
        <f>SUM(G13:G16)</f>
        <v>75969</v>
      </c>
    </row>
    <row r="13" spans="1:7" s="18" customFormat="1" ht="61.5" customHeight="1">
      <c r="A13" s="139" t="s">
        <v>107</v>
      </c>
      <c r="B13" s="286" t="s">
        <v>153</v>
      </c>
      <c r="C13" s="180"/>
      <c r="D13" s="458"/>
      <c r="E13" s="171">
        <v>37000</v>
      </c>
      <c r="F13" s="177"/>
      <c r="G13" s="25"/>
    </row>
    <row r="14" spans="1:7" s="18" customFormat="1" ht="30.75" customHeight="1">
      <c r="A14" s="139" t="s">
        <v>135</v>
      </c>
      <c r="B14" s="120" t="s">
        <v>154</v>
      </c>
      <c r="C14" s="180"/>
      <c r="D14" s="458"/>
      <c r="E14" s="171"/>
      <c r="F14" s="177">
        <v>38969</v>
      </c>
      <c r="G14" s="25"/>
    </row>
    <row r="15" spans="1:7" s="18" customFormat="1" ht="19.5" customHeight="1">
      <c r="A15" s="139" t="s">
        <v>42</v>
      </c>
      <c r="B15" s="120" t="s">
        <v>16</v>
      </c>
      <c r="C15" s="180"/>
      <c r="D15" s="458"/>
      <c r="E15" s="171"/>
      <c r="F15" s="177"/>
      <c r="G15" s="25">
        <f>17000+38969</f>
        <v>55969</v>
      </c>
    </row>
    <row r="16" spans="1:9" s="18" customFormat="1" ht="15.75" customHeight="1">
      <c r="A16" s="139" t="s">
        <v>134</v>
      </c>
      <c r="B16" s="140" t="s">
        <v>60</v>
      </c>
      <c r="C16" s="180"/>
      <c r="D16" s="458"/>
      <c r="E16" s="171"/>
      <c r="F16" s="177"/>
      <c r="G16" s="25">
        <v>20000</v>
      </c>
      <c r="I16" s="436"/>
    </row>
    <row r="17" spans="1:7" s="18" customFormat="1" ht="20.25" customHeight="1">
      <c r="A17" s="325" t="s">
        <v>109</v>
      </c>
      <c r="B17" s="326" t="s">
        <v>152</v>
      </c>
      <c r="C17" s="327"/>
      <c r="D17" s="459"/>
      <c r="E17" s="351">
        <f>E18</f>
        <v>10430</v>
      </c>
      <c r="F17" s="281"/>
      <c r="G17" s="282">
        <f>SUM(G18:G21)</f>
        <v>10430</v>
      </c>
    </row>
    <row r="18" spans="1:7" s="18" customFormat="1" ht="57.75" customHeight="1">
      <c r="A18" s="139" t="s">
        <v>107</v>
      </c>
      <c r="B18" s="286" t="s">
        <v>108</v>
      </c>
      <c r="C18" s="180"/>
      <c r="D18" s="458"/>
      <c r="E18" s="171">
        <v>10430</v>
      </c>
      <c r="F18" s="177"/>
      <c r="G18" s="25"/>
    </row>
    <row r="19" spans="1:7" s="18" customFormat="1" ht="18.75" customHeight="1">
      <c r="A19" s="139" t="s">
        <v>42</v>
      </c>
      <c r="B19" s="120" t="s">
        <v>16</v>
      </c>
      <c r="C19" s="180"/>
      <c r="D19" s="458"/>
      <c r="E19" s="171"/>
      <c r="F19" s="177"/>
      <c r="G19" s="25">
        <v>9355</v>
      </c>
    </row>
    <row r="20" spans="1:7" s="18" customFormat="1" ht="18.75" customHeight="1">
      <c r="A20" s="139" t="s">
        <v>48</v>
      </c>
      <c r="B20" s="120" t="s">
        <v>33</v>
      </c>
      <c r="C20" s="180"/>
      <c r="D20" s="458"/>
      <c r="E20" s="171"/>
      <c r="F20" s="177"/>
      <c r="G20" s="25">
        <v>833</v>
      </c>
    </row>
    <row r="21" spans="1:7" s="18" customFormat="1" ht="18" customHeight="1" thickBot="1">
      <c r="A21" s="139" t="s">
        <v>136</v>
      </c>
      <c r="B21" s="120" t="s">
        <v>12</v>
      </c>
      <c r="C21" s="180"/>
      <c r="D21" s="458"/>
      <c r="E21" s="171"/>
      <c r="F21" s="177"/>
      <c r="G21" s="25">
        <v>242</v>
      </c>
    </row>
    <row r="22" spans="1:7" s="18" customFormat="1" ht="18" customHeight="1" thickBot="1" thickTop="1">
      <c r="A22" s="461" t="s">
        <v>141</v>
      </c>
      <c r="B22" s="402" t="s">
        <v>142</v>
      </c>
      <c r="C22" s="85" t="s">
        <v>40</v>
      </c>
      <c r="D22" s="300">
        <f>D23</f>
        <v>4500</v>
      </c>
      <c r="E22" s="462"/>
      <c r="F22" s="450">
        <f>F23</f>
        <v>4500</v>
      </c>
      <c r="G22" s="451"/>
    </row>
    <row r="23" spans="1:7" s="18" customFormat="1" ht="47.25" customHeight="1" thickTop="1">
      <c r="A23" s="464" t="s">
        <v>143</v>
      </c>
      <c r="B23" s="307" t="s">
        <v>144</v>
      </c>
      <c r="C23" s="465"/>
      <c r="D23" s="303">
        <f>D24+D25</f>
        <v>4500</v>
      </c>
      <c r="E23" s="466"/>
      <c r="F23" s="454">
        <f>F25</f>
        <v>4500</v>
      </c>
      <c r="G23" s="455"/>
    </row>
    <row r="24" spans="1:7" s="18" customFormat="1" ht="60" customHeight="1">
      <c r="A24" s="460" t="s">
        <v>107</v>
      </c>
      <c r="B24" s="286" t="s">
        <v>108</v>
      </c>
      <c r="C24" s="458"/>
      <c r="D24" s="467">
        <v>4500</v>
      </c>
      <c r="E24" s="171"/>
      <c r="F24" s="177"/>
      <c r="G24" s="25"/>
    </row>
    <row r="25" spans="1:7" s="18" customFormat="1" ht="18" customHeight="1" thickBot="1">
      <c r="A25" s="24">
        <v>3110</v>
      </c>
      <c r="B25" s="120" t="s">
        <v>99</v>
      </c>
      <c r="C25" s="120"/>
      <c r="D25" s="463"/>
      <c r="E25" s="171"/>
      <c r="F25" s="177">
        <v>4500</v>
      </c>
      <c r="G25" s="25"/>
    </row>
    <row r="26" spans="1:7" s="28" customFormat="1" ht="24.75" customHeight="1" thickBot="1" thickTop="1">
      <c r="A26" s="26"/>
      <c r="B26" s="27" t="s">
        <v>22</v>
      </c>
      <c r="C26" s="182"/>
      <c r="D26" s="321">
        <f>D22</f>
        <v>4500</v>
      </c>
      <c r="E26" s="345">
        <f>E11</f>
        <v>47430</v>
      </c>
      <c r="F26" s="432">
        <f>F11+F22</f>
        <v>43469</v>
      </c>
      <c r="G26" s="430">
        <f>G11+G22</f>
        <v>86399</v>
      </c>
    </row>
    <row r="27" spans="1:7" ht="20.25" customHeight="1" thickBot="1" thickTop="1">
      <c r="A27" s="433"/>
      <c r="B27" s="434" t="s">
        <v>23</v>
      </c>
      <c r="C27" s="435"/>
      <c r="D27" s="510">
        <f>E26-D26</f>
        <v>42930</v>
      </c>
      <c r="E27" s="511"/>
      <c r="F27" s="507">
        <f>G26-F26</f>
        <v>42930</v>
      </c>
      <c r="G27" s="508"/>
    </row>
    <row r="28" spans="5:7" ht="15.75">
      <c r="E28" s="1"/>
      <c r="F28" s="1"/>
      <c r="G28" s="1"/>
    </row>
    <row r="29" spans="5:7" ht="15.75">
      <c r="E29" s="1"/>
      <c r="F29" s="1"/>
      <c r="G29" s="1"/>
    </row>
    <row r="30" spans="5:7" ht="15.75">
      <c r="E30" s="1"/>
      <c r="F30" s="1"/>
      <c r="G30" s="1"/>
    </row>
    <row r="31" spans="5:7" ht="15.75">
      <c r="E31" s="1"/>
      <c r="F31" s="1"/>
      <c r="G31" s="1"/>
    </row>
    <row r="32" spans="5:7" ht="15.75">
      <c r="E32" s="1"/>
      <c r="F32" s="1"/>
      <c r="G32" s="1"/>
    </row>
    <row r="33" spans="5:7" ht="15.75">
      <c r="E33" s="1"/>
      <c r="F33" s="1"/>
      <c r="G33" s="1"/>
    </row>
    <row r="34" spans="5:7" ht="15.75">
      <c r="E34" s="1"/>
      <c r="F34" s="1"/>
      <c r="G34" s="1"/>
    </row>
    <row r="35" spans="5:7" ht="15.75">
      <c r="E35" s="1"/>
      <c r="F35" s="1"/>
      <c r="G35" s="1"/>
    </row>
    <row r="36" spans="5:7" ht="15.75">
      <c r="E36" s="1"/>
      <c r="F36" s="1"/>
      <c r="G36" s="1"/>
    </row>
    <row r="37" spans="5:7" ht="15.75">
      <c r="E37" s="1"/>
      <c r="F37" s="1"/>
      <c r="G37" s="1"/>
    </row>
    <row r="38" spans="5:7" ht="15.75">
      <c r="E38" s="1"/>
      <c r="F38" s="1"/>
      <c r="G38" s="1"/>
    </row>
    <row r="39" spans="5:7" ht="15.75">
      <c r="E39" s="1"/>
      <c r="F39" s="1"/>
      <c r="G39" s="1"/>
    </row>
    <row r="40" spans="5:7" ht="15.75">
      <c r="E40" s="1"/>
      <c r="F40" s="1"/>
      <c r="G40" s="1"/>
    </row>
    <row r="41" spans="5:7" ht="15.75">
      <c r="E41" s="1"/>
      <c r="F41" s="1"/>
      <c r="G41" s="1"/>
    </row>
    <row r="42" spans="5:7" ht="15.75">
      <c r="E42" s="1"/>
      <c r="F42" s="1"/>
      <c r="G42" s="1"/>
    </row>
    <row r="43" spans="5:7" ht="15.75">
      <c r="E43" s="1"/>
      <c r="F43" s="1"/>
      <c r="G43" s="1"/>
    </row>
    <row r="44" spans="5:7" ht="15.75">
      <c r="E44" s="1"/>
      <c r="F44" s="1"/>
      <c r="G44" s="1"/>
    </row>
    <row r="45" spans="5:7" ht="15.75">
      <c r="E45" s="1"/>
      <c r="F45" s="1"/>
      <c r="G45" s="1"/>
    </row>
    <row r="46" spans="5:7" ht="15.75">
      <c r="E46" s="1"/>
      <c r="F46" s="1"/>
      <c r="G46" s="1"/>
    </row>
    <row r="47" spans="5:7" ht="15.75">
      <c r="E47" s="1"/>
      <c r="F47" s="1"/>
      <c r="G47" s="1"/>
    </row>
    <row r="48" spans="5:7" ht="15.75">
      <c r="E48" s="1"/>
      <c r="F48" s="1"/>
      <c r="G48" s="1"/>
    </row>
    <row r="49" spans="5:7" ht="15.75">
      <c r="E49" s="1"/>
      <c r="F49" s="1"/>
      <c r="G49" s="1"/>
    </row>
    <row r="50" spans="5:7" ht="15.75">
      <c r="E50" s="1"/>
      <c r="F50" s="1"/>
      <c r="G50" s="1"/>
    </row>
    <row r="51" spans="5:7" ht="15.75">
      <c r="E51" s="1"/>
      <c r="F51" s="1"/>
      <c r="G51" s="1"/>
    </row>
    <row r="52" spans="5:7" ht="15.75">
      <c r="E52" s="1"/>
      <c r="F52" s="1"/>
      <c r="G52" s="1"/>
    </row>
    <row r="53" spans="5:7" ht="15.75">
      <c r="E53" s="1"/>
      <c r="F53" s="1"/>
      <c r="G53" s="1"/>
    </row>
    <row r="54" spans="5:7" ht="15.75">
      <c r="E54" s="1"/>
      <c r="F54" s="1"/>
      <c r="G54" s="1"/>
    </row>
  </sheetData>
  <mergeCells count="4">
    <mergeCell ref="F8:G8"/>
    <mergeCell ref="F27:G27"/>
    <mergeCell ref="D8:E8"/>
    <mergeCell ref="D27:E27"/>
  </mergeCells>
  <printOptions horizontalCentered="1"/>
  <pageMargins left="0" right="0" top="0.984251968503937" bottom="0.53" header="0.5118110236220472" footer="0.5118110236220472"/>
  <pageSetup firstPageNumber="11" useFirstPageNumber="1" horizontalDpi="600" verticalDpi="600" orientation="portrait" paperSize="9" r:id="rId1"/>
  <headerFooter alignWithMargins="0">
    <oddHeader>&amp;C&amp;"Calibri,Standardowy"&amp;P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31" sqref="B31"/>
    </sheetView>
  </sheetViews>
  <sheetFormatPr defaultColWidth="9.140625" defaultRowHeight="12.75"/>
  <cols>
    <col min="1" max="1" width="7.57421875" style="0" customWidth="1"/>
    <col min="2" max="2" width="42.00390625" style="0" customWidth="1"/>
    <col min="3" max="3" width="7.57421875" style="0" customWidth="1"/>
    <col min="4" max="4" width="15.57421875" style="0" customWidth="1"/>
    <col min="5" max="5" width="15.421875" style="0" customWidth="1"/>
  </cols>
  <sheetData>
    <row r="1" spans="1:5" ht="15.75">
      <c r="A1" s="63"/>
      <c r="B1" s="63"/>
      <c r="C1" s="257"/>
      <c r="D1" s="3" t="s">
        <v>89</v>
      </c>
      <c r="E1" s="3"/>
    </row>
    <row r="2" spans="1:5" ht="12.75" customHeight="1">
      <c r="A2" s="64"/>
      <c r="B2" s="65"/>
      <c r="C2" s="67"/>
      <c r="D2" s="7" t="s">
        <v>138</v>
      </c>
      <c r="E2" s="7"/>
    </row>
    <row r="3" spans="1:5" ht="12" customHeight="1">
      <c r="A3" s="64"/>
      <c r="B3" s="65"/>
      <c r="C3" s="67"/>
      <c r="D3" s="8" t="s">
        <v>90</v>
      </c>
      <c r="E3" s="8"/>
    </row>
    <row r="4" spans="1:5" ht="12.75" customHeight="1">
      <c r="A4" s="64"/>
      <c r="B4" s="65"/>
      <c r="C4" s="67"/>
      <c r="D4" s="8" t="s">
        <v>139</v>
      </c>
      <c r="E4" s="8"/>
    </row>
    <row r="5" spans="1:5" ht="18.75">
      <c r="A5" s="64"/>
      <c r="B5" s="65"/>
      <c r="C5" s="67"/>
      <c r="D5" s="67"/>
      <c r="E5" s="63"/>
    </row>
    <row r="6" spans="1:5" ht="58.5" customHeight="1">
      <c r="A6" s="68" t="s">
        <v>110</v>
      </c>
      <c r="B6" s="69"/>
      <c r="C6" s="71"/>
      <c r="D6" s="71"/>
      <c r="E6" s="258"/>
    </row>
    <row r="7" spans="1:5" ht="15" customHeight="1" thickBot="1">
      <c r="A7" s="68"/>
      <c r="B7" s="69"/>
      <c r="C7" s="67"/>
      <c r="D7" s="67"/>
      <c r="E7" s="134" t="s">
        <v>2</v>
      </c>
    </row>
    <row r="8" spans="1:5" ht="22.5">
      <c r="A8" s="259" t="s">
        <v>3</v>
      </c>
      <c r="B8" s="260" t="s">
        <v>4</v>
      </c>
      <c r="C8" s="242" t="s">
        <v>5</v>
      </c>
      <c r="D8" s="328" t="s">
        <v>37</v>
      </c>
      <c r="E8" s="437" t="s">
        <v>6</v>
      </c>
    </row>
    <row r="9" spans="1:5" ht="21">
      <c r="A9" s="261" t="s">
        <v>7</v>
      </c>
      <c r="B9" s="262"/>
      <c r="C9" s="263" t="s">
        <v>8</v>
      </c>
      <c r="D9" s="354" t="s">
        <v>10</v>
      </c>
      <c r="E9" s="359" t="s">
        <v>10</v>
      </c>
    </row>
    <row r="10" spans="1:5" ht="12" customHeight="1" thickBot="1">
      <c r="A10" s="264">
        <v>1</v>
      </c>
      <c r="B10" s="265">
        <v>2</v>
      </c>
      <c r="C10" s="265">
        <v>3</v>
      </c>
      <c r="D10" s="355">
        <v>4</v>
      </c>
      <c r="E10" s="360">
        <v>5</v>
      </c>
    </row>
    <row r="11" spans="1:5" ht="23.25" customHeight="1" thickBot="1" thickTop="1">
      <c r="A11" s="19">
        <v>710</v>
      </c>
      <c r="B11" s="266" t="s">
        <v>111</v>
      </c>
      <c r="C11" s="492" t="s">
        <v>57</v>
      </c>
      <c r="D11" s="329">
        <f>D12</f>
        <v>2000</v>
      </c>
      <c r="E11" s="352">
        <f>E12</f>
        <v>2000</v>
      </c>
    </row>
    <row r="12" spans="1:5" ht="21" customHeight="1" thickTop="1">
      <c r="A12" s="113">
        <v>71035</v>
      </c>
      <c r="B12" s="255" t="s">
        <v>112</v>
      </c>
      <c r="C12" s="267"/>
      <c r="D12" s="330">
        <f>D13</f>
        <v>2000</v>
      </c>
      <c r="E12" s="353">
        <f>SUM(E14:E14)</f>
        <v>2000</v>
      </c>
    </row>
    <row r="13" spans="1:5" ht="63" customHeight="1">
      <c r="A13" s="139" t="s">
        <v>113</v>
      </c>
      <c r="B13" s="286" t="s">
        <v>155</v>
      </c>
      <c r="C13" s="108"/>
      <c r="D13" s="356">
        <v>2000</v>
      </c>
      <c r="E13" s="361"/>
    </row>
    <row r="14" spans="1:5" ht="15.75" thickBot="1">
      <c r="A14" s="269">
        <v>4300</v>
      </c>
      <c r="B14" s="270" t="s">
        <v>12</v>
      </c>
      <c r="C14" s="271"/>
      <c r="D14" s="357"/>
      <c r="E14" s="362">
        <v>2000</v>
      </c>
    </row>
    <row r="15" spans="1:5" ht="24.75" customHeight="1" thickBot="1" thickTop="1">
      <c r="A15" s="272"/>
      <c r="B15" s="273" t="s">
        <v>22</v>
      </c>
      <c r="C15" s="344"/>
      <c r="D15" s="358">
        <f>D11</f>
        <v>2000</v>
      </c>
      <c r="E15" s="363">
        <f>E11</f>
        <v>2000</v>
      </c>
    </row>
    <row r="16" ht="13.5" thickTop="1"/>
  </sheetData>
  <printOptions/>
  <pageMargins left="0.5905511811023623" right="0.5905511811023623" top="0.984251968503937" bottom="0.984251968503937" header="0.5118110236220472" footer="0.5118110236220472"/>
  <pageSetup firstPageNumber="12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G33" sqref="G33"/>
    </sheetView>
  </sheetViews>
  <sheetFormatPr defaultColWidth="9.140625" defaultRowHeight="12.75"/>
  <cols>
    <col min="1" max="1" width="6.421875" style="183" customWidth="1"/>
    <col min="2" max="2" width="49.28125" style="183" customWidth="1"/>
    <col min="3" max="3" width="14.421875" style="183" customWidth="1"/>
    <col min="4" max="4" width="14.7109375" style="183" customWidth="1"/>
    <col min="5" max="16384" width="9.140625" style="183" customWidth="1"/>
  </cols>
  <sheetData>
    <row r="1" ht="12.75">
      <c r="C1" s="3" t="s">
        <v>91</v>
      </c>
    </row>
    <row r="2" ht="14.25" customHeight="1">
      <c r="C2" s="7" t="s">
        <v>86</v>
      </c>
    </row>
    <row r="3" spans="1:4" ht="15.75" customHeight="1">
      <c r="A3" s="184"/>
      <c r="B3" s="184"/>
      <c r="C3" s="8" t="s">
        <v>1</v>
      </c>
      <c r="D3" s="185"/>
    </row>
    <row r="4" spans="1:4" ht="13.5" customHeight="1">
      <c r="A4" s="184"/>
      <c r="B4" s="184"/>
      <c r="C4" s="8" t="s">
        <v>87</v>
      </c>
      <c r="D4" s="185"/>
    </row>
    <row r="5" spans="1:4" ht="6.75" customHeight="1">
      <c r="A5" s="184"/>
      <c r="B5" s="184"/>
      <c r="C5" s="186"/>
      <c r="D5" s="185"/>
    </row>
    <row r="6" spans="1:4" ht="17.25" customHeight="1">
      <c r="A6" s="187" t="s">
        <v>63</v>
      </c>
      <c r="B6" s="188"/>
      <c r="C6" s="188"/>
      <c r="D6" s="185"/>
    </row>
    <row r="7" spans="1:4" ht="17.25" customHeight="1">
      <c r="A7" s="187" t="s">
        <v>64</v>
      </c>
      <c r="B7" s="188"/>
      <c r="C7" s="184"/>
      <c r="D7" s="185"/>
    </row>
    <row r="8" spans="1:4" ht="17.25" customHeight="1">
      <c r="A8" s="189" t="s">
        <v>65</v>
      </c>
      <c r="B8" s="188"/>
      <c r="C8" s="184"/>
      <c r="D8" s="185"/>
    </row>
    <row r="9" spans="1:4" ht="17.25" customHeight="1">
      <c r="A9" s="189" t="s">
        <v>66</v>
      </c>
      <c r="B9" s="188"/>
      <c r="C9" s="184"/>
      <c r="D9" s="185"/>
    </row>
    <row r="10" ht="18" customHeight="1" thickBot="1">
      <c r="D10" s="190" t="s">
        <v>2</v>
      </c>
    </row>
    <row r="11" spans="1:4" ht="28.5" customHeight="1" thickBot="1">
      <c r="A11" s="191" t="s">
        <v>67</v>
      </c>
      <c r="B11" s="192" t="s">
        <v>68</v>
      </c>
      <c r="C11" s="192" t="s">
        <v>69</v>
      </c>
      <c r="D11" s="193" t="s">
        <v>70</v>
      </c>
    </row>
    <row r="12" spans="1:4" s="197" customFormat="1" ht="12" customHeight="1" thickBot="1" thickTop="1">
      <c r="A12" s="194">
        <v>1</v>
      </c>
      <c r="B12" s="195">
        <v>2</v>
      </c>
      <c r="C12" s="195">
        <v>3</v>
      </c>
      <c r="D12" s="196">
        <v>4</v>
      </c>
    </row>
    <row r="13" spans="1:4" s="57" customFormat="1" ht="45" customHeight="1" thickTop="1">
      <c r="A13" s="198">
        <v>952</v>
      </c>
      <c r="B13" s="199" t="s">
        <v>71</v>
      </c>
      <c r="C13" s="200">
        <f>SUM(C16:C19)</f>
        <v>60410000</v>
      </c>
      <c r="D13" s="201"/>
    </row>
    <row r="14" spans="1:4" ht="9.75" customHeight="1">
      <c r="A14" s="202"/>
      <c r="B14" s="203" t="s">
        <v>72</v>
      </c>
      <c r="C14" s="204"/>
      <c r="D14" s="205"/>
    </row>
    <row r="15" spans="1:4" ht="12" customHeight="1">
      <c r="A15" s="202"/>
      <c r="B15" s="203"/>
      <c r="C15" s="204"/>
      <c r="D15" s="205"/>
    </row>
    <row r="16" spans="1:4" ht="20.25" customHeight="1">
      <c r="A16" s="202"/>
      <c r="B16" s="206" t="s">
        <v>73</v>
      </c>
      <c r="C16" s="207">
        <v>60000000</v>
      </c>
      <c r="D16" s="205"/>
    </row>
    <row r="17" spans="1:4" ht="14.25" customHeight="1">
      <c r="A17" s="202"/>
      <c r="B17" s="206" t="s">
        <v>74</v>
      </c>
      <c r="C17" s="207">
        <v>50000</v>
      </c>
      <c r="D17" s="208"/>
    </row>
    <row r="18" spans="1:4" ht="13.5" customHeight="1">
      <c r="A18" s="202"/>
      <c r="B18" s="206" t="s">
        <v>74</v>
      </c>
      <c r="C18" s="209">
        <v>360000</v>
      </c>
      <c r="D18" s="205"/>
    </row>
    <row r="19" spans="1:4" ht="6" customHeight="1">
      <c r="A19" s="202"/>
      <c r="B19" s="210"/>
      <c r="C19" s="211"/>
      <c r="D19" s="208"/>
    </row>
    <row r="20" spans="1:4" s="57" customFormat="1" ht="24.75" customHeight="1">
      <c r="A20" s="198">
        <v>955</v>
      </c>
      <c r="B20" s="212" t="s">
        <v>75</v>
      </c>
      <c r="C20" s="213">
        <f>19799140-50000-360000-180793-18782</f>
        <v>19189565</v>
      </c>
      <c r="D20" s="214"/>
    </row>
    <row r="21" spans="1:4" s="57" customFormat="1" ht="16.5" customHeight="1">
      <c r="A21" s="215"/>
      <c r="B21" s="216"/>
      <c r="C21" s="217"/>
      <c r="D21" s="201"/>
    </row>
    <row r="22" spans="1:4" s="57" customFormat="1" ht="15">
      <c r="A22" s="198">
        <v>992</v>
      </c>
      <c r="B22" s="212" t="s">
        <v>76</v>
      </c>
      <c r="C22" s="218"/>
      <c r="D22" s="219">
        <f>SUM(D24:D28)</f>
        <v>12170700</v>
      </c>
    </row>
    <row r="23" spans="1:4" ht="15.75" customHeight="1">
      <c r="A23" s="202"/>
      <c r="B23" s="203" t="s">
        <v>72</v>
      </c>
      <c r="C23" s="220"/>
      <c r="D23" s="221"/>
    </row>
    <row r="24" spans="1:4" ht="20.25" customHeight="1">
      <c r="A24" s="202"/>
      <c r="B24" s="222" t="s">
        <v>77</v>
      </c>
      <c r="C24" s="223"/>
      <c r="D24" s="224">
        <v>6166700</v>
      </c>
    </row>
    <row r="25" spans="1:4" ht="20.25" customHeight="1">
      <c r="A25" s="202"/>
      <c r="B25" s="222" t="s">
        <v>78</v>
      </c>
      <c r="C25" s="225"/>
      <c r="D25" s="226">
        <v>1666700</v>
      </c>
    </row>
    <row r="26" spans="1:4" ht="20.25" customHeight="1">
      <c r="A26" s="202"/>
      <c r="B26" s="222" t="s">
        <v>79</v>
      </c>
      <c r="C26" s="225"/>
      <c r="D26" s="226">
        <v>3333300</v>
      </c>
    </row>
    <row r="27" spans="1:4" ht="20.25" customHeight="1">
      <c r="A27" s="202"/>
      <c r="B27" s="227" t="s">
        <v>80</v>
      </c>
      <c r="C27" s="225"/>
      <c r="D27" s="226">
        <v>200000</v>
      </c>
    </row>
    <row r="28" spans="1:4" ht="20.25" customHeight="1">
      <c r="A28" s="202"/>
      <c r="B28" s="227" t="s">
        <v>81</v>
      </c>
      <c r="C28" s="225"/>
      <c r="D28" s="226">
        <v>804000</v>
      </c>
    </row>
    <row r="29" spans="1:4" ht="5.25" customHeight="1" thickBot="1">
      <c r="A29" s="228"/>
      <c r="B29" s="229"/>
      <c r="C29" s="230"/>
      <c r="D29" s="231"/>
    </row>
    <row r="30" spans="1:4" s="57" customFormat="1" ht="19.5" customHeight="1" thickBot="1" thickTop="1">
      <c r="A30" s="346"/>
      <c r="B30" s="27" t="s">
        <v>82</v>
      </c>
      <c r="C30" s="347">
        <f>C20+C13+C21</f>
        <v>79599565</v>
      </c>
      <c r="D30" s="348">
        <f>D22</f>
        <v>12170700</v>
      </c>
    </row>
    <row r="31" spans="1:4" s="57" customFormat="1" ht="21" customHeight="1" thickBot="1" thickTop="1">
      <c r="A31" s="346"/>
      <c r="B31" s="27" t="s">
        <v>83</v>
      </c>
      <c r="C31" s="349">
        <f>D30-C30</f>
        <v>-67428865</v>
      </c>
      <c r="D31" s="350"/>
    </row>
    <row r="32" spans="1:4" ht="16.5" thickTop="1">
      <c r="A32" s="232"/>
      <c r="B32" s="233"/>
      <c r="C32" s="234"/>
      <c r="D32" s="234"/>
    </row>
    <row r="33" spans="1:4" ht="15.75">
      <c r="A33" s="232"/>
      <c r="B33" s="233"/>
      <c r="C33" s="234"/>
      <c r="D33" s="234"/>
    </row>
    <row r="34" spans="1:4" ht="15.75">
      <c r="A34" s="232"/>
      <c r="B34" s="235"/>
      <c r="C34" s="234"/>
      <c r="D34" s="234"/>
    </row>
    <row r="35" spans="1:4" ht="15.75">
      <c r="A35" s="232"/>
      <c r="B35" s="235"/>
      <c r="C35" s="234"/>
      <c r="D35" s="234"/>
    </row>
    <row r="36" spans="1:4" ht="15.75">
      <c r="A36" s="232"/>
      <c r="B36" s="235"/>
      <c r="C36" s="234"/>
      <c r="D36" s="234"/>
    </row>
    <row r="37" spans="1:4" ht="15.75">
      <c r="A37" s="232"/>
      <c r="B37" s="235"/>
      <c r="C37" s="234"/>
      <c r="D37" s="234"/>
    </row>
    <row r="38" spans="1:4" ht="12.75">
      <c r="A38" s="232"/>
      <c r="B38" s="232"/>
      <c r="C38" s="236"/>
      <c r="D38" s="236"/>
    </row>
    <row r="39" spans="1:4" ht="12.75">
      <c r="A39" s="232"/>
      <c r="B39" s="232"/>
      <c r="C39" s="236"/>
      <c r="D39" s="236"/>
    </row>
    <row r="40" spans="1:4" ht="12.75">
      <c r="A40" s="232"/>
      <c r="B40" s="232"/>
      <c r="C40" s="236"/>
      <c r="D40" s="236"/>
    </row>
    <row r="41" spans="3:4" ht="12.75">
      <c r="C41" s="237"/>
      <c r="D41" s="237"/>
    </row>
    <row r="42" spans="3:4" ht="12.75">
      <c r="C42" s="237"/>
      <c r="D42" s="237"/>
    </row>
    <row r="43" spans="3:4" ht="12.75">
      <c r="C43" s="237"/>
      <c r="D43" s="237"/>
    </row>
    <row r="44" spans="3:4" ht="12.75">
      <c r="C44" s="237"/>
      <c r="D44" s="237"/>
    </row>
    <row r="45" spans="3:4" ht="12.75">
      <c r="C45" s="237"/>
      <c r="D45" s="237"/>
    </row>
  </sheetData>
  <printOptions/>
  <pageMargins left="0.75" right="0.75" top="1" bottom="1" header="0.5" footer="0.5"/>
  <pageSetup firstPageNumber="19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malinka</dc:creator>
  <cp:keywords/>
  <dc:description/>
  <cp:lastModifiedBy>User</cp:lastModifiedBy>
  <cp:lastPrinted>2010-12-01T08:52:22Z</cp:lastPrinted>
  <dcterms:created xsi:type="dcterms:W3CDTF">2010-06-18T11:14:47Z</dcterms:created>
  <dcterms:modified xsi:type="dcterms:W3CDTF">2010-12-01T14:35:26Z</dcterms:modified>
  <cp:category/>
  <cp:version/>
  <cp:contentType/>
  <cp:contentStatus/>
</cp:coreProperties>
</file>