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activeTab="5"/>
  </bookViews>
  <sheets>
    <sheet name="Zal nr 1" sheetId="1" r:id="rId1"/>
    <sheet name="Zał nr 2 " sheetId="2" r:id="rId2"/>
    <sheet name="Zał nr 3" sheetId="3" r:id="rId3"/>
    <sheet name="Zał nr 4" sheetId="4" r:id="rId4"/>
    <sheet name="Zał nr 5" sheetId="5" r:id="rId5"/>
    <sheet name="Zał nr 6" sheetId="6" r:id="rId6"/>
    <sheet name="Zał nr 7" sheetId="7" r:id="rId7"/>
  </sheets>
  <definedNames>
    <definedName name="_xlnm.Print_Titles" localSheetId="0">'Zal nr 1'!$8:$10</definedName>
    <definedName name="_xlnm.Print_Titles" localSheetId="1">'Zał nr 2 '!$7:$9</definedName>
    <definedName name="_xlnm.Print_Titles" localSheetId="4">'Zał nr 5'!$10:$11</definedName>
  </definedNames>
  <calcPr fullCalcOnLoad="1"/>
</workbook>
</file>

<file path=xl/sharedStrings.xml><?xml version="1.0" encoding="utf-8"?>
<sst xmlns="http://schemas.openxmlformats.org/spreadsheetml/2006/main" count="579" uniqueCount="311">
  <si>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</si>
  <si>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</si>
  <si>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</si>
  <si>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</si>
  <si>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</si>
  <si>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</si>
  <si>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</si>
  <si>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OGÓŁEM</t>
  </si>
  <si>
    <t>Zmniejszenia</t>
  </si>
  <si>
    <t>w złotych</t>
  </si>
  <si>
    <t>Zakup usług pozostałych</t>
  </si>
  <si>
    <t>4300</t>
  </si>
  <si>
    <t>Rady Miejskiej w Koszalinie</t>
  </si>
  <si>
    <t>Załącznik nr 1 do Uchwały</t>
  </si>
  <si>
    <t>4010</t>
  </si>
  <si>
    <t>Załącznik nr 2 do Uchwały</t>
  </si>
  <si>
    <t>w  złotych</t>
  </si>
  <si>
    <t>DOCHODY</t>
  </si>
  <si>
    <t>per saldo</t>
  </si>
  <si>
    <t>IK</t>
  </si>
  <si>
    <t>EDUKACYJNA OPIEKA WYCHOWAWCZA</t>
  </si>
  <si>
    <t>TRANSPORT I ŁĄCZNOŚĆ</t>
  </si>
  <si>
    <t>Pozostała działalność</t>
  </si>
  <si>
    <t>0750</t>
  </si>
  <si>
    <t>ADMINISTRACJA PUBLICZNA</t>
  </si>
  <si>
    <t>OŚWIATA I WYCHOWANIE</t>
  </si>
  <si>
    <t>Szkoły podstawowe</t>
  </si>
  <si>
    <t>Zakup materiałów i wyposażenia</t>
  </si>
  <si>
    <t>Gimnazja</t>
  </si>
  <si>
    <t>E</t>
  </si>
  <si>
    <t>Licea ogólnokształcące</t>
  </si>
  <si>
    <t>0830</t>
  </si>
  <si>
    <t>GOSPODARKA MIESZKANIOWA</t>
  </si>
  <si>
    <t>GOSPODARKA KOMUNALNA I OCHRONA ŚRODOWISKA</t>
  </si>
  <si>
    <t>75095</t>
  </si>
  <si>
    <t>Zakup usług remontowych</t>
  </si>
  <si>
    <t>Zakup energii</t>
  </si>
  <si>
    <r>
      <t xml:space="preserve">Odpisy na ZFŚS - </t>
    </r>
    <r>
      <rPr>
        <i/>
        <sz val="10"/>
        <rFont val="Arial Narrow"/>
        <family val="2"/>
      </rPr>
      <t xml:space="preserve"> nauczyciele emeryci</t>
    </r>
  </si>
  <si>
    <t>Drogi wewnętrzne</t>
  </si>
  <si>
    <t>Fk</t>
  </si>
  <si>
    <t>RÓŻNE ROZLICZENIA</t>
  </si>
  <si>
    <t>DOCHODY OD OSÓB PRAWNYCH , OD OSÓB FIZYCZNYCH I OD INNYCH JEDNOSTEK NIE POSIADAJĄCYCH OSOBOWOŚCI PRAWNEJ ORAZ WYDATKI ZWIĄZANE Z ICH POBOREM</t>
  </si>
  <si>
    <t>POMOC SPOŁECZNA</t>
  </si>
  <si>
    <t>KULTURA FIZYCZNA I SPORT</t>
  </si>
  <si>
    <t>Wydatki inwestycyjne jednostek budżetowych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</si>
  <si>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jednostek samorządu terytorialnego  oraz innych umów o podobnym charakterze</t>
    </r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</si>
  <si>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</si>
  <si>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</si>
  <si>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</si>
  <si>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</si>
  <si>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</si>
  <si>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0320</t>
  </si>
  <si>
    <t>Podatek rolny</t>
  </si>
  <si>
    <t>Gospodarka gruntami i nieruchomościami</t>
  </si>
  <si>
    <t>N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</si>
  <si>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</si>
  <si>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Km</t>
  </si>
  <si>
    <t>75020</t>
  </si>
  <si>
    <t>Starostwa powiatowe</t>
  </si>
  <si>
    <t>0420</t>
  </si>
  <si>
    <t>Wpływy z opłaty komunikacyjnej</t>
  </si>
  <si>
    <t>4270</t>
  </si>
  <si>
    <t>KULTURA I OCHRONA DZIEDZICTWA NARODOWEGO</t>
  </si>
  <si>
    <t>KS</t>
  </si>
  <si>
    <t>Domy i ośrodki kultury, świetlice i kluby</t>
  </si>
  <si>
    <t>Pozostałe zadania w zakresie kultury</t>
  </si>
  <si>
    <t>Obiekty sportowe</t>
  </si>
  <si>
    <t>Teatry dramatyczne i lalkowe</t>
  </si>
  <si>
    <t>Biblioteki</t>
  </si>
  <si>
    <t>Muzea</t>
  </si>
  <si>
    <t>Filharmonie, orkiestry, chóry i kapele</t>
  </si>
  <si>
    <t>0690</t>
  </si>
  <si>
    <t>Wpływy z różnych opłat</t>
  </si>
  <si>
    <t>Dotacje celowe z budżetu na finansowanie lub dofinansowanie kosztów realizacji inwestycji i zakupów inwestycyjnych innych jednostek sektora finansów publicznych</t>
  </si>
  <si>
    <t>0490</t>
  </si>
  <si>
    <t>Wydatki na zakupy inwestycyjne jednostek budżetowych</t>
  </si>
  <si>
    <t>OCHRONA ZDROWIA</t>
  </si>
  <si>
    <t>60015</t>
  </si>
  <si>
    <t>Drogi publiczne w miastach na prawach powiatu</t>
  </si>
  <si>
    <t>6050</t>
  </si>
  <si>
    <t>Drogi publiczne gminne</t>
  </si>
  <si>
    <r>
      <t>Wynagrodzenia osobowe pracowników -</t>
    </r>
    <r>
      <rPr>
        <i/>
        <sz val="10"/>
        <rFont val="Arial Narrow"/>
        <family val="2"/>
      </rPr>
      <t xml:space="preserve"> odprawy emerytalne</t>
    </r>
  </si>
  <si>
    <t>4210</t>
  </si>
  <si>
    <t>0970</t>
  </si>
  <si>
    <t>Wpływy z różnych dochodów</t>
  </si>
  <si>
    <t>75814</t>
  </si>
  <si>
    <t>Różne rozliczenia finansowe</t>
  </si>
  <si>
    <t>0920</t>
  </si>
  <si>
    <t>Pozostałe odsetki</t>
  </si>
  <si>
    <t xml:space="preserve">ŹRÓDŁA  POKRYCIA </t>
  </si>
  <si>
    <t>DEFICYTU   BUDŻETOWEGO</t>
  </si>
  <si>
    <t>MIASTA  KOSZALINA</t>
  </si>
  <si>
    <t>§</t>
  </si>
  <si>
    <t>WYSZCZEGÓLNIENIE</t>
  </si>
  <si>
    <t>PRZYCHODY</t>
  </si>
  <si>
    <t>ROZCHODY</t>
  </si>
  <si>
    <t>z tego:</t>
  </si>
  <si>
    <t xml:space="preserve">Kredyt komercyjny </t>
  </si>
  <si>
    <t>Przychody z tytułu innych rozliczeń krajowych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</si>
  <si>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</si>
  <si>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</si>
  <si>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</si>
  <si>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</si>
  <si>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</si>
  <si>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</si>
  <si>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3110</t>
  </si>
  <si>
    <t>Świadczenia społeczne</t>
  </si>
  <si>
    <t>Zasiłki i pomoc w naturze oraz składki na ubezpieczenia społeczne i zdrowotne</t>
  </si>
  <si>
    <t>0570</t>
  </si>
  <si>
    <t>0580</t>
  </si>
  <si>
    <t>ZMIANY   PLANU  DOCHODÓW  I   WYDATKÓW   NA  ZADANIA  WŁASNE                                               POWIATU    W  2005  ROKU</t>
  </si>
  <si>
    <t>ZMIANY   PLANU  DOCHODÓW  I  WYDATKÓW   NA  ZADANIA  WŁASNE                                               GMINY  W  2005  ROKU</t>
  </si>
  <si>
    <t>NA   2005  ROK</t>
  </si>
  <si>
    <t>Ośrodki adopcyjno - opiekuńcze</t>
  </si>
  <si>
    <t>2390</t>
  </si>
  <si>
    <t>Wpływy do budżetu ze środków specjalnych</t>
  </si>
  <si>
    <t>Dywidendy</t>
  </si>
  <si>
    <t>0740</t>
  </si>
  <si>
    <t>0960</t>
  </si>
  <si>
    <r>
      <t xml:space="preserve">Zakup materiałów i wyposażenia - </t>
    </r>
    <r>
      <rPr>
        <i/>
        <sz val="10"/>
        <rFont val="Arial Narrow"/>
        <family val="2"/>
      </rPr>
      <t>RO "Śródmieście"</t>
    </r>
  </si>
  <si>
    <t>Rodziny zastępcze</t>
  </si>
  <si>
    <t>2320</t>
  </si>
  <si>
    <t>Dotacje celowe otrzymane z powiatu na zadania bieżące realizowane na podstawie porozumień między jednostkami samorządu terytorialnego</t>
  </si>
  <si>
    <t>6060</t>
  </si>
  <si>
    <t>DZIAŁALNOŚĆ USŁUGOWA</t>
  </si>
  <si>
    <t>71035</t>
  </si>
  <si>
    <t>Cmentarze</t>
  </si>
  <si>
    <t>75802</t>
  </si>
  <si>
    <t>Uzupełnienie subwencji ogólnej dla jednostek samorządu terytorialnego</t>
  </si>
  <si>
    <t>2790</t>
  </si>
  <si>
    <t>Środki na utrzymanie rzecznych przepraw promowych oraz budowę, modernizację utrzymanie, ochronę i zarządzanie drogami krajowymi i wojewódzkimi w granicach miast na prawach powiatu</t>
  </si>
  <si>
    <r>
      <t>Zakup usług remontowych -</t>
    </r>
    <r>
      <rPr>
        <b/>
        <sz val="11"/>
        <rFont val="Arial Narrow"/>
        <family val="2"/>
      </rPr>
      <t xml:space="preserve"> </t>
    </r>
    <r>
      <rPr>
        <i/>
        <sz val="10"/>
        <rFont val="Arial Narrow"/>
        <family val="2"/>
      </rPr>
      <t>RO "T.Kotarbińskiego"</t>
    </r>
  </si>
  <si>
    <t>75023</t>
  </si>
  <si>
    <t>Urząd Miejski</t>
  </si>
  <si>
    <t>Wpływy z usług</t>
  </si>
  <si>
    <t>Przedszkola</t>
  </si>
  <si>
    <t>2510</t>
  </si>
  <si>
    <t>Dotacja podmiotowa z budżetu dla zakładu budżetowego</t>
  </si>
  <si>
    <r>
      <t xml:space="preserve">Wydatki inwestycyjne jednostek budżetowych - </t>
    </r>
    <r>
      <rPr>
        <i/>
        <sz val="10"/>
        <rFont val="Arial Narrow"/>
        <family val="2"/>
      </rPr>
      <t>ZOE-APM</t>
    </r>
  </si>
  <si>
    <t>Wpływy z innych lokalnych opłat pobieranych przez jednostki samorządu terytorialnego na podstawie odrębnych ustaw</t>
  </si>
  <si>
    <t>Grzywny i inne kary pieniężne od osób prawnych i innych jednostek organizacyjnych</t>
  </si>
  <si>
    <t>0430</t>
  </si>
  <si>
    <t>Wpływy z opłaty targowej</t>
  </si>
  <si>
    <t>Wpływy z podatku rolnego, podatku leśnego, podatku od czynności cywilnoprawnych,  podatków i opłat lokalnych od osób prawnych i innych jednostek organizacyjnych</t>
  </si>
  <si>
    <t>Wpływy z podatku rolnego, podatku leśnego, podatki od spadków i darowizn, podatku od czynności cywilnoprawnych oraz podatków i opłat lokalnych od osób fizycznych</t>
  </si>
  <si>
    <t>75616</t>
  </si>
  <si>
    <t>75619</t>
  </si>
  <si>
    <t>Wpływy z różnych rozliczeń</t>
  </si>
  <si>
    <t>0910</t>
  </si>
  <si>
    <t>Środki na dofinansowanie własnych zadań bieżących gmin pozyskane z innych źródeł</t>
  </si>
  <si>
    <t>Pomoc materialna dla uczniów</t>
  </si>
  <si>
    <r>
      <t xml:space="preserve">Wpływy z różnych opłat </t>
    </r>
    <r>
      <rPr>
        <i/>
        <sz val="10"/>
        <rFont val="Arial Narrow"/>
        <family val="2"/>
      </rPr>
      <t>(karty wędkarskie)</t>
    </r>
  </si>
  <si>
    <t>75618</t>
  </si>
  <si>
    <t>Wpływy z innych  opłat stanowiących dochody jednostek samorządu terytorialnego na podstawie ustaw</t>
  </si>
  <si>
    <t>0410</t>
  </si>
  <si>
    <t>Wpływy z opłaty skarbowej</t>
  </si>
  <si>
    <t>0360</t>
  </si>
  <si>
    <t>Podatek od spadków i darowizn</t>
  </si>
  <si>
    <t>0450</t>
  </si>
  <si>
    <t>Wpływy z opłaty administracyjnej za czynności urzędowe</t>
  </si>
  <si>
    <t>Poradnie psychologiczno - pedagogiczne</t>
  </si>
  <si>
    <t>Otrzymane spadki, zapisy i darowizny w postaci pieniężnej</t>
  </si>
  <si>
    <t>Odsetki od nieterminowych wpłat z tytułu podatków i opłat</t>
  </si>
  <si>
    <t>Dywidendy kwoty uzyskane ze zbycia praw majątkowych</t>
  </si>
  <si>
    <t>0330</t>
  </si>
  <si>
    <t>Podatek leśny</t>
  </si>
  <si>
    <t>Dodatki mieszkaniowe</t>
  </si>
  <si>
    <t>0770</t>
  </si>
  <si>
    <t>Wpłaty z tytułu odpłatnego nabycia prawa własności nieruchomości oraz prawa użytkowania wieczystego nieruchomości</t>
  </si>
  <si>
    <t>75011</t>
  </si>
  <si>
    <t>Urzędy wojewódzkie</t>
  </si>
  <si>
    <t>Centrum Kształcenia Ustawicznego</t>
  </si>
  <si>
    <t>HANDEL</t>
  </si>
  <si>
    <t>6010</t>
  </si>
  <si>
    <t>Wydatki na zakup i objęcie akcji oraz wniesienie wkładów do spółek prawa handlowego</t>
  </si>
  <si>
    <t>Grzywny, mandaty i inne środki pieniężne od ludności</t>
  </si>
  <si>
    <t xml:space="preserve">Wynagrodzenia osobowe pracowników </t>
  </si>
  <si>
    <t>Składki na ubezpieczenia społeczne</t>
  </si>
  <si>
    <t>Składki na FP</t>
  </si>
  <si>
    <t>Wpłaty na PFRON</t>
  </si>
  <si>
    <t>Odpis na ZFŚS</t>
  </si>
  <si>
    <r>
      <t xml:space="preserve">Wydatki na zakupy inwestycyjne jednostek budżetowych - </t>
    </r>
    <r>
      <rPr>
        <i/>
        <sz val="10"/>
        <rFont val="Arial Narrow"/>
        <family val="2"/>
      </rPr>
      <t>zakup samochodu</t>
    </r>
  </si>
  <si>
    <t>Zakłady gospodarki mieszkaniowej</t>
  </si>
  <si>
    <t>Dotacje celowe z budżetu na finansowanie lub dofinansowanie kosztów realizacji inwestycji i zakupów inwestycyjnych zakładów budżetowych</t>
  </si>
  <si>
    <t>Dotacja podmiotowa z budżetu dla samorządowej instytucji kultury</t>
  </si>
  <si>
    <r>
      <t>Dotacja podmiotowa z budżetu dla samorządowej instytucji kultury -</t>
    </r>
    <r>
      <rPr>
        <i/>
        <sz val="10"/>
        <rFont val="Arial Narrow"/>
        <family val="2"/>
      </rPr>
      <t xml:space="preserve"> MOK</t>
    </r>
  </si>
  <si>
    <t>PI</t>
  </si>
  <si>
    <t>Nagrody o charakterze szczególnym niezaliczane do wynagrodzeń</t>
  </si>
  <si>
    <t>Pożyczka z WFOŚiGW</t>
  </si>
  <si>
    <t>Spłaty otrzymanych krajowych  pożyczek i kredytów</t>
  </si>
  <si>
    <t xml:space="preserve"> "Remont nawierzchni wiaduktu w ciągu ul.Monte Cassino"</t>
  </si>
  <si>
    <t>Przebudowa ul..Połczyńskiej</t>
  </si>
  <si>
    <t>2707</t>
  </si>
  <si>
    <t>RWZ</t>
  </si>
  <si>
    <t>Załącznik nr 4 do Uchwały</t>
  </si>
  <si>
    <t>Przychody z zaciągniętych pożyczek i kredytów na rynku krajowym</t>
  </si>
  <si>
    <t>Ośrodku wsparcia</t>
  </si>
  <si>
    <r>
      <t>Dotacje celowe z budżetu na finansowanie lub dofinansowanie kosztów realizacji inwestycji i zakupów inwestycyjnych innych jednostek sektora finansów publicznych -</t>
    </r>
    <r>
      <rPr>
        <i/>
        <sz val="10"/>
        <rFont val="Arial Narrow"/>
        <family val="2"/>
      </rPr>
      <t xml:space="preserve"> remont amfiteatru</t>
    </r>
  </si>
  <si>
    <t>Środki na dofinansowanie własnych zadań  bieżących gmin pozyskane z innych źródeł</t>
  </si>
  <si>
    <t>BRM</t>
  </si>
  <si>
    <t>SM</t>
  </si>
  <si>
    <t>Załącznik nr 3 do Uchwały</t>
  </si>
  <si>
    <t>ZMIANY    PLANU DOCHODÓW I WYDATKÓW  NA  ZADANIA REALIZOWANE PRZEZ GMINĘ NA PODSTAWIE POROZUMIEŃ  Z ORGANAMI ADMINISTRACJI RZĄDOWEJ                                                                         W  2005  ROKU</t>
  </si>
  <si>
    <t>FN</t>
  </si>
  <si>
    <t>Część powiatowa subwencji ogólnej dla jednostek samorządu terytorialnego</t>
  </si>
  <si>
    <t>Subwencje ogólne z budżetu państwa</t>
  </si>
  <si>
    <t xml:space="preserve">Dotacje celowe otrzymane z budżetu państwa na zadania bieżące realizowane przez gminę na podstawie porozumień z organami administracji rządowej </t>
  </si>
  <si>
    <t>Dotacja  podmiotowa z budżetu dla samorządowej instytucji kultury</t>
  </si>
  <si>
    <t>Zakup pomocy naukowych, dydaktycznych i książek</t>
  </si>
  <si>
    <t>OA</t>
  </si>
  <si>
    <t xml:space="preserve"> RO "T.Kotarbińskiego"</t>
  </si>
  <si>
    <t>RO "Wspólny Dom"</t>
  </si>
  <si>
    <t>Zakup usług remontowych:</t>
  </si>
  <si>
    <r>
      <t xml:space="preserve">Zakup usłu remontowych - </t>
    </r>
    <r>
      <rPr>
        <i/>
        <sz val="10"/>
        <rFont val="Arial Narrow"/>
        <family val="2"/>
      </rPr>
      <t>RO "Wspólny Dom"</t>
    </r>
  </si>
  <si>
    <t xml:space="preserve">Nr  XXVIII / 441 / 2005  </t>
  </si>
  <si>
    <t>z dnia 28 września  2005 roku</t>
  </si>
  <si>
    <t>z dnia  28  września 2005 r.</t>
  </si>
  <si>
    <t>Załącznik nr 6  do Uchwały</t>
  </si>
  <si>
    <t>Nr  XXVIII / 441/ 2005</t>
  </si>
  <si>
    <t xml:space="preserve">z dnia  28  września 2005  r.      </t>
  </si>
  <si>
    <t xml:space="preserve">                                                ZMIANY  PLANU  PRZYCHODÓW I WYDATKÓW </t>
  </si>
  <si>
    <t xml:space="preserve">                                               GMINNEGO  FUNDUSZU  OCHRONY  ŚRODOWISKA</t>
  </si>
  <si>
    <t xml:space="preserve">                                                  I  GOSPODARKI  WODNEJ NA  2005  ROK</t>
  </si>
  <si>
    <t xml:space="preserve">                                              </t>
  </si>
  <si>
    <t xml:space="preserve">         </t>
  </si>
  <si>
    <t>Lp.</t>
  </si>
  <si>
    <t>Dział           Rozdział                §</t>
  </si>
  <si>
    <t>T R E Ś Ć</t>
  </si>
  <si>
    <t>Plan na                            2005 r.</t>
  </si>
  <si>
    <t>Zmiany planu</t>
  </si>
  <si>
    <t>Plan po zmianach na 2005 r.</t>
  </si>
  <si>
    <t>2</t>
  </si>
  <si>
    <t>I</t>
  </si>
  <si>
    <t>900         90011</t>
  </si>
  <si>
    <t>PRZYCHODY OGÓŁEM</t>
  </si>
  <si>
    <t>9570</t>
  </si>
  <si>
    <t>Stan środków obrotowych na początek roku</t>
  </si>
  <si>
    <t>II</t>
  </si>
  <si>
    <t>WYDATKI OGÓŁEM</t>
  </si>
  <si>
    <t>1.</t>
  </si>
  <si>
    <t>Edukacja ekologiczna, propagowanie działań ekologicznych:</t>
  </si>
  <si>
    <t>Dotacje przekazywane z funduszy celowych na realizację zadań bieżących dla jednostek niezaliczanych do sektora finansów publicznych</t>
  </si>
  <si>
    <t>2.</t>
  </si>
  <si>
    <t>Urządzanie i utrzymanie terenów zieleni, zadrzewień, zakrzewień oraz parków:</t>
  </si>
  <si>
    <t>3.</t>
  </si>
  <si>
    <t>Inne cele służące ochronie środowiska:</t>
  </si>
  <si>
    <t>6110</t>
  </si>
  <si>
    <t>Wydatki inwestycyjne funduszy celowych</t>
  </si>
  <si>
    <t>6270</t>
  </si>
  <si>
    <t>Dotacje z funduszy celowych na finansowanie lub dofinansowanie kosztów realizacji inwestycji  i zakupów inwestycyjnych jednostek niezaliczanych do sektora finansów publicznych</t>
  </si>
  <si>
    <t>4.</t>
  </si>
  <si>
    <t>Realizacja przedsięwzięć związanych z gospodarką odpadami:</t>
  </si>
  <si>
    <t>III</t>
  </si>
  <si>
    <t>STAN ŚRODKÓW OBROTOWYCH NA KONIEC ROKU</t>
  </si>
  <si>
    <t>Załącznik nr 5  do Uchwały</t>
  </si>
  <si>
    <t xml:space="preserve">Nr  XXVIII / 441 / 2005 </t>
  </si>
  <si>
    <t xml:space="preserve">z dnia 28  września 2005 r.        </t>
  </si>
  <si>
    <t xml:space="preserve">                              ZMIANA PLANU PRZYCHODÓW I WYDATKÓW DOCHODÓW WŁASNYCH  </t>
  </si>
  <si>
    <t xml:space="preserve">                                                                                    ZARZĄDU DRÓG MIEJSKICH NA 2005 ROK     </t>
  </si>
  <si>
    <t xml:space="preserve">  </t>
  </si>
  <si>
    <t>Dział, rozdział        §</t>
  </si>
  <si>
    <t>Plan  na 2005 rok</t>
  </si>
  <si>
    <t>Plan na 2005 rok</t>
  </si>
  <si>
    <t>Plan po zmianach na 2005 rok</t>
  </si>
  <si>
    <t xml:space="preserve">PRZYCHODY OGÓŁEM                               </t>
  </si>
  <si>
    <t>Stan środków  na początek roku</t>
  </si>
  <si>
    <t>TRANSPORT  I  ŁĄCZNOŚĆ</t>
  </si>
  <si>
    <t>Drogi publiczne w miastach na prawach powiatu - bez dróg gminnych</t>
  </si>
  <si>
    <t>Grzywny, mandaty i inne kary pieniężne od ludności</t>
  </si>
  <si>
    <t>Grzywny, i inne kary pieniężne od osób prawnych i innych jednostek organizacyjnych</t>
  </si>
  <si>
    <t>IV</t>
  </si>
  <si>
    <t>Drogi publiczne w miastach w miastach na prawach powiatu - bez dróg gminnych</t>
  </si>
  <si>
    <t>Różne opłaty i składki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</si>
  <si>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</si>
  <si>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</si>
  <si>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</si>
  <si>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</si>
  <si>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</si>
  <si>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</si>
  <si>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</si>
  <si>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</si>
  <si>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</si>
  <si>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</si>
  <si>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</si>
  <si>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</si>
  <si>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</si>
  <si>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</si>
  <si>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</si>
  <si>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Gospodarka ściekowa i ochrona wód</t>
  </si>
  <si>
    <t>1. Opłaty na rzecz ochrony środowiska</t>
  </si>
  <si>
    <t>2. Odsetki za nieterminowe wpłaty</t>
  </si>
  <si>
    <t>3. Operaty wodnoprawne</t>
  </si>
  <si>
    <t>4. Budowa urządzeń podczyszczających wody opadowe</t>
  </si>
  <si>
    <t>V</t>
  </si>
  <si>
    <t>Stan środków na koniec roku (I-IV)</t>
  </si>
  <si>
    <t>Załącznik  nr 7  do Uchwały</t>
  </si>
  <si>
    <t>Nr  XXVIII / 441 / 2005</t>
  </si>
  <si>
    <t xml:space="preserve">z dnia  28 września 2005 r.      </t>
  </si>
  <si>
    <t xml:space="preserve">                                             POWIATOWEGO  FUNDUSZU  OCHRONY </t>
  </si>
  <si>
    <t xml:space="preserve">                                            ŚRODOWISKA  I  GOSPODARKI  WODNEJ</t>
  </si>
  <si>
    <t xml:space="preserve">                                            NA  2005  ROK</t>
  </si>
  <si>
    <t xml:space="preserve">w złotych </t>
  </si>
  <si>
    <t>DZIAŁ ROZDZIAŁ    §</t>
  </si>
  <si>
    <t>Plan                       2005 r.</t>
  </si>
  <si>
    <t xml:space="preserve"> PRZYCHODY OGÓŁEM</t>
  </si>
  <si>
    <t xml:space="preserve"> Stan środków obrotowych na początku roku</t>
  </si>
  <si>
    <t xml:space="preserve"> WYDATKI OGÓŁEM</t>
  </si>
  <si>
    <t>2450</t>
  </si>
  <si>
    <t>Dotacja celowa z budżetu na finansowanie lub dofinansowanie zadań zleconych do realizacji stowarzyszeniom</t>
  </si>
  <si>
    <t>Dotacje z funduszy celowych na finansowanie lub dofinansowanie kosztów realizacji inwestycji i zakupów inwestycyjnych jednostek niezaliczanych do sektora finansów publicznych</t>
  </si>
  <si>
    <t>Inne zadania służące ochronie środowiska: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</si>
</sst>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i/>
      <sz val="9"/>
      <name val="Arial Narrow"/>
      <family val="2"/>
    </font>
    <font>
      <sz val="10"/>
      <name val="MS Sans Serif"/>
      <family val="0"/>
    </font>
    <font>
      <sz val="13"/>
      <name val="Arial Narrow"/>
      <family val="2"/>
    </font>
  </fonts>
  <fills count="2">
    <fill>
      <patternFill/>
    </fill>
    <fill>
      <patternFill patternType="gray125"/>
    </fill>
  </fills>
  <borders count="109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6">
    <xf numFmtId="0" fontId="0" fillId="0" borderId="0" xfId="0" applyAlignment="1">
      <alignment/>
    </xf>
    <xf numFmtId="0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wrapText="1"/>
      <protection locked="0"/>
    </xf>
    <xf numFmtId="0" fontId="8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12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3" xfId="0" applyNumberFormat="1" applyFont="1" applyFill="1" applyBorder="1" applyAlignment="1" applyProtection="1">
      <alignment horizontal="center" vertical="center"/>
      <protection locked="0"/>
    </xf>
    <xf numFmtId="3" fontId="13" fillId="0" borderId="13" xfId="0" applyNumberFormat="1" applyFont="1" applyFill="1" applyBorder="1" applyAlignment="1" applyProtection="1">
      <alignment horizontal="right" vertical="center"/>
      <protection locked="0"/>
    </xf>
    <xf numFmtId="3" fontId="13" fillId="0" borderId="14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horizontal="right" vertical="center"/>
      <protection locked="0"/>
    </xf>
    <xf numFmtId="3" fontId="13" fillId="0" borderId="16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1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8" xfId="19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19" xfId="0" applyNumberFormat="1" applyFont="1" applyFill="1" applyBorder="1" applyAlignment="1" applyProtection="1">
      <alignment vertical="center"/>
      <protection locked="0"/>
    </xf>
    <xf numFmtId="3" fontId="13" fillId="0" borderId="20" xfId="0" applyNumberFormat="1" applyFont="1" applyFill="1" applyBorder="1" applyAlignment="1" applyProtection="1">
      <alignment vertical="center"/>
      <protection locked="0"/>
    </xf>
    <xf numFmtId="3" fontId="13" fillId="0" borderId="21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7" xfId="19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13" fillId="0" borderId="13" xfId="0" applyNumberFormat="1" applyFont="1" applyFill="1" applyBorder="1" applyAlignment="1" applyProtection="1">
      <alignment vertical="center" wrapText="1"/>
      <protection locked="0"/>
    </xf>
    <xf numFmtId="49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NumberFormat="1" applyFont="1" applyFill="1" applyBorder="1" applyAlignment="1" applyProtection="1">
      <alignment vertical="center" wrapTex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vertical="center" wrapText="1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0" fontId="13" fillId="0" borderId="28" xfId="0" applyNumberFormat="1" applyFont="1" applyFill="1" applyBorder="1" applyAlignment="1" applyProtection="1">
      <alignment horizontal="centerContinuous" vertical="center"/>
      <protection locked="0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49" fontId="13" fillId="0" borderId="30" xfId="0" applyNumberFormat="1" applyFont="1" applyFill="1" applyBorder="1" applyAlignment="1" applyProtection="1">
      <alignment horizontal="center"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NumberFormat="1" applyFont="1" applyFill="1" applyBorder="1" applyAlignment="1" applyProtection="1">
      <alignment vertical="center" wrapText="1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16" xfId="0" applyNumberFormat="1" applyFont="1" applyFill="1" applyBorder="1" applyAlignment="1" applyProtection="1">
      <alignment vertical="center"/>
      <protection locked="0"/>
    </xf>
    <xf numFmtId="0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NumberFormat="1" applyFont="1" applyFill="1" applyBorder="1" applyAlignment="1" applyProtection="1">
      <alignment vertical="center"/>
      <protection locked="0"/>
    </xf>
    <xf numFmtId="0" fontId="14" fillId="0" borderId="12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49" fontId="15" fillId="0" borderId="12" xfId="0" applyNumberFormat="1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3" fontId="15" fillId="0" borderId="32" xfId="0" applyNumberFormat="1" applyFont="1" applyBorder="1" applyAlignment="1">
      <alignment horizontal="centerContinuous" vertical="center"/>
    </xf>
    <xf numFmtId="3" fontId="15" fillId="0" borderId="14" xfId="0" applyNumberFormat="1" applyFont="1" applyBorder="1" applyAlignment="1">
      <alignment horizontal="centerContinuous" vertical="center"/>
    </xf>
    <xf numFmtId="3" fontId="15" fillId="0" borderId="33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7" fillId="0" borderId="17" xfId="0" applyNumberFormat="1" applyFont="1" applyFill="1" applyBorder="1" applyAlignment="1" applyProtection="1">
      <alignment horizontal="center" vertical="center"/>
      <protection locked="0"/>
    </xf>
    <xf numFmtId="0" fontId="17" fillId="0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164" fontId="4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3" fontId="13" fillId="0" borderId="37" xfId="0" applyNumberFormat="1" applyFont="1" applyFill="1" applyBorder="1" applyAlignment="1" applyProtection="1">
      <alignment vertical="center"/>
      <protection locked="0"/>
    </xf>
    <xf numFmtId="0" fontId="13" fillId="0" borderId="22" xfId="0" applyNumberFormat="1" applyFont="1" applyFill="1" applyBorder="1" applyAlignment="1" applyProtection="1">
      <alignment horizontal="centerContinuous" vertical="center"/>
      <protection locked="0"/>
    </xf>
    <xf numFmtId="0" fontId="8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4" fillId="0" borderId="39" xfId="0" applyNumberFormat="1" applyFont="1" applyFill="1" applyBorder="1" applyAlignment="1" applyProtection="1">
      <alignment vertical="center" wrapText="1"/>
      <protection locked="0"/>
    </xf>
    <xf numFmtId="3" fontId="13" fillId="0" borderId="40" xfId="0" applyNumberFormat="1" applyFont="1" applyFill="1" applyBorder="1" applyAlignment="1" applyProtection="1">
      <alignment vertical="center"/>
      <protection locked="0"/>
    </xf>
    <xf numFmtId="164" fontId="13" fillId="0" borderId="13" xfId="19" applyNumberFormat="1" applyFont="1" applyFill="1" applyBorder="1" applyAlignment="1" applyProtection="1">
      <alignment vertical="center" wrapText="1"/>
      <protection locked="0"/>
    </xf>
    <xf numFmtId="164" fontId="13" fillId="0" borderId="41" xfId="19" applyNumberFormat="1" applyFont="1" applyFill="1" applyBorder="1" applyAlignment="1" applyProtection="1">
      <alignment vertical="center" wrapText="1"/>
      <protection locked="0"/>
    </xf>
    <xf numFmtId="3" fontId="4" fillId="0" borderId="42" xfId="0" applyNumberFormat="1" applyFont="1" applyFill="1" applyBorder="1" applyAlignment="1" applyProtection="1">
      <alignment vertical="center"/>
      <protection locked="0"/>
    </xf>
    <xf numFmtId="1" fontId="13" fillId="0" borderId="28" xfId="0" applyNumberFormat="1" applyFont="1" applyFill="1" applyBorder="1" applyAlignment="1" applyProtection="1">
      <alignment horizontal="centerContinuous" vertical="center"/>
      <protection locked="0"/>
    </xf>
    <xf numFmtId="1" fontId="13" fillId="0" borderId="30" xfId="0" applyNumberFormat="1" applyFont="1" applyFill="1" applyBorder="1" applyAlignment="1" applyProtection="1">
      <alignment horizontal="centerContinuous" vertical="center"/>
      <protection locked="0"/>
    </xf>
    <xf numFmtId="49" fontId="4" fillId="0" borderId="11" xfId="0" applyNumberFormat="1" applyFont="1" applyFill="1" applyBorder="1" applyAlignment="1" applyProtection="1">
      <alignment horizontal="centerContinuous" vertical="center"/>
      <protection locked="0"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43" xfId="0" applyFont="1" applyBorder="1" applyAlignment="1">
      <alignment horizontal="center" vertical="center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5" xfId="0" applyNumberFormat="1" applyFont="1" applyFill="1" applyBorder="1" applyAlignment="1" applyProtection="1">
      <alignment horizontal="right" vertical="center"/>
      <protection locked="0"/>
    </xf>
    <xf numFmtId="0" fontId="10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3" fontId="13" fillId="0" borderId="48" xfId="0" applyNumberFormat="1" applyFont="1" applyFill="1" applyBorder="1" applyAlignment="1" applyProtection="1">
      <alignment horizontal="right" vertical="center"/>
      <protection locked="0"/>
    </xf>
    <xf numFmtId="3" fontId="4" fillId="0" borderId="49" xfId="0" applyNumberFormat="1" applyFont="1" applyFill="1" applyBorder="1" applyAlignment="1" applyProtection="1">
      <alignment horizontal="right" vertical="center"/>
      <protection locked="0"/>
    </xf>
    <xf numFmtId="3" fontId="13" fillId="0" borderId="46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42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Continuous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50" xfId="0" applyNumberFormat="1" applyFont="1" applyFill="1" applyBorder="1" applyAlignment="1" applyProtection="1">
      <alignment horizontal="right" vertical="center"/>
      <protection locked="0"/>
    </xf>
    <xf numFmtId="3" fontId="13" fillId="0" borderId="51" xfId="0" applyNumberFormat="1" applyFont="1" applyFill="1" applyBorder="1" applyAlignment="1" applyProtection="1">
      <alignment horizontal="right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3" fontId="13" fillId="0" borderId="14" xfId="0" applyNumberFormat="1" applyFont="1" applyFill="1" applyBorder="1" applyAlignment="1" applyProtection="1">
      <alignment vertical="center"/>
      <protection locked="0"/>
    </xf>
    <xf numFmtId="3" fontId="13" fillId="0" borderId="35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vertical="center"/>
      <protection locked="0"/>
    </xf>
    <xf numFmtId="3" fontId="13" fillId="0" borderId="25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3" fontId="4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52" xfId="0" applyNumberFormat="1" applyFont="1" applyFill="1" applyBorder="1" applyAlignment="1" applyProtection="1">
      <alignment horizontal="right" vertical="center"/>
      <protection locked="0"/>
    </xf>
    <xf numFmtId="3" fontId="4" fillId="0" borderId="36" xfId="0" applyNumberFormat="1" applyFont="1" applyFill="1" applyBorder="1" applyAlignment="1" applyProtection="1">
      <alignment horizontal="right" vertical="center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3" fontId="14" fillId="0" borderId="53" xfId="0" applyNumberFormat="1" applyFont="1" applyBorder="1" applyAlignment="1">
      <alignment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left" vertical="center" wrapText="1"/>
      <protection locked="0"/>
    </xf>
    <xf numFmtId="3" fontId="4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54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13" fillId="0" borderId="54" xfId="0" applyNumberFormat="1" applyFont="1" applyFill="1" applyBorder="1" applyAlignment="1" applyProtection="1">
      <alignment horizontal="right" vertical="center"/>
      <protection locked="0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13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13" fillId="0" borderId="53" xfId="0" applyNumberFormat="1" applyFont="1" applyFill="1" applyBorder="1" applyAlignment="1" applyProtection="1">
      <alignment horizontal="center" vertical="center"/>
      <protection locked="0"/>
    </xf>
    <xf numFmtId="164" fontId="13" fillId="0" borderId="55" xfId="0" applyNumberFormat="1" applyFont="1" applyFill="1" applyBorder="1" applyAlignment="1" applyProtection="1">
      <alignment vertical="center"/>
      <protection locked="0"/>
    </xf>
    <xf numFmtId="0" fontId="10" fillId="0" borderId="56" xfId="0" applyNumberFormat="1" applyFont="1" applyFill="1" applyBorder="1" applyAlignment="1" applyProtection="1">
      <alignment horizontal="center" wrapText="1"/>
      <protection locked="0"/>
    </xf>
    <xf numFmtId="0" fontId="10" fillId="0" borderId="39" xfId="0" applyNumberFormat="1" applyFont="1" applyFill="1" applyBorder="1" applyAlignment="1" applyProtection="1">
      <alignment horizontal="center" vertical="top" wrapText="1"/>
      <protection locked="0"/>
    </xf>
    <xf numFmtId="0" fontId="12" fillId="0" borderId="57" xfId="0" applyNumberFormat="1" applyFont="1" applyFill="1" applyBorder="1" applyAlignment="1" applyProtection="1">
      <alignment horizontal="center" vertical="center"/>
      <protection locked="0"/>
    </xf>
    <xf numFmtId="0" fontId="13" fillId="0" borderId="53" xfId="0" applyNumberFormat="1" applyFont="1" applyFill="1" applyBorder="1" applyAlignment="1" applyProtection="1">
      <alignment horizontal="center" vertical="center"/>
      <protection locked="0"/>
    </xf>
    <xf numFmtId="0" fontId="13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NumberFormat="1" applyFont="1" applyFill="1" applyBorder="1" applyAlignment="1" applyProtection="1">
      <alignment horizontal="center" vertical="center"/>
      <protection locked="0"/>
    </xf>
    <xf numFmtId="164" fontId="13" fillId="0" borderId="58" xfId="0" applyNumberFormat="1" applyFont="1" applyFill="1" applyBorder="1" applyAlignment="1" applyProtection="1">
      <alignment horizontal="center" vertical="center"/>
      <protection locked="0"/>
    </xf>
    <xf numFmtId="164" fontId="4" fillId="0" borderId="57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13" fillId="0" borderId="55" xfId="0" applyNumberFormat="1" applyFont="1" applyFill="1" applyBorder="1" applyAlignment="1" applyProtection="1">
      <alignment horizontal="center" vertical="center"/>
      <protection locked="0"/>
    </xf>
    <xf numFmtId="164" fontId="4" fillId="0" borderId="57" xfId="0" applyNumberFormat="1" applyFont="1" applyFill="1" applyBorder="1" applyAlignment="1" applyProtection="1">
      <alignment vertical="center"/>
      <protection locked="0"/>
    </xf>
    <xf numFmtId="0" fontId="4" fillId="0" borderId="58" xfId="0" applyNumberFormat="1" applyFont="1" applyFill="1" applyBorder="1" applyAlignment="1" applyProtection="1">
      <alignment horizontal="center" vertical="center"/>
      <protection locked="0"/>
    </xf>
    <xf numFmtId="164" fontId="13" fillId="0" borderId="59" xfId="0" applyNumberFormat="1" applyFont="1" applyFill="1" applyBorder="1" applyAlignment="1" applyProtection="1">
      <alignment horizontal="center" vertical="center"/>
      <protection locked="0"/>
    </xf>
    <xf numFmtId="0" fontId="13" fillId="0" borderId="58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7" xfId="0" applyNumberFormat="1" applyFont="1" applyFill="1" applyBorder="1" applyAlignment="1" applyProtection="1">
      <alignment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13" fillId="0" borderId="18" xfId="0" applyNumberFormat="1" applyFont="1" applyFill="1" applyBorder="1" applyAlignment="1" applyProtection="1">
      <alignment vertical="center"/>
      <protection locked="0"/>
    </xf>
    <xf numFmtId="3" fontId="13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8" xfId="0" applyNumberFormat="1" applyFont="1" applyFill="1" applyBorder="1" applyAlignment="1" applyProtection="1">
      <alignment horizontal="right" vertical="center"/>
      <protection locked="0"/>
    </xf>
    <xf numFmtId="3" fontId="13" fillId="0" borderId="7" xfId="0" applyNumberFormat="1" applyFont="1" applyFill="1" applyBorder="1" applyAlignment="1" applyProtection="1">
      <alignment horizontal="right" vertical="center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14" fillId="0" borderId="13" xfId="0" applyNumberFormat="1" applyFont="1" applyBorder="1" applyAlignment="1">
      <alignment vertical="center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3" fontId="15" fillId="0" borderId="53" xfId="0" applyNumberFormat="1" applyFont="1" applyBorder="1" applyAlignment="1">
      <alignment horizontal="centerContinuous" vertical="center"/>
    </xf>
    <xf numFmtId="3" fontId="13" fillId="0" borderId="26" xfId="0" applyNumberFormat="1" applyFont="1" applyFill="1" applyBorder="1" applyAlignment="1" applyProtection="1">
      <alignment vertical="center"/>
      <protection locked="0"/>
    </xf>
    <xf numFmtId="0" fontId="13" fillId="0" borderId="60" xfId="0" applyNumberFormat="1" applyFont="1" applyFill="1" applyBorder="1" applyAlignment="1" applyProtection="1">
      <alignment horizontal="center" vertical="center"/>
      <protection locked="0"/>
    </xf>
    <xf numFmtId="3" fontId="13" fillId="0" borderId="42" xfId="0" applyNumberFormat="1" applyFont="1" applyFill="1" applyBorder="1" applyAlignment="1" applyProtection="1">
      <alignment vertical="center"/>
      <protection locked="0"/>
    </xf>
    <xf numFmtId="49" fontId="4" fillId="0" borderId="61" xfId="0" applyNumberFormat="1" applyFont="1" applyFill="1" applyBorder="1" applyAlignment="1" applyProtection="1">
      <alignment horizontal="center" vertical="center"/>
      <protection locked="0"/>
    </xf>
    <xf numFmtId="3" fontId="13" fillId="0" borderId="49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164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49" fontId="4" fillId="0" borderId="61" xfId="0" applyNumberFormat="1" applyFont="1" applyFill="1" applyBorder="1" applyAlignment="1" applyProtection="1">
      <alignment horizontal="centerContinuous" vertical="center"/>
      <protection locked="0"/>
    </xf>
    <xf numFmtId="0" fontId="13" fillId="0" borderId="3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41" xfId="0" applyNumberFormat="1" applyFont="1" applyFill="1" applyBorder="1" applyAlignment="1" applyProtection="1">
      <alignment vertical="center" wrapText="1"/>
      <protection locked="0"/>
    </xf>
    <xf numFmtId="0" fontId="4" fillId="0" borderId="8" xfId="0" applyNumberFormat="1" applyFont="1" applyFill="1" applyBorder="1" applyAlignment="1" applyProtection="1">
      <alignment vertical="center" wrapText="1"/>
      <protection locked="0"/>
    </xf>
    <xf numFmtId="0" fontId="17" fillId="0" borderId="62" xfId="0" applyNumberFormat="1" applyFont="1" applyFill="1" applyBorder="1" applyAlignment="1" applyProtection="1">
      <alignment horizontal="center" vertical="center"/>
      <protection locked="0"/>
    </xf>
    <xf numFmtId="0" fontId="17" fillId="0" borderId="43" xfId="0" applyNumberFormat="1" applyFont="1" applyFill="1" applyBorder="1" applyAlignment="1" applyProtection="1">
      <alignment horizontal="center" vertical="center"/>
      <protection locked="0"/>
    </xf>
    <xf numFmtId="164" fontId="13" fillId="0" borderId="41" xfId="0" applyNumberFormat="1" applyFont="1" applyFill="1" applyBorder="1" applyAlignment="1" applyProtection="1">
      <alignment horizontal="center" vertical="center"/>
      <protection locked="0"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3" fontId="13" fillId="0" borderId="36" xfId="0" applyNumberFormat="1" applyFont="1" applyFill="1" applyBorder="1" applyAlignment="1" applyProtection="1">
      <alignment vertical="center"/>
      <protection locked="0"/>
    </xf>
    <xf numFmtId="164" fontId="4" fillId="0" borderId="55" xfId="0" applyNumberFormat="1" applyFont="1" applyFill="1" applyBorder="1" applyAlignment="1" applyProtection="1">
      <alignment horizontal="center" vertical="center"/>
      <protection locked="0"/>
    </xf>
    <xf numFmtId="3" fontId="13" fillId="0" borderId="41" xfId="0" applyNumberFormat="1" applyFont="1" applyFill="1" applyBorder="1" applyAlignment="1" applyProtection="1">
      <alignment vertical="center"/>
      <protection locked="0"/>
    </xf>
    <xf numFmtId="49" fontId="4" fillId="0" borderId="17" xfId="0" applyNumberFormat="1" applyFont="1" applyFill="1" applyBorder="1" applyAlignment="1" applyProtection="1">
      <alignment horizontal="centerContinuous" vertical="center"/>
      <protection locked="0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3" fontId="13" fillId="0" borderId="31" xfId="0" applyNumberFormat="1" applyFont="1" applyFill="1" applyBorder="1" applyAlignment="1" applyProtection="1">
      <alignment vertical="center"/>
      <protection locked="0"/>
    </xf>
    <xf numFmtId="3" fontId="13" fillId="0" borderId="50" xfId="0" applyNumberFormat="1" applyFont="1" applyFill="1" applyBorder="1" applyAlignment="1" applyProtection="1">
      <alignment horizontal="right" vertical="center"/>
      <protection locked="0"/>
    </xf>
    <xf numFmtId="0" fontId="13" fillId="0" borderId="63" xfId="0" applyNumberFormat="1" applyFont="1" applyFill="1" applyBorder="1" applyAlignment="1" applyProtection="1">
      <alignment horizontal="centerContinuous" vertical="center"/>
      <protection locked="0"/>
    </xf>
    <xf numFmtId="0" fontId="13" fillId="0" borderId="64" xfId="0" applyNumberFormat="1" applyFont="1" applyFill="1" applyBorder="1" applyAlignment="1" applyProtection="1">
      <alignment vertical="center" wrapText="1"/>
      <protection locked="0"/>
    </xf>
    <xf numFmtId="164" fontId="13" fillId="0" borderId="65" xfId="0" applyNumberFormat="1" applyFont="1" applyFill="1" applyBorder="1" applyAlignment="1" applyProtection="1">
      <alignment horizontal="center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66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2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0" xfId="0" applyNumberFormat="1" applyFont="1" applyAlignment="1">
      <alignment/>
    </xf>
    <xf numFmtId="0" fontId="23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/>
    </xf>
    <xf numFmtId="0" fontId="8" fillId="0" borderId="6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3" fontId="13" fillId="0" borderId="68" xfId="0" applyNumberFormat="1" applyFont="1" applyFill="1" applyBorder="1" applyAlignment="1" applyProtection="1">
      <alignment horizontal="right" vertical="center"/>
      <protection locked="0"/>
    </xf>
    <xf numFmtId="3" fontId="14" fillId="0" borderId="47" xfId="0" applyNumberFormat="1" applyFont="1" applyBorder="1" applyAlignment="1">
      <alignment vertical="center"/>
    </xf>
    <xf numFmtId="1" fontId="4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70" xfId="19" applyNumberFormat="1" applyFont="1" applyFill="1" applyBorder="1" applyAlignment="1" applyProtection="1">
      <alignment vertical="center" wrapText="1"/>
      <protection locked="0"/>
    </xf>
    <xf numFmtId="0" fontId="4" fillId="0" borderId="71" xfId="0" applyNumberFormat="1" applyFont="1" applyFill="1" applyBorder="1" applyAlignment="1" applyProtection="1">
      <alignment horizontal="center" vertical="center"/>
      <protection locked="0"/>
    </xf>
    <xf numFmtId="3" fontId="4" fillId="0" borderId="70" xfId="0" applyNumberFormat="1" applyFont="1" applyFill="1" applyBorder="1" applyAlignment="1" applyProtection="1">
      <alignment horizontal="right" vertical="center"/>
      <protection locked="0"/>
    </xf>
    <xf numFmtId="3" fontId="4" fillId="0" borderId="72" xfId="0" applyNumberFormat="1" applyFont="1" applyFill="1" applyBorder="1" applyAlignment="1" applyProtection="1">
      <alignment horizontal="right" vertical="center"/>
      <protection locked="0"/>
    </xf>
    <xf numFmtId="3" fontId="4" fillId="0" borderId="73" xfId="0" applyNumberFormat="1" applyFont="1" applyFill="1" applyBorder="1" applyAlignment="1" applyProtection="1">
      <alignment horizontal="right" vertical="center"/>
      <protection locked="0"/>
    </xf>
    <xf numFmtId="3" fontId="4" fillId="0" borderId="74" xfId="0" applyNumberFormat="1" applyFont="1" applyFill="1" applyBorder="1" applyAlignment="1" applyProtection="1">
      <alignment horizontal="right" vertical="center"/>
      <protection locked="0"/>
    </xf>
    <xf numFmtId="164" fontId="13" fillId="0" borderId="55" xfId="0" applyNumberFormat="1" applyFont="1" applyFill="1" applyBorder="1" applyAlignment="1" applyProtection="1">
      <alignment horizontal="center" vertical="center"/>
      <protection locked="0"/>
    </xf>
    <xf numFmtId="0" fontId="17" fillId="0" borderId="9" xfId="0" applyNumberFormat="1" applyFont="1" applyFill="1" applyBorder="1" applyAlignment="1" applyProtection="1">
      <alignment horizontal="center" vertical="center"/>
      <protection locked="0"/>
    </xf>
    <xf numFmtId="0" fontId="17" fillId="0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35" xfId="0" applyNumberFormat="1" applyFont="1" applyFill="1" applyBorder="1" applyAlignment="1" applyProtection="1">
      <alignment horizontal="center" vertical="center"/>
      <protection locked="0"/>
    </xf>
    <xf numFmtId="0" fontId="17" fillId="0" borderId="25" xfId="0" applyNumberFormat="1" applyFont="1" applyFill="1" applyBorder="1" applyAlignment="1" applyProtection="1">
      <alignment horizontal="center" vertical="center"/>
      <protection locked="0"/>
    </xf>
    <xf numFmtId="0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53" xfId="0" applyNumberFormat="1" applyFont="1" applyFill="1" applyBorder="1" applyAlignment="1" applyProtection="1">
      <alignment vertical="center"/>
      <protection locked="0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18" xfId="0" applyNumberFormat="1" applyFont="1" applyFill="1" applyBorder="1" applyAlignment="1" applyProtection="1">
      <alignment vertical="center" wrapText="1"/>
      <protection locked="0"/>
    </xf>
    <xf numFmtId="3" fontId="13" fillId="0" borderId="42" xfId="0" applyNumberFormat="1" applyFont="1" applyFill="1" applyBorder="1" applyAlignment="1" applyProtection="1">
      <alignment vertical="center"/>
      <protection locked="0"/>
    </xf>
    <xf numFmtId="164" fontId="13" fillId="0" borderId="39" xfId="0" applyNumberFormat="1" applyFont="1" applyFill="1" applyBorder="1" applyAlignment="1" applyProtection="1">
      <alignment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164" fontId="13" fillId="0" borderId="64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Fill="1" applyBorder="1" applyAlignment="1" applyProtection="1">
      <alignment vertical="center"/>
      <protection locked="0"/>
    </xf>
    <xf numFmtId="49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0" fontId="13" fillId="0" borderId="58" xfId="0" applyNumberFormat="1" applyFont="1" applyFill="1" applyBorder="1" applyAlignment="1" applyProtection="1">
      <alignment vertical="center" wrapText="1"/>
      <protection locked="0"/>
    </xf>
    <xf numFmtId="3" fontId="13" fillId="0" borderId="75" xfId="0" applyNumberFormat="1" applyFont="1" applyFill="1" applyBorder="1" applyAlignment="1" applyProtection="1">
      <alignment horizontal="right" vertical="center"/>
      <protection locked="0"/>
    </xf>
    <xf numFmtId="3" fontId="13" fillId="0" borderId="47" xfId="0" applyNumberFormat="1" applyFont="1" applyFill="1" applyBorder="1" applyAlignment="1" applyProtection="1">
      <alignment vertical="center"/>
      <protection locked="0"/>
    </xf>
    <xf numFmtId="3" fontId="13" fillId="0" borderId="33" xfId="0" applyNumberFormat="1" applyFont="1" applyFill="1" applyBorder="1" applyAlignment="1" applyProtection="1">
      <alignment vertical="center"/>
      <protection locked="0"/>
    </xf>
    <xf numFmtId="164" fontId="13" fillId="0" borderId="39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0" xfId="0" applyNumberFormat="1" applyFont="1" applyFill="1" applyBorder="1" applyAlignment="1" applyProtection="1">
      <alignment horizontal="centerContinuous" vertical="center"/>
      <protection locked="0"/>
    </xf>
    <xf numFmtId="0" fontId="4" fillId="0" borderId="41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4" fillId="0" borderId="8" xfId="0" applyNumberFormat="1" applyFont="1" applyFill="1" applyBorder="1" applyAlignment="1" applyProtection="1">
      <alignment vertical="center" wrapText="1"/>
      <protection locked="0"/>
    </xf>
    <xf numFmtId="164" fontId="4" fillId="0" borderId="39" xfId="0" applyNumberFormat="1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164" fontId="4" fillId="0" borderId="26" xfId="0" applyNumberFormat="1" applyFont="1" applyFill="1" applyBorder="1" applyAlignment="1" applyProtection="1">
      <alignment vertical="center"/>
      <protection locked="0"/>
    </xf>
    <xf numFmtId="49" fontId="4" fillId="0" borderId="76" xfId="0" applyNumberFormat="1" applyFont="1" applyFill="1" applyBorder="1" applyAlignment="1" applyProtection="1">
      <alignment horizontal="centerContinuous" vertical="center"/>
      <protection locked="0"/>
    </xf>
    <xf numFmtId="0" fontId="4" fillId="0" borderId="70" xfId="0" applyNumberFormat="1" applyFont="1" applyFill="1" applyBorder="1" applyAlignment="1" applyProtection="1">
      <alignment vertical="center" wrapText="1"/>
      <protection locked="0"/>
    </xf>
    <xf numFmtId="164" fontId="13" fillId="0" borderId="41" xfId="0" applyNumberFormat="1" applyFont="1" applyFill="1" applyBorder="1" applyAlignment="1" applyProtection="1">
      <alignment vertical="center"/>
      <protection locked="0"/>
    </xf>
    <xf numFmtId="164" fontId="4" fillId="0" borderId="18" xfId="0" applyNumberFormat="1" applyFont="1" applyFill="1" applyBorder="1" applyAlignment="1" applyProtection="1">
      <alignment vertical="center"/>
      <protection locked="0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3" fontId="4" fillId="0" borderId="46" xfId="0" applyNumberFormat="1" applyFont="1" applyFill="1" applyBorder="1" applyAlignment="1" applyProtection="1">
      <alignment horizontal="right" vertical="center"/>
      <protection locked="0"/>
    </xf>
    <xf numFmtId="3" fontId="4" fillId="0" borderId="75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5" xfId="0" applyNumberFormat="1" applyFont="1" applyFill="1" applyBorder="1" applyAlignment="1" applyProtection="1">
      <alignment horizontal="center" vertical="center"/>
      <protection locked="0"/>
    </xf>
    <xf numFmtId="1" fontId="4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8" xfId="19" applyNumberFormat="1" applyFont="1" applyFill="1" applyBorder="1" applyAlignment="1" applyProtection="1">
      <alignment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vertical="center" wrapText="1"/>
      <protection locked="0"/>
    </xf>
    <xf numFmtId="0" fontId="4" fillId="0" borderId="39" xfId="0" applyNumberFormat="1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5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3" fontId="4" fillId="0" borderId="77" xfId="0" applyNumberFormat="1" applyFont="1" applyFill="1" applyBorder="1" applyAlignment="1" applyProtection="1">
      <alignment horizontal="right" vertical="center"/>
      <protection locked="0"/>
    </xf>
    <xf numFmtId="0" fontId="8" fillId="0" borderId="78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3" fontId="8" fillId="0" borderId="7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6" fillId="0" borderId="78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0" fontId="24" fillId="0" borderId="7" xfId="0" applyFont="1" applyBorder="1" applyAlignment="1">
      <alignment/>
    </xf>
    <xf numFmtId="3" fontId="24" fillId="0" borderId="7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18" fillId="0" borderId="7" xfId="0" applyFont="1" applyBorder="1" applyAlignment="1">
      <alignment vertical="center" wrapText="1"/>
    </xf>
    <xf numFmtId="3" fontId="18" fillId="0" borderId="7" xfId="0" applyNumberFormat="1" applyFont="1" applyBorder="1" applyAlignment="1">
      <alignment vertical="center"/>
    </xf>
    <xf numFmtId="0" fontId="26" fillId="0" borderId="7" xfId="0" applyFont="1" applyBorder="1" applyAlignment="1">
      <alignment vertical="center" wrapText="1"/>
    </xf>
    <xf numFmtId="3" fontId="26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center" vertical="center"/>
    </xf>
    <xf numFmtId="0" fontId="25" fillId="0" borderId="7" xfId="0" applyFont="1" applyBorder="1" applyAlignment="1">
      <alignment vertical="center"/>
    </xf>
    <xf numFmtId="3" fontId="25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5" fillId="0" borderId="77" xfId="0" applyNumberFormat="1" applyFont="1" applyBorder="1" applyAlignment="1">
      <alignment/>
    </xf>
    <xf numFmtId="0" fontId="6" fillId="0" borderId="78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77" xfId="0" applyNumberFormat="1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3" fontId="18" fillId="0" borderId="25" xfId="0" applyNumberFormat="1" applyFont="1" applyBorder="1" applyAlignment="1">
      <alignment vertical="center"/>
    </xf>
    <xf numFmtId="0" fontId="6" fillId="0" borderId="67" xfId="0" applyFont="1" applyBorder="1" applyAlignment="1">
      <alignment/>
    </xf>
    <xf numFmtId="0" fontId="14" fillId="0" borderId="32" xfId="0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14" fillId="0" borderId="32" xfId="0" applyNumberFormat="1" applyFont="1" applyBorder="1" applyAlignment="1">
      <alignment horizontal="centerContinuous" vertical="center"/>
    </xf>
    <xf numFmtId="4" fontId="7" fillId="0" borderId="14" xfId="0" applyNumberFormat="1" applyFont="1" applyBorder="1" applyAlignment="1">
      <alignment horizontal="centerContinuous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3" fontId="4" fillId="0" borderId="36" xfId="0" applyNumberFormat="1" applyFont="1" applyFill="1" applyBorder="1" applyAlignment="1" applyProtection="1">
      <alignment horizontal="right" vertical="center"/>
      <protection locked="0"/>
    </xf>
    <xf numFmtId="49" fontId="18" fillId="0" borderId="61" xfId="0" applyNumberFormat="1" applyFont="1" applyFill="1" applyBorder="1" applyAlignment="1" applyProtection="1">
      <alignment horizontal="center" vertical="center"/>
      <protection locked="0"/>
    </xf>
    <xf numFmtId="0" fontId="18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39" xfId="0" applyNumberFormat="1" applyFont="1" applyFill="1" applyBorder="1" applyAlignment="1" applyProtection="1">
      <alignment vertical="center"/>
      <protection locked="0"/>
    </xf>
    <xf numFmtId="0" fontId="18" fillId="0" borderId="7" xfId="0" applyNumberFormat="1" applyFont="1" applyFill="1" applyBorder="1" applyAlignment="1" applyProtection="1">
      <alignment horizontal="center" vertical="center"/>
      <protection locked="0"/>
    </xf>
    <xf numFmtId="0" fontId="18" fillId="0" borderId="25" xfId="0" applyNumberFormat="1" applyFont="1" applyFill="1" applyBorder="1" applyAlignment="1" applyProtection="1">
      <alignment horizontal="center" vertical="center"/>
      <protection locked="0"/>
    </xf>
    <xf numFmtId="3" fontId="18" fillId="0" borderId="26" xfId="0" applyNumberFormat="1" applyFont="1" applyFill="1" applyBorder="1" applyAlignment="1" applyProtection="1">
      <alignment horizontal="right" vertical="center"/>
      <protection locked="0"/>
    </xf>
    <xf numFmtId="3" fontId="18" fillId="0" borderId="45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3" fontId="13" fillId="0" borderId="32" xfId="0" applyNumberFormat="1" applyFont="1" applyFill="1" applyBorder="1" applyAlignment="1" applyProtection="1">
      <alignment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1" fontId="4" fillId="0" borderId="61" xfId="0" applyNumberFormat="1" applyFont="1" applyFill="1" applyBorder="1" applyAlignment="1" applyProtection="1">
      <alignment horizontal="centerContinuous" vertical="center"/>
      <protection locked="0"/>
    </xf>
    <xf numFmtId="49" fontId="4" fillId="0" borderId="61" xfId="0" applyNumberFormat="1" applyFont="1" applyFill="1" applyBorder="1" applyAlignment="1" applyProtection="1">
      <alignment horizontal="centerContinuous" vertical="center"/>
      <protection locked="0"/>
    </xf>
    <xf numFmtId="3" fontId="4" fillId="0" borderId="77" xfId="0" applyNumberFormat="1" applyFont="1" applyFill="1" applyBorder="1" applyAlignment="1" applyProtection="1">
      <alignment horizontal="right" vertical="center"/>
      <protection locked="0"/>
    </xf>
    <xf numFmtId="164" fontId="4" fillId="0" borderId="64" xfId="19" applyNumberFormat="1" applyFont="1" applyFill="1" applyBorder="1" applyAlignment="1" applyProtection="1">
      <alignment vertical="center" wrapText="1"/>
      <protection locked="0"/>
    </xf>
    <xf numFmtId="0" fontId="4" fillId="0" borderId="64" xfId="0" applyNumberFormat="1" applyFont="1" applyFill="1" applyBorder="1" applyAlignment="1" applyProtection="1">
      <alignment horizontal="center" vertical="center"/>
      <protection locked="0"/>
    </xf>
    <xf numFmtId="3" fontId="4" fillId="0" borderId="64" xfId="0" applyNumberFormat="1" applyFont="1" applyFill="1" applyBorder="1" applyAlignment="1" applyProtection="1">
      <alignment horizontal="right" vertical="center"/>
      <protection locked="0"/>
    </xf>
    <xf numFmtId="3" fontId="4" fillId="0" borderId="79" xfId="0" applyNumberFormat="1" applyFont="1" applyFill="1" applyBorder="1" applyAlignment="1" applyProtection="1">
      <alignment horizontal="right" vertical="center"/>
      <protection locked="0"/>
    </xf>
    <xf numFmtId="164" fontId="4" fillId="0" borderId="41" xfId="19" applyNumberFormat="1" applyFont="1" applyFill="1" applyBorder="1" applyAlignment="1" applyProtection="1">
      <alignment vertical="center" wrapText="1"/>
      <protection locked="0"/>
    </xf>
    <xf numFmtId="164" fontId="4" fillId="0" borderId="41" xfId="0" applyNumberFormat="1" applyFont="1" applyFill="1" applyBorder="1" applyAlignment="1" applyProtection="1">
      <alignment horizontal="center" vertical="center"/>
      <protection locked="0"/>
    </xf>
    <xf numFmtId="3" fontId="4" fillId="0" borderId="41" xfId="0" applyNumberFormat="1" applyFont="1" applyFill="1" applyBorder="1" applyAlignment="1" applyProtection="1">
      <alignment vertical="center"/>
      <protection locked="0"/>
    </xf>
    <xf numFmtId="3" fontId="4" fillId="0" borderId="31" xfId="0" applyNumberFormat="1" applyFont="1" applyFill="1" applyBorder="1" applyAlignment="1" applyProtection="1">
      <alignment vertical="center"/>
      <protection locked="0"/>
    </xf>
    <xf numFmtId="3" fontId="4" fillId="0" borderId="52" xfId="0" applyNumberFormat="1" applyFont="1" applyFill="1" applyBorder="1" applyAlignment="1" applyProtection="1">
      <alignment vertical="center"/>
      <protection locked="0"/>
    </xf>
    <xf numFmtId="1" fontId="4" fillId="0" borderId="30" xfId="0" applyNumberFormat="1" applyFont="1" applyFill="1" applyBorder="1" applyAlignment="1" applyProtection="1">
      <alignment horizontal="centerContinuous" vertical="center"/>
      <protection locked="0"/>
    </xf>
    <xf numFmtId="0" fontId="4" fillId="0" borderId="52" xfId="0" applyNumberFormat="1" applyFont="1" applyFill="1" applyBorder="1" applyAlignment="1" applyProtection="1">
      <alignment horizontal="center" vertical="center"/>
      <protection locked="0"/>
    </xf>
    <xf numFmtId="0" fontId="4" fillId="0" borderId="58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59" xfId="0" applyNumberFormat="1" applyFont="1" applyFill="1" applyBorder="1" applyAlignment="1" applyProtection="1">
      <alignment horizontal="center" vertical="center"/>
      <protection locked="0"/>
    </xf>
    <xf numFmtId="0" fontId="13" fillId="0" borderId="58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8" xfId="19" applyNumberFormat="1" applyFont="1" applyFill="1" applyBorder="1" applyAlignment="1" applyProtection="1">
      <alignment vertical="center" wrapText="1"/>
      <protection locked="0"/>
    </xf>
    <xf numFmtId="0" fontId="4" fillId="0" borderId="80" xfId="0" applyNumberFormat="1" applyFont="1" applyFill="1" applyBorder="1" applyAlignment="1" applyProtection="1">
      <alignment horizontal="center" vertical="center"/>
      <protection locked="0"/>
    </xf>
    <xf numFmtId="3" fontId="4" fillId="0" borderId="8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wrapText="1"/>
      <protection locked="0"/>
    </xf>
    <xf numFmtId="0" fontId="14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83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57" xfId="0" applyNumberFormat="1" applyFont="1" applyFill="1" applyBorder="1" applyAlignment="1" applyProtection="1">
      <alignment horizontal="center" vertical="center"/>
      <protection locked="0"/>
    </xf>
    <xf numFmtId="0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84" xfId="0" applyNumberFormat="1" applyFont="1" applyFill="1" applyBorder="1" applyAlignment="1" applyProtection="1">
      <alignment horizontal="center" vertical="center"/>
      <protection locked="0"/>
    </xf>
    <xf numFmtId="0" fontId="17" fillId="0" borderId="85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3" fillId="0" borderId="28" xfId="0" applyNumberFormat="1" applyFont="1" applyFill="1" applyBorder="1" applyAlignment="1" applyProtection="1">
      <alignment horizontal="center" vertical="center"/>
      <protection locked="0"/>
    </xf>
    <xf numFmtId="0" fontId="13" fillId="0" borderId="5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29" xfId="0" applyNumberFormat="1" applyFont="1" applyFill="1" applyBorder="1" applyAlignment="1" applyProtection="1">
      <alignment horizontal="center" vertical="center"/>
      <protection locked="0"/>
    </xf>
    <xf numFmtId="0" fontId="13" fillId="0" borderId="86" xfId="0" applyNumberFormat="1" applyFont="1" applyFill="1" applyBorder="1" applyAlignment="1" applyProtection="1">
      <alignment horizontal="center" vertic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5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0" applyNumberFormat="1" applyFont="1" applyFill="1" applyBorder="1" applyAlignment="1" applyProtection="1">
      <alignment horizontal="center" vertical="center"/>
      <protection locked="0"/>
    </xf>
    <xf numFmtId="0" fontId="13" fillId="0" borderId="87" xfId="0" applyNumberFormat="1" applyFont="1" applyFill="1" applyBorder="1" applyAlignment="1" applyProtection="1">
      <alignment horizontal="center" vertical="center"/>
      <protection locked="0"/>
    </xf>
    <xf numFmtId="0" fontId="13" fillId="0" borderId="88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77" xfId="0" applyNumberFormat="1" applyFont="1" applyFill="1" applyBorder="1" applyAlignment="1" applyProtection="1">
      <alignment horizontal="center" vertical="center"/>
      <protection locked="0"/>
    </xf>
    <xf numFmtId="0" fontId="4" fillId="0" borderId="83" xfId="0" applyNumberFormat="1" applyFont="1" applyFill="1" applyBorder="1" applyAlignment="1" applyProtection="1">
      <alignment horizontal="center" vertical="center"/>
      <protection locked="0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3" fontId="13" fillId="0" borderId="86" xfId="0" applyNumberFormat="1" applyFont="1" applyFill="1" applyBorder="1" applyAlignment="1" applyProtection="1">
      <alignment horizontal="right" vertical="center"/>
      <protection locked="0"/>
    </xf>
    <xf numFmtId="3" fontId="13" fillId="0" borderId="87" xfId="0" applyNumberFormat="1" applyFont="1" applyFill="1" applyBorder="1" applyAlignment="1" applyProtection="1">
      <alignment horizontal="right" vertical="center"/>
      <protection locked="0"/>
    </xf>
    <xf numFmtId="3" fontId="13" fillId="0" borderId="88" xfId="0" applyNumberFormat="1" applyFont="1" applyFill="1" applyBorder="1" applyAlignment="1" applyProtection="1">
      <alignment horizontal="right"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0" fontId="8" fillId="0" borderId="12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9" fontId="4" fillId="0" borderId="89" xfId="0" applyNumberFormat="1" applyFont="1" applyFill="1" applyBorder="1" applyAlignment="1" applyProtection="1">
      <alignment horizontal="centerContinuous" vertical="center"/>
      <protection locked="0"/>
    </xf>
    <xf numFmtId="0" fontId="4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2" xfId="0" applyNumberFormat="1" applyFont="1" applyFill="1" applyBorder="1" applyAlignment="1" applyProtection="1">
      <alignment horizontal="center" vertical="center"/>
      <protection locked="0"/>
    </xf>
    <xf numFmtId="3" fontId="4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90" xfId="0" applyNumberFormat="1" applyFont="1" applyFill="1" applyBorder="1" applyAlignment="1" applyProtection="1">
      <alignment horizontal="right" vertical="center"/>
      <protection locked="0"/>
    </xf>
    <xf numFmtId="3" fontId="4" fillId="0" borderId="52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49" fontId="18" fillId="0" borderId="61" xfId="0" applyNumberFormat="1" applyFont="1" applyFill="1" applyBorder="1" applyAlignment="1" applyProtection="1">
      <alignment horizontal="centerContinuous" vertical="center"/>
      <protection locked="0"/>
    </xf>
    <xf numFmtId="0" fontId="18" fillId="0" borderId="39" xfId="0" applyNumberFormat="1" applyFont="1" applyFill="1" applyBorder="1" applyAlignment="1" applyProtection="1">
      <alignment vertical="center" wrapText="1"/>
      <protection locked="0"/>
    </xf>
    <xf numFmtId="0" fontId="27" fillId="0" borderId="39" xfId="0" applyNumberFormat="1" applyFont="1" applyFill="1" applyBorder="1" applyAlignment="1" applyProtection="1">
      <alignment horizontal="center" vertical="center"/>
      <protection locked="0"/>
    </xf>
    <xf numFmtId="3" fontId="27" fillId="0" borderId="7" xfId="0" applyNumberFormat="1" applyFont="1" applyFill="1" applyBorder="1" applyAlignment="1" applyProtection="1">
      <alignment vertical="center"/>
      <protection locked="0"/>
    </xf>
    <xf numFmtId="3" fontId="27" fillId="0" borderId="25" xfId="0" applyNumberFormat="1" applyFont="1" applyFill="1" applyBorder="1" applyAlignment="1" applyProtection="1">
      <alignment vertical="center"/>
      <protection locked="0"/>
    </xf>
    <xf numFmtId="3" fontId="18" fillId="0" borderId="26" xfId="0" applyNumberFormat="1" applyFont="1" applyFill="1" applyBorder="1" applyAlignment="1" applyProtection="1">
      <alignment vertical="center"/>
      <protection locked="0"/>
    </xf>
    <xf numFmtId="3" fontId="18" fillId="0" borderId="27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17" applyFont="1" applyAlignment="1">
      <alignment horizontal="left" vertical="center"/>
      <protection/>
    </xf>
    <xf numFmtId="164" fontId="6" fillId="0" borderId="0" xfId="0" applyNumberFormat="1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0" applyNumberFormat="1" applyFont="1" applyFill="1" applyBorder="1" applyAlignment="1" applyProtection="1">
      <alignment horizontal="center" vertical="top"/>
      <protection/>
    </xf>
    <xf numFmtId="49" fontId="16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Font="1" applyAlignment="1">
      <alignment horizontal="centerContinuous"/>
    </xf>
    <xf numFmtId="0" fontId="30" fillId="0" borderId="0" xfId="0" applyNumberFormat="1" applyFont="1" applyFill="1" applyBorder="1" applyAlignment="1" applyProtection="1">
      <alignment vertical="top"/>
      <protection/>
    </xf>
    <xf numFmtId="3" fontId="30" fillId="0" borderId="0" xfId="0" applyNumberFormat="1" applyFont="1" applyFill="1" applyBorder="1" applyAlignment="1" applyProtection="1">
      <alignment horizontal="center" vertical="top"/>
      <protection/>
    </xf>
    <xf numFmtId="4" fontId="30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>
      <alignment horizontal="center"/>
    </xf>
    <xf numFmtId="3" fontId="6" fillId="0" borderId="0" xfId="0" applyNumberFormat="1" applyFont="1" applyFill="1" applyBorder="1" applyAlignment="1" applyProtection="1">
      <alignment horizontal="center"/>
      <protection/>
    </xf>
    <xf numFmtId="49" fontId="17" fillId="0" borderId="0" xfId="0" applyNumberFormat="1" applyFont="1" applyFill="1" applyBorder="1" applyAlignment="1" applyProtection="1">
      <alignment horizontal="center" vertical="top" wrapText="1"/>
      <protection/>
    </xf>
    <xf numFmtId="3" fontId="6" fillId="0" borderId="0" xfId="0" applyNumberFormat="1" applyFont="1" applyFill="1" applyBorder="1" applyAlignment="1" applyProtection="1">
      <alignment horizontal="center" vertical="top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49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17" fillId="0" borderId="28" xfId="0" applyNumberFormat="1" applyFont="1" applyFill="1" applyBorder="1" applyAlignment="1" applyProtection="1">
      <alignment horizontal="center" vertical="center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32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vertical="center"/>
      <protection/>
    </xf>
    <xf numFmtId="3" fontId="14" fillId="0" borderId="53" xfId="0" applyNumberFormat="1" applyFont="1" applyFill="1" applyBorder="1" applyAlignment="1" applyProtection="1">
      <alignment horizontal="right" vertical="center"/>
      <protection/>
    </xf>
    <xf numFmtId="3" fontId="14" fillId="0" borderId="13" xfId="0" applyNumberFormat="1" applyFont="1" applyFill="1" applyBorder="1" applyAlignment="1" applyProtection="1">
      <alignment horizontal="right" vertical="center"/>
      <protection/>
    </xf>
    <xf numFmtId="3" fontId="8" fillId="0" borderId="16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61" xfId="0" applyNumberFormat="1" applyFont="1" applyFill="1" applyBorder="1" applyAlignment="1" applyProtection="1">
      <alignment horizontal="center" vertical="center"/>
      <protection/>
    </xf>
    <xf numFmtId="49" fontId="6" fillId="0" borderId="9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vertical="center"/>
      <protection/>
    </xf>
    <xf numFmtId="3" fontId="6" fillId="0" borderId="39" xfId="0" applyNumberFormat="1" applyFont="1" applyFill="1" applyBorder="1" applyAlignment="1" applyProtection="1">
      <alignment horizontal="right" vertical="center"/>
      <protection/>
    </xf>
    <xf numFmtId="3" fontId="6" fillId="0" borderId="7" xfId="0" applyNumberFormat="1" applyFont="1" applyFill="1" applyBorder="1" applyAlignment="1" applyProtection="1">
      <alignment horizontal="right" vertical="center"/>
      <protection/>
    </xf>
    <xf numFmtId="3" fontId="6" fillId="0" borderId="27" xfId="0" applyNumberFormat="1" applyFont="1" applyFill="1" applyBorder="1" applyAlignment="1" applyProtection="1">
      <alignment vertical="center"/>
      <protection/>
    </xf>
    <xf numFmtId="0" fontId="6" fillId="0" borderId="61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vertical="center" wrapText="1"/>
      <protection/>
    </xf>
    <xf numFmtId="3" fontId="6" fillId="0" borderId="58" xfId="0" applyNumberFormat="1" applyFont="1" applyFill="1" applyBorder="1" applyAlignment="1" applyProtection="1">
      <alignment horizontal="right" vertical="center"/>
      <protection/>
    </xf>
    <xf numFmtId="3" fontId="6" fillId="0" borderId="18" xfId="0" applyNumberFormat="1" applyFont="1" applyFill="1" applyBorder="1" applyAlignment="1" applyProtection="1">
      <alignment horizontal="right" vertical="center"/>
      <protection/>
    </xf>
    <xf numFmtId="3" fontId="6" fillId="0" borderId="21" xfId="0" applyNumberFormat="1" applyFont="1" applyFill="1" applyBorder="1" applyAlignment="1" applyProtection="1">
      <alignment vertical="center"/>
      <protection/>
    </xf>
    <xf numFmtId="49" fontId="6" fillId="0" borderId="7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49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13" fillId="0" borderId="30" xfId="0" applyNumberFormat="1" applyFont="1" applyFill="1" applyBorder="1" applyAlignment="1" applyProtection="1">
      <alignment horizontal="center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 wrapText="1"/>
      <protection/>
    </xf>
    <xf numFmtId="3" fontId="13" fillId="0" borderId="55" xfId="0" applyNumberFormat="1" applyFont="1" applyFill="1" applyBorder="1" applyAlignment="1" applyProtection="1">
      <alignment horizontal="right" vertical="center"/>
      <protection/>
    </xf>
    <xf numFmtId="3" fontId="13" fillId="0" borderId="41" xfId="0" applyNumberFormat="1" applyFont="1" applyFill="1" applyBorder="1" applyAlignment="1" applyProtection="1">
      <alignment horizontal="right" vertical="center"/>
      <protection/>
    </xf>
    <xf numFmtId="3" fontId="13" fillId="0" borderId="27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8" xfId="0" applyNumberFormat="1" applyFont="1" applyFill="1" applyBorder="1" applyAlignment="1" applyProtection="1">
      <alignment vertical="center" wrapText="1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3" fontId="6" fillId="0" borderId="20" xfId="0" applyNumberFormat="1" applyFont="1" applyFill="1" applyBorder="1" applyAlignment="1" applyProtection="1">
      <alignment horizontal="right" vertical="center"/>
      <protection/>
    </xf>
    <xf numFmtId="49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vertical="center"/>
      <protection/>
    </xf>
    <xf numFmtId="0" fontId="13" fillId="0" borderId="42" xfId="0" applyNumberFormat="1" applyFont="1" applyFill="1" applyBorder="1" applyAlignment="1" applyProtection="1">
      <alignment horizontal="left" vertical="center" wrapText="1"/>
      <protection/>
    </xf>
    <xf numFmtId="3" fontId="13" fillId="0" borderId="58" xfId="0" applyNumberFormat="1" applyFont="1" applyFill="1" applyBorder="1" applyAlignment="1" applyProtection="1">
      <alignment horizontal="right" vertical="center"/>
      <protection/>
    </xf>
    <xf numFmtId="3" fontId="13" fillId="0" borderId="18" xfId="0" applyNumberFormat="1" applyFont="1" applyFill="1" applyBorder="1" applyAlignment="1" applyProtection="1">
      <alignment horizontal="right" vertical="center"/>
      <protection/>
    </xf>
    <xf numFmtId="3" fontId="13" fillId="0" borderId="21" xfId="0" applyNumberFormat="1" applyFont="1" applyFill="1" applyBorder="1" applyAlignment="1" applyProtection="1">
      <alignment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3" fontId="6" fillId="0" borderId="80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0" fontId="13" fillId="0" borderId="42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 applyProtection="1">
      <alignment vertical="center" wrapText="1"/>
      <protection/>
    </xf>
    <xf numFmtId="0" fontId="13" fillId="0" borderId="42" xfId="0" applyNumberFormat="1" applyFont="1" applyFill="1" applyBorder="1" applyAlignment="1" applyProtection="1">
      <alignment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18" fillId="0" borderId="1" xfId="0" applyNumberFormat="1" applyFont="1" applyFill="1" applyBorder="1" applyAlignment="1" applyProtection="1">
      <alignment horizontal="center" vertical="center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3" fontId="14" fillId="0" borderId="32" xfId="0" applyNumberFormat="1" applyFont="1" applyFill="1" applyBorder="1" applyAlignment="1" applyProtection="1">
      <alignment horizontal="right" vertical="center"/>
      <protection/>
    </xf>
    <xf numFmtId="3" fontId="14" fillId="0" borderId="16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165" fontId="6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165" fontId="7" fillId="0" borderId="0" xfId="0" applyNumberFormat="1" applyFont="1" applyAlignment="1">
      <alignment horizontal="centerContinuous"/>
    </xf>
    <xf numFmtId="166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14" fillId="0" borderId="0" xfId="0" applyFont="1" applyAlignment="1">
      <alignment horizont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left"/>
    </xf>
    <xf numFmtId="165" fontId="27" fillId="0" borderId="0" xfId="0" applyNumberFormat="1" applyFont="1" applyAlignment="1">
      <alignment horizontal="centerContinuous"/>
    </xf>
    <xf numFmtId="166" fontId="27" fillId="0" borderId="0" xfId="0" applyNumberFormat="1" applyFont="1" applyAlignment="1">
      <alignment horizontal="centerContinuous"/>
    </xf>
    <xf numFmtId="165" fontId="6" fillId="0" borderId="0" xfId="0" applyNumberFormat="1" applyFont="1" applyAlignment="1">
      <alignment horizontal="center"/>
    </xf>
    <xf numFmtId="0" fontId="10" fillId="0" borderId="93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/>
    </xf>
    <xf numFmtId="165" fontId="9" fillId="0" borderId="94" xfId="0" applyNumberFormat="1" applyFont="1" applyBorder="1" applyAlignment="1">
      <alignment horizontal="center" vertical="center" wrapText="1"/>
    </xf>
    <xf numFmtId="0" fontId="9" fillId="0" borderId="95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7" fillId="0" borderId="4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99" xfId="0" applyFont="1" applyBorder="1" applyAlignment="1">
      <alignment horizontal="center" vertical="center"/>
    </xf>
    <xf numFmtId="0" fontId="7" fillId="0" borderId="92" xfId="0" applyFont="1" applyBorder="1" applyAlignment="1">
      <alignment horizontal="left" vertical="center" wrapText="1"/>
    </xf>
    <xf numFmtId="0" fontId="23" fillId="0" borderId="94" xfId="0" applyFont="1" applyBorder="1" applyAlignment="1">
      <alignment horizontal="center" vertical="center" wrapText="1"/>
    </xf>
    <xf numFmtId="0" fontId="23" fillId="0" borderId="95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3" fontId="14" fillId="0" borderId="92" xfId="0" applyNumberFormat="1" applyFont="1" applyBorder="1" applyAlignment="1">
      <alignment horizontal="right" vertical="center"/>
    </xf>
    <xf numFmtId="3" fontId="14" fillId="0" borderId="96" xfId="0" applyNumberFormat="1" applyFont="1" applyBorder="1" applyAlignment="1">
      <alignment horizontal="right" vertical="center"/>
    </xf>
    <xf numFmtId="3" fontId="14" fillId="0" borderId="97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7" fillId="0" borderId="100" xfId="0" applyFont="1" applyBorder="1" applyAlignment="1">
      <alignment horizontal="center" vertical="center"/>
    </xf>
    <xf numFmtId="0" fontId="13" fillId="0" borderId="64" xfId="0" applyFont="1" applyBorder="1" applyAlignment="1">
      <alignment vertical="center" wrapText="1"/>
    </xf>
    <xf numFmtId="0" fontId="23" fillId="0" borderId="101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3" fontId="14" fillId="0" borderId="64" xfId="0" applyNumberFormat="1" applyFont="1" applyBorder="1" applyAlignment="1">
      <alignment horizontal="right" vertical="center"/>
    </xf>
    <xf numFmtId="3" fontId="14" fillId="0" borderId="102" xfId="0" applyNumberFormat="1" applyFont="1" applyBorder="1" applyAlignment="1">
      <alignment horizontal="right" vertical="center"/>
    </xf>
    <xf numFmtId="3" fontId="14" fillId="0" borderId="79" xfId="0" applyNumberFormat="1" applyFont="1" applyBorder="1" applyAlignment="1">
      <alignment horizontal="right" vertical="center"/>
    </xf>
    <xf numFmtId="0" fontId="14" fillId="0" borderId="50" xfId="0" applyFont="1" applyBorder="1" applyAlignment="1">
      <alignment horizontal="center" vertical="center"/>
    </xf>
    <xf numFmtId="0" fontId="14" fillId="0" borderId="41" xfId="0" applyFont="1" applyBorder="1" applyAlignment="1">
      <alignment horizontal="left" vertical="center" wrapText="1"/>
    </xf>
    <xf numFmtId="3" fontId="14" fillId="0" borderId="101" xfId="0" applyNumberFormat="1" applyFont="1" applyBorder="1" applyAlignment="1">
      <alignment vertical="center"/>
    </xf>
    <xf numFmtId="3" fontId="14" fillId="0" borderId="39" xfId="0" applyNumberFormat="1" applyFont="1" applyBorder="1" applyAlignment="1">
      <alignment vertical="center"/>
    </xf>
    <xf numFmtId="3" fontId="14" fillId="0" borderId="7" xfId="0" applyNumberFormat="1" applyFont="1" applyBorder="1" applyAlignment="1">
      <alignment vertical="center"/>
    </xf>
    <xf numFmtId="3" fontId="14" fillId="0" borderId="26" xfId="0" applyNumberFormat="1" applyFont="1" applyBorder="1" applyAlignment="1">
      <alignment vertical="center"/>
    </xf>
    <xf numFmtId="3" fontId="14" fillId="0" borderId="77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47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3" fontId="14" fillId="0" borderId="32" xfId="0" applyNumberFormat="1" applyFont="1" applyBorder="1" applyAlignment="1">
      <alignment horizontal="right" vertical="center"/>
    </xf>
    <xf numFmtId="3" fontId="14" fillId="0" borderId="5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103" xfId="0" applyFont="1" applyBorder="1" applyAlignment="1">
      <alignment horizontal="center" vertical="center"/>
    </xf>
    <xf numFmtId="0" fontId="8" fillId="0" borderId="64" xfId="0" applyFont="1" applyBorder="1" applyAlignment="1">
      <alignment vertical="center" wrapText="1"/>
    </xf>
    <xf numFmtId="3" fontId="8" fillId="0" borderId="101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0" borderId="77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13" fillId="0" borderId="104" xfId="0" applyFont="1" applyBorder="1" applyAlignment="1">
      <alignment horizontal="center" vertical="center"/>
    </xf>
    <xf numFmtId="0" fontId="13" fillId="0" borderId="18" xfId="0" applyFont="1" applyBorder="1" applyAlignment="1">
      <alignment vertical="top" wrapText="1"/>
    </xf>
    <xf numFmtId="3" fontId="13" fillId="0" borderId="52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3" fontId="13" fillId="0" borderId="87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49" fontId="6" fillId="0" borderId="105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7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3" fillId="0" borderId="10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 wrapText="1"/>
    </xf>
    <xf numFmtId="3" fontId="13" fillId="0" borderId="20" xfId="0" applyNumberFormat="1" applyFont="1" applyBorder="1" applyAlignment="1">
      <alignment vertical="center"/>
    </xf>
    <xf numFmtId="3" fontId="13" fillId="0" borderId="58" xfId="0" applyNumberFormat="1" applyFont="1" applyBorder="1" applyAlignment="1">
      <alignment vertical="center"/>
    </xf>
    <xf numFmtId="3" fontId="13" fillId="0" borderId="18" xfId="0" applyNumberFormat="1" applyFont="1" applyFill="1" applyBorder="1" applyAlignment="1">
      <alignment vertical="center"/>
    </xf>
    <xf numFmtId="3" fontId="13" fillId="0" borderId="42" xfId="0" applyNumberFormat="1" applyFont="1" applyFill="1" applyBorder="1" applyAlignment="1">
      <alignment vertical="center"/>
    </xf>
    <xf numFmtId="3" fontId="13" fillId="0" borderId="98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5" fillId="0" borderId="7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6" fillId="0" borderId="77" xfId="0" applyNumberFormat="1" applyFont="1" applyFill="1" applyBorder="1" applyAlignment="1">
      <alignment vertical="center"/>
    </xf>
    <xf numFmtId="0" fontId="14" fillId="0" borderId="99" xfId="0" applyFont="1" applyBorder="1" applyAlignment="1">
      <alignment horizontal="center" vertical="center"/>
    </xf>
    <xf numFmtId="0" fontId="14" fillId="0" borderId="92" xfId="0" applyFont="1" applyBorder="1" applyAlignment="1">
      <alignment horizontal="left" vertical="center" wrapText="1"/>
    </xf>
    <xf numFmtId="3" fontId="14" fillId="0" borderId="94" xfId="0" applyNumberFormat="1" applyFont="1" applyBorder="1" applyAlignment="1">
      <alignment horizontal="right" vertical="center"/>
    </xf>
    <xf numFmtId="3" fontId="14" fillId="0" borderId="95" xfId="0" applyNumberFormat="1" applyFont="1" applyBorder="1" applyAlignment="1">
      <alignment vertical="center"/>
    </xf>
    <xf numFmtId="3" fontId="14" fillId="0" borderId="92" xfId="0" applyNumberFormat="1" applyFont="1" applyBorder="1" applyAlignment="1">
      <alignment vertical="center"/>
    </xf>
    <xf numFmtId="3" fontId="14" fillId="0" borderId="97" xfId="0" applyNumberFormat="1" applyFont="1" applyBorder="1" applyAlignment="1">
      <alignment vertical="center"/>
    </xf>
    <xf numFmtId="0" fontId="5" fillId="0" borderId="100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vertical="center"/>
    </xf>
    <xf numFmtId="3" fontId="6" fillId="0" borderId="65" xfId="0" applyNumberFormat="1" applyFont="1" applyBorder="1" applyAlignment="1">
      <alignment vertical="center"/>
    </xf>
    <xf numFmtId="3" fontId="6" fillId="0" borderId="64" xfId="0" applyNumberFormat="1" applyFont="1" applyBorder="1" applyAlignment="1">
      <alignment vertical="center"/>
    </xf>
    <xf numFmtId="3" fontId="6" fillId="0" borderId="102" xfId="0" applyNumberFormat="1" applyFont="1" applyBorder="1" applyAlignment="1">
      <alignment vertical="center"/>
    </xf>
    <xf numFmtId="3" fontId="6" fillId="0" borderId="79" xfId="0" applyNumberFormat="1" applyFont="1" applyBorder="1" applyAlignment="1">
      <alignment vertical="center"/>
    </xf>
    <xf numFmtId="0" fontId="13" fillId="0" borderId="100" xfId="0" applyFont="1" applyBorder="1" applyAlignment="1">
      <alignment horizontal="center" vertical="center"/>
    </xf>
    <xf numFmtId="3" fontId="13" fillId="0" borderId="32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29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13" fillId="0" borderId="50" xfId="0" applyFont="1" applyBorder="1" applyAlignment="1">
      <alignment horizontal="center" vertical="center"/>
    </xf>
    <xf numFmtId="3" fontId="8" fillId="0" borderId="39" xfId="0" applyNumberFormat="1" applyFont="1" applyBorder="1" applyAlignment="1">
      <alignment vertical="center"/>
    </xf>
    <xf numFmtId="3" fontId="13" fillId="0" borderId="7" xfId="0" applyNumberFormat="1" applyFont="1" applyBorder="1" applyAlignment="1">
      <alignment vertical="center"/>
    </xf>
    <xf numFmtId="3" fontId="13" fillId="0" borderId="26" xfId="0" applyNumberFormat="1" applyFont="1" applyBorder="1" applyAlignment="1">
      <alignment vertical="center"/>
    </xf>
    <xf numFmtId="3" fontId="13" fillId="0" borderId="7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3" fontId="5" fillId="0" borderId="5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54" xfId="0" applyNumberFormat="1" applyFont="1" applyBorder="1" applyAlignment="1">
      <alignment vertical="center"/>
    </xf>
    <xf numFmtId="3" fontId="6" fillId="0" borderId="8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6" fillId="0" borderId="77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41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5" fillId="0" borderId="55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6" fillId="0" borderId="90" xfId="0" applyNumberFormat="1" applyFont="1" applyBorder="1" applyAlignment="1">
      <alignment vertical="center"/>
    </xf>
    <xf numFmtId="0" fontId="18" fillId="0" borderId="49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3" fontId="25" fillId="0" borderId="39" xfId="0" applyNumberFormat="1" applyFont="1" applyBorder="1" applyAlignment="1">
      <alignment vertical="center"/>
    </xf>
    <xf numFmtId="3" fontId="18" fillId="0" borderId="26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8" fillId="0" borderId="49" xfId="0" applyFont="1" applyBorder="1" applyAlignment="1">
      <alignment horizontal="center" vertical="center"/>
    </xf>
    <xf numFmtId="0" fontId="28" fillId="0" borderId="7" xfId="0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3" fontId="18" fillId="0" borderId="39" xfId="0" applyNumberFormat="1" applyFont="1" applyBorder="1" applyAlignment="1">
      <alignment vertical="center"/>
    </xf>
    <xf numFmtId="3" fontId="28" fillId="0" borderId="7" xfId="0" applyNumberFormat="1" applyFont="1" applyBorder="1" applyAlignment="1">
      <alignment vertical="center"/>
    </xf>
    <xf numFmtId="3" fontId="28" fillId="0" borderId="26" xfId="0" applyNumberFormat="1" applyFont="1" applyBorder="1" applyAlignment="1">
      <alignment vertical="center"/>
    </xf>
    <xf numFmtId="3" fontId="28" fillId="0" borderId="77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8" fillId="0" borderId="50" xfId="0" applyFont="1" applyBorder="1" applyAlignment="1">
      <alignment horizontal="center" vertical="center"/>
    </xf>
    <xf numFmtId="0" fontId="28" fillId="0" borderId="41" xfId="0" applyFont="1" applyBorder="1" applyAlignment="1">
      <alignment vertical="center" wrapText="1"/>
    </xf>
    <xf numFmtId="3" fontId="28" fillId="0" borderId="52" xfId="0" applyNumberFormat="1" applyFont="1" applyBorder="1" applyAlignment="1">
      <alignment vertical="center"/>
    </xf>
    <xf numFmtId="3" fontId="18" fillId="0" borderId="55" xfId="0" applyNumberFormat="1" applyFont="1" applyBorder="1" applyAlignment="1">
      <alignment vertical="center"/>
    </xf>
    <xf numFmtId="3" fontId="28" fillId="0" borderId="41" xfId="0" applyNumberFormat="1" applyFont="1" applyBorder="1" applyAlignment="1">
      <alignment vertical="center"/>
    </xf>
    <xf numFmtId="3" fontId="28" fillId="0" borderId="24" xfId="0" applyNumberFormat="1" applyFont="1" applyBorder="1" applyAlignment="1">
      <alignment vertical="center"/>
    </xf>
    <xf numFmtId="3" fontId="28" fillId="0" borderId="90" xfId="0" applyNumberFormat="1" applyFont="1" applyBorder="1" applyAlignment="1">
      <alignment vertical="center"/>
    </xf>
    <xf numFmtId="0" fontId="13" fillId="0" borderId="41" xfId="0" applyFont="1" applyBorder="1" applyAlignment="1">
      <alignment vertical="center" wrapText="1"/>
    </xf>
    <xf numFmtId="3" fontId="8" fillId="0" borderId="52" xfId="0" applyNumberFormat="1" applyFont="1" applyBorder="1" applyAlignment="1">
      <alignment vertical="center"/>
    </xf>
    <xf numFmtId="3" fontId="8" fillId="0" borderId="58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98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47" xfId="0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3" fontId="13" fillId="0" borderId="15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3" fontId="13" fillId="0" borderId="41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3" fontId="6" fillId="0" borderId="70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8" fillId="0" borderId="49" xfId="0" applyFont="1" applyBorder="1" applyAlignment="1">
      <alignment horizontal="center" vertical="center"/>
    </xf>
    <xf numFmtId="0" fontId="28" fillId="0" borderId="7" xfId="0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3" fontId="28" fillId="0" borderId="39" xfId="0" applyNumberFormat="1" applyFont="1" applyBorder="1" applyAlignment="1">
      <alignment vertical="center"/>
    </xf>
    <xf numFmtId="3" fontId="28" fillId="0" borderId="64" xfId="0" applyNumberFormat="1" applyFont="1" applyBorder="1" applyAlignment="1">
      <alignment vertical="center"/>
    </xf>
    <xf numFmtId="3" fontId="28" fillId="0" borderId="7" xfId="0" applyNumberFormat="1" applyFont="1" applyBorder="1" applyAlignment="1">
      <alignment vertical="center"/>
    </xf>
    <xf numFmtId="3" fontId="28" fillId="0" borderId="26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3" fontId="28" fillId="0" borderId="102" xfId="0" applyNumberFormat="1" applyFont="1" applyBorder="1" applyAlignment="1">
      <alignment vertical="center"/>
    </xf>
    <xf numFmtId="0" fontId="14" fillId="0" borderId="13" xfId="0" applyFont="1" applyBorder="1" applyAlignment="1">
      <alignment horizontal="left" vertical="center" wrapText="1"/>
    </xf>
    <xf numFmtId="3" fontId="14" fillId="0" borderId="32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Alignment="1">
      <alignment/>
    </xf>
    <xf numFmtId="0" fontId="30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10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9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 wrapText="1"/>
    </xf>
    <xf numFmtId="0" fontId="14" fillId="0" borderId="53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0" fontId="9" fillId="0" borderId="61" xfId="0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vertical="center" wrapText="1"/>
    </xf>
    <xf numFmtId="3" fontId="6" fillId="0" borderId="42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9" fillId="0" borderId="63" xfId="0" applyFont="1" applyBorder="1" applyAlignment="1">
      <alignment horizontal="center" vertical="center"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58" xfId="0" applyNumberFormat="1" applyFont="1" applyFill="1" applyBorder="1" applyAlignment="1" applyProtection="1">
      <alignment vertical="center" wrapText="1"/>
      <protection/>
    </xf>
    <xf numFmtId="3" fontId="6" fillId="0" borderId="8" xfId="0" applyNumberFormat="1" applyFont="1" applyBorder="1" applyAlignment="1">
      <alignment vertical="center"/>
    </xf>
    <xf numFmtId="3" fontId="6" fillId="0" borderId="54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14" fillId="0" borderId="53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13" fillId="0" borderId="37" xfId="0" applyNumberFormat="1" applyFont="1" applyFill="1" applyBorder="1" applyAlignment="1" applyProtection="1">
      <alignment horizontal="left" vertical="center" wrapText="1"/>
      <protection/>
    </xf>
    <xf numFmtId="3" fontId="13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9" fillId="0" borderId="60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13" fillId="0" borderId="18" xfId="0" applyNumberFormat="1" applyFont="1" applyFill="1" applyBorder="1" applyAlignment="1" applyProtection="1">
      <alignment horizontal="left" vertical="center" wrapText="1"/>
      <protection/>
    </xf>
    <xf numFmtId="3" fontId="13" fillId="0" borderId="18" xfId="0" applyNumberFormat="1" applyFont="1" applyBorder="1" applyAlignment="1">
      <alignment vertical="center"/>
    </xf>
    <xf numFmtId="3" fontId="13" fillId="0" borderId="42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vertical="center"/>
    </xf>
    <xf numFmtId="0" fontId="18" fillId="0" borderId="60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vertical="center"/>
    </xf>
    <xf numFmtId="0" fontId="6" fillId="0" borderId="39" xfId="0" applyNumberFormat="1" applyFont="1" applyFill="1" applyBorder="1" applyAlignment="1" applyProtection="1">
      <alignment vertical="center" wrapText="1"/>
      <protection/>
    </xf>
    <xf numFmtId="0" fontId="13" fillId="0" borderId="18" xfId="0" applyNumberFormat="1" applyFont="1" applyFill="1" applyBorder="1" applyAlignment="1" applyProtection="1">
      <alignment vertical="center" wrapText="1"/>
      <protection/>
    </xf>
    <xf numFmtId="0" fontId="9" fillId="0" borderId="108" xfId="0" applyFont="1" applyBorder="1" applyAlignment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 vertical="center" wrapText="1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3" fontId="6" fillId="0" borderId="70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4" fillId="0" borderId="13" xfId="0" applyFont="1" applyBorder="1" applyAlignment="1">
      <alignment horizontal="left" vertical="center" wrapText="1"/>
    </xf>
    <xf numFmtId="3" fontId="6" fillId="0" borderId="0" xfId="0" applyNumberFormat="1" applyFont="1" applyAlignment="1">
      <alignment vertical="center"/>
    </xf>
    <xf numFmtId="164" fontId="13" fillId="0" borderId="58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workbookViewId="0" topLeftCell="A1">
      <selection activeCell="F63" sqref="F63"/>
    </sheetView>
  </sheetViews>
  <sheetFormatPr defaultColWidth="9.00390625" defaultRowHeight="12.75"/>
  <cols>
    <col min="1" max="1" width="8.00390625" style="2" customWidth="1"/>
    <col min="2" max="2" width="34.75390625" style="2" customWidth="1"/>
    <col min="3" max="3" width="6.875" style="2" customWidth="1"/>
    <col min="4" max="7" width="12.75390625" style="2" customWidth="1"/>
    <col min="8" max="16384" width="10.00390625" style="2" customWidth="1"/>
  </cols>
  <sheetData>
    <row r="1" spans="4:7" ht="16.5">
      <c r="D1" s="3"/>
      <c r="E1" s="3"/>
      <c r="F1" s="4" t="s">
        <v>13</v>
      </c>
      <c r="G1" s="5"/>
    </row>
    <row r="2" spans="1:7" ht="14.25" customHeight="1">
      <c r="A2" s="6"/>
      <c r="B2" s="7"/>
      <c r="C2" s="8"/>
      <c r="D2" s="9"/>
      <c r="E2" s="9"/>
      <c r="F2" s="10" t="s">
        <v>214</v>
      </c>
      <c r="G2" s="11"/>
    </row>
    <row r="3" spans="1:7" ht="13.5" customHeight="1">
      <c r="A3" s="6"/>
      <c r="B3" s="7"/>
      <c r="C3" s="8"/>
      <c r="D3" s="9"/>
      <c r="E3" s="9"/>
      <c r="F3" s="10" t="s">
        <v>12</v>
      </c>
      <c r="G3" s="11"/>
    </row>
    <row r="4" spans="1:7" ht="15" customHeight="1">
      <c r="A4" s="6"/>
      <c r="B4" s="7"/>
      <c r="C4" s="8"/>
      <c r="D4" s="9"/>
      <c r="E4" s="9"/>
      <c r="F4" s="10" t="s">
        <v>215</v>
      </c>
      <c r="G4" s="11"/>
    </row>
    <row r="5" spans="1:7" ht="11.25" customHeight="1">
      <c r="A5" s="6"/>
      <c r="B5" s="7"/>
      <c r="C5" s="8"/>
      <c r="D5" s="9"/>
      <c r="E5" s="9"/>
      <c r="F5" s="10"/>
      <c r="G5" s="11"/>
    </row>
    <row r="6" spans="1:7" s="16" customFormat="1" ht="38.25" customHeight="1">
      <c r="A6" s="12" t="s">
        <v>111</v>
      </c>
      <c r="B6" s="13"/>
      <c r="C6" s="14"/>
      <c r="D6" s="15"/>
      <c r="E6" s="15"/>
      <c r="F6" s="15"/>
      <c r="G6" s="15"/>
    </row>
    <row r="7" spans="1:7" s="16" customFormat="1" ht="17.25" customHeight="1" thickBot="1">
      <c r="A7" s="12"/>
      <c r="B7" s="13"/>
      <c r="C7" s="14"/>
      <c r="D7" s="15"/>
      <c r="E7" s="15"/>
      <c r="F7" s="15"/>
      <c r="G7" s="15" t="s">
        <v>16</v>
      </c>
    </row>
    <row r="8" spans="1:7" s="23" customFormat="1" ht="26.25" customHeight="1">
      <c r="A8" s="17" t="s">
        <v>0</v>
      </c>
      <c r="B8" s="18" t="s">
        <v>1</v>
      </c>
      <c r="C8" s="154" t="s">
        <v>2</v>
      </c>
      <c r="D8" s="168" t="s">
        <v>17</v>
      </c>
      <c r="E8" s="20"/>
      <c r="F8" s="21" t="s">
        <v>3</v>
      </c>
      <c r="G8" s="22"/>
    </row>
    <row r="9" spans="1:7" s="23" customFormat="1" ht="15" customHeight="1">
      <c r="A9" s="24" t="s">
        <v>4</v>
      </c>
      <c r="B9" s="25"/>
      <c r="C9" s="155" t="s">
        <v>5</v>
      </c>
      <c r="D9" s="27" t="s">
        <v>8</v>
      </c>
      <c r="E9" s="28" t="s">
        <v>6</v>
      </c>
      <c r="F9" s="27" t="s">
        <v>8</v>
      </c>
      <c r="G9" s="29" t="s">
        <v>6</v>
      </c>
    </row>
    <row r="10" spans="1:7" s="31" customFormat="1" ht="12.75" customHeight="1" thickBot="1">
      <c r="A10" s="30">
        <v>1</v>
      </c>
      <c r="B10" s="127">
        <v>2</v>
      </c>
      <c r="C10" s="156">
        <v>3</v>
      </c>
      <c r="D10" s="127">
        <v>4</v>
      </c>
      <c r="E10" s="128">
        <v>5</v>
      </c>
      <c r="F10" s="127">
        <v>6</v>
      </c>
      <c r="G10" s="129">
        <v>7</v>
      </c>
    </row>
    <row r="11" spans="1:7" s="39" customFormat="1" ht="19.5" customHeight="1" thickBot="1" thickTop="1">
      <c r="A11" s="130">
        <v>500</v>
      </c>
      <c r="B11" s="50" t="s">
        <v>172</v>
      </c>
      <c r="C11" s="157" t="s">
        <v>19</v>
      </c>
      <c r="D11" s="169"/>
      <c r="E11" s="131"/>
      <c r="F11" s="94"/>
      <c r="G11" s="66">
        <f>SUM(G12)</f>
        <v>20000</v>
      </c>
    </row>
    <row r="12" spans="1:7" s="39" customFormat="1" ht="16.5" customHeight="1" thickTop="1">
      <c r="A12" s="188">
        <v>50095</v>
      </c>
      <c r="B12" s="64" t="s">
        <v>22</v>
      </c>
      <c r="C12" s="167"/>
      <c r="D12" s="173"/>
      <c r="E12" s="43"/>
      <c r="F12" s="189"/>
      <c r="G12" s="45">
        <f>SUM(G13)</f>
        <v>20000</v>
      </c>
    </row>
    <row r="13" spans="1:7" s="46" customFormat="1" ht="15" customHeight="1" thickBot="1">
      <c r="A13" s="190" t="s">
        <v>61</v>
      </c>
      <c r="B13" s="55" t="s">
        <v>35</v>
      </c>
      <c r="C13" s="159"/>
      <c r="D13" s="172"/>
      <c r="E13" s="56"/>
      <c r="F13" s="57"/>
      <c r="G13" s="58">
        <v>20000</v>
      </c>
    </row>
    <row r="14" spans="1:7" s="39" customFormat="1" ht="19.5" customHeight="1" thickBot="1" thickTop="1">
      <c r="A14" s="130">
        <v>600</v>
      </c>
      <c r="B14" s="50" t="s">
        <v>21</v>
      </c>
      <c r="C14" s="157" t="s">
        <v>19</v>
      </c>
      <c r="D14" s="169"/>
      <c r="E14" s="131"/>
      <c r="F14" s="94">
        <f>F15+F17+F21</f>
        <v>74317</v>
      </c>
      <c r="G14" s="66">
        <f>G15+G17+G21</f>
        <v>91317</v>
      </c>
    </row>
    <row r="15" spans="1:7" s="39" customFormat="1" ht="16.5" customHeight="1" thickTop="1">
      <c r="A15" s="188">
        <v>60016</v>
      </c>
      <c r="B15" s="64" t="s">
        <v>80</v>
      </c>
      <c r="C15" s="167"/>
      <c r="D15" s="173"/>
      <c r="E15" s="43"/>
      <c r="F15" s="189">
        <f>SUM(F16:F16)</f>
        <v>71317</v>
      </c>
      <c r="G15" s="45"/>
    </row>
    <row r="16" spans="1:7" s="46" customFormat="1" ht="15" customHeight="1">
      <c r="A16" s="190" t="s">
        <v>61</v>
      </c>
      <c r="B16" s="55" t="s">
        <v>35</v>
      </c>
      <c r="C16" s="159"/>
      <c r="D16" s="172"/>
      <c r="E16" s="56"/>
      <c r="F16" s="57">
        <v>71317</v>
      </c>
      <c r="G16" s="58"/>
    </row>
    <row r="17" spans="1:7" s="39" customFormat="1" ht="15.75" customHeight="1">
      <c r="A17" s="188">
        <v>60017</v>
      </c>
      <c r="B17" s="64" t="s">
        <v>38</v>
      </c>
      <c r="C17" s="167"/>
      <c r="D17" s="173"/>
      <c r="E17" s="43"/>
      <c r="F17" s="189">
        <f>SUM(F18)</f>
        <v>3000</v>
      </c>
      <c r="G17" s="45">
        <f>SUM(G18:G18)</f>
        <v>20000</v>
      </c>
    </row>
    <row r="18" spans="1:7" s="39" customFormat="1" ht="18.75" customHeight="1">
      <c r="A18" s="98" t="s">
        <v>61</v>
      </c>
      <c r="B18" s="99" t="s">
        <v>212</v>
      </c>
      <c r="C18" s="158"/>
      <c r="D18" s="171"/>
      <c r="E18" s="136"/>
      <c r="F18" s="57">
        <f>SUM(F19:F20)</f>
        <v>3000</v>
      </c>
      <c r="G18" s="58">
        <f>SUM(G19:G20)</f>
        <v>20000</v>
      </c>
    </row>
    <row r="19" spans="1:7" s="456" customFormat="1" ht="14.25" customHeight="1">
      <c r="A19" s="449"/>
      <c r="B19" s="450" t="s">
        <v>210</v>
      </c>
      <c r="C19" s="451"/>
      <c r="D19" s="452"/>
      <c r="E19" s="453"/>
      <c r="F19" s="454"/>
      <c r="G19" s="455">
        <v>20000</v>
      </c>
    </row>
    <row r="20" spans="1:7" s="456" customFormat="1" ht="14.25" customHeight="1">
      <c r="A20" s="449"/>
      <c r="B20" s="450" t="s">
        <v>211</v>
      </c>
      <c r="C20" s="451"/>
      <c r="D20" s="452"/>
      <c r="E20" s="453"/>
      <c r="F20" s="454">
        <v>3000</v>
      </c>
      <c r="G20" s="455"/>
    </row>
    <row r="21" spans="1:7" s="39" customFormat="1" ht="20.25" customHeight="1">
      <c r="A21" s="188">
        <v>60095</v>
      </c>
      <c r="B21" s="64" t="s">
        <v>22</v>
      </c>
      <c r="C21" s="167"/>
      <c r="D21" s="173"/>
      <c r="E21" s="43"/>
      <c r="F21" s="189"/>
      <c r="G21" s="45">
        <f>SUM(G22:G27)</f>
        <v>71317</v>
      </c>
    </row>
    <row r="22" spans="1:7" s="268" customFormat="1" ht="15.75" customHeight="1">
      <c r="A22" s="310">
        <v>4010</v>
      </c>
      <c r="B22" s="311" t="s">
        <v>176</v>
      </c>
      <c r="C22" s="312"/>
      <c r="D22" s="313"/>
      <c r="E22" s="273"/>
      <c r="F22" s="291"/>
      <c r="G22" s="267">
        <v>22000</v>
      </c>
    </row>
    <row r="23" spans="1:7" s="268" customFormat="1" ht="15.75" customHeight="1">
      <c r="A23" s="310">
        <v>4110</v>
      </c>
      <c r="B23" s="311" t="s">
        <v>177</v>
      </c>
      <c r="C23" s="312"/>
      <c r="D23" s="313"/>
      <c r="E23" s="273"/>
      <c r="F23" s="291"/>
      <c r="G23" s="267">
        <v>2150</v>
      </c>
    </row>
    <row r="24" spans="1:7" s="268" customFormat="1" ht="15.75" customHeight="1">
      <c r="A24" s="310">
        <v>4120</v>
      </c>
      <c r="B24" s="311" t="s">
        <v>178</v>
      </c>
      <c r="C24" s="312"/>
      <c r="D24" s="313"/>
      <c r="E24" s="273"/>
      <c r="F24" s="291"/>
      <c r="G24" s="267">
        <v>300</v>
      </c>
    </row>
    <row r="25" spans="1:7" s="268" customFormat="1" ht="15.75" customHeight="1">
      <c r="A25" s="310">
        <v>4140</v>
      </c>
      <c r="B25" s="311" t="s">
        <v>179</v>
      </c>
      <c r="C25" s="312"/>
      <c r="D25" s="313"/>
      <c r="E25" s="273"/>
      <c r="F25" s="291"/>
      <c r="G25" s="267">
        <v>400</v>
      </c>
    </row>
    <row r="26" spans="1:7" s="268" customFormat="1" ht="15.75" customHeight="1">
      <c r="A26" s="310">
        <v>4440</v>
      </c>
      <c r="B26" s="311" t="s">
        <v>180</v>
      </c>
      <c r="C26" s="312"/>
      <c r="D26" s="313"/>
      <c r="E26" s="273"/>
      <c r="F26" s="291"/>
      <c r="G26" s="267">
        <v>1467</v>
      </c>
    </row>
    <row r="27" spans="1:7" s="46" customFormat="1" ht="33" customHeight="1" thickBot="1">
      <c r="A27" s="190" t="s">
        <v>123</v>
      </c>
      <c r="B27" s="55" t="s">
        <v>181</v>
      </c>
      <c r="C27" s="159"/>
      <c r="D27" s="172"/>
      <c r="E27" s="56"/>
      <c r="F27" s="57"/>
      <c r="G27" s="58">
        <v>45000</v>
      </c>
    </row>
    <row r="28" spans="1:7" s="39" customFormat="1" ht="18.75" customHeight="1" thickBot="1" thickTop="1">
      <c r="A28" s="32">
        <v>700</v>
      </c>
      <c r="B28" s="33" t="s">
        <v>32</v>
      </c>
      <c r="C28" s="152"/>
      <c r="D28" s="35">
        <f>D32+D29</f>
        <v>200000</v>
      </c>
      <c r="E28" s="36">
        <f>E32+E29</f>
        <v>201300</v>
      </c>
      <c r="F28" s="353"/>
      <c r="G28" s="38">
        <f>G32+G29</f>
        <v>1294000</v>
      </c>
    </row>
    <row r="29" spans="1:7" s="46" customFormat="1" ht="15.75" customHeight="1" thickTop="1">
      <c r="A29" s="40">
        <v>70001</v>
      </c>
      <c r="B29" s="41" t="s">
        <v>182</v>
      </c>
      <c r="C29" s="160" t="s">
        <v>19</v>
      </c>
      <c r="D29" s="173"/>
      <c r="E29" s="43"/>
      <c r="F29" s="44"/>
      <c r="G29" s="45">
        <f>SUM(G30:G31)</f>
        <v>1294000</v>
      </c>
    </row>
    <row r="30" spans="1:7" s="46" customFormat="1" ht="27" customHeight="1">
      <c r="A30" s="54" t="s">
        <v>136</v>
      </c>
      <c r="B30" s="83" t="s">
        <v>137</v>
      </c>
      <c r="C30" s="151"/>
      <c r="D30" s="175"/>
      <c r="E30" s="65"/>
      <c r="F30" s="49"/>
      <c r="G30" s="133">
        <v>444000</v>
      </c>
    </row>
    <row r="31" spans="1:7" s="39" customFormat="1" ht="65.25" customHeight="1">
      <c r="A31" s="315">
        <v>6210</v>
      </c>
      <c r="B31" s="316" t="s">
        <v>183</v>
      </c>
      <c r="C31" s="281"/>
      <c r="D31" s="177"/>
      <c r="E31" s="265"/>
      <c r="F31" s="314"/>
      <c r="G31" s="354">
        <v>850000</v>
      </c>
    </row>
    <row r="32" spans="1:7" s="46" customFormat="1" ht="15.75" customHeight="1">
      <c r="A32" s="40">
        <v>70005</v>
      </c>
      <c r="B32" s="41" t="s">
        <v>53</v>
      </c>
      <c r="C32" s="160" t="s">
        <v>54</v>
      </c>
      <c r="D32" s="173">
        <f>SUM(D33:D36)</f>
        <v>200000</v>
      </c>
      <c r="E32" s="43">
        <f>SUM(E33:E36)</f>
        <v>201300</v>
      </c>
      <c r="F32" s="44"/>
      <c r="G32" s="45"/>
    </row>
    <row r="33" spans="1:7" s="46" customFormat="1" ht="48.75" customHeight="1">
      <c r="A33" s="54" t="s">
        <v>74</v>
      </c>
      <c r="B33" s="83" t="s">
        <v>139</v>
      </c>
      <c r="C33" s="151"/>
      <c r="D33" s="175"/>
      <c r="E33" s="65">
        <v>300</v>
      </c>
      <c r="F33" s="49"/>
      <c r="G33" s="58"/>
    </row>
    <row r="34" spans="1:7" s="46" customFormat="1" ht="30" customHeight="1">
      <c r="A34" s="261" t="s">
        <v>109</v>
      </c>
      <c r="B34" s="262" t="s">
        <v>140</v>
      </c>
      <c r="C34" s="151"/>
      <c r="D34" s="175"/>
      <c r="E34" s="65">
        <v>1000</v>
      </c>
      <c r="F34" s="49"/>
      <c r="G34" s="58"/>
    </row>
    <row r="35" spans="1:7" s="46" customFormat="1" ht="14.25" customHeight="1">
      <c r="A35" s="284" t="s">
        <v>71</v>
      </c>
      <c r="B35" s="372" t="s">
        <v>72</v>
      </c>
      <c r="C35" s="373"/>
      <c r="D35" s="374"/>
      <c r="E35" s="375">
        <v>200000</v>
      </c>
      <c r="F35" s="376"/>
      <c r="G35" s="287"/>
    </row>
    <row r="36" spans="1:7" s="46" customFormat="1" ht="82.5" customHeight="1" thickBot="1">
      <c r="A36" s="98" t="s">
        <v>23</v>
      </c>
      <c r="B36" s="48" t="s">
        <v>55</v>
      </c>
      <c r="C36" s="193"/>
      <c r="D36" s="172">
        <v>200000</v>
      </c>
      <c r="E36" s="136"/>
      <c r="F36" s="137"/>
      <c r="G36" s="135"/>
    </row>
    <row r="37" spans="1:7" s="46" customFormat="1" ht="16.5" customHeight="1" thickBot="1" thickTop="1">
      <c r="A37" s="59">
        <v>710</v>
      </c>
      <c r="B37" s="50" t="s">
        <v>124</v>
      </c>
      <c r="C37" s="152"/>
      <c r="D37" s="35"/>
      <c r="E37" s="36">
        <f>SUM(E38)</f>
        <v>190000</v>
      </c>
      <c r="F37" s="94"/>
      <c r="G37" s="66">
        <f>G38</f>
        <v>190000</v>
      </c>
    </row>
    <row r="38" spans="1:7" s="46" customFormat="1" ht="15" customHeight="1" thickTop="1">
      <c r="A38" s="61" t="s">
        <v>125</v>
      </c>
      <c r="B38" s="150" t="s">
        <v>126</v>
      </c>
      <c r="C38" s="163" t="s">
        <v>19</v>
      </c>
      <c r="D38" s="174"/>
      <c r="E38" s="62">
        <f>SUM(E39)</f>
        <v>190000</v>
      </c>
      <c r="F38" s="202"/>
      <c r="G38" s="203">
        <f>SUM(G39:G40)</f>
        <v>190000</v>
      </c>
    </row>
    <row r="39" spans="1:7" s="268" customFormat="1" ht="64.5" customHeight="1">
      <c r="A39" s="106" t="s">
        <v>23</v>
      </c>
      <c r="B39" s="198" t="s">
        <v>45</v>
      </c>
      <c r="C39" s="263"/>
      <c r="D39" s="264"/>
      <c r="E39" s="265">
        <v>190000</v>
      </c>
      <c r="F39" s="266"/>
      <c r="G39" s="267"/>
    </row>
    <row r="40" spans="1:7" s="46" customFormat="1" ht="15.75" customHeight="1" thickBot="1">
      <c r="A40" s="54" t="s">
        <v>11</v>
      </c>
      <c r="B40" s="83" t="s">
        <v>10</v>
      </c>
      <c r="C40" s="151"/>
      <c r="D40" s="175"/>
      <c r="E40" s="65"/>
      <c r="F40" s="49"/>
      <c r="G40" s="58">
        <v>190000</v>
      </c>
    </row>
    <row r="41" spans="1:7" s="46" customFormat="1" ht="15.75" customHeight="1" thickBot="1" thickTop="1">
      <c r="A41" s="59">
        <v>750</v>
      </c>
      <c r="B41" s="50" t="s">
        <v>24</v>
      </c>
      <c r="C41" s="152"/>
      <c r="D41" s="35"/>
      <c r="E41" s="36">
        <f>SUM(E46+E42)</f>
        <v>148250</v>
      </c>
      <c r="F41" s="94">
        <f>F46+F42</f>
        <v>90000</v>
      </c>
      <c r="G41" s="66">
        <f>SUM(G46+G42)</f>
        <v>100000</v>
      </c>
    </row>
    <row r="42" spans="1:7" s="46" customFormat="1" ht="15.75" customHeight="1" thickTop="1">
      <c r="A42" s="61" t="s">
        <v>132</v>
      </c>
      <c r="B42" s="150" t="s">
        <v>133</v>
      </c>
      <c r="C42" s="163"/>
      <c r="D42" s="174"/>
      <c r="E42" s="62">
        <f>SUM(E43:E43)</f>
        <v>40000</v>
      </c>
      <c r="F42" s="202">
        <f>SUM(F43:F45)</f>
        <v>90000</v>
      </c>
      <c r="G42" s="203">
        <f>SUM(G43:G45)</f>
        <v>90000</v>
      </c>
    </row>
    <row r="43" spans="1:7" s="46" customFormat="1" ht="13.5" customHeight="1">
      <c r="A43" s="98" t="s">
        <v>71</v>
      </c>
      <c r="B43" s="48" t="s">
        <v>72</v>
      </c>
      <c r="C43" s="282"/>
      <c r="D43" s="177"/>
      <c r="E43" s="265">
        <v>40000</v>
      </c>
      <c r="F43" s="137"/>
      <c r="G43" s="135"/>
    </row>
    <row r="44" spans="1:7" s="268" customFormat="1" ht="13.5" customHeight="1">
      <c r="A44" s="261" t="s">
        <v>61</v>
      </c>
      <c r="B44" s="262" t="s">
        <v>35</v>
      </c>
      <c r="C44" s="263" t="s">
        <v>209</v>
      </c>
      <c r="D44" s="264"/>
      <c r="E44" s="265"/>
      <c r="F44" s="266">
        <v>90000</v>
      </c>
      <c r="G44" s="267"/>
    </row>
    <row r="45" spans="1:7" s="268" customFormat="1" ht="29.25" customHeight="1">
      <c r="A45" s="442" t="s">
        <v>123</v>
      </c>
      <c r="B45" s="443" t="s">
        <v>75</v>
      </c>
      <c r="C45" s="444" t="s">
        <v>209</v>
      </c>
      <c r="D45" s="445"/>
      <c r="E45" s="446"/>
      <c r="F45" s="447"/>
      <c r="G45" s="448">
        <v>90000</v>
      </c>
    </row>
    <row r="46" spans="1:7" s="46" customFormat="1" ht="15" customHeight="1">
      <c r="A46" s="61" t="s">
        <v>34</v>
      </c>
      <c r="B46" s="150" t="s">
        <v>22</v>
      </c>
      <c r="C46" s="163"/>
      <c r="D46" s="174"/>
      <c r="E46" s="62">
        <f>SUM(E47:E50)</f>
        <v>108250</v>
      </c>
      <c r="F46" s="202"/>
      <c r="G46" s="203">
        <f>SUM(G47:G50)</f>
        <v>10000</v>
      </c>
    </row>
    <row r="47" spans="1:7" s="46" customFormat="1" ht="30" customHeight="1">
      <c r="A47" s="54" t="s">
        <v>108</v>
      </c>
      <c r="B47" s="83" t="s">
        <v>175</v>
      </c>
      <c r="C47" s="151" t="s">
        <v>200</v>
      </c>
      <c r="D47" s="175"/>
      <c r="E47" s="65">
        <v>60000</v>
      </c>
      <c r="F47" s="49"/>
      <c r="G47" s="58"/>
    </row>
    <row r="48" spans="1:7" s="46" customFormat="1" ht="14.25" customHeight="1">
      <c r="A48" s="98" t="s">
        <v>71</v>
      </c>
      <c r="B48" s="48" t="s">
        <v>72</v>
      </c>
      <c r="C48" s="151" t="s">
        <v>193</v>
      </c>
      <c r="D48" s="175"/>
      <c r="E48" s="65">
        <v>36000</v>
      </c>
      <c r="F48" s="49"/>
      <c r="G48" s="58"/>
    </row>
    <row r="49" spans="1:7" s="268" customFormat="1" ht="30" customHeight="1">
      <c r="A49" s="261" t="s">
        <v>118</v>
      </c>
      <c r="B49" s="262" t="s">
        <v>161</v>
      </c>
      <c r="C49" s="263" t="s">
        <v>199</v>
      </c>
      <c r="D49" s="264"/>
      <c r="E49" s="265">
        <v>12250</v>
      </c>
      <c r="F49" s="266"/>
      <c r="G49" s="267"/>
    </row>
    <row r="50" spans="1:7" s="268" customFormat="1" ht="15.75" customHeight="1" thickBot="1">
      <c r="A50" s="288" t="s">
        <v>11</v>
      </c>
      <c r="B50" s="262" t="s">
        <v>10</v>
      </c>
      <c r="C50" s="263" t="s">
        <v>186</v>
      </c>
      <c r="D50" s="264"/>
      <c r="E50" s="318"/>
      <c r="F50" s="266"/>
      <c r="G50" s="267">
        <v>10000</v>
      </c>
    </row>
    <row r="51" spans="1:7" s="39" customFormat="1" ht="78" customHeight="1" thickBot="1" thickTop="1">
      <c r="A51" s="130">
        <v>756</v>
      </c>
      <c r="B51" s="33" t="s">
        <v>41</v>
      </c>
      <c r="C51" s="152"/>
      <c r="D51" s="35">
        <f>D52+D54+D58+D63+D66+D68</f>
        <v>311000</v>
      </c>
      <c r="E51" s="60">
        <f>E52+E54+E58+E63+E66+E68</f>
        <v>728800</v>
      </c>
      <c r="F51" s="37"/>
      <c r="G51" s="38"/>
    </row>
    <row r="52" spans="1:7" s="39" customFormat="1" ht="28.5" customHeight="1" thickTop="1">
      <c r="A52" s="61" t="s">
        <v>46</v>
      </c>
      <c r="B52" s="150" t="s">
        <v>47</v>
      </c>
      <c r="C52" s="250" t="s">
        <v>39</v>
      </c>
      <c r="D52" s="174">
        <f>SUM(D53)</f>
        <v>100000</v>
      </c>
      <c r="E52" s="62"/>
      <c r="F52" s="53"/>
      <c r="G52" s="93"/>
    </row>
    <row r="53" spans="1:7" s="39" customFormat="1" ht="44.25" customHeight="1">
      <c r="A53" s="143" t="s">
        <v>48</v>
      </c>
      <c r="B53" s="144" t="s">
        <v>49</v>
      </c>
      <c r="C53" s="164"/>
      <c r="D53" s="176">
        <v>100000</v>
      </c>
      <c r="E53" s="145"/>
      <c r="F53" s="148"/>
      <c r="G53" s="149"/>
    </row>
    <row r="54" spans="1:7" s="39" customFormat="1" ht="75" customHeight="1">
      <c r="A54" s="183" t="s">
        <v>50</v>
      </c>
      <c r="B54" s="184" t="s">
        <v>143</v>
      </c>
      <c r="C54" s="42" t="s">
        <v>39</v>
      </c>
      <c r="D54" s="179">
        <f>SUM(D55:D57)</f>
        <v>10000</v>
      </c>
      <c r="E54" s="119">
        <f>SUM(E55:E57)</f>
        <v>100200</v>
      </c>
      <c r="F54" s="121"/>
      <c r="G54" s="122"/>
    </row>
    <row r="55" spans="1:7" s="39" customFormat="1" ht="14.25" customHeight="1">
      <c r="A55" s="143" t="s">
        <v>51</v>
      </c>
      <c r="B55" s="144" t="s">
        <v>52</v>
      </c>
      <c r="C55" s="164"/>
      <c r="D55" s="176">
        <v>10000</v>
      </c>
      <c r="E55" s="145"/>
      <c r="F55" s="148"/>
      <c r="G55" s="149"/>
    </row>
    <row r="56" spans="1:7" s="46" customFormat="1" ht="12.75" customHeight="1">
      <c r="A56" s="54" t="s">
        <v>141</v>
      </c>
      <c r="B56" s="83" t="s">
        <v>142</v>
      </c>
      <c r="C56" s="162"/>
      <c r="D56" s="175"/>
      <c r="E56" s="65">
        <v>100000</v>
      </c>
      <c r="F56" s="185"/>
      <c r="G56" s="133"/>
    </row>
    <row r="57" spans="1:7" s="46" customFormat="1" ht="47.25" customHeight="1">
      <c r="A57" s="304" t="s">
        <v>74</v>
      </c>
      <c r="B57" s="305" t="s">
        <v>139</v>
      </c>
      <c r="C57" s="204"/>
      <c r="D57" s="180"/>
      <c r="E57" s="138">
        <v>200</v>
      </c>
      <c r="F57" s="141"/>
      <c r="G57" s="140"/>
    </row>
    <row r="58" spans="1:7" s="39" customFormat="1" ht="81.75" customHeight="1">
      <c r="A58" s="183" t="s">
        <v>145</v>
      </c>
      <c r="B58" s="184" t="s">
        <v>144</v>
      </c>
      <c r="C58" s="160"/>
      <c r="D58" s="179">
        <f>SUM(D59:D62)</f>
        <v>200000</v>
      </c>
      <c r="E58" s="119">
        <f>SUM(E59:E62)</f>
        <v>210200</v>
      </c>
      <c r="F58" s="121"/>
      <c r="G58" s="122"/>
    </row>
    <row r="59" spans="1:7" s="39" customFormat="1" ht="13.5" customHeight="1">
      <c r="A59" s="143" t="s">
        <v>51</v>
      </c>
      <c r="B59" s="144" t="s">
        <v>52</v>
      </c>
      <c r="C59" s="381" t="s">
        <v>39</v>
      </c>
      <c r="D59" s="176"/>
      <c r="E59" s="145">
        <v>80000</v>
      </c>
      <c r="F59" s="148"/>
      <c r="G59" s="149"/>
    </row>
    <row r="60" spans="1:7" s="39" customFormat="1" ht="13.5" customHeight="1">
      <c r="A60" s="54" t="s">
        <v>164</v>
      </c>
      <c r="B60" s="283" t="s">
        <v>165</v>
      </c>
      <c r="C60" s="91" t="s">
        <v>39</v>
      </c>
      <c r="D60" s="175"/>
      <c r="E60" s="65">
        <v>200</v>
      </c>
      <c r="F60" s="260"/>
      <c r="G60" s="192"/>
    </row>
    <row r="61" spans="1:7" s="39" customFormat="1" ht="13.5" customHeight="1">
      <c r="A61" s="98" t="s">
        <v>156</v>
      </c>
      <c r="B61" s="99" t="s">
        <v>157</v>
      </c>
      <c r="C61" s="91" t="s">
        <v>39</v>
      </c>
      <c r="D61" s="175">
        <v>200000</v>
      </c>
      <c r="E61" s="65"/>
      <c r="F61" s="260"/>
      <c r="G61" s="192"/>
    </row>
    <row r="62" spans="1:7" s="39" customFormat="1" ht="15.75" customHeight="1">
      <c r="A62" s="304" t="s">
        <v>141</v>
      </c>
      <c r="B62" s="305" t="s">
        <v>142</v>
      </c>
      <c r="C62" s="204" t="s">
        <v>19</v>
      </c>
      <c r="D62" s="180"/>
      <c r="E62" s="138">
        <v>130000</v>
      </c>
      <c r="F62" s="53"/>
      <c r="G62" s="93"/>
    </row>
    <row r="63" spans="1:7" s="39" customFormat="1" ht="48.75" customHeight="1">
      <c r="A63" s="276" t="s">
        <v>152</v>
      </c>
      <c r="B63" s="277" t="s">
        <v>153</v>
      </c>
      <c r="C63" s="815" t="s">
        <v>39</v>
      </c>
      <c r="D63" s="179">
        <f>SUM(D64:D65)</f>
        <v>1000</v>
      </c>
      <c r="E63" s="119">
        <f>SUM(E64)</f>
        <v>400000</v>
      </c>
      <c r="F63" s="121"/>
      <c r="G63" s="122"/>
    </row>
    <row r="64" spans="1:7" s="39" customFormat="1" ht="15.75" customHeight="1">
      <c r="A64" s="98" t="s">
        <v>154</v>
      </c>
      <c r="B64" s="99" t="s">
        <v>155</v>
      </c>
      <c r="C64" s="275"/>
      <c r="D64" s="175"/>
      <c r="E64" s="65">
        <v>400000</v>
      </c>
      <c r="F64" s="260"/>
      <c r="G64" s="192"/>
    </row>
    <row r="65" spans="1:7" s="39" customFormat="1" ht="28.5" customHeight="1">
      <c r="A65" s="98" t="s">
        <v>158</v>
      </c>
      <c r="B65" s="99" t="s">
        <v>159</v>
      </c>
      <c r="C65" s="275"/>
      <c r="D65" s="175">
        <v>1000</v>
      </c>
      <c r="E65" s="65"/>
      <c r="F65" s="260"/>
      <c r="G65" s="192"/>
    </row>
    <row r="66" spans="1:7" s="39" customFormat="1" ht="21" customHeight="1">
      <c r="A66" s="183" t="s">
        <v>146</v>
      </c>
      <c r="B66" s="184" t="s">
        <v>147</v>
      </c>
      <c r="C66" s="160"/>
      <c r="D66" s="179"/>
      <c r="E66" s="119">
        <f>SUM(E67)</f>
        <v>12000</v>
      </c>
      <c r="F66" s="121"/>
      <c r="G66" s="122"/>
    </row>
    <row r="67" spans="1:7" s="39" customFormat="1" ht="31.5" customHeight="1">
      <c r="A67" s="54" t="s">
        <v>148</v>
      </c>
      <c r="B67" s="83" t="s">
        <v>162</v>
      </c>
      <c r="C67" s="164"/>
      <c r="D67" s="176"/>
      <c r="E67" s="145">
        <v>12000</v>
      </c>
      <c r="F67" s="148"/>
      <c r="G67" s="149"/>
    </row>
    <row r="68" spans="1:7" s="39" customFormat="1" ht="17.25" customHeight="1">
      <c r="A68" s="67">
        <v>75624</v>
      </c>
      <c r="B68" s="64" t="s">
        <v>116</v>
      </c>
      <c r="C68" s="160" t="s">
        <v>39</v>
      </c>
      <c r="D68" s="179"/>
      <c r="E68" s="119">
        <f>SUM(E69)</f>
        <v>6400</v>
      </c>
      <c r="F68" s="121"/>
      <c r="G68" s="122"/>
    </row>
    <row r="69" spans="1:7" s="39" customFormat="1" ht="35.25" customHeight="1" thickBot="1">
      <c r="A69" s="98" t="s">
        <v>117</v>
      </c>
      <c r="B69" s="55" t="s">
        <v>163</v>
      </c>
      <c r="C69" s="164"/>
      <c r="D69" s="176"/>
      <c r="E69" s="145">
        <v>6400</v>
      </c>
      <c r="F69" s="148"/>
      <c r="G69" s="149"/>
    </row>
    <row r="70" spans="1:7" s="39" customFormat="1" ht="18.75" customHeight="1" thickBot="1" thickTop="1">
      <c r="A70" s="130">
        <v>758</v>
      </c>
      <c r="B70" s="33" t="s">
        <v>40</v>
      </c>
      <c r="C70" s="152"/>
      <c r="D70" s="35"/>
      <c r="E70" s="60">
        <f>SUM(E71)</f>
        <v>864530</v>
      </c>
      <c r="F70" s="37"/>
      <c r="G70" s="38"/>
    </row>
    <row r="71" spans="1:7" s="39" customFormat="1" ht="18" customHeight="1" thickTop="1">
      <c r="A71" s="61" t="s">
        <v>85</v>
      </c>
      <c r="B71" s="150" t="s">
        <v>86</v>
      </c>
      <c r="C71" s="153"/>
      <c r="D71" s="174"/>
      <c r="E71" s="62">
        <f>SUM(E72:E75)</f>
        <v>864530</v>
      </c>
      <c r="F71" s="53"/>
      <c r="G71" s="93"/>
    </row>
    <row r="72" spans="1:7" s="39" customFormat="1" ht="30" customHeight="1">
      <c r="A72" s="54" t="s">
        <v>148</v>
      </c>
      <c r="B72" s="83" t="s">
        <v>162</v>
      </c>
      <c r="C72" s="271"/>
      <c r="D72" s="177"/>
      <c r="E72" s="265">
        <v>200000</v>
      </c>
      <c r="F72" s="260"/>
      <c r="G72" s="192"/>
    </row>
    <row r="73" spans="1:7" s="39" customFormat="1" ht="15.75" customHeight="1">
      <c r="A73" s="98" t="s">
        <v>87</v>
      </c>
      <c r="B73" s="83" t="s">
        <v>88</v>
      </c>
      <c r="C73" s="275"/>
      <c r="D73" s="175"/>
      <c r="E73" s="65">
        <v>600000</v>
      </c>
      <c r="F73" s="260"/>
      <c r="G73" s="192"/>
    </row>
    <row r="74" spans="1:7" s="39" customFormat="1" ht="18" customHeight="1">
      <c r="A74" s="98" t="s">
        <v>83</v>
      </c>
      <c r="B74" s="83" t="s">
        <v>84</v>
      </c>
      <c r="C74" s="275"/>
      <c r="D74" s="175"/>
      <c r="E74" s="65">
        <v>64400</v>
      </c>
      <c r="F74" s="260"/>
      <c r="G74" s="192"/>
    </row>
    <row r="75" spans="1:7" s="39" customFormat="1" ht="18" customHeight="1" thickBot="1">
      <c r="A75" s="98" t="s">
        <v>114</v>
      </c>
      <c r="B75" s="83" t="s">
        <v>115</v>
      </c>
      <c r="C75" s="275"/>
      <c r="D75" s="175"/>
      <c r="E75" s="65">
        <v>130</v>
      </c>
      <c r="F75" s="260"/>
      <c r="G75" s="192"/>
    </row>
    <row r="76" spans="1:7" s="46" customFormat="1" ht="17.25" customHeight="1" thickBot="1" thickTop="1">
      <c r="A76" s="104">
        <v>801</v>
      </c>
      <c r="B76" s="101" t="s">
        <v>25</v>
      </c>
      <c r="C76" s="157"/>
      <c r="D76" s="35"/>
      <c r="E76" s="36">
        <f>E77+E88+E86+E84</f>
        <v>44232</v>
      </c>
      <c r="F76" s="279">
        <f>F77+F88+F86+F84</f>
        <v>23810</v>
      </c>
      <c r="G76" s="280">
        <f>G77+G88+G86+G84</f>
        <v>177200</v>
      </c>
    </row>
    <row r="77" spans="1:7" s="46" customFormat="1" ht="18.75" customHeight="1" thickTop="1">
      <c r="A77" s="105">
        <v>80101</v>
      </c>
      <c r="B77" s="102" t="s">
        <v>26</v>
      </c>
      <c r="C77" s="382" t="s">
        <v>29</v>
      </c>
      <c r="D77" s="178"/>
      <c r="E77" s="92">
        <f>SUM(E78:E83)</f>
        <v>44232</v>
      </c>
      <c r="F77" s="95"/>
      <c r="G77" s="100">
        <f>SUM(G78:G83)</f>
        <v>34800</v>
      </c>
    </row>
    <row r="78" spans="1:7" s="46" customFormat="1" ht="63.75" customHeight="1">
      <c r="A78" s="106" t="s">
        <v>23</v>
      </c>
      <c r="B78" s="99" t="s">
        <v>45</v>
      </c>
      <c r="C78" s="159"/>
      <c r="D78" s="175"/>
      <c r="E78" s="65">
        <v>42200</v>
      </c>
      <c r="F78" s="57"/>
      <c r="G78" s="58"/>
    </row>
    <row r="79" spans="1:7" s="46" customFormat="1" ht="15" customHeight="1">
      <c r="A79" s="98" t="s">
        <v>31</v>
      </c>
      <c r="B79" s="99" t="s">
        <v>134</v>
      </c>
      <c r="C79" s="159"/>
      <c r="D79" s="175"/>
      <c r="E79" s="65">
        <v>2000</v>
      </c>
      <c r="F79" s="57"/>
      <c r="G79" s="58"/>
    </row>
    <row r="80" spans="1:7" s="46" customFormat="1" ht="15" customHeight="1">
      <c r="A80" s="98" t="s">
        <v>87</v>
      </c>
      <c r="B80" s="83" t="s">
        <v>88</v>
      </c>
      <c r="C80" s="159"/>
      <c r="D80" s="175"/>
      <c r="E80" s="65">
        <v>32</v>
      </c>
      <c r="F80" s="57"/>
      <c r="G80" s="58"/>
    </row>
    <row r="81" spans="1:7" s="46" customFormat="1" ht="15.75" customHeight="1">
      <c r="A81" s="47">
        <v>4210</v>
      </c>
      <c r="B81" s="48" t="s">
        <v>27</v>
      </c>
      <c r="C81" s="159"/>
      <c r="D81" s="175"/>
      <c r="E81" s="65"/>
      <c r="F81" s="57"/>
      <c r="G81" s="58">
        <v>21900</v>
      </c>
    </row>
    <row r="82" spans="1:7" s="46" customFormat="1" ht="15" customHeight="1">
      <c r="A82" s="47">
        <v>4260</v>
      </c>
      <c r="B82" s="48" t="s">
        <v>36</v>
      </c>
      <c r="C82" s="159"/>
      <c r="D82" s="175"/>
      <c r="E82" s="65"/>
      <c r="F82" s="57"/>
      <c r="G82" s="58">
        <v>2300</v>
      </c>
    </row>
    <row r="83" spans="1:7" s="46" customFormat="1" ht="33.75" customHeight="1">
      <c r="A83" s="304" t="s">
        <v>79</v>
      </c>
      <c r="B83" s="305" t="s">
        <v>44</v>
      </c>
      <c r="C83" s="306"/>
      <c r="D83" s="180"/>
      <c r="E83" s="138"/>
      <c r="F83" s="286"/>
      <c r="G83" s="287">
        <v>10600</v>
      </c>
    </row>
    <row r="84" spans="1:7" s="46" customFormat="1" ht="17.25" customHeight="1">
      <c r="A84" s="40">
        <v>80104</v>
      </c>
      <c r="B84" s="41" t="s">
        <v>135</v>
      </c>
      <c r="C84" s="383" t="s">
        <v>29</v>
      </c>
      <c r="D84" s="179"/>
      <c r="E84" s="119"/>
      <c r="F84" s="189"/>
      <c r="G84" s="45">
        <f>SUM(G85)</f>
        <v>89000</v>
      </c>
    </row>
    <row r="85" spans="1:7" s="46" customFormat="1" ht="30" customHeight="1">
      <c r="A85" s="206" t="s">
        <v>136</v>
      </c>
      <c r="B85" s="379" t="s">
        <v>137</v>
      </c>
      <c r="C85" s="165"/>
      <c r="D85" s="181"/>
      <c r="E85" s="63"/>
      <c r="F85" s="103"/>
      <c r="G85" s="457">
        <v>89000</v>
      </c>
    </row>
    <row r="86" spans="1:7" s="46" customFormat="1" ht="16.5" customHeight="1">
      <c r="A86" s="40">
        <v>80110</v>
      </c>
      <c r="B86" s="64" t="s">
        <v>28</v>
      </c>
      <c r="C86" s="383" t="s">
        <v>29</v>
      </c>
      <c r="D86" s="179"/>
      <c r="E86" s="119"/>
      <c r="F86" s="103"/>
      <c r="G86" s="45">
        <f>SUM(G87:G87)</f>
        <v>9400</v>
      </c>
    </row>
    <row r="87" spans="1:7" s="46" customFormat="1" ht="14.25" customHeight="1">
      <c r="A87" s="47">
        <v>4210</v>
      </c>
      <c r="B87" s="48" t="s">
        <v>27</v>
      </c>
      <c r="C87" s="159"/>
      <c r="D87" s="175"/>
      <c r="E87" s="65"/>
      <c r="F87" s="57"/>
      <c r="G87" s="58">
        <v>9400</v>
      </c>
    </row>
    <row r="88" spans="1:7" s="46" customFormat="1" ht="18" customHeight="1">
      <c r="A88" s="40">
        <v>80195</v>
      </c>
      <c r="B88" s="64" t="s">
        <v>22</v>
      </c>
      <c r="C88" s="165"/>
      <c r="D88" s="179"/>
      <c r="E88" s="119"/>
      <c r="F88" s="270">
        <f>SUM(F89:F90)</f>
        <v>23810</v>
      </c>
      <c r="G88" s="45">
        <f>SUM(G89:G91)</f>
        <v>44000</v>
      </c>
    </row>
    <row r="89" spans="1:7" s="46" customFormat="1" ht="31.5" customHeight="1">
      <c r="A89" s="98" t="s">
        <v>14</v>
      </c>
      <c r="B89" s="99" t="s">
        <v>81</v>
      </c>
      <c r="C89" s="159" t="s">
        <v>29</v>
      </c>
      <c r="D89" s="175"/>
      <c r="E89" s="65"/>
      <c r="F89" s="57">
        <v>3810</v>
      </c>
      <c r="G89" s="58"/>
    </row>
    <row r="90" spans="1:7" s="46" customFormat="1" ht="30" customHeight="1">
      <c r="A90" s="98" t="s">
        <v>61</v>
      </c>
      <c r="B90" s="99" t="s">
        <v>131</v>
      </c>
      <c r="C90" s="159" t="s">
        <v>19</v>
      </c>
      <c r="D90" s="175"/>
      <c r="E90" s="65"/>
      <c r="F90" s="57">
        <v>20000</v>
      </c>
      <c r="G90" s="58"/>
    </row>
    <row r="91" spans="1:7" s="46" customFormat="1" ht="29.25" customHeight="1" thickBot="1">
      <c r="A91" s="304" t="s">
        <v>79</v>
      </c>
      <c r="B91" s="305" t="s">
        <v>138</v>
      </c>
      <c r="C91" s="306" t="s">
        <v>29</v>
      </c>
      <c r="D91" s="180"/>
      <c r="E91" s="138"/>
      <c r="F91" s="286"/>
      <c r="G91" s="287">
        <v>44000</v>
      </c>
    </row>
    <row r="92" spans="1:7" s="46" customFormat="1" ht="16.5" customHeight="1" thickBot="1" thickTop="1">
      <c r="A92" s="59">
        <v>851</v>
      </c>
      <c r="B92" s="50" t="s">
        <v>76</v>
      </c>
      <c r="C92" s="152" t="s">
        <v>39</v>
      </c>
      <c r="D92" s="35"/>
      <c r="E92" s="36">
        <f>SUM(E93)</f>
        <v>30000</v>
      </c>
      <c r="F92" s="94"/>
      <c r="G92" s="66"/>
    </row>
    <row r="93" spans="1:7" s="46" customFormat="1" ht="16.5" customHeight="1" thickTop="1">
      <c r="A93" s="96">
        <v>85195</v>
      </c>
      <c r="B93" s="52" t="s">
        <v>22</v>
      </c>
      <c r="C93" s="166"/>
      <c r="D93" s="178"/>
      <c r="E93" s="92">
        <f>SUM(E94)</f>
        <v>30000</v>
      </c>
      <c r="F93" s="95"/>
      <c r="G93" s="100"/>
    </row>
    <row r="94" spans="1:7" s="46" customFormat="1" ht="17.25" customHeight="1" thickBot="1">
      <c r="A94" s="106" t="s">
        <v>83</v>
      </c>
      <c r="B94" s="198" t="s">
        <v>84</v>
      </c>
      <c r="C94" s="161"/>
      <c r="D94" s="176"/>
      <c r="E94" s="145">
        <v>30000</v>
      </c>
      <c r="F94" s="146"/>
      <c r="G94" s="147"/>
    </row>
    <row r="95" spans="1:7" s="46" customFormat="1" ht="17.25" customHeight="1" thickBot="1" thickTop="1">
      <c r="A95" s="59">
        <v>852</v>
      </c>
      <c r="B95" s="50" t="s">
        <v>42</v>
      </c>
      <c r="C95" s="152" t="s">
        <v>63</v>
      </c>
      <c r="D95" s="35"/>
      <c r="E95" s="36">
        <f>E96+E99+E102</f>
        <v>5790</v>
      </c>
      <c r="F95" s="94"/>
      <c r="G95" s="66">
        <f>SUM(G99+G96+G102)</f>
        <v>200000</v>
      </c>
    </row>
    <row r="96" spans="1:7" s="46" customFormat="1" ht="18.75" customHeight="1" thickTop="1">
      <c r="A96" s="96">
        <v>85203</v>
      </c>
      <c r="B96" s="64" t="s">
        <v>196</v>
      </c>
      <c r="C96" s="166"/>
      <c r="D96" s="178"/>
      <c r="E96" s="92">
        <f>SUM(E97:E98)</f>
        <v>2500</v>
      </c>
      <c r="F96" s="95"/>
      <c r="G96" s="100"/>
    </row>
    <row r="97" spans="1:7" s="268" customFormat="1" ht="18.75" customHeight="1">
      <c r="A97" s="288" t="s">
        <v>31</v>
      </c>
      <c r="B97" s="289" t="s">
        <v>134</v>
      </c>
      <c r="C97" s="290"/>
      <c r="D97" s="264"/>
      <c r="E97" s="265">
        <v>2000</v>
      </c>
      <c r="F97" s="291"/>
      <c r="G97" s="267"/>
    </row>
    <row r="98" spans="1:7" s="46" customFormat="1" ht="17.25" customHeight="1">
      <c r="A98" s="284" t="s">
        <v>83</v>
      </c>
      <c r="B98" s="285" t="s">
        <v>84</v>
      </c>
      <c r="C98" s="204"/>
      <c r="D98" s="180"/>
      <c r="E98" s="138">
        <v>500</v>
      </c>
      <c r="F98" s="286"/>
      <c r="G98" s="287"/>
    </row>
    <row r="99" spans="1:7" s="46" customFormat="1" ht="41.25" customHeight="1">
      <c r="A99" s="196">
        <v>85214</v>
      </c>
      <c r="B99" s="197" t="s">
        <v>107</v>
      </c>
      <c r="C99" s="250"/>
      <c r="D99" s="174"/>
      <c r="E99" s="62">
        <f>SUM(E100:E101)</f>
        <v>3000</v>
      </c>
      <c r="F99" s="202"/>
      <c r="G99" s="203">
        <f>SUM(G101)</f>
        <v>200000</v>
      </c>
    </row>
    <row r="100" spans="1:7" s="46" customFormat="1" ht="17.25" customHeight="1">
      <c r="A100" s="106" t="s">
        <v>83</v>
      </c>
      <c r="B100" s="198" t="s">
        <v>84</v>
      </c>
      <c r="C100" s="281"/>
      <c r="D100" s="177"/>
      <c r="E100" s="265">
        <v>3000</v>
      </c>
      <c r="F100" s="187"/>
      <c r="G100" s="135"/>
    </row>
    <row r="101" spans="1:7" s="46" customFormat="1" ht="20.25" customHeight="1">
      <c r="A101" s="98" t="s">
        <v>105</v>
      </c>
      <c r="B101" s="55" t="s">
        <v>106</v>
      </c>
      <c r="C101" s="162"/>
      <c r="D101" s="175"/>
      <c r="E101" s="65"/>
      <c r="F101" s="57"/>
      <c r="G101" s="58">
        <v>200000</v>
      </c>
    </row>
    <row r="102" spans="1:7" s="46" customFormat="1" ht="18" customHeight="1">
      <c r="A102" s="67">
        <v>85215</v>
      </c>
      <c r="B102" s="64" t="s">
        <v>166</v>
      </c>
      <c r="C102" s="160"/>
      <c r="D102" s="179"/>
      <c r="E102" s="119">
        <f>SUM(E103:E104)</f>
        <v>290</v>
      </c>
      <c r="F102" s="189"/>
      <c r="G102" s="45"/>
    </row>
    <row r="103" spans="1:7" s="46" customFormat="1" ht="17.25" customHeight="1" thickBot="1">
      <c r="A103" s="106" t="s">
        <v>87</v>
      </c>
      <c r="B103" s="198" t="s">
        <v>88</v>
      </c>
      <c r="C103" s="281"/>
      <c r="D103" s="177"/>
      <c r="E103" s="265">
        <v>290</v>
      </c>
      <c r="F103" s="187"/>
      <c r="G103" s="135"/>
    </row>
    <row r="104" spans="1:7" s="39" customFormat="1" ht="27" customHeight="1" thickBot="1" thickTop="1">
      <c r="A104" s="59">
        <v>854</v>
      </c>
      <c r="B104" s="50" t="s">
        <v>20</v>
      </c>
      <c r="C104" s="152" t="s">
        <v>29</v>
      </c>
      <c r="D104" s="169"/>
      <c r="E104" s="131"/>
      <c r="F104" s="115"/>
      <c r="G104" s="111">
        <f>SUM(G105)</f>
        <v>3810</v>
      </c>
    </row>
    <row r="105" spans="1:7" s="39" customFormat="1" ht="18" customHeight="1" thickTop="1">
      <c r="A105" s="196">
        <v>85495</v>
      </c>
      <c r="B105" s="197" t="s">
        <v>22</v>
      </c>
      <c r="C105" s="167"/>
      <c r="D105" s="179"/>
      <c r="E105" s="119"/>
      <c r="F105" s="121"/>
      <c r="G105" s="122">
        <f>SUM(G106)</f>
        <v>3810</v>
      </c>
    </row>
    <row r="106" spans="1:7" s="39" customFormat="1" ht="13.5" customHeight="1" thickBot="1">
      <c r="A106" s="243">
        <v>4440</v>
      </c>
      <c r="B106" s="244" t="s">
        <v>37</v>
      </c>
      <c r="C106" s="245"/>
      <c r="D106" s="246"/>
      <c r="E106" s="247"/>
      <c r="F106" s="248"/>
      <c r="G106" s="249">
        <v>3810</v>
      </c>
    </row>
    <row r="107" spans="1:7" s="39" customFormat="1" ht="34.5" customHeight="1" thickBot="1" thickTop="1">
      <c r="A107" s="210">
        <v>900</v>
      </c>
      <c r="B107" s="211" t="s">
        <v>33</v>
      </c>
      <c r="C107" s="212" t="s">
        <v>19</v>
      </c>
      <c r="D107" s="213"/>
      <c r="E107" s="214">
        <f>SUM(E108)</f>
        <v>7000</v>
      </c>
      <c r="F107" s="213"/>
      <c r="G107" s="241">
        <f>SUM(G108)</f>
        <v>13000</v>
      </c>
    </row>
    <row r="108" spans="1:7" s="39" customFormat="1" ht="17.25" customHeight="1" thickTop="1">
      <c r="A108" s="196">
        <v>90095</v>
      </c>
      <c r="B108" s="197" t="s">
        <v>22</v>
      </c>
      <c r="C108" s="163"/>
      <c r="D108" s="180"/>
      <c r="E108" s="62">
        <f>SUM(E109:E111)</f>
        <v>7000</v>
      </c>
      <c r="F108" s="139"/>
      <c r="G108" s="93">
        <f>SUM(G109:G111)</f>
        <v>13000</v>
      </c>
    </row>
    <row r="109" spans="1:7" s="39" customFormat="1" ht="31.5" customHeight="1">
      <c r="A109" s="98" t="s">
        <v>109</v>
      </c>
      <c r="B109" s="48" t="s">
        <v>140</v>
      </c>
      <c r="C109" s="151"/>
      <c r="D109" s="175"/>
      <c r="E109" s="65">
        <v>7000</v>
      </c>
      <c r="F109" s="124"/>
      <c r="G109" s="192"/>
    </row>
    <row r="110" spans="1:7" s="39" customFormat="1" ht="27" customHeight="1">
      <c r="A110" s="98" t="s">
        <v>61</v>
      </c>
      <c r="B110" s="48" t="s">
        <v>213</v>
      </c>
      <c r="C110" s="151"/>
      <c r="D110" s="175"/>
      <c r="E110" s="65"/>
      <c r="F110" s="124"/>
      <c r="G110" s="435">
        <v>3000</v>
      </c>
    </row>
    <row r="111" spans="1:7" s="39" customFormat="1" ht="14.25" customHeight="1" thickBot="1">
      <c r="A111" s="54" t="s">
        <v>61</v>
      </c>
      <c r="B111" s="83" t="s">
        <v>35</v>
      </c>
      <c r="C111" s="158"/>
      <c r="D111" s="175"/>
      <c r="E111" s="65"/>
      <c r="F111" s="124"/>
      <c r="G111" s="133">
        <v>10000</v>
      </c>
    </row>
    <row r="112" spans="1:7" s="39" customFormat="1" ht="33" customHeight="1" thickBot="1" thickTop="1">
      <c r="A112" s="59">
        <v>921</v>
      </c>
      <c r="B112" s="50" t="s">
        <v>62</v>
      </c>
      <c r="C112" s="152" t="s">
        <v>63</v>
      </c>
      <c r="D112" s="35"/>
      <c r="E112" s="36"/>
      <c r="F112" s="35">
        <f>F113+F117+F120+F122</f>
        <v>98780</v>
      </c>
      <c r="G112" s="38">
        <f>G113+G117+G122+G120</f>
        <v>187250</v>
      </c>
    </row>
    <row r="113" spans="1:7" s="39" customFormat="1" ht="14.25" customHeight="1" thickTop="1">
      <c r="A113" s="67">
        <v>92105</v>
      </c>
      <c r="B113" s="64" t="s">
        <v>65</v>
      </c>
      <c r="C113" s="167"/>
      <c r="D113" s="181"/>
      <c r="E113" s="63"/>
      <c r="F113" s="134"/>
      <c r="G113" s="122">
        <f>SUM(G114:G116)</f>
        <v>35000</v>
      </c>
    </row>
    <row r="114" spans="1:7" s="46" customFormat="1" ht="30.75" customHeight="1">
      <c r="A114" s="47">
        <v>3040</v>
      </c>
      <c r="B114" s="48" t="s">
        <v>187</v>
      </c>
      <c r="C114" s="151"/>
      <c r="D114" s="175"/>
      <c r="E114" s="65"/>
      <c r="F114" s="49"/>
      <c r="G114" s="58">
        <v>15000</v>
      </c>
    </row>
    <row r="115" spans="1:7" s="46" customFormat="1" ht="14.25" customHeight="1">
      <c r="A115" s="47">
        <v>4210</v>
      </c>
      <c r="B115" s="48" t="s">
        <v>27</v>
      </c>
      <c r="C115" s="151"/>
      <c r="D115" s="175"/>
      <c r="E115" s="65"/>
      <c r="F115" s="49"/>
      <c r="G115" s="58">
        <v>5000</v>
      </c>
    </row>
    <row r="116" spans="1:7" s="46" customFormat="1" ht="14.25" customHeight="1">
      <c r="A116" s="377">
        <v>4300</v>
      </c>
      <c r="B116" s="372" t="s">
        <v>10</v>
      </c>
      <c r="C116" s="378"/>
      <c r="D116" s="180"/>
      <c r="E116" s="138"/>
      <c r="F116" s="376"/>
      <c r="G116" s="287">
        <v>15000</v>
      </c>
    </row>
    <row r="117" spans="1:7" s="39" customFormat="1" ht="23.25" customHeight="1">
      <c r="A117" s="67">
        <v>92109</v>
      </c>
      <c r="B117" s="64" t="s">
        <v>64</v>
      </c>
      <c r="C117" s="167"/>
      <c r="D117" s="181"/>
      <c r="E117" s="63"/>
      <c r="F117" s="364">
        <f>SUM(F118:F119)</f>
        <v>98780</v>
      </c>
      <c r="G117" s="122">
        <f>SUM(G118)</f>
        <v>80000</v>
      </c>
    </row>
    <row r="118" spans="1:7" s="46" customFormat="1" ht="28.5" customHeight="1">
      <c r="A118" s="307">
        <v>2480</v>
      </c>
      <c r="B118" s="308" t="s">
        <v>185</v>
      </c>
      <c r="C118" s="458"/>
      <c r="D118" s="181"/>
      <c r="E118" s="63"/>
      <c r="F118" s="459"/>
      <c r="G118" s="457">
        <v>80000</v>
      </c>
    </row>
    <row r="119" spans="1:7" s="46" customFormat="1" ht="78" customHeight="1">
      <c r="A119" s="47">
        <v>6220</v>
      </c>
      <c r="B119" s="48" t="s">
        <v>197</v>
      </c>
      <c r="C119" s="194"/>
      <c r="D119" s="185"/>
      <c r="E119" s="65"/>
      <c r="F119" s="49">
        <v>98780</v>
      </c>
      <c r="G119" s="58"/>
    </row>
    <row r="120" spans="1:7" s="39" customFormat="1" ht="20.25" customHeight="1">
      <c r="A120" s="67">
        <v>92116</v>
      </c>
      <c r="B120" s="64" t="s">
        <v>68</v>
      </c>
      <c r="C120" s="42"/>
      <c r="D120" s="189"/>
      <c r="E120" s="43"/>
      <c r="F120" s="118"/>
      <c r="G120" s="122">
        <f>SUM(G121)</f>
        <v>70000</v>
      </c>
    </row>
    <row r="121" spans="1:7" s="39" customFormat="1" ht="30" customHeight="1">
      <c r="A121" s="47">
        <v>2480</v>
      </c>
      <c r="B121" s="48" t="s">
        <v>184</v>
      </c>
      <c r="C121" s="68"/>
      <c r="D121" s="57"/>
      <c r="E121" s="56"/>
      <c r="F121" s="117"/>
      <c r="G121" s="113">
        <v>70000</v>
      </c>
    </row>
    <row r="122" spans="1:7" s="39" customFormat="1" ht="16.5" customHeight="1">
      <c r="A122" s="67">
        <v>92195</v>
      </c>
      <c r="B122" s="64" t="s">
        <v>22</v>
      </c>
      <c r="C122" s="167"/>
      <c r="D122" s="181"/>
      <c r="E122" s="63"/>
      <c r="F122" s="134"/>
      <c r="G122" s="122">
        <f>SUM(G123)</f>
        <v>2250</v>
      </c>
    </row>
    <row r="123" spans="1:7" s="46" customFormat="1" ht="34.5" customHeight="1" thickBot="1">
      <c r="A123" s="384">
        <v>4210</v>
      </c>
      <c r="B123" s="385" t="s">
        <v>119</v>
      </c>
      <c r="C123" s="386"/>
      <c r="D123" s="176"/>
      <c r="E123" s="145"/>
      <c r="F123" s="387"/>
      <c r="G123" s="147">
        <v>2250</v>
      </c>
    </row>
    <row r="124" spans="1:7" s="39" customFormat="1" ht="17.25" customHeight="1" thickBot="1" thickTop="1">
      <c r="A124" s="59">
        <v>926</v>
      </c>
      <c r="B124" s="50" t="s">
        <v>43</v>
      </c>
      <c r="C124" s="152" t="s">
        <v>63</v>
      </c>
      <c r="D124" s="35"/>
      <c r="E124" s="36">
        <f>E125+E129</f>
        <v>135367</v>
      </c>
      <c r="F124" s="35">
        <f>F125+F129</f>
        <v>100000</v>
      </c>
      <c r="G124" s="38">
        <f>SUM(G125+G129)</f>
        <v>274128</v>
      </c>
    </row>
    <row r="125" spans="1:7" s="39" customFormat="1" ht="18" customHeight="1" thickTop="1">
      <c r="A125" s="67">
        <v>92601</v>
      </c>
      <c r="B125" s="64" t="s">
        <v>66</v>
      </c>
      <c r="C125" s="167"/>
      <c r="D125" s="181"/>
      <c r="E125" s="272">
        <f>SUM(E126)</f>
        <v>61400</v>
      </c>
      <c r="F125" s="300">
        <f>SUM(F126:F128)</f>
        <v>100000</v>
      </c>
      <c r="G125" s="122">
        <f>SUM(G126:G128)</f>
        <v>270000</v>
      </c>
    </row>
    <row r="126" spans="1:7" s="46" customFormat="1" ht="29.25" customHeight="1">
      <c r="A126" s="98" t="s">
        <v>109</v>
      </c>
      <c r="B126" s="48" t="s">
        <v>140</v>
      </c>
      <c r="C126" s="151"/>
      <c r="D126" s="175"/>
      <c r="E126" s="65">
        <v>61400</v>
      </c>
      <c r="F126" s="49"/>
      <c r="G126" s="58"/>
    </row>
    <row r="127" spans="1:7" s="46" customFormat="1" ht="47.25" customHeight="1">
      <c r="A127" s="98" t="s">
        <v>173</v>
      </c>
      <c r="B127" s="48" t="s">
        <v>174</v>
      </c>
      <c r="C127" s="151"/>
      <c r="D127" s="175"/>
      <c r="E127" s="65"/>
      <c r="F127" s="49"/>
      <c r="G127" s="58">
        <v>270000</v>
      </c>
    </row>
    <row r="128" spans="1:7" s="46" customFormat="1" ht="29.25" customHeight="1">
      <c r="A128" s="98" t="s">
        <v>79</v>
      </c>
      <c r="B128" s="48" t="s">
        <v>44</v>
      </c>
      <c r="C128" s="151"/>
      <c r="D128" s="175"/>
      <c r="E128" s="65"/>
      <c r="F128" s="49">
        <v>100000</v>
      </c>
      <c r="G128" s="58"/>
    </row>
    <row r="129" spans="1:7" s="39" customFormat="1" ht="17.25" customHeight="1">
      <c r="A129" s="67">
        <v>92695</v>
      </c>
      <c r="B129" s="64" t="s">
        <v>22</v>
      </c>
      <c r="C129" s="167"/>
      <c r="D129" s="181"/>
      <c r="E129" s="272">
        <f>SUM(E130:E131)</f>
        <v>73967</v>
      </c>
      <c r="F129" s="134"/>
      <c r="G129" s="122">
        <f>SUM(G130:G133)</f>
        <v>4128</v>
      </c>
    </row>
    <row r="130" spans="1:7" s="46" customFormat="1" ht="34.5" customHeight="1">
      <c r="A130" s="47">
        <v>2701</v>
      </c>
      <c r="B130" s="48" t="s">
        <v>149</v>
      </c>
      <c r="C130" s="151"/>
      <c r="D130" s="175"/>
      <c r="E130" s="65">
        <v>69839</v>
      </c>
      <c r="F130" s="49"/>
      <c r="G130" s="58"/>
    </row>
    <row r="131" spans="1:7" s="46" customFormat="1" ht="39" customHeight="1">
      <c r="A131" s="366" t="s">
        <v>192</v>
      </c>
      <c r="B131" s="262" t="s">
        <v>198</v>
      </c>
      <c r="C131" s="317"/>
      <c r="D131" s="175"/>
      <c r="E131" s="367">
        <v>4128</v>
      </c>
      <c r="F131" s="49"/>
      <c r="G131" s="58"/>
    </row>
    <row r="132" spans="1:7" s="46" customFormat="1" ht="16.5" customHeight="1">
      <c r="A132" s="365">
        <v>4217</v>
      </c>
      <c r="B132" s="48" t="s">
        <v>27</v>
      </c>
      <c r="C132" s="317"/>
      <c r="D132" s="175"/>
      <c r="E132" s="367"/>
      <c r="F132" s="49"/>
      <c r="G132" s="58">
        <v>2378</v>
      </c>
    </row>
    <row r="133" spans="1:7" s="46" customFormat="1" ht="18" customHeight="1" thickBot="1">
      <c r="A133" s="365">
        <v>4307</v>
      </c>
      <c r="B133" s="368" t="s">
        <v>10</v>
      </c>
      <c r="C133" s="369"/>
      <c r="D133" s="370"/>
      <c r="E133" s="371"/>
      <c r="F133" s="49"/>
      <c r="G133" s="58">
        <v>1750</v>
      </c>
    </row>
    <row r="134" spans="1:7" s="74" customFormat="1" ht="18.75" customHeight="1" thickBot="1" thickTop="1">
      <c r="A134" s="70"/>
      <c r="B134" s="71" t="s">
        <v>7</v>
      </c>
      <c r="C134" s="71"/>
      <c r="D134" s="182">
        <f>D11+D14+D28+D37+D41+D51+D70+D76+D92+D95+D104+D107+D112+D124</f>
        <v>511000</v>
      </c>
      <c r="E134" s="182">
        <f>E11+E14+E28+E37+E41+E51+E70+E76+E92+E95+E104+E107+E112+E124</f>
        <v>2355269</v>
      </c>
      <c r="F134" s="242">
        <f>F11+F14+F28+F37+F41+F51+F70+F76+F92+F95+F104+F107+F112+F124</f>
        <v>386907</v>
      </c>
      <c r="G134" s="73">
        <f>G11+G14+G28+G37+G41+G51+G70+G76+G92+G95+G104+G107+G112+G124</f>
        <v>2550705</v>
      </c>
    </row>
    <row r="135" spans="1:7" s="80" customFormat="1" ht="18.75" customHeight="1" thickBot="1" thickTop="1">
      <c r="A135" s="75"/>
      <c r="B135" s="76" t="s">
        <v>18</v>
      </c>
      <c r="C135" s="76"/>
      <c r="D135" s="186">
        <f>E134-D134</f>
        <v>1844269</v>
      </c>
      <c r="E135" s="78"/>
      <c r="F135" s="77">
        <f>G134-F134</f>
        <v>2163798</v>
      </c>
      <c r="G135" s="79"/>
    </row>
    <row r="136" s="81" customFormat="1" ht="13.5" thickTop="1"/>
    <row r="137" s="81" customFormat="1" ht="12.75"/>
    <row r="138" spans="4:5" s="81" customFormat="1" ht="12.75">
      <c r="D138" s="87"/>
      <c r="E138" s="87"/>
    </row>
    <row r="139" s="81" customFormat="1" ht="12.75">
      <c r="G139" s="301"/>
    </row>
    <row r="140" s="81" customFormat="1" ht="12.75">
      <c r="G140" s="301"/>
    </row>
    <row r="141" s="81" customFormat="1" ht="12.75">
      <c r="G141" s="301"/>
    </row>
    <row r="142" s="81" customFormat="1" ht="12.75"/>
    <row r="143" s="81" customFormat="1" ht="12.75"/>
    <row r="144" s="81" customFormat="1" ht="12.75"/>
  </sheetData>
  <printOptions horizontalCentered="1"/>
  <pageMargins left="0" right="0" top="0.7874015748031497" bottom="0.5905511811023623" header="0.31496062992125984" footer="0.5118110236220472"/>
  <pageSetup firstPageNumber="4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selection activeCell="G5" sqref="G5"/>
    </sheetView>
  </sheetViews>
  <sheetFormatPr defaultColWidth="9.00390625" defaultRowHeight="12.75"/>
  <cols>
    <col min="1" max="1" width="8.375" style="2" customWidth="1"/>
    <col min="2" max="2" width="33.625" style="2" customWidth="1"/>
    <col min="3" max="3" width="6.125" style="2" customWidth="1"/>
    <col min="4" max="7" width="12.875" style="2" customWidth="1"/>
    <col min="8" max="16384" width="10.00390625" style="2" customWidth="1"/>
  </cols>
  <sheetData>
    <row r="1" spans="4:8" ht="12.75" customHeight="1">
      <c r="D1" s="4"/>
      <c r="E1" s="4"/>
      <c r="F1" s="4" t="s">
        <v>15</v>
      </c>
      <c r="G1" s="4"/>
      <c r="H1" s="5"/>
    </row>
    <row r="2" spans="1:8" ht="12.75" customHeight="1">
      <c r="A2" s="6"/>
      <c r="B2" s="7"/>
      <c r="C2" s="8"/>
      <c r="D2" s="10"/>
      <c r="E2" s="10"/>
      <c r="F2" s="10" t="s">
        <v>214</v>
      </c>
      <c r="G2" s="10"/>
      <c r="H2" s="5"/>
    </row>
    <row r="3" spans="1:8" ht="12.75" customHeight="1">
      <c r="A3" s="6"/>
      <c r="B3" s="7"/>
      <c r="C3" s="8"/>
      <c r="D3" s="10"/>
      <c r="E3" s="10"/>
      <c r="F3" s="10" t="s">
        <v>12</v>
      </c>
      <c r="G3" s="10"/>
      <c r="H3" s="5"/>
    </row>
    <row r="4" spans="1:8" ht="12.75" customHeight="1">
      <c r="A4" s="6"/>
      <c r="B4" s="7"/>
      <c r="C4" s="8"/>
      <c r="D4" s="10"/>
      <c r="E4" s="10"/>
      <c r="F4" s="10" t="s">
        <v>215</v>
      </c>
      <c r="G4" s="10"/>
      <c r="H4" s="5"/>
    </row>
    <row r="5" spans="1:8" s="16" customFormat="1" ht="42.75" customHeight="1">
      <c r="A5" s="12" t="s">
        <v>110</v>
      </c>
      <c r="B5" s="13"/>
      <c r="C5" s="14"/>
      <c r="D5" s="15"/>
      <c r="E5" s="15"/>
      <c r="F5" s="15"/>
      <c r="G5" s="15"/>
      <c r="H5" s="4"/>
    </row>
    <row r="6" spans="1:8" s="16" customFormat="1" ht="13.5" customHeight="1" thickBot="1">
      <c r="A6" s="12"/>
      <c r="B6" s="13"/>
      <c r="C6" s="14"/>
      <c r="D6" s="15"/>
      <c r="E6" s="15"/>
      <c r="F6" s="15"/>
      <c r="G6" s="11" t="s">
        <v>9</v>
      </c>
      <c r="H6" s="4"/>
    </row>
    <row r="7" spans="1:7" s="23" customFormat="1" ht="22.5" customHeight="1">
      <c r="A7" s="17" t="s">
        <v>0</v>
      </c>
      <c r="B7" s="18" t="s">
        <v>1</v>
      </c>
      <c r="C7" s="19" t="s">
        <v>2</v>
      </c>
      <c r="D7" s="82" t="s">
        <v>17</v>
      </c>
      <c r="E7" s="82"/>
      <c r="F7" s="97" t="s">
        <v>3</v>
      </c>
      <c r="G7" s="97"/>
    </row>
    <row r="8" spans="1:7" s="23" customFormat="1" ht="16.5" customHeight="1">
      <c r="A8" s="24" t="s">
        <v>4</v>
      </c>
      <c r="B8" s="25"/>
      <c r="C8" s="26" t="s">
        <v>5</v>
      </c>
      <c r="D8" s="27" t="s">
        <v>8</v>
      </c>
      <c r="E8" s="28" t="s">
        <v>6</v>
      </c>
      <c r="F8" s="114" t="s">
        <v>8</v>
      </c>
      <c r="G8" s="110" t="s">
        <v>6</v>
      </c>
    </row>
    <row r="9" spans="1:7" s="90" customFormat="1" ht="8.25" customHeight="1" thickBot="1">
      <c r="A9" s="88">
        <v>1</v>
      </c>
      <c r="B9" s="89">
        <v>2</v>
      </c>
      <c r="C9" s="89">
        <v>3</v>
      </c>
      <c r="D9" s="255">
        <v>4</v>
      </c>
      <c r="E9" s="251">
        <v>5</v>
      </c>
      <c r="F9" s="199">
        <v>6</v>
      </c>
      <c r="G9" s="200">
        <v>7</v>
      </c>
    </row>
    <row r="10" spans="1:7" s="90" customFormat="1" ht="18.75" customHeight="1" thickBot="1" thickTop="1">
      <c r="A10" s="59">
        <v>600</v>
      </c>
      <c r="B10" s="50" t="s">
        <v>21</v>
      </c>
      <c r="C10" s="34" t="s">
        <v>19</v>
      </c>
      <c r="D10" s="256"/>
      <c r="E10" s="252"/>
      <c r="F10" s="115">
        <f>SUM(F11)</f>
        <v>10000</v>
      </c>
      <c r="G10" s="111">
        <f>SUM(G11)</f>
        <v>610000</v>
      </c>
    </row>
    <row r="11" spans="1:7" s="90" customFormat="1" ht="30.75" customHeight="1" thickTop="1">
      <c r="A11" s="51" t="s">
        <v>77</v>
      </c>
      <c r="B11" s="84" t="s">
        <v>78</v>
      </c>
      <c r="C11" s="85"/>
      <c r="D11" s="257"/>
      <c r="E11" s="253"/>
      <c r="F11" s="116">
        <f>SUM(F12:F13)</f>
        <v>10000</v>
      </c>
      <c r="G11" s="112">
        <f>SUM(G13:G13)</f>
        <v>610000</v>
      </c>
    </row>
    <row r="12" spans="1:7" s="90" customFormat="1" ht="17.25" customHeight="1">
      <c r="A12" s="54" t="s">
        <v>61</v>
      </c>
      <c r="B12" s="83" t="s">
        <v>35</v>
      </c>
      <c r="C12" s="69"/>
      <c r="D12" s="258"/>
      <c r="E12" s="254"/>
      <c r="F12" s="117">
        <v>10000</v>
      </c>
      <c r="G12" s="113"/>
    </row>
    <row r="13" spans="1:7" s="90" customFormat="1" ht="29.25" customHeight="1">
      <c r="A13" s="54" t="s">
        <v>79</v>
      </c>
      <c r="B13" s="83" t="s">
        <v>44</v>
      </c>
      <c r="C13" s="69"/>
      <c r="D13" s="258"/>
      <c r="E13" s="254"/>
      <c r="F13" s="117"/>
      <c r="G13" s="113">
        <f>SUM(G14:G15)</f>
        <v>610000</v>
      </c>
    </row>
    <row r="14" spans="1:7" s="362" customFormat="1" ht="28.5" customHeight="1">
      <c r="A14" s="355"/>
      <c r="B14" s="356" t="s">
        <v>190</v>
      </c>
      <c r="C14" s="357"/>
      <c r="D14" s="358"/>
      <c r="E14" s="359"/>
      <c r="F14" s="360"/>
      <c r="G14" s="361">
        <v>600000</v>
      </c>
    </row>
    <row r="15" spans="1:7" s="362" customFormat="1" ht="17.25" customHeight="1" thickBot="1">
      <c r="A15" s="355"/>
      <c r="B15" s="356" t="s">
        <v>191</v>
      </c>
      <c r="C15" s="357"/>
      <c r="D15" s="358"/>
      <c r="E15" s="359"/>
      <c r="F15" s="360"/>
      <c r="G15" s="361">
        <v>10000</v>
      </c>
    </row>
    <row r="16" spans="1:7" s="39" customFormat="1" ht="19.5" customHeight="1" thickBot="1" thickTop="1">
      <c r="A16" s="32">
        <v>700</v>
      </c>
      <c r="B16" s="33" t="s">
        <v>32</v>
      </c>
      <c r="C16" s="152" t="s">
        <v>54</v>
      </c>
      <c r="D16" s="35"/>
      <c r="E16" s="36">
        <f>E17</f>
        <v>7100</v>
      </c>
      <c r="F16" s="37"/>
      <c r="G16" s="38"/>
    </row>
    <row r="17" spans="1:7" s="46" customFormat="1" ht="31.5" customHeight="1" thickTop="1">
      <c r="A17" s="40">
        <v>70005</v>
      </c>
      <c r="B17" s="41" t="s">
        <v>53</v>
      </c>
      <c r="C17" s="160"/>
      <c r="D17" s="173"/>
      <c r="E17" s="43">
        <f>SUM(E18)</f>
        <v>7100</v>
      </c>
      <c r="F17" s="44"/>
      <c r="G17" s="45"/>
    </row>
    <row r="18" spans="1:7" s="90" customFormat="1" ht="47.25" customHeight="1" thickBot="1">
      <c r="A18" s="293" t="s">
        <v>167</v>
      </c>
      <c r="B18" s="294" t="s">
        <v>168</v>
      </c>
      <c r="C18" s="292"/>
      <c r="D18" s="258"/>
      <c r="E18" s="265">
        <v>7100</v>
      </c>
      <c r="F18" s="117"/>
      <c r="G18" s="113"/>
    </row>
    <row r="19" spans="1:7" s="39" customFormat="1" ht="19.5" customHeight="1" thickBot="1" thickTop="1">
      <c r="A19" s="59">
        <v>750</v>
      </c>
      <c r="B19" s="50" t="s">
        <v>24</v>
      </c>
      <c r="C19" s="34"/>
      <c r="D19" s="35"/>
      <c r="E19" s="36">
        <f>E20+E22</f>
        <v>1304200</v>
      </c>
      <c r="F19" s="115"/>
      <c r="G19" s="111">
        <f>G20+G22</f>
        <v>650000</v>
      </c>
    </row>
    <row r="20" spans="1:7" s="39" customFormat="1" ht="15.75" customHeight="1" thickTop="1">
      <c r="A20" s="51" t="s">
        <v>169</v>
      </c>
      <c r="B20" s="84" t="s">
        <v>170</v>
      </c>
      <c r="C20" s="85"/>
      <c r="D20" s="170"/>
      <c r="E20" s="132">
        <f>SUM(E21)</f>
        <v>4000</v>
      </c>
      <c r="F20" s="116"/>
      <c r="G20" s="112"/>
    </row>
    <row r="21" spans="1:7" s="39" customFormat="1" ht="15.75" customHeight="1">
      <c r="A21" s="206" t="s">
        <v>71</v>
      </c>
      <c r="B21" s="269" t="s">
        <v>72</v>
      </c>
      <c r="C21" s="296"/>
      <c r="D21" s="297"/>
      <c r="E21" s="207">
        <v>4000</v>
      </c>
      <c r="F21" s="298"/>
      <c r="G21" s="299"/>
    </row>
    <row r="22" spans="1:7" s="39" customFormat="1" ht="13.5" customHeight="1">
      <c r="A22" s="61" t="s">
        <v>57</v>
      </c>
      <c r="B22" s="150" t="s">
        <v>58</v>
      </c>
      <c r="C22" s="295"/>
      <c r="D22" s="205"/>
      <c r="E22" s="208">
        <f>SUM(E23:E24)</f>
        <v>1300200</v>
      </c>
      <c r="F22" s="209"/>
      <c r="G22" s="126">
        <f>SUM(G23:G25)</f>
        <v>650000</v>
      </c>
    </row>
    <row r="23" spans="1:7" s="39" customFormat="1" ht="19.5" customHeight="1">
      <c r="A23" s="98" t="s">
        <v>59</v>
      </c>
      <c r="B23" s="55" t="s">
        <v>60</v>
      </c>
      <c r="C23" s="91" t="s">
        <v>56</v>
      </c>
      <c r="D23" s="172"/>
      <c r="E23" s="56">
        <v>1300000</v>
      </c>
      <c r="F23" s="117"/>
      <c r="G23" s="113"/>
    </row>
    <row r="24" spans="1:7" s="39" customFormat="1" ht="19.5" customHeight="1">
      <c r="A24" s="195" t="s">
        <v>71</v>
      </c>
      <c r="B24" s="55" t="s">
        <v>151</v>
      </c>
      <c r="C24" s="91" t="s">
        <v>19</v>
      </c>
      <c r="D24" s="172"/>
      <c r="E24" s="56">
        <v>200</v>
      </c>
      <c r="F24" s="117"/>
      <c r="G24" s="113"/>
    </row>
    <row r="25" spans="1:7" s="39" customFormat="1" ht="19.5" customHeight="1" thickBot="1">
      <c r="A25" s="195" t="s">
        <v>11</v>
      </c>
      <c r="B25" s="55" t="s">
        <v>10</v>
      </c>
      <c r="C25" s="91" t="s">
        <v>56</v>
      </c>
      <c r="D25" s="172"/>
      <c r="E25" s="56"/>
      <c r="F25" s="117"/>
      <c r="G25" s="113">
        <v>650000</v>
      </c>
    </row>
    <row r="26" spans="1:7" s="39" customFormat="1" ht="17.25" customHeight="1" thickBot="1" thickTop="1">
      <c r="A26" s="130">
        <v>758</v>
      </c>
      <c r="B26" s="33" t="s">
        <v>40</v>
      </c>
      <c r="C26" s="152" t="s">
        <v>19</v>
      </c>
      <c r="D26" s="35"/>
      <c r="E26" s="60">
        <f>SUM(E27)</f>
        <v>600000</v>
      </c>
      <c r="F26" s="37"/>
      <c r="G26" s="38"/>
    </row>
    <row r="27" spans="1:7" s="39" customFormat="1" ht="31.5" customHeight="1" thickTop="1">
      <c r="A27" s="61" t="s">
        <v>127</v>
      </c>
      <c r="B27" s="150" t="s">
        <v>128</v>
      </c>
      <c r="C27" s="153"/>
      <c r="D27" s="174"/>
      <c r="E27" s="62">
        <f>SUM(E28)</f>
        <v>600000</v>
      </c>
      <c r="F27" s="53"/>
      <c r="G27" s="93"/>
    </row>
    <row r="28" spans="1:7" s="39" customFormat="1" ht="82.5" customHeight="1" thickBot="1">
      <c r="A28" s="106" t="s">
        <v>129</v>
      </c>
      <c r="B28" s="144" t="s">
        <v>130</v>
      </c>
      <c r="C28" s="164"/>
      <c r="D28" s="176"/>
      <c r="E28" s="145">
        <v>600000</v>
      </c>
      <c r="F28" s="148"/>
      <c r="G28" s="149"/>
    </row>
    <row r="29" spans="1:7" s="39" customFormat="1" ht="21" customHeight="1" thickBot="1" thickTop="1">
      <c r="A29" s="104">
        <v>801</v>
      </c>
      <c r="B29" s="101" t="s">
        <v>25</v>
      </c>
      <c r="C29" s="34" t="s">
        <v>29</v>
      </c>
      <c r="D29" s="169"/>
      <c r="E29" s="131">
        <f>E30+E35</f>
        <v>26200</v>
      </c>
      <c r="F29" s="363"/>
      <c r="G29" s="66">
        <f>G30+G35</f>
        <v>25000</v>
      </c>
    </row>
    <row r="30" spans="1:7" s="39" customFormat="1" ht="16.5" customHeight="1" thickTop="1">
      <c r="A30" s="40">
        <v>80120</v>
      </c>
      <c r="B30" s="41" t="s">
        <v>30</v>
      </c>
      <c r="C30" s="201"/>
      <c r="D30" s="205"/>
      <c r="E30" s="208">
        <f>SUM(E31:E34)</f>
        <v>25000</v>
      </c>
      <c r="F30" s="125"/>
      <c r="G30" s="126">
        <f>SUM(G32:G34)</f>
        <v>25000</v>
      </c>
    </row>
    <row r="31" spans="1:7" s="39" customFormat="1" ht="63.75" customHeight="1">
      <c r="A31" s="206" t="s">
        <v>23</v>
      </c>
      <c r="B31" s="379" t="s">
        <v>45</v>
      </c>
      <c r="C31" s="296"/>
      <c r="D31" s="297"/>
      <c r="E31" s="207">
        <v>25000</v>
      </c>
      <c r="F31" s="298"/>
      <c r="G31" s="299"/>
    </row>
    <row r="32" spans="1:7" s="39" customFormat="1" ht="16.5" customHeight="1">
      <c r="A32" s="98" t="s">
        <v>82</v>
      </c>
      <c r="B32" s="99" t="s">
        <v>27</v>
      </c>
      <c r="C32" s="91"/>
      <c r="D32" s="172"/>
      <c r="E32" s="56"/>
      <c r="F32" s="117"/>
      <c r="G32" s="113">
        <v>13500</v>
      </c>
    </row>
    <row r="33" spans="1:7" s="39" customFormat="1" ht="16.5" customHeight="1">
      <c r="A33" s="98" t="s">
        <v>61</v>
      </c>
      <c r="B33" s="99" t="s">
        <v>35</v>
      </c>
      <c r="C33" s="91"/>
      <c r="D33" s="172"/>
      <c r="E33" s="56"/>
      <c r="F33" s="117"/>
      <c r="G33" s="113">
        <v>1500</v>
      </c>
    </row>
    <row r="34" spans="1:7" s="39" customFormat="1" ht="28.5" customHeight="1">
      <c r="A34" s="1">
        <v>6060</v>
      </c>
      <c r="B34" s="55" t="s">
        <v>75</v>
      </c>
      <c r="C34" s="91"/>
      <c r="D34" s="172"/>
      <c r="E34" s="56"/>
      <c r="F34" s="117"/>
      <c r="G34" s="113">
        <v>10000</v>
      </c>
    </row>
    <row r="35" spans="1:7" s="39" customFormat="1" ht="18.75" customHeight="1">
      <c r="A35" s="40">
        <v>80140</v>
      </c>
      <c r="B35" s="41" t="s">
        <v>171</v>
      </c>
      <c r="C35" s="42"/>
      <c r="D35" s="173"/>
      <c r="E35" s="43">
        <f>SUM(E36)</f>
        <v>1200</v>
      </c>
      <c r="F35" s="298"/>
      <c r="G35" s="278"/>
    </row>
    <row r="36" spans="1:7" s="39" customFormat="1" ht="19.5" customHeight="1" thickBot="1">
      <c r="A36" s="98" t="s">
        <v>83</v>
      </c>
      <c r="B36" s="99" t="s">
        <v>84</v>
      </c>
      <c r="C36" s="69"/>
      <c r="D36" s="172"/>
      <c r="E36" s="56">
        <v>1200</v>
      </c>
      <c r="F36" s="117"/>
      <c r="G36" s="113"/>
    </row>
    <row r="37" spans="1:7" s="39" customFormat="1" ht="22.5" customHeight="1" thickBot="1" thickTop="1">
      <c r="A37" s="59">
        <v>852</v>
      </c>
      <c r="B37" s="50" t="s">
        <v>42</v>
      </c>
      <c r="C37" s="152" t="s">
        <v>63</v>
      </c>
      <c r="D37" s="169">
        <f>D40+D38</f>
        <v>6080</v>
      </c>
      <c r="E37" s="131">
        <f>E40+E38</f>
        <v>44220</v>
      </c>
      <c r="F37" s="259"/>
      <c r="G37" s="66"/>
    </row>
    <row r="38" spans="1:7" s="39" customFormat="1" ht="16.5" customHeight="1" thickTop="1">
      <c r="A38" s="196">
        <v>85204</v>
      </c>
      <c r="B38" s="197" t="s">
        <v>120</v>
      </c>
      <c r="C38" s="201"/>
      <c r="D38" s="202"/>
      <c r="E38" s="208">
        <f>SUM(E39)</f>
        <v>38140</v>
      </c>
      <c r="F38" s="209"/>
      <c r="G38" s="126"/>
    </row>
    <row r="39" spans="1:7" s="39" customFormat="1" ht="63" customHeight="1">
      <c r="A39" s="206" t="s">
        <v>121</v>
      </c>
      <c r="B39" s="269" t="s">
        <v>122</v>
      </c>
      <c r="C39" s="42"/>
      <c r="D39" s="103"/>
      <c r="E39" s="207">
        <v>38140</v>
      </c>
      <c r="F39" s="118"/>
      <c r="G39" s="122"/>
    </row>
    <row r="40" spans="1:7" s="39" customFormat="1" ht="17.25" customHeight="1">
      <c r="A40" s="196">
        <v>85226</v>
      </c>
      <c r="B40" s="197" t="s">
        <v>113</v>
      </c>
      <c r="C40" s="201"/>
      <c r="D40" s="202">
        <f>SUM(D41:D42)</f>
        <v>6080</v>
      </c>
      <c r="E40" s="208">
        <f>SUM(E41:E42)</f>
        <v>6080</v>
      </c>
      <c r="F40" s="209"/>
      <c r="G40" s="126"/>
    </row>
    <row r="41" spans="1:7" s="39" customFormat="1" ht="17.25" customHeight="1">
      <c r="A41" s="98" t="s">
        <v>83</v>
      </c>
      <c r="B41" s="55" t="s">
        <v>84</v>
      </c>
      <c r="C41" s="193"/>
      <c r="D41" s="57">
        <v>6080</v>
      </c>
      <c r="E41" s="56"/>
      <c r="F41" s="191"/>
      <c r="G41" s="192"/>
    </row>
    <row r="42" spans="1:7" s="39" customFormat="1" ht="30" customHeight="1" thickBot="1">
      <c r="A42" s="98" t="s">
        <v>114</v>
      </c>
      <c r="B42" s="48" t="s">
        <v>115</v>
      </c>
      <c r="C42" s="193"/>
      <c r="D42" s="187"/>
      <c r="E42" s="273">
        <v>6080</v>
      </c>
      <c r="F42" s="117"/>
      <c r="G42" s="133"/>
    </row>
    <row r="43" spans="1:7" s="39" customFormat="1" ht="34.5" customHeight="1" thickBot="1" thickTop="1">
      <c r="A43" s="59">
        <v>854</v>
      </c>
      <c r="B43" s="50" t="s">
        <v>20</v>
      </c>
      <c r="C43" s="152" t="s">
        <v>29</v>
      </c>
      <c r="D43" s="169">
        <f>D44+D46</f>
        <v>52928</v>
      </c>
      <c r="E43" s="131">
        <f>E44+E46</f>
        <v>56928</v>
      </c>
      <c r="F43" s="259"/>
      <c r="G43" s="66"/>
    </row>
    <row r="44" spans="1:7" s="39" customFormat="1" ht="34.5" customHeight="1" thickTop="1">
      <c r="A44" s="196">
        <v>85406</v>
      </c>
      <c r="B44" s="197" t="s">
        <v>160</v>
      </c>
      <c r="C44" s="201"/>
      <c r="D44" s="202"/>
      <c r="E44" s="208">
        <f>SUM(E45:E45)</f>
        <v>4000</v>
      </c>
      <c r="F44" s="209"/>
      <c r="G44" s="126"/>
    </row>
    <row r="45" spans="1:7" s="39" customFormat="1" ht="15.75" customHeight="1">
      <c r="A45" s="98" t="s">
        <v>83</v>
      </c>
      <c r="B45" s="55" t="s">
        <v>84</v>
      </c>
      <c r="C45" s="193"/>
      <c r="D45" s="57"/>
      <c r="E45" s="56">
        <v>4000</v>
      </c>
      <c r="F45" s="191"/>
      <c r="G45" s="192"/>
    </row>
    <row r="46" spans="1:7" s="39" customFormat="1" ht="19.5" customHeight="1">
      <c r="A46" s="67">
        <v>85415</v>
      </c>
      <c r="B46" s="64" t="s">
        <v>150</v>
      </c>
      <c r="C46" s="42"/>
      <c r="D46" s="189">
        <f>SUM(D47:D48)</f>
        <v>52928</v>
      </c>
      <c r="E46" s="43">
        <f>SUM(E47:E48)</f>
        <v>52928</v>
      </c>
      <c r="F46" s="118"/>
      <c r="G46" s="278"/>
    </row>
    <row r="47" spans="1:7" s="39" customFormat="1" ht="66" customHeight="1">
      <c r="A47" s="1">
        <v>2328</v>
      </c>
      <c r="B47" s="55" t="s">
        <v>122</v>
      </c>
      <c r="C47" s="193"/>
      <c r="D47" s="57">
        <v>52928</v>
      </c>
      <c r="E47" s="56"/>
      <c r="F47" s="191"/>
      <c r="G47" s="192"/>
    </row>
    <row r="48" spans="1:7" s="39" customFormat="1" ht="71.25" customHeight="1" thickBot="1">
      <c r="A48" s="1">
        <v>2329</v>
      </c>
      <c r="B48" s="55" t="s">
        <v>122</v>
      </c>
      <c r="C48" s="274"/>
      <c r="D48" s="187"/>
      <c r="E48" s="273">
        <v>52928</v>
      </c>
      <c r="F48" s="124"/>
      <c r="G48" s="133"/>
    </row>
    <row r="49" spans="1:7" s="39" customFormat="1" ht="36.75" customHeight="1" thickBot="1" thickTop="1">
      <c r="A49" s="59">
        <v>921</v>
      </c>
      <c r="B49" s="50" t="s">
        <v>62</v>
      </c>
      <c r="C49" s="152" t="s">
        <v>63</v>
      </c>
      <c r="D49" s="169"/>
      <c r="E49" s="131"/>
      <c r="F49" s="259"/>
      <c r="G49" s="66">
        <f>G50+G52+G54+G56</f>
        <v>363930</v>
      </c>
    </row>
    <row r="50" spans="1:7" s="39" customFormat="1" ht="18" customHeight="1" thickTop="1">
      <c r="A50" s="196">
        <v>92106</v>
      </c>
      <c r="B50" s="197" t="s">
        <v>67</v>
      </c>
      <c r="C50" s="201"/>
      <c r="D50" s="202"/>
      <c r="E50" s="208"/>
      <c r="F50" s="209"/>
      <c r="G50" s="126">
        <f>SUM(G51:G51)</f>
        <v>202280</v>
      </c>
    </row>
    <row r="51" spans="1:7" s="39" customFormat="1" ht="32.25" customHeight="1">
      <c r="A51" s="307">
        <v>2480</v>
      </c>
      <c r="B51" s="48" t="s">
        <v>184</v>
      </c>
      <c r="C51" s="42"/>
      <c r="D51" s="189"/>
      <c r="E51" s="43"/>
      <c r="F51" s="298"/>
      <c r="G51" s="309">
        <v>202280</v>
      </c>
    </row>
    <row r="52" spans="1:7" s="39" customFormat="1" ht="18" customHeight="1">
      <c r="A52" s="67">
        <v>92108</v>
      </c>
      <c r="B52" s="64" t="s">
        <v>70</v>
      </c>
      <c r="C52" s="42"/>
      <c r="D52" s="189"/>
      <c r="E52" s="43"/>
      <c r="F52" s="118"/>
      <c r="G52" s="122">
        <f>SUM(G53)</f>
        <v>59250</v>
      </c>
    </row>
    <row r="53" spans="1:7" s="39" customFormat="1" ht="36.75" customHeight="1">
      <c r="A53" s="307">
        <v>2480</v>
      </c>
      <c r="B53" s="308" t="s">
        <v>184</v>
      </c>
      <c r="C53" s="380"/>
      <c r="D53" s="103"/>
      <c r="E53" s="207"/>
      <c r="F53" s="298"/>
      <c r="G53" s="299">
        <v>59250</v>
      </c>
    </row>
    <row r="54" spans="1:7" s="39" customFormat="1" ht="20.25" customHeight="1">
      <c r="A54" s="67">
        <v>92116</v>
      </c>
      <c r="B54" s="64" t="s">
        <v>68</v>
      </c>
      <c r="C54" s="42"/>
      <c r="D54" s="189"/>
      <c r="E54" s="43"/>
      <c r="F54" s="118"/>
      <c r="G54" s="122">
        <f>SUM(G55:G55)</f>
        <v>5000</v>
      </c>
    </row>
    <row r="55" spans="1:7" s="39" customFormat="1" ht="39.75" customHeight="1">
      <c r="A55" s="47">
        <v>2480</v>
      </c>
      <c r="B55" s="48" t="s">
        <v>184</v>
      </c>
      <c r="C55" s="68"/>
      <c r="D55" s="57"/>
      <c r="E55" s="56"/>
      <c r="F55" s="117"/>
      <c r="G55" s="113">
        <v>5000</v>
      </c>
    </row>
    <row r="56" spans="1:7" s="39" customFormat="1" ht="18" customHeight="1">
      <c r="A56" s="67">
        <v>92118</v>
      </c>
      <c r="B56" s="64" t="s">
        <v>69</v>
      </c>
      <c r="C56" s="120"/>
      <c r="D56" s="121"/>
      <c r="E56" s="119"/>
      <c r="F56" s="121"/>
      <c r="G56" s="122">
        <f>SUM(G57:G58)</f>
        <v>97400</v>
      </c>
    </row>
    <row r="57" spans="1:7" s="39" customFormat="1" ht="32.25" customHeight="1">
      <c r="A57" s="47">
        <v>2480</v>
      </c>
      <c r="B57" s="48" t="s">
        <v>184</v>
      </c>
      <c r="C57" s="317"/>
      <c r="D57" s="185"/>
      <c r="E57" s="65"/>
      <c r="F57" s="185"/>
      <c r="G57" s="133">
        <v>5900</v>
      </c>
    </row>
    <row r="58" spans="1:7" s="39" customFormat="1" ht="81.75" customHeight="1" thickBot="1">
      <c r="A58" s="47">
        <v>6229</v>
      </c>
      <c r="B58" s="48" t="s">
        <v>73</v>
      </c>
      <c r="C58" s="194"/>
      <c r="D58" s="141"/>
      <c r="E58" s="138"/>
      <c r="F58" s="141"/>
      <c r="G58" s="140">
        <v>91500</v>
      </c>
    </row>
    <row r="59" spans="1:7" s="74" customFormat="1" ht="19.5" customHeight="1" thickBot="1" thickTop="1">
      <c r="A59" s="70"/>
      <c r="B59" s="71" t="s">
        <v>7</v>
      </c>
      <c r="C59" s="72"/>
      <c r="D59" s="182">
        <f>D10+D16+D19+D26+D29+D37+D43+D49</f>
        <v>59008</v>
      </c>
      <c r="E59" s="142">
        <f>E10+E16+E19+E26+E29+E37+E43+E49</f>
        <v>2038648</v>
      </c>
      <c r="F59" s="242">
        <f>F10+F16+F19+F26+F29+F37+F43+F49</f>
        <v>10000</v>
      </c>
      <c r="G59" s="73">
        <f>G10+G16+G19+G26+G29+G37+G43+G49</f>
        <v>1648930</v>
      </c>
    </row>
    <row r="60" spans="1:7" s="81" customFormat="1" ht="18.75" customHeight="1" thickBot="1" thickTop="1">
      <c r="A60" s="75"/>
      <c r="B60" s="76" t="s">
        <v>18</v>
      </c>
      <c r="C60" s="76"/>
      <c r="D60" s="186">
        <f>E59-D59</f>
        <v>1979640</v>
      </c>
      <c r="E60" s="78"/>
      <c r="F60" s="77">
        <f>G59-F59</f>
        <v>1638930</v>
      </c>
      <c r="G60" s="123"/>
    </row>
    <row r="61" s="81" customFormat="1" ht="13.5" thickTop="1">
      <c r="F61" s="107"/>
    </row>
    <row r="62" s="81" customFormat="1" ht="12.75">
      <c r="F62" s="302"/>
    </row>
    <row r="63" spans="4:6" s="81" customFormat="1" ht="12.75">
      <c r="D63" s="86"/>
      <c r="E63" s="86"/>
      <c r="F63" s="108"/>
    </row>
    <row r="64" spans="4:6" s="81" customFormat="1" ht="15.75">
      <c r="D64" s="87"/>
      <c r="E64" s="87"/>
      <c r="F64" s="303"/>
    </row>
    <row r="65" spans="4:6" s="81" customFormat="1" ht="12.75">
      <c r="D65" s="87"/>
      <c r="E65" s="87"/>
      <c r="F65" s="107"/>
    </row>
    <row r="66" s="81" customFormat="1" ht="12.75">
      <c r="F66" s="107"/>
    </row>
    <row r="67" s="81" customFormat="1" ht="12.75">
      <c r="F67" s="107"/>
    </row>
    <row r="68" s="81" customFormat="1" ht="12.75">
      <c r="F68" s="107"/>
    </row>
    <row r="69" ht="15.75">
      <c r="F69" s="109"/>
    </row>
    <row r="70" ht="15.75">
      <c r="F70" s="109"/>
    </row>
    <row r="71" ht="15.75">
      <c r="F71" s="109"/>
    </row>
    <row r="72" ht="15.75">
      <c r="F72" s="109"/>
    </row>
    <row r="73" ht="15.75">
      <c r="F73" s="109"/>
    </row>
    <row r="74" ht="15.75">
      <c r="F74" s="109"/>
    </row>
    <row r="75" ht="15.75">
      <c r="F75" s="109"/>
    </row>
    <row r="76" ht="15.75">
      <c r="F76" s="109"/>
    </row>
    <row r="77" ht="15.75">
      <c r="F77" s="109"/>
    </row>
    <row r="78" ht="15.75">
      <c r="F78" s="109"/>
    </row>
    <row r="79" ht="15.75">
      <c r="F79" s="109"/>
    </row>
    <row r="80" ht="15.75">
      <c r="F80" s="109"/>
    </row>
    <row r="81" ht="15.75">
      <c r="F81" s="109"/>
    </row>
    <row r="82" ht="15.75">
      <c r="F82" s="109"/>
    </row>
    <row r="83" ht="15.75">
      <c r="F83" s="109"/>
    </row>
    <row r="84" ht="15.75">
      <c r="F84" s="109"/>
    </row>
    <row r="85" ht="15.75">
      <c r="F85" s="109"/>
    </row>
    <row r="86" ht="15.75">
      <c r="F86" s="109"/>
    </row>
    <row r="87" ht="15.75">
      <c r="F87" s="109"/>
    </row>
    <row r="88" ht="15.75">
      <c r="F88" s="109"/>
    </row>
    <row r="89" ht="15.75">
      <c r="F89" s="109"/>
    </row>
    <row r="90" ht="15.75">
      <c r="F90" s="109"/>
    </row>
    <row r="91" ht="15.75">
      <c r="F91" s="109"/>
    </row>
    <row r="92" ht="15.75">
      <c r="F92" s="109"/>
    </row>
    <row r="93" ht="15.75">
      <c r="F93" s="109"/>
    </row>
    <row r="94" ht="15.75">
      <c r="F94" s="109"/>
    </row>
    <row r="95" ht="15.75">
      <c r="F95" s="109"/>
    </row>
    <row r="96" ht="15.75">
      <c r="F96" s="109"/>
    </row>
    <row r="97" ht="15.75">
      <c r="F97" s="109"/>
    </row>
    <row r="98" ht="15.75">
      <c r="F98" s="109"/>
    </row>
    <row r="99" ht="15.75">
      <c r="F99" s="109"/>
    </row>
    <row r="100" ht="15.75">
      <c r="F100" s="109"/>
    </row>
    <row r="101" ht="15.75">
      <c r="F101" s="109"/>
    </row>
    <row r="102" ht="15.75">
      <c r="F102" s="109"/>
    </row>
    <row r="103" ht="15.75">
      <c r="F103" s="109"/>
    </row>
    <row r="104" ht="15.75">
      <c r="F104" s="109"/>
    </row>
    <row r="105" ht="15.75">
      <c r="F105" s="109"/>
    </row>
    <row r="106" ht="15.75">
      <c r="F106" s="109"/>
    </row>
  </sheetData>
  <printOptions horizontalCentered="1"/>
  <pageMargins left="0" right="0" top="0.984251968503937" bottom="0.5905511811023623" header="0.31496062992125984" footer="0"/>
  <pageSetup firstPageNumber="9" useFirstPageNumber="1" horizontalDpi="600" verticalDpi="600" orientation="portrait" paperSize="9" r:id="rId1"/>
  <headerFooter alignWithMargins="0">
    <oddHeader>&amp;C &amp;"Times New Roman CE,Normalny"&amp;P</oddHead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5" sqref="E5"/>
    </sheetView>
  </sheetViews>
  <sheetFormatPr defaultColWidth="9.00390625" defaultRowHeight="12.75"/>
  <cols>
    <col min="1" max="1" width="7.25390625" style="388" customWidth="1"/>
    <col min="2" max="2" width="38.75390625" style="388" customWidth="1"/>
    <col min="3" max="3" width="6.625" style="388" customWidth="1"/>
    <col min="4" max="5" width="19.875" style="388" customWidth="1"/>
    <col min="6" max="16384" width="10.00390625" style="388" customWidth="1"/>
  </cols>
  <sheetData>
    <row r="1" spans="2:5" ht="15.75">
      <c r="B1" s="389"/>
      <c r="C1" s="390"/>
      <c r="E1" s="390" t="s">
        <v>201</v>
      </c>
    </row>
    <row r="2" spans="1:5" ht="14.25" customHeight="1">
      <c r="A2" s="391"/>
      <c r="B2" s="392"/>
      <c r="C2" s="393"/>
      <c r="E2" s="393" t="s">
        <v>214</v>
      </c>
    </row>
    <row r="3" spans="1:5" ht="13.5" customHeight="1">
      <c r="A3" s="391"/>
      <c r="B3" s="392"/>
      <c r="C3" s="393"/>
      <c r="E3" s="393" t="s">
        <v>12</v>
      </c>
    </row>
    <row r="4" spans="1:5" ht="15" customHeight="1">
      <c r="A4" s="391"/>
      <c r="B4" s="392"/>
      <c r="C4" s="393"/>
      <c r="E4" s="393" t="s">
        <v>216</v>
      </c>
    </row>
    <row r="5" spans="1:5" ht="25.5" customHeight="1">
      <c r="A5" s="391"/>
      <c r="B5" s="392"/>
      <c r="C5" s="393"/>
      <c r="E5" s="393"/>
    </row>
    <row r="6" spans="1:5" s="397" customFormat="1" ht="59.25" customHeight="1">
      <c r="A6" s="394" t="s">
        <v>202</v>
      </c>
      <c r="B6" s="395"/>
      <c r="C6" s="396"/>
      <c r="D6" s="396"/>
      <c r="E6" s="396"/>
    </row>
    <row r="7" spans="1:5" s="397" customFormat="1" ht="22.5" customHeight="1" thickBot="1">
      <c r="A7" s="394"/>
      <c r="B7" s="395"/>
      <c r="C7" s="396"/>
      <c r="D7" s="396"/>
      <c r="E7" s="398" t="s">
        <v>9</v>
      </c>
    </row>
    <row r="8" spans="1:5" s="404" customFormat="1" ht="26.25" customHeight="1">
      <c r="A8" s="399" t="s">
        <v>0</v>
      </c>
      <c r="B8" s="400" t="s">
        <v>1</v>
      </c>
      <c r="C8" s="401" t="s">
        <v>2</v>
      </c>
      <c r="D8" s="402" t="s">
        <v>17</v>
      </c>
      <c r="E8" s="403" t="s">
        <v>3</v>
      </c>
    </row>
    <row r="9" spans="1:5" s="404" customFormat="1" ht="18.75" customHeight="1">
      <c r="A9" s="405" t="s">
        <v>4</v>
      </c>
      <c r="B9" s="406"/>
      <c r="C9" s="407" t="s">
        <v>5</v>
      </c>
      <c r="D9" s="408" t="s">
        <v>6</v>
      </c>
      <c r="E9" s="409" t="s">
        <v>6</v>
      </c>
    </row>
    <row r="10" spans="1:5" s="415" customFormat="1" ht="11.25" customHeight="1" thickBot="1">
      <c r="A10" s="410">
        <v>1</v>
      </c>
      <c r="B10" s="411">
        <v>2</v>
      </c>
      <c r="C10" s="412">
        <v>3</v>
      </c>
      <c r="D10" s="413">
        <v>5</v>
      </c>
      <c r="E10" s="414">
        <v>7</v>
      </c>
    </row>
    <row r="11" spans="1:5" s="415" customFormat="1" ht="0.75" customHeight="1" hidden="1">
      <c r="A11" s="416">
        <v>758</v>
      </c>
      <c r="B11" s="417" t="s">
        <v>40</v>
      </c>
      <c r="C11" s="418" t="s">
        <v>203</v>
      </c>
      <c r="D11" s="419"/>
      <c r="E11" s="420"/>
    </row>
    <row r="12" spans="1:5" s="415" customFormat="1" ht="50.25" customHeight="1" hidden="1">
      <c r="A12" s="421">
        <v>75801</v>
      </c>
      <c r="B12" s="422" t="s">
        <v>204</v>
      </c>
      <c r="C12" s="423"/>
      <c r="D12" s="424"/>
      <c r="E12" s="425"/>
    </row>
    <row r="13" spans="1:5" s="415" customFormat="1" ht="28.5" customHeight="1" hidden="1">
      <c r="A13" s="426">
        <v>2920</v>
      </c>
      <c r="B13" s="427" t="s">
        <v>205</v>
      </c>
      <c r="C13" s="428"/>
      <c r="D13" s="429"/>
      <c r="E13" s="430"/>
    </row>
    <row r="14" spans="1:5" s="415" customFormat="1" ht="35.25" customHeight="1" thickBot="1" thickTop="1">
      <c r="A14" s="416">
        <v>801</v>
      </c>
      <c r="B14" s="417" t="s">
        <v>25</v>
      </c>
      <c r="C14" s="418"/>
      <c r="D14" s="431">
        <f>D15</f>
        <v>9600</v>
      </c>
      <c r="E14" s="432">
        <f>E15</f>
        <v>9600</v>
      </c>
    </row>
    <row r="15" spans="1:5" s="415" customFormat="1" ht="18" customHeight="1" thickTop="1">
      <c r="A15" s="421">
        <v>80195</v>
      </c>
      <c r="B15" s="422" t="s">
        <v>22</v>
      </c>
      <c r="C15" s="423"/>
      <c r="D15" s="433">
        <f>D16+D17</f>
        <v>9600</v>
      </c>
      <c r="E15" s="434">
        <f>E19+E18</f>
        <v>9600</v>
      </c>
    </row>
    <row r="16" spans="1:5" s="415" customFormat="1" ht="66">
      <c r="A16" s="426">
        <v>2020</v>
      </c>
      <c r="B16" s="427" t="s">
        <v>206</v>
      </c>
      <c r="C16" s="428" t="s">
        <v>63</v>
      </c>
      <c r="D16" s="318">
        <v>6000</v>
      </c>
      <c r="E16" s="435"/>
    </row>
    <row r="17" spans="1:5" s="415" customFormat="1" ht="66">
      <c r="A17" s="426">
        <v>2020</v>
      </c>
      <c r="B17" s="427" t="s">
        <v>206</v>
      </c>
      <c r="C17" s="428" t="s">
        <v>29</v>
      </c>
      <c r="D17" s="318">
        <v>3600</v>
      </c>
      <c r="E17" s="435"/>
    </row>
    <row r="18" spans="1:5" s="415" customFormat="1" ht="33">
      <c r="A18" s="426">
        <v>2480</v>
      </c>
      <c r="B18" s="262" t="s">
        <v>207</v>
      </c>
      <c r="C18" s="428" t="s">
        <v>63</v>
      </c>
      <c r="D18" s="318"/>
      <c r="E18" s="435">
        <v>6000</v>
      </c>
    </row>
    <row r="19" spans="1:5" s="415" customFormat="1" ht="33.75" thickBot="1">
      <c r="A19" s="426">
        <v>4240</v>
      </c>
      <c r="B19" s="262" t="s">
        <v>208</v>
      </c>
      <c r="C19" s="428" t="s">
        <v>29</v>
      </c>
      <c r="D19" s="318"/>
      <c r="E19" s="435">
        <v>3600</v>
      </c>
    </row>
    <row r="20" spans="1:5" s="441" customFormat="1" ht="24.75" customHeight="1" thickBot="1" thickTop="1">
      <c r="A20" s="436"/>
      <c r="B20" s="437" t="s">
        <v>7</v>
      </c>
      <c r="C20" s="438"/>
      <c r="D20" s="439">
        <f>D14</f>
        <v>9600</v>
      </c>
      <c r="E20" s="440">
        <f>E14</f>
        <v>9600</v>
      </c>
    </row>
    <row r="21" ht="16.5" thickTop="1"/>
  </sheetData>
  <printOptions horizontalCentered="1"/>
  <pageMargins left="0" right="0" top="0.984251968503937" bottom="0.3937007874015748" header="0.5118110236220472" footer="0.5118110236220472"/>
  <pageSetup firstPageNumber="12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C5" sqref="C5"/>
    </sheetView>
  </sheetViews>
  <sheetFormatPr defaultColWidth="9.00390625" defaultRowHeight="12.75"/>
  <cols>
    <col min="1" max="1" width="7.875" style="215" customWidth="1"/>
    <col min="2" max="2" width="48.25390625" style="215" customWidth="1"/>
    <col min="3" max="4" width="15.00390625" style="215" customWidth="1"/>
    <col min="5" max="16384" width="9.125" style="215" customWidth="1"/>
  </cols>
  <sheetData>
    <row r="1" ht="12.75">
      <c r="C1" s="4" t="s">
        <v>194</v>
      </c>
    </row>
    <row r="2" ht="14.25" customHeight="1">
      <c r="C2" s="10" t="s">
        <v>214</v>
      </c>
    </row>
    <row r="3" spans="1:4" ht="14.25" customHeight="1">
      <c r="A3" s="216"/>
      <c r="B3" s="216"/>
      <c r="C3" s="10" t="s">
        <v>12</v>
      </c>
      <c r="D3" s="217"/>
    </row>
    <row r="4" spans="1:4" ht="14.25" customHeight="1">
      <c r="A4" s="216"/>
      <c r="B4" s="216"/>
      <c r="C4" s="10" t="s">
        <v>215</v>
      </c>
      <c r="D4" s="217"/>
    </row>
    <row r="5" spans="1:4" ht="21.75" customHeight="1">
      <c r="A5" s="216"/>
      <c r="B5" s="216"/>
      <c r="C5" s="218"/>
      <c r="D5" s="217"/>
    </row>
    <row r="6" spans="1:4" s="81" customFormat="1" ht="18">
      <c r="A6" s="224"/>
      <c r="B6" s="225" t="s">
        <v>89</v>
      </c>
      <c r="C6" s="225"/>
      <c r="D6" s="226"/>
    </row>
    <row r="7" spans="1:4" s="81" customFormat="1" ht="18">
      <c r="A7" s="224"/>
      <c r="B7" s="225" t="s">
        <v>90</v>
      </c>
      <c r="C7" s="224"/>
      <c r="D7" s="226"/>
    </row>
    <row r="8" spans="1:4" s="81" customFormat="1" ht="18">
      <c r="A8" s="224"/>
      <c r="B8" s="225" t="s">
        <v>91</v>
      </c>
      <c r="C8" s="224"/>
      <c r="D8" s="226"/>
    </row>
    <row r="9" spans="1:4" s="81" customFormat="1" ht="18">
      <c r="A9" s="224"/>
      <c r="B9" s="225" t="s">
        <v>112</v>
      </c>
      <c r="C9" s="224"/>
      <c r="D9" s="226"/>
    </row>
    <row r="10" s="81" customFormat="1" ht="26.25" customHeight="1" thickBot="1">
      <c r="D10" s="227" t="s">
        <v>9</v>
      </c>
    </row>
    <row r="11" spans="1:4" s="81" customFormat="1" ht="36.75" customHeight="1" thickBot="1" thickTop="1">
      <c r="A11" s="228" t="s">
        <v>92</v>
      </c>
      <c r="B11" s="229" t="s">
        <v>93</v>
      </c>
      <c r="C11" s="229" t="s">
        <v>94</v>
      </c>
      <c r="D11" s="230" t="s">
        <v>95</v>
      </c>
    </row>
    <row r="12" spans="1:4" s="81" customFormat="1" ht="14.25" customHeight="1" thickBot="1" thickTop="1">
      <c r="A12" s="231">
        <v>1</v>
      </c>
      <c r="B12" s="232">
        <v>2</v>
      </c>
      <c r="C12" s="232">
        <v>3</v>
      </c>
      <c r="D12" s="233">
        <v>4</v>
      </c>
    </row>
    <row r="13" spans="1:4" s="81" customFormat="1" ht="45" customHeight="1" thickTop="1">
      <c r="A13" s="319">
        <v>9520</v>
      </c>
      <c r="B13" s="320" t="s">
        <v>195</v>
      </c>
      <c r="C13" s="321">
        <f>SUM(C16:C18)</f>
        <v>22047500</v>
      </c>
      <c r="D13" s="322"/>
    </row>
    <row r="14" spans="1:4" s="81" customFormat="1" ht="18.75" customHeight="1">
      <c r="A14" s="323"/>
      <c r="B14" s="324" t="s">
        <v>96</v>
      </c>
      <c r="C14" s="325"/>
      <c r="D14" s="322"/>
    </row>
    <row r="15" spans="1:4" s="81" customFormat="1" ht="12" customHeight="1" hidden="1">
      <c r="A15" s="323"/>
      <c r="B15" s="324"/>
      <c r="C15" s="325"/>
      <c r="D15" s="322"/>
    </row>
    <row r="16" spans="1:4" s="234" customFormat="1" ht="28.5" customHeight="1">
      <c r="A16" s="323"/>
      <c r="B16" s="326" t="s">
        <v>97</v>
      </c>
      <c r="C16" s="327">
        <v>20000000</v>
      </c>
      <c r="D16" s="328"/>
    </row>
    <row r="17" spans="1:4" s="235" customFormat="1" ht="26.25" customHeight="1">
      <c r="A17" s="323"/>
      <c r="B17" s="331" t="s">
        <v>188</v>
      </c>
      <c r="C17" s="332">
        <v>2000000</v>
      </c>
      <c r="D17" s="322"/>
    </row>
    <row r="18" spans="1:4" s="81" customFormat="1" ht="28.5" customHeight="1">
      <c r="A18" s="323"/>
      <c r="B18" s="331" t="s">
        <v>188</v>
      </c>
      <c r="C18" s="332">
        <v>47500</v>
      </c>
      <c r="D18" s="322"/>
    </row>
    <row r="19" spans="1:4" s="81" customFormat="1" ht="16.5" customHeight="1">
      <c r="A19" s="319">
        <v>9550</v>
      </c>
      <c r="B19" s="333" t="s">
        <v>98</v>
      </c>
      <c r="C19" s="334">
        <v>18363671</v>
      </c>
      <c r="D19" s="335"/>
    </row>
    <row r="20" spans="1:4" s="81" customFormat="1" ht="15.75">
      <c r="A20" s="323"/>
      <c r="B20" s="336"/>
      <c r="C20" s="337"/>
      <c r="D20" s="328"/>
    </row>
    <row r="21" spans="1:4" s="81" customFormat="1" ht="15.75" customHeight="1">
      <c r="A21" s="319">
        <v>9920</v>
      </c>
      <c r="B21" s="338" t="s">
        <v>189</v>
      </c>
      <c r="C21" s="339"/>
      <c r="D21" s="340">
        <f>SUM(D23:D26)</f>
        <v>11358600</v>
      </c>
    </row>
    <row r="22" spans="1:4" s="236" customFormat="1" ht="30.75" customHeight="1">
      <c r="A22" s="323"/>
      <c r="B22" s="324" t="s">
        <v>96</v>
      </c>
      <c r="C22" s="339"/>
      <c r="D22" s="341"/>
    </row>
    <row r="23" spans="1:4" s="236" customFormat="1" ht="32.25" customHeight="1">
      <c r="A23" s="342"/>
      <c r="B23" s="329" t="s">
        <v>99</v>
      </c>
      <c r="C23" s="343"/>
      <c r="D23" s="344">
        <v>2666000</v>
      </c>
    </row>
    <row r="24" spans="1:4" s="236" customFormat="1" ht="24.75" customHeight="1">
      <c r="A24" s="342"/>
      <c r="B24" s="329" t="s">
        <v>100</v>
      </c>
      <c r="C24" s="343"/>
      <c r="D24" s="344">
        <v>6500600</v>
      </c>
    </row>
    <row r="25" spans="1:4" s="236" customFormat="1" ht="18.75" customHeight="1">
      <c r="A25" s="342"/>
      <c r="B25" s="345" t="s">
        <v>101</v>
      </c>
      <c r="C25" s="330"/>
      <c r="D25" s="346">
        <v>900000</v>
      </c>
    </row>
    <row r="26" spans="1:4" s="81" customFormat="1" ht="25.5" customHeight="1" thickBot="1">
      <c r="A26" s="342"/>
      <c r="B26" s="345" t="s">
        <v>102</v>
      </c>
      <c r="C26" s="330"/>
      <c r="D26" s="346">
        <v>1292000</v>
      </c>
    </row>
    <row r="27" spans="1:4" s="237" customFormat="1" ht="21" customHeight="1" thickBot="1" thickTop="1">
      <c r="A27" s="347"/>
      <c r="B27" s="348" t="s">
        <v>103</v>
      </c>
      <c r="C27" s="349">
        <f>C19+C13</f>
        <v>40411171</v>
      </c>
      <c r="D27" s="350">
        <f>D21</f>
        <v>11358600</v>
      </c>
    </row>
    <row r="28" spans="1:4" s="237" customFormat="1" ht="27" customHeight="1" thickBot="1" thickTop="1">
      <c r="A28" s="347"/>
      <c r="B28" s="348" t="s">
        <v>104</v>
      </c>
      <c r="C28" s="351">
        <f>D27-C27</f>
        <v>-29052571</v>
      </c>
      <c r="D28" s="352"/>
    </row>
    <row r="29" spans="1:4" s="81" customFormat="1" ht="16.5" thickTop="1">
      <c r="A29" s="238"/>
      <c r="B29" s="239"/>
      <c r="C29" s="240"/>
      <c r="D29" s="240"/>
    </row>
    <row r="30" spans="1:4" s="81" customFormat="1" ht="15.75">
      <c r="A30" s="238"/>
      <c r="B30" s="239"/>
      <c r="C30" s="240"/>
      <c r="D30" s="240"/>
    </row>
    <row r="31" spans="1:4" ht="15.75">
      <c r="A31" s="219"/>
      <c r="B31" s="220"/>
      <c r="C31" s="221"/>
      <c r="D31" s="221"/>
    </row>
    <row r="32" spans="1:4" ht="15.75">
      <c r="A32" s="219"/>
      <c r="B32" s="220"/>
      <c r="C32" s="221"/>
      <c r="D32" s="221"/>
    </row>
    <row r="33" spans="1:4" ht="15.75">
      <c r="A33" s="219"/>
      <c r="B33" s="220"/>
      <c r="C33" s="221"/>
      <c r="D33" s="221"/>
    </row>
    <row r="34" spans="1:4" ht="15.75">
      <c r="A34" s="219"/>
      <c r="B34" s="220"/>
      <c r="C34" s="221"/>
      <c r="D34" s="221"/>
    </row>
    <row r="35" spans="1:4" ht="12.75">
      <c r="A35" s="219"/>
      <c r="B35" s="219"/>
      <c r="C35" s="222"/>
      <c r="D35" s="222"/>
    </row>
    <row r="36" spans="1:4" ht="12.75">
      <c r="A36" s="219"/>
      <c r="B36" s="219"/>
      <c r="C36" s="222"/>
      <c r="D36" s="222"/>
    </row>
    <row r="37" spans="1:4" ht="12.75">
      <c r="A37" s="219"/>
      <c r="B37" s="219"/>
      <c r="C37" s="222"/>
      <c r="D37" s="222"/>
    </row>
    <row r="38" spans="3:4" ht="12.75">
      <c r="C38" s="223"/>
      <c r="D38" s="223"/>
    </row>
    <row r="39" spans="3:4" ht="12.75">
      <c r="C39" s="223"/>
      <c r="D39" s="223"/>
    </row>
    <row r="40" spans="3:4" ht="12.75">
      <c r="C40" s="223"/>
      <c r="D40" s="223"/>
    </row>
    <row r="41" spans="3:4" ht="12.75">
      <c r="C41" s="223"/>
      <c r="D41" s="223"/>
    </row>
    <row r="42" spans="3:4" ht="12.75">
      <c r="C42" s="223"/>
      <c r="D42" s="223"/>
    </row>
  </sheetData>
  <printOptions horizontalCentered="1"/>
  <pageMargins left="0" right="0" top="0.984251968503937" bottom="0.984251968503937" header="0.5118110236220472" footer="0.5118110236220472"/>
  <pageSetup firstPageNumber="13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I106"/>
  <sheetViews>
    <sheetView workbookViewId="0" topLeftCell="A1">
      <selection activeCell="B5" sqref="B5"/>
    </sheetView>
  </sheetViews>
  <sheetFormatPr defaultColWidth="9.00390625" defaultRowHeight="12.75"/>
  <cols>
    <col min="1" max="1" width="6.875" style="551" customWidth="1"/>
    <col min="2" max="2" width="38.75390625" style="551" customWidth="1"/>
    <col min="3" max="3" width="13.625" style="555" hidden="1" customWidth="1"/>
    <col min="4" max="4" width="11.25390625" style="552" hidden="1" customWidth="1"/>
    <col min="5" max="5" width="14.375" style="551" hidden="1" customWidth="1"/>
    <col min="6" max="6" width="11.75390625" style="551" customWidth="1"/>
    <col min="7" max="8" width="10.75390625" style="551" customWidth="1"/>
    <col min="9" max="9" width="11.75390625" style="551" customWidth="1"/>
    <col min="10" max="16384" width="9.125" style="551" customWidth="1"/>
  </cols>
  <sheetData>
    <row r="1" spans="3:8" ht="12.75">
      <c r="C1" s="551"/>
      <c r="E1" s="553"/>
      <c r="H1" s="553" t="s">
        <v>254</v>
      </c>
    </row>
    <row r="2" spans="3:8" ht="12.75">
      <c r="C2" s="551"/>
      <c r="E2" s="554"/>
      <c r="H2" s="554" t="s">
        <v>255</v>
      </c>
    </row>
    <row r="3" spans="3:8" ht="12.75">
      <c r="C3" s="551"/>
      <c r="E3" s="554"/>
      <c r="H3" s="554" t="s">
        <v>12</v>
      </c>
    </row>
    <row r="4" spans="3:8" ht="12.75">
      <c r="C4" s="551"/>
      <c r="E4" s="554"/>
      <c r="H4" s="554" t="s">
        <v>256</v>
      </c>
    </row>
    <row r="5" ht="9" customHeight="1"/>
    <row r="6" spans="1:4" s="560" customFormat="1" ht="18.75">
      <c r="A6" s="556" t="s">
        <v>257</v>
      </c>
      <c r="B6" s="557"/>
      <c r="C6" s="558"/>
      <c r="D6" s="559"/>
    </row>
    <row r="7" spans="1:4" s="560" customFormat="1" ht="18.75">
      <c r="A7" s="476"/>
      <c r="B7" s="561" t="s">
        <v>258</v>
      </c>
      <c r="C7" s="558"/>
      <c r="D7" s="559"/>
    </row>
    <row r="8" spans="1:4" s="562" customFormat="1" ht="4.5" customHeight="1">
      <c r="A8" s="562" t="s">
        <v>259</v>
      </c>
      <c r="B8" s="563"/>
      <c r="C8" s="564"/>
      <c r="D8" s="565"/>
    </row>
    <row r="9" spans="3:9" ht="13.5" thickBot="1">
      <c r="C9" s="566"/>
      <c r="D9" s="551"/>
      <c r="F9" s="566"/>
      <c r="I9" s="566" t="s">
        <v>9</v>
      </c>
    </row>
    <row r="10" spans="1:9" s="575" customFormat="1" ht="44.25" customHeight="1" thickTop="1">
      <c r="A10" s="567" t="s">
        <v>260</v>
      </c>
      <c r="B10" s="568" t="s">
        <v>93</v>
      </c>
      <c r="C10" s="569" t="s">
        <v>261</v>
      </c>
      <c r="D10" s="570" t="s">
        <v>8</v>
      </c>
      <c r="E10" s="571" t="s">
        <v>6</v>
      </c>
      <c r="F10" s="572" t="s">
        <v>262</v>
      </c>
      <c r="G10" s="573" t="s">
        <v>8</v>
      </c>
      <c r="H10" s="571" t="s">
        <v>6</v>
      </c>
      <c r="I10" s="574" t="s">
        <v>263</v>
      </c>
    </row>
    <row r="11" spans="1:9" s="583" customFormat="1" ht="10.5" customHeight="1" thickBot="1">
      <c r="A11" s="576">
        <v>1</v>
      </c>
      <c r="B11" s="577">
        <v>2</v>
      </c>
      <c r="C11" s="578">
        <v>3</v>
      </c>
      <c r="D11" s="579">
        <v>4</v>
      </c>
      <c r="E11" s="580">
        <v>4</v>
      </c>
      <c r="F11" s="580">
        <v>3</v>
      </c>
      <c r="G11" s="581">
        <v>4</v>
      </c>
      <c r="H11" s="580">
        <v>5</v>
      </c>
      <c r="I11" s="582">
        <v>6</v>
      </c>
    </row>
    <row r="12" spans="1:9" s="592" customFormat="1" ht="26.25" customHeight="1" thickTop="1">
      <c r="A12" s="584" t="s">
        <v>232</v>
      </c>
      <c r="B12" s="585" t="s">
        <v>264</v>
      </c>
      <c r="C12" s="586"/>
      <c r="D12" s="587"/>
      <c r="E12" s="588"/>
      <c r="F12" s="589">
        <f>SUM(F14:F15)</f>
        <v>2199000</v>
      </c>
      <c r="G12" s="590">
        <f>SUM(G14:G15)</f>
        <v>305000</v>
      </c>
      <c r="H12" s="589">
        <f>SUM(H14:H15)</f>
        <v>1450000</v>
      </c>
      <c r="I12" s="591">
        <f>SUM(I14:I15)</f>
        <v>3344000</v>
      </c>
    </row>
    <row r="13" spans="1:9" s="592" customFormat="1" ht="14.25" customHeight="1" thickBot="1">
      <c r="A13" s="593"/>
      <c r="B13" s="594" t="s">
        <v>96</v>
      </c>
      <c r="C13" s="595"/>
      <c r="D13" s="596"/>
      <c r="E13" s="597"/>
      <c r="F13" s="598"/>
      <c r="G13" s="599"/>
      <c r="H13" s="598"/>
      <c r="I13" s="600"/>
    </row>
    <row r="14" spans="1:9" s="608" customFormat="1" ht="18.75" customHeight="1" thickBot="1" thickTop="1">
      <c r="A14" s="601" t="s">
        <v>237</v>
      </c>
      <c r="B14" s="602" t="s">
        <v>265</v>
      </c>
      <c r="C14" s="603">
        <v>10000</v>
      </c>
      <c r="D14" s="604"/>
      <c r="E14" s="605"/>
      <c r="F14" s="605">
        <v>10000</v>
      </c>
      <c r="G14" s="606"/>
      <c r="H14" s="605">
        <v>1435000</v>
      </c>
      <c r="I14" s="607">
        <f>F14-G14+H14</f>
        <v>1445000</v>
      </c>
    </row>
    <row r="15" spans="1:9" s="613" customFormat="1" ht="20.25" customHeight="1" thickBot="1" thickTop="1">
      <c r="A15" s="609" t="s">
        <v>252</v>
      </c>
      <c r="B15" s="610" t="s">
        <v>94</v>
      </c>
      <c r="C15" s="611">
        <f>SUM(C16)</f>
        <v>1509000</v>
      </c>
      <c r="D15" s="612"/>
      <c r="E15" s="349">
        <f>E16</f>
        <v>680000</v>
      </c>
      <c r="F15" s="349">
        <f>F16</f>
        <v>2189000</v>
      </c>
      <c r="G15" s="349">
        <f>G16</f>
        <v>305000</v>
      </c>
      <c r="H15" s="349">
        <f>H16</f>
        <v>15000</v>
      </c>
      <c r="I15" s="350">
        <f>I16</f>
        <v>1899000</v>
      </c>
    </row>
    <row r="16" spans="1:9" s="620" customFormat="1" ht="21.75" customHeight="1" thickBot="1" thickTop="1">
      <c r="A16" s="614">
        <v>600</v>
      </c>
      <c r="B16" s="615" t="s">
        <v>266</v>
      </c>
      <c r="C16" s="616">
        <f>SUM(C17+C21)</f>
        <v>1509000</v>
      </c>
      <c r="D16" s="617"/>
      <c r="E16" s="618">
        <f>E17+E21</f>
        <v>680000</v>
      </c>
      <c r="F16" s="618">
        <f>F17+F21</f>
        <v>2189000</v>
      </c>
      <c r="G16" s="618">
        <f>G17+G21</f>
        <v>305000</v>
      </c>
      <c r="H16" s="618">
        <f>H17+H21</f>
        <v>15000</v>
      </c>
      <c r="I16" s="619">
        <f>I17+I21</f>
        <v>1899000</v>
      </c>
    </row>
    <row r="17" spans="1:9" s="627" customFormat="1" ht="32.25" customHeight="1" thickTop="1">
      <c r="A17" s="621">
        <v>60015</v>
      </c>
      <c r="B17" s="622" t="s">
        <v>267</v>
      </c>
      <c r="C17" s="623">
        <f>SUM(C18:C20)</f>
        <v>403000</v>
      </c>
      <c r="D17" s="624"/>
      <c r="E17" s="624">
        <f>SUM(E18:E20)</f>
        <v>390000</v>
      </c>
      <c r="F17" s="624">
        <f>C17-D17+E17</f>
        <v>793000</v>
      </c>
      <c r="G17" s="625">
        <f>SUM(G18:G20)</f>
        <v>200000</v>
      </c>
      <c r="H17" s="624"/>
      <c r="I17" s="626">
        <f>F17-G17+H17</f>
        <v>593000</v>
      </c>
    </row>
    <row r="18" spans="1:243" s="620" customFormat="1" ht="15" customHeight="1">
      <c r="A18" s="628" t="s">
        <v>108</v>
      </c>
      <c r="B18" s="629" t="s">
        <v>268</v>
      </c>
      <c r="C18" s="630">
        <v>2000</v>
      </c>
      <c r="D18" s="617"/>
      <c r="E18" s="631"/>
      <c r="F18" s="632">
        <f>C18-D18+E18</f>
        <v>2000</v>
      </c>
      <c r="G18" s="633"/>
      <c r="H18" s="631"/>
      <c r="I18" s="634">
        <f>F18-G18+H18</f>
        <v>2000</v>
      </c>
      <c r="J18" s="635"/>
      <c r="K18" s="635"/>
      <c r="L18" s="635"/>
      <c r="M18" s="635"/>
      <c r="N18" s="635"/>
      <c r="O18" s="635"/>
      <c r="P18" s="635"/>
      <c r="Q18" s="635"/>
      <c r="R18" s="635"/>
      <c r="S18" s="635"/>
      <c r="T18" s="635"/>
      <c r="U18" s="635"/>
      <c r="V18" s="635"/>
      <c r="W18" s="635"/>
      <c r="X18" s="635"/>
      <c r="Y18" s="635"/>
      <c r="Z18" s="635"/>
      <c r="AA18" s="635"/>
      <c r="AB18" s="635"/>
      <c r="AC18" s="635"/>
      <c r="AD18" s="635"/>
      <c r="AE18" s="635"/>
      <c r="AF18" s="635"/>
      <c r="AG18" s="635"/>
      <c r="AH18" s="635"/>
      <c r="AI18" s="635"/>
      <c r="AJ18" s="635"/>
      <c r="AK18" s="635"/>
      <c r="AL18" s="635"/>
      <c r="AM18" s="635"/>
      <c r="AN18" s="635"/>
      <c r="AO18" s="635"/>
      <c r="AP18" s="635"/>
      <c r="AQ18" s="635"/>
      <c r="AR18" s="635"/>
      <c r="AS18" s="635"/>
      <c r="AT18" s="635"/>
      <c r="AU18" s="635"/>
      <c r="AV18" s="635"/>
      <c r="AW18" s="635"/>
      <c r="AX18" s="635"/>
      <c r="AY18" s="635"/>
      <c r="AZ18" s="635"/>
      <c r="BA18" s="635"/>
      <c r="BB18" s="635"/>
      <c r="BC18" s="635"/>
      <c r="BD18" s="635"/>
      <c r="BE18" s="635"/>
      <c r="BF18" s="635"/>
      <c r="BG18" s="635"/>
      <c r="BH18" s="635"/>
      <c r="BI18" s="635"/>
      <c r="BJ18" s="635"/>
      <c r="BK18" s="635"/>
      <c r="BL18" s="635"/>
      <c r="BM18" s="635"/>
      <c r="BN18" s="635"/>
      <c r="BO18" s="635"/>
      <c r="BP18" s="635"/>
      <c r="BQ18" s="635"/>
      <c r="BR18" s="635"/>
      <c r="BS18" s="635"/>
      <c r="BT18" s="635"/>
      <c r="BU18" s="635"/>
      <c r="BV18" s="635"/>
      <c r="BW18" s="635"/>
      <c r="BX18" s="635"/>
      <c r="BY18" s="635"/>
      <c r="BZ18" s="635"/>
      <c r="CA18" s="635"/>
      <c r="CB18" s="635"/>
      <c r="CC18" s="635"/>
      <c r="CD18" s="635"/>
      <c r="CE18" s="635"/>
      <c r="CF18" s="635"/>
      <c r="CG18" s="635"/>
      <c r="CH18" s="635"/>
      <c r="CI18" s="635"/>
      <c r="CJ18" s="635"/>
      <c r="CK18" s="635"/>
      <c r="CL18" s="635"/>
      <c r="CM18" s="635"/>
      <c r="CN18" s="635"/>
      <c r="CO18" s="635"/>
      <c r="CP18" s="635"/>
      <c r="CQ18" s="635"/>
      <c r="CR18" s="635"/>
      <c r="CS18" s="635"/>
      <c r="CT18" s="635"/>
      <c r="CU18" s="635"/>
      <c r="CV18" s="635"/>
      <c r="CW18" s="635"/>
      <c r="CX18" s="635"/>
      <c r="CY18" s="635"/>
      <c r="CZ18" s="635"/>
      <c r="DA18" s="635"/>
      <c r="DB18" s="635"/>
      <c r="DC18" s="635"/>
      <c r="DD18" s="635"/>
      <c r="DE18" s="635"/>
      <c r="DF18" s="635"/>
      <c r="DG18" s="635"/>
      <c r="DH18" s="635"/>
      <c r="DI18" s="635"/>
      <c r="DJ18" s="635"/>
      <c r="DK18" s="635"/>
      <c r="DL18" s="635"/>
      <c r="DM18" s="635"/>
      <c r="DN18" s="635"/>
      <c r="DO18" s="635"/>
      <c r="DP18" s="635"/>
      <c r="DQ18" s="635"/>
      <c r="DR18" s="635"/>
      <c r="DS18" s="635"/>
      <c r="DT18" s="635"/>
      <c r="DU18" s="635"/>
      <c r="DV18" s="635"/>
      <c r="DW18" s="635"/>
      <c r="DX18" s="635"/>
      <c r="DY18" s="635"/>
      <c r="DZ18" s="635"/>
      <c r="EA18" s="635"/>
      <c r="EB18" s="635"/>
      <c r="EC18" s="635"/>
      <c r="ED18" s="635"/>
      <c r="EE18" s="635"/>
      <c r="EF18" s="635"/>
      <c r="EG18" s="635"/>
      <c r="EH18" s="635"/>
      <c r="EI18" s="635"/>
      <c r="EJ18" s="635"/>
      <c r="EK18" s="635"/>
      <c r="EL18" s="635"/>
      <c r="EM18" s="635"/>
      <c r="EN18" s="635"/>
      <c r="EO18" s="635"/>
      <c r="EP18" s="635"/>
      <c r="EQ18" s="635"/>
      <c r="ER18" s="635"/>
      <c r="ES18" s="635"/>
      <c r="ET18" s="635"/>
      <c r="EU18" s="635"/>
      <c r="EV18" s="635"/>
      <c r="EW18" s="635"/>
      <c r="EX18" s="635"/>
      <c r="EY18" s="635"/>
      <c r="EZ18" s="635"/>
      <c r="FA18" s="635"/>
      <c r="FB18" s="635"/>
      <c r="FC18" s="635"/>
      <c r="FD18" s="635"/>
      <c r="FE18" s="635"/>
      <c r="FF18" s="635"/>
      <c r="FG18" s="635"/>
      <c r="FH18" s="635"/>
      <c r="FI18" s="635"/>
      <c r="FJ18" s="635"/>
      <c r="FK18" s="635"/>
      <c r="FL18" s="635"/>
      <c r="FM18" s="635"/>
      <c r="FN18" s="635"/>
      <c r="FO18" s="635"/>
      <c r="FP18" s="635"/>
      <c r="FQ18" s="635"/>
      <c r="FR18" s="635"/>
      <c r="FS18" s="635"/>
      <c r="FT18" s="635"/>
      <c r="FU18" s="635"/>
      <c r="FV18" s="635"/>
      <c r="FW18" s="635"/>
      <c r="FX18" s="635"/>
      <c r="FY18" s="635"/>
      <c r="FZ18" s="635"/>
      <c r="GA18" s="635"/>
      <c r="GB18" s="635"/>
      <c r="GC18" s="635"/>
      <c r="GD18" s="635"/>
      <c r="GE18" s="635"/>
      <c r="GF18" s="635"/>
      <c r="GG18" s="635"/>
      <c r="GH18" s="635"/>
      <c r="GI18" s="635"/>
      <c r="GJ18" s="635"/>
      <c r="GK18" s="635"/>
      <c r="GL18" s="635"/>
      <c r="GM18" s="635"/>
      <c r="GN18" s="635"/>
      <c r="GO18" s="635"/>
      <c r="GP18" s="635"/>
      <c r="GQ18" s="635"/>
      <c r="GR18" s="635"/>
      <c r="GS18" s="635"/>
      <c r="GT18" s="635"/>
      <c r="GU18" s="635"/>
      <c r="GV18" s="635"/>
      <c r="GW18" s="635"/>
      <c r="GX18" s="635"/>
      <c r="GY18" s="635"/>
      <c r="GZ18" s="635"/>
      <c r="HA18" s="635"/>
      <c r="HB18" s="635"/>
      <c r="HC18" s="635"/>
      <c r="HD18" s="635"/>
      <c r="HE18" s="635"/>
      <c r="HF18" s="635"/>
      <c r="HG18" s="635"/>
      <c r="HH18" s="635"/>
      <c r="HI18" s="635"/>
      <c r="HJ18" s="635"/>
      <c r="HK18" s="635"/>
      <c r="HL18" s="635"/>
      <c r="HM18" s="635"/>
      <c r="HN18" s="635"/>
      <c r="HO18" s="635"/>
      <c r="HP18" s="635"/>
      <c r="HQ18" s="635"/>
      <c r="HR18" s="635"/>
      <c r="HS18" s="635"/>
      <c r="HT18" s="635"/>
      <c r="HU18" s="635"/>
      <c r="HV18" s="635"/>
      <c r="HW18" s="635"/>
      <c r="HX18" s="635"/>
      <c r="HY18" s="635"/>
      <c r="HZ18" s="635"/>
      <c r="IA18" s="635"/>
      <c r="IB18" s="635"/>
      <c r="IC18" s="635"/>
      <c r="ID18" s="635"/>
      <c r="IE18" s="635"/>
      <c r="IF18" s="635"/>
      <c r="IG18" s="635"/>
      <c r="IH18" s="635"/>
      <c r="II18" s="635"/>
    </row>
    <row r="19" spans="1:243" s="620" customFormat="1" ht="27.75" customHeight="1">
      <c r="A19" s="628" t="s">
        <v>109</v>
      </c>
      <c r="B19" s="629" t="s">
        <v>269</v>
      </c>
      <c r="C19" s="630">
        <v>1000</v>
      </c>
      <c r="D19" s="617"/>
      <c r="E19" s="636">
        <v>24000</v>
      </c>
      <c r="F19" s="632">
        <f>C19-D19+E19</f>
        <v>25000</v>
      </c>
      <c r="G19" s="637"/>
      <c r="H19" s="636"/>
      <c r="I19" s="634">
        <f>F19-G19+H19</f>
        <v>25000</v>
      </c>
      <c r="J19" s="638"/>
      <c r="K19" s="638"/>
      <c r="L19" s="638"/>
      <c r="M19" s="638"/>
      <c r="N19" s="638"/>
      <c r="O19" s="638"/>
      <c r="P19" s="638"/>
      <c r="Q19" s="638"/>
      <c r="R19" s="638"/>
      <c r="S19" s="638"/>
      <c r="T19" s="638"/>
      <c r="U19" s="638"/>
      <c r="V19" s="638"/>
      <c r="W19" s="638"/>
      <c r="X19" s="638"/>
      <c r="Y19" s="638"/>
      <c r="Z19" s="638"/>
      <c r="AA19" s="638"/>
      <c r="AB19" s="638"/>
      <c r="AC19" s="638"/>
      <c r="AD19" s="638"/>
      <c r="AE19" s="638"/>
      <c r="AF19" s="638"/>
      <c r="AG19" s="638"/>
      <c r="AH19" s="638"/>
      <c r="AI19" s="638"/>
      <c r="AJ19" s="638"/>
      <c r="AK19" s="638"/>
      <c r="AL19" s="638"/>
      <c r="AM19" s="638"/>
      <c r="AN19" s="638"/>
      <c r="AO19" s="638"/>
      <c r="AP19" s="638"/>
      <c r="AQ19" s="638"/>
      <c r="AR19" s="638"/>
      <c r="AS19" s="638"/>
      <c r="AT19" s="638"/>
      <c r="AU19" s="638"/>
      <c r="AV19" s="638"/>
      <c r="AW19" s="638"/>
      <c r="AX19" s="638"/>
      <c r="AY19" s="638"/>
      <c r="AZ19" s="638"/>
      <c r="BA19" s="638"/>
      <c r="BB19" s="638"/>
      <c r="BC19" s="638"/>
      <c r="BD19" s="638"/>
      <c r="BE19" s="638"/>
      <c r="BF19" s="638"/>
      <c r="BG19" s="638"/>
      <c r="BH19" s="638"/>
      <c r="BI19" s="638"/>
      <c r="BJ19" s="638"/>
      <c r="BK19" s="638"/>
      <c r="BL19" s="638"/>
      <c r="BM19" s="638"/>
      <c r="BN19" s="638"/>
      <c r="BO19" s="638"/>
      <c r="BP19" s="638"/>
      <c r="BQ19" s="638"/>
      <c r="BR19" s="638"/>
      <c r="BS19" s="638"/>
      <c r="BT19" s="638"/>
      <c r="BU19" s="638"/>
      <c r="BV19" s="638"/>
      <c r="BW19" s="638"/>
      <c r="BX19" s="638"/>
      <c r="BY19" s="638"/>
      <c r="BZ19" s="638"/>
      <c r="CA19" s="638"/>
      <c r="CB19" s="638"/>
      <c r="CC19" s="638"/>
      <c r="CD19" s="638"/>
      <c r="CE19" s="638"/>
      <c r="CF19" s="638"/>
      <c r="CG19" s="638"/>
      <c r="CH19" s="638"/>
      <c r="CI19" s="638"/>
      <c r="CJ19" s="638"/>
      <c r="CK19" s="638"/>
      <c r="CL19" s="638"/>
      <c r="CM19" s="638"/>
      <c r="CN19" s="638"/>
      <c r="CO19" s="638"/>
      <c r="CP19" s="638"/>
      <c r="CQ19" s="638"/>
      <c r="CR19" s="638"/>
      <c r="CS19" s="638"/>
      <c r="CT19" s="638"/>
      <c r="CU19" s="638"/>
      <c r="CV19" s="638"/>
      <c r="CW19" s="638"/>
      <c r="CX19" s="638"/>
      <c r="CY19" s="638"/>
      <c r="CZ19" s="638"/>
      <c r="DA19" s="638"/>
      <c r="DB19" s="638"/>
      <c r="DC19" s="638"/>
      <c r="DD19" s="638"/>
      <c r="DE19" s="638"/>
      <c r="DF19" s="638"/>
      <c r="DG19" s="638"/>
      <c r="DH19" s="638"/>
      <c r="DI19" s="638"/>
      <c r="DJ19" s="638"/>
      <c r="DK19" s="638"/>
      <c r="DL19" s="638"/>
      <c r="DM19" s="638"/>
      <c r="DN19" s="638"/>
      <c r="DO19" s="638"/>
      <c r="DP19" s="638"/>
      <c r="DQ19" s="638"/>
      <c r="DR19" s="638"/>
      <c r="DS19" s="638"/>
      <c r="DT19" s="638"/>
      <c r="DU19" s="638"/>
      <c r="DV19" s="638"/>
      <c r="DW19" s="638"/>
      <c r="DX19" s="638"/>
      <c r="DY19" s="638"/>
      <c r="DZ19" s="638"/>
      <c r="EA19" s="638"/>
      <c r="EB19" s="638"/>
      <c r="EC19" s="638"/>
      <c r="ED19" s="638"/>
      <c r="EE19" s="638"/>
      <c r="EF19" s="638"/>
      <c r="EG19" s="638"/>
      <c r="EH19" s="638"/>
      <c r="EI19" s="638"/>
      <c r="EJ19" s="638"/>
      <c r="EK19" s="638"/>
      <c r="EL19" s="638"/>
      <c r="EM19" s="638"/>
      <c r="EN19" s="638"/>
      <c r="EO19" s="638"/>
      <c r="EP19" s="638"/>
      <c r="EQ19" s="638"/>
      <c r="ER19" s="638"/>
      <c r="ES19" s="638"/>
      <c r="ET19" s="638"/>
      <c r="EU19" s="638"/>
      <c r="EV19" s="638"/>
      <c r="EW19" s="638"/>
      <c r="EX19" s="638"/>
      <c r="EY19" s="638"/>
      <c r="EZ19" s="638"/>
      <c r="FA19" s="638"/>
      <c r="FB19" s="638"/>
      <c r="FC19" s="638"/>
      <c r="FD19" s="638"/>
      <c r="FE19" s="638"/>
      <c r="FF19" s="638"/>
      <c r="FG19" s="638"/>
      <c r="FH19" s="638"/>
      <c r="FI19" s="638"/>
      <c r="FJ19" s="638"/>
      <c r="FK19" s="638"/>
      <c r="FL19" s="638"/>
      <c r="FM19" s="638"/>
      <c r="FN19" s="638"/>
      <c r="FO19" s="638"/>
      <c r="FP19" s="638"/>
      <c r="FQ19" s="638"/>
      <c r="FR19" s="638"/>
      <c r="FS19" s="638"/>
      <c r="FT19" s="638"/>
      <c r="FU19" s="638"/>
      <c r="FV19" s="638"/>
      <c r="FW19" s="638"/>
      <c r="FX19" s="638"/>
      <c r="FY19" s="638"/>
      <c r="FZ19" s="638"/>
      <c r="GA19" s="638"/>
      <c r="GB19" s="638"/>
      <c r="GC19" s="638"/>
      <c r="GD19" s="638"/>
      <c r="GE19" s="638"/>
      <c r="GF19" s="638"/>
      <c r="GG19" s="638"/>
      <c r="GH19" s="638"/>
      <c r="GI19" s="638"/>
      <c r="GJ19" s="638"/>
      <c r="GK19" s="638"/>
      <c r="GL19" s="638"/>
      <c r="GM19" s="638"/>
      <c r="GN19" s="638"/>
      <c r="GO19" s="638"/>
      <c r="GP19" s="638"/>
      <c r="GQ19" s="638"/>
      <c r="GR19" s="638"/>
      <c r="GS19" s="638"/>
      <c r="GT19" s="638"/>
      <c r="GU19" s="638"/>
      <c r="GV19" s="638"/>
      <c r="GW19" s="638"/>
      <c r="GX19" s="638"/>
      <c r="GY19" s="638"/>
      <c r="GZ19" s="638"/>
      <c r="HA19" s="638"/>
      <c r="HB19" s="638"/>
      <c r="HC19" s="638"/>
      <c r="HD19" s="638"/>
      <c r="HE19" s="638"/>
      <c r="HF19" s="638"/>
      <c r="HG19" s="638"/>
      <c r="HH19" s="638"/>
      <c r="HI19" s="638"/>
      <c r="HJ19" s="638"/>
      <c r="HK19" s="638"/>
      <c r="HL19" s="638"/>
      <c r="HM19" s="638"/>
      <c r="HN19" s="638"/>
      <c r="HO19" s="638"/>
      <c r="HP19" s="638"/>
      <c r="HQ19" s="638"/>
      <c r="HR19" s="638"/>
      <c r="HS19" s="638"/>
      <c r="HT19" s="638"/>
      <c r="HU19" s="638"/>
      <c r="HV19" s="638"/>
      <c r="HW19" s="638"/>
      <c r="HX19" s="638"/>
      <c r="HY19" s="638"/>
      <c r="HZ19" s="638"/>
      <c r="IA19" s="638"/>
      <c r="IB19" s="638"/>
      <c r="IC19" s="638"/>
      <c r="ID19" s="638"/>
      <c r="IE19" s="638"/>
      <c r="IF19" s="638"/>
      <c r="IG19" s="638"/>
      <c r="IH19" s="638"/>
      <c r="II19" s="638"/>
    </row>
    <row r="20" spans="1:243" s="620" customFormat="1" ht="17.25" customHeight="1">
      <c r="A20" s="628" t="s">
        <v>71</v>
      </c>
      <c r="B20" s="629" t="s">
        <v>72</v>
      </c>
      <c r="C20" s="630">
        <v>400000</v>
      </c>
      <c r="D20" s="617"/>
      <c r="E20" s="636">
        <v>366000</v>
      </c>
      <c r="F20" s="632">
        <f>C20-D20+E20</f>
        <v>766000</v>
      </c>
      <c r="G20" s="637">
        <v>200000</v>
      </c>
      <c r="H20" s="636"/>
      <c r="I20" s="634">
        <f>F20-G20+H20</f>
        <v>566000</v>
      </c>
      <c r="J20" s="638"/>
      <c r="K20" s="638"/>
      <c r="L20" s="638"/>
      <c r="M20" s="638"/>
      <c r="N20" s="638"/>
      <c r="O20" s="638"/>
      <c r="P20" s="638"/>
      <c r="Q20" s="638"/>
      <c r="R20" s="638"/>
      <c r="S20" s="638"/>
      <c r="T20" s="638"/>
      <c r="U20" s="638"/>
      <c r="V20" s="638"/>
      <c r="W20" s="638"/>
      <c r="X20" s="638"/>
      <c r="Y20" s="638"/>
      <c r="Z20" s="638"/>
      <c r="AA20" s="638"/>
      <c r="AB20" s="638"/>
      <c r="AC20" s="638"/>
      <c r="AD20" s="638"/>
      <c r="AE20" s="638"/>
      <c r="AF20" s="638"/>
      <c r="AG20" s="638"/>
      <c r="AH20" s="638"/>
      <c r="AI20" s="638"/>
      <c r="AJ20" s="638"/>
      <c r="AK20" s="638"/>
      <c r="AL20" s="638"/>
      <c r="AM20" s="638"/>
      <c r="AN20" s="638"/>
      <c r="AO20" s="638"/>
      <c r="AP20" s="638"/>
      <c r="AQ20" s="638"/>
      <c r="AR20" s="638"/>
      <c r="AS20" s="638"/>
      <c r="AT20" s="638"/>
      <c r="AU20" s="638"/>
      <c r="AV20" s="638"/>
      <c r="AW20" s="638"/>
      <c r="AX20" s="638"/>
      <c r="AY20" s="638"/>
      <c r="AZ20" s="638"/>
      <c r="BA20" s="638"/>
      <c r="BB20" s="638"/>
      <c r="BC20" s="638"/>
      <c r="BD20" s="638"/>
      <c r="BE20" s="638"/>
      <c r="BF20" s="638"/>
      <c r="BG20" s="638"/>
      <c r="BH20" s="638"/>
      <c r="BI20" s="638"/>
      <c r="BJ20" s="638"/>
      <c r="BK20" s="638"/>
      <c r="BL20" s="638"/>
      <c r="BM20" s="638"/>
      <c r="BN20" s="638"/>
      <c r="BO20" s="638"/>
      <c r="BP20" s="638"/>
      <c r="BQ20" s="638"/>
      <c r="BR20" s="638"/>
      <c r="BS20" s="638"/>
      <c r="BT20" s="638"/>
      <c r="BU20" s="638"/>
      <c r="BV20" s="638"/>
      <c r="BW20" s="638"/>
      <c r="BX20" s="638"/>
      <c r="BY20" s="638"/>
      <c r="BZ20" s="638"/>
      <c r="CA20" s="638"/>
      <c r="CB20" s="638"/>
      <c r="CC20" s="638"/>
      <c r="CD20" s="638"/>
      <c r="CE20" s="638"/>
      <c r="CF20" s="638"/>
      <c r="CG20" s="638"/>
      <c r="CH20" s="638"/>
      <c r="CI20" s="638"/>
      <c r="CJ20" s="638"/>
      <c r="CK20" s="638"/>
      <c r="CL20" s="638"/>
      <c r="CM20" s="638"/>
      <c r="CN20" s="638"/>
      <c r="CO20" s="638"/>
      <c r="CP20" s="638"/>
      <c r="CQ20" s="638"/>
      <c r="CR20" s="638"/>
      <c r="CS20" s="638"/>
      <c r="CT20" s="638"/>
      <c r="CU20" s="638"/>
      <c r="CV20" s="638"/>
      <c r="CW20" s="638"/>
      <c r="CX20" s="638"/>
      <c r="CY20" s="638"/>
      <c r="CZ20" s="638"/>
      <c r="DA20" s="638"/>
      <c r="DB20" s="638"/>
      <c r="DC20" s="638"/>
      <c r="DD20" s="638"/>
      <c r="DE20" s="638"/>
      <c r="DF20" s="638"/>
      <c r="DG20" s="638"/>
      <c r="DH20" s="638"/>
      <c r="DI20" s="638"/>
      <c r="DJ20" s="638"/>
      <c r="DK20" s="638"/>
      <c r="DL20" s="638"/>
      <c r="DM20" s="638"/>
      <c r="DN20" s="638"/>
      <c r="DO20" s="638"/>
      <c r="DP20" s="638"/>
      <c r="DQ20" s="638"/>
      <c r="DR20" s="638"/>
      <c r="DS20" s="638"/>
      <c r="DT20" s="638"/>
      <c r="DU20" s="638"/>
      <c r="DV20" s="638"/>
      <c r="DW20" s="638"/>
      <c r="DX20" s="638"/>
      <c r="DY20" s="638"/>
      <c r="DZ20" s="638"/>
      <c r="EA20" s="638"/>
      <c r="EB20" s="638"/>
      <c r="EC20" s="638"/>
      <c r="ED20" s="638"/>
      <c r="EE20" s="638"/>
      <c r="EF20" s="638"/>
      <c r="EG20" s="638"/>
      <c r="EH20" s="638"/>
      <c r="EI20" s="638"/>
      <c r="EJ20" s="638"/>
      <c r="EK20" s="638"/>
      <c r="EL20" s="638"/>
      <c r="EM20" s="638"/>
      <c r="EN20" s="638"/>
      <c r="EO20" s="638"/>
      <c r="EP20" s="638"/>
      <c r="EQ20" s="638"/>
      <c r="ER20" s="638"/>
      <c r="ES20" s="638"/>
      <c r="ET20" s="638"/>
      <c r="EU20" s="638"/>
      <c r="EV20" s="638"/>
      <c r="EW20" s="638"/>
      <c r="EX20" s="638"/>
      <c r="EY20" s="638"/>
      <c r="EZ20" s="638"/>
      <c r="FA20" s="638"/>
      <c r="FB20" s="638"/>
      <c r="FC20" s="638"/>
      <c r="FD20" s="638"/>
      <c r="FE20" s="638"/>
      <c r="FF20" s="638"/>
      <c r="FG20" s="638"/>
      <c r="FH20" s="638"/>
      <c r="FI20" s="638"/>
      <c r="FJ20" s="638"/>
      <c r="FK20" s="638"/>
      <c r="FL20" s="638"/>
      <c r="FM20" s="638"/>
      <c r="FN20" s="638"/>
      <c r="FO20" s="638"/>
      <c r="FP20" s="638"/>
      <c r="FQ20" s="638"/>
      <c r="FR20" s="638"/>
      <c r="FS20" s="638"/>
      <c r="FT20" s="638"/>
      <c r="FU20" s="638"/>
      <c r="FV20" s="638"/>
      <c r="FW20" s="638"/>
      <c r="FX20" s="638"/>
      <c r="FY20" s="638"/>
      <c r="FZ20" s="638"/>
      <c r="GA20" s="638"/>
      <c r="GB20" s="638"/>
      <c r="GC20" s="638"/>
      <c r="GD20" s="638"/>
      <c r="GE20" s="638"/>
      <c r="GF20" s="638"/>
      <c r="GG20" s="638"/>
      <c r="GH20" s="638"/>
      <c r="GI20" s="638"/>
      <c r="GJ20" s="638"/>
      <c r="GK20" s="638"/>
      <c r="GL20" s="638"/>
      <c r="GM20" s="638"/>
      <c r="GN20" s="638"/>
      <c r="GO20" s="638"/>
      <c r="GP20" s="638"/>
      <c r="GQ20" s="638"/>
      <c r="GR20" s="638"/>
      <c r="GS20" s="638"/>
      <c r="GT20" s="638"/>
      <c r="GU20" s="638"/>
      <c r="GV20" s="638"/>
      <c r="GW20" s="638"/>
      <c r="GX20" s="638"/>
      <c r="GY20" s="638"/>
      <c r="GZ20" s="638"/>
      <c r="HA20" s="638"/>
      <c r="HB20" s="638"/>
      <c r="HC20" s="638"/>
      <c r="HD20" s="638"/>
      <c r="HE20" s="638"/>
      <c r="HF20" s="638"/>
      <c r="HG20" s="638"/>
      <c r="HH20" s="638"/>
      <c r="HI20" s="638"/>
      <c r="HJ20" s="638"/>
      <c r="HK20" s="638"/>
      <c r="HL20" s="638"/>
      <c r="HM20" s="638"/>
      <c r="HN20" s="638"/>
      <c r="HO20" s="638"/>
      <c r="HP20" s="638"/>
      <c r="HQ20" s="638"/>
      <c r="HR20" s="638"/>
      <c r="HS20" s="638"/>
      <c r="HT20" s="638"/>
      <c r="HU20" s="638"/>
      <c r="HV20" s="638"/>
      <c r="HW20" s="638"/>
      <c r="HX20" s="638"/>
      <c r="HY20" s="638"/>
      <c r="HZ20" s="638"/>
      <c r="IA20" s="638"/>
      <c r="IB20" s="638"/>
      <c r="IC20" s="638"/>
      <c r="ID20" s="638"/>
      <c r="IE20" s="638"/>
      <c r="IF20" s="638"/>
      <c r="IG20" s="638"/>
      <c r="IH20" s="638"/>
      <c r="II20" s="638"/>
    </row>
    <row r="21" spans="1:243" s="647" customFormat="1" ht="18.75" customHeight="1">
      <c r="A21" s="639">
        <v>60016</v>
      </c>
      <c r="B21" s="640" t="s">
        <v>80</v>
      </c>
      <c r="C21" s="641">
        <f>SUM(C22:C24)</f>
        <v>1106000</v>
      </c>
      <c r="D21" s="642"/>
      <c r="E21" s="643">
        <f>SUM(E22:E24)</f>
        <v>290000</v>
      </c>
      <c r="F21" s="643">
        <f>C21-D21+E21</f>
        <v>1396000</v>
      </c>
      <c r="G21" s="644">
        <f>SUM(G22:G24)</f>
        <v>105000</v>
      </c>
      <c r="H21" s="643">
        <f>SUM(H22:H24)</f>
        <v>15000</v>
      </c>
      <c r="I21" s="645">
        <f>F21-G21+H21</f>
        <v>1306000</v>
      </c>
      <c r="J21" s="646"/>
      <c r="K21" s="646"/>
      <c r="L21" s="646"/>
      <c r="M21" s="646"/>
      <c r="N21" s="646"/>
      <c r="O21" s="646"/>
      <c r="P21" s="646"/>
      <c r="Q21" s="646"/>
      <c r="R21" s="646"/>
      <c r="S21" s="646"/>
      <c r="T21" s="646"/>
      <c r="U21" s="646"/>
      <c r="V21" s="646"/>
      <c r="W21" s="646"/>
      <c r="X21" s="646"/>
      <c r="Y21" s="646"/>
      <c r="Z21" s="646"/>
      <c r="AA21" s="646"/>
      <c r="AB21" s="646"/>
      <c r="AC21" s="646"/>
      <c r="AD21" s="646"/>
      <c r="AE21" s="646"/>
      <c r="AF21" s="646"/>
      <c r="AG21" s="646"/>
      <c r="AH21" s="646"/>
      <c r="AI21" s="646"/>
      <c r="AJ21" s="646"/>
      <c r="AK21" s="646"/>
      <c r="AL21" s="646"/>
      <c r="AM21" s="646"/>
      <c r="AN21" s="646"/>
      <c r="AO21" s="646"/>
      <c r="AP21" s="646"/>
      <c r="AQ21" s="646"/>
      <c r="AR21" s="646"/>
      <c r="AS21" s="646"/>
      <c r="AT21" s="646"/>
      <c r="AU21" s="646"/>
      <c r="AV21" s="646"/>
      <c r="AW21" s="646"/>
      <c r="AX21" s="646"/>
      <c r="AY21" s="646"/>
      <c r="AZ21" s="646"/>
      <c r="BA21" s="646"/>
      <c r="BB21" s="646"/>
      <c r="BC21" s="646"/>
      <c r="BD21" s="646"/>
      <c r="BE21" s="646"/>
      <c r="BF21" s="646"/>
      <c r="BG21" s="646"/>
      <c r="BH21" s="646"/>
      <c r="BI21" s="646"/>
      <c r="BJ21" s="646"/>
      <c r="BK21" s="646"/>
      <c r="BL21" s="646"/>
      <c r="BM21" s="646"/>
      <c r="BN21" s="646"/>
      <c r="BO21" s="646"/>
      <c r="BP21" s="646"/>
      <c r="BQ21" s="646"/>
      <c r="BR21" s="646"/>
      <c r="BS21" s="646"/>
      <c r="BT21" s="646"/>
      <c r="BU21" s="646"/>
      <c r="BV21" s="646"/>
      <c r="BW21" s="646"/>
      <c r="BX21" s="646"/>
      <c r="BY21" s="646"/>
      <c r="BZ21" s="646"/>
      <c r="CA21" s="646"/>
      <c r="CB21" s="646"/>
      <c r="CC21" s="646"/>
      <c r="CD21" s="646"/>
      <c r="CE21" s="646"/>
      <c r="CF21" s="646"/>
      <c r="CG21" s="646"/>
      <c r="CH21" s="646"/>
      <c r="CI21" s="646"/>
      <c r="CJ21" s="646"/>
      <c r="CK21" s="646"/>
      <c r="CL21" s="646"/>
      <c r="CM21" s="646"/>
      <c r="CN21" s="646"/>
      <c r="CO21" s="646"/>
      <c r="CP21" s="646"/>
      <c r="CQ21" s="646"/>
      <c r="CR21" s="646"/>
      <c r="CS21" s="646"/>
      <c r="CT21" s="646"/>
      <c r="CU21" s="646"/>
      <c r="CV21" s="646"/>
      <c r="CW21" s="646"/>
      <c r="CX21" s="646"/>
      <c r="CY21" s="646"/>
      <c r="CZ21" s="646"/>
      <c r="DA21" s="646"/>
      <c r="DB21" s="646"/>
      <c r="DC21" s="646"/>
      <c r="DD21" s="646"/>
      <c r="DE21" s="646"/>
      <c r="DF21" s="646"/>
      <c r="DG21" s="646"/>
      <c r="DH21" s="646"/>
      <c r="DI21" s="646"/>
      <c r="DJ21" s="646"/>
      <c r="DK21" s="646"/>
      <c r="DL21" s="646"/>
      <c r="DM21" s="646"/>
      <c r="DN21" s="646"/>
      <c r="DO21" s="646"/>
      <c r="DP21" s="646"/>
      <c r="DQ21" s="646"/>
      <c r="DR21" s="646"/>
      <c r="DS21" s="646"/>
      <c r="DT21" s="646"/>
      <c r="DU21" s="646"/>
      <c r="DV21" s="646"/>
      <c r="DW21" s="646"/>
      <c r="DX21" s="646"/>
      <c r="DY21" s="646"/>
      <c r="DZ21" s="646"/>
      <c r="EA21" s="646"/>
      <c r="EB21" s="646"/>
      <c r="EC21" s="646"/>
      <c r="ED21" s="646"/>
      <c r="EE21" s="646"/>
      <c r="EF21" s="646"/>
      <c r="EG21" s="646"/>
      <c r="EH21" s="646"/>
      <c r="EI21" s="646"/>
      <c r="EJ21" s="646"/>
      <c r="EK21" s="646"/>
      <c r="EL21" s="646"/>
      <c r="EM21" s="646"/>
      <c r="EN21" s="646"/>
      <c r="EO21" s="646"/>
      <c r="EP21" s="646"/>
      <c r="EQ21" s="646"/>
      <c r="ER21" s="646"/>
      <c r="ES21" s="646"/>
      <c r="ET21" s="646"/>
      <c r="EU21" s="646"/>
      <c r="EV21" s="646"/>
      <c r="EW21" s="646"/>
      <c r="EX21" s="646"/>
      <c r="EY21" s="646"/>
      <c r="EZ21" s="646"/>
      <c r="FA21" s="646"/>
      <c r="FB21" s="646"/>
      <c r="FC21" s="646"/>
      <c r="FD21" s="646"/>
      <c r="FE21" s="646"/>
      <c r="FF21" s="646"/>
      <c r="FG21" s="646"/>
      <c r="FH21" s="646"/>
      <c r="FI21" s="646"/>
      <c r="FJ21" s="646"/>
      <c r="FK21" s="646"/>
      <c r="FL21" s="646"/>
      <c r="FM21" s="646"/>
      <c r="FN21" s="646"/>
      <c r="FO21" s="646"/>
      <c r="FP21" s="646"/>
      <c r="FQ21" s="646"/>
      <c r="FR21" s="646"/>
      <c r="FS21" s="646"/>
      <c r="FT21" s="646"/>
      <c r="FU21" s="646"/>
      <c r="FV21" s="646"/>
      <c r="FW21" s="646"/>
      <c r="FX21" s="646"/>
      <c r="FY21" s="646"/>
      <c r="FZ21" s="646"/>
      <c r="GA21" s="646"/>
      <c r="GB21" s="646"/>
      <c r="GC21" s="646"/>
      <c r="GD21" s="646"/>
      <c r="GE21" s="646"/>
      <c r="GF21" s="646"/>
      <c r="GG21" s="646"/>
      <c r="GH21" s="646"/>
      <c r="GI21" s="646"/>
      <c r="GJ21" s="646"/>
      <c r="GK21" s="646"/>
      <c r="GL21" s="646"/>
      <c r="GM21" s="646"/>
      <c r="GN21" s="646"/>
      <c r="GO21" s="646"/>
      <c r="GP21" s="646"/>
      <c r="GQ21" s="646"/>
      <c r="GR21" s="646"/>
      <c r="GS21" s="646"/>
      <c r="GT21" s="646"/>
      <c r="GU21" s="646"/>
      <c r="GV21" s="646"/>
      <c r="GW21" s="646"/>
      <c r="GX21" s="646"/>
      <c r="GY21" s="646"/>
      <c r="GZ21" s="646"/>
      <c r="HA21" s="646"/>
      <c r="HB21" s="646"/>
      <c r="HC21" s="646"/>
      <c r="HD21" s="646"/>
      <c r="HE21" s="646"/>
      <c r="HF21" s="646"/>
      <c r="HG21" s="646"/>
      <c r="HH21" s="646"/>
      <c r="HI21" s="646"/>
      <c r="HJ21" s="646"/>
      <c r="HK21" s="646"/>
      <c r="HL21" s="646"/>
      <c r="HM21" s="646"/>
      <c r="HN21" s="646"/>
      <c r="HO21" s="646"/>
      <c r="HP21" s="646"/>
      <c r="HQ21" s="646"/>
      <c r="HR21" s="646"/>
      <c r="HS21" s="646"/>
      <c r="HT21" s="646"/>
      <c r="HU21" s="646"/>
      <c r="HV21" s="646"/>
      <c r="HW21" s="646"/>
      <c r="HX21" s="646"/>
      <c r="HY21" s="646"/>
      <c r="HZ21" s="646"/>
      <c r="IA21" s="646"/>
      <c r="IB21" s="646"/>
      <c r="IC21" s="646"/>
      <c r="ID21" s="646"/>
      <c r="IE21" s="646"/>
      <c r="IF21" s="646"/>
      <c r="IG21" s="646"/>
      <c r="IH21" s="646"/>
      <c r="II21" s="646"/>
    </row>
    <row r="22" spans="1:243" s="620" customFormat="1" ht="15.75" customHeight="1">
      <c r="A22" s="628" t="s">
        <v>108</v>
      </c>
      <c r="B22" s="629" t="s">
        <v>268</v>
      </c>
      <c r="C22" s="630">
        <v>5000</v>
      </c>
      <c r="D22" s="617"/>
      <c r="E22" s="648"/>
      <c r="F22" s="636">
        <v>5000</v>
      </c>
      <c r="G22" s="649"/>
      <c r="H22" s="648"/>
      <c r="I22" s="650">
        <v>5000</v>
      </c>
      <c r="J22" s="638"/>
      <c r="K22" s="638"/>
      <c r="L22" s="638"/>
      <c r="M22" s="638"/>
      <c r="N22" s="638"/>
      <c r="O22" s="638"/>
      <c r="P22" s="638"/>
      <c r="Q22" s="638"/>
      <c r="R22" s="638"/>
      <c r="S22" s="638"/>
      <c r="T22" s="638"/>
      <c r="U22" s="638"/>
      <c r="V22" s="638"/>
      <c r="W22" s="638"/>
      <c r="X22" s="638"/>
      <c r="Y22" s="638"/>
      <c r="Z22" s="638"/>
      <c r="AA22" s="638"/>
      <c r="AB22" s="638"/>
      <c r="AC22" s="638"/>
      <c r="AD22" s="638"/>
      <c r="AE22" s="638"/>
      <c r="AF22" s="638"/>
      <c r="AG22" s="638"/>
      <c r="AH22" s="638"/>
      <c r="AI22" s="638"/>
      <c r="AJ22" s="638"/>
      <c r="AK22" s="638"/>
      <c r="AL22" s="638"/>
      <c r="AM22" s="638"/>
      <c r="AN22" s="638"/>
      <c r="AO22" s="638"/>
      <c r="AP22" s="638"/>
      <c r="AQ22" s="638"/>
      <c r="AR22" s="638"/>
      <c r="AS22" s="638"/>
      <c r="AT22" s="638"/>
      <c r="AU22" s="638"/>
      <c r="AV22" s="638"/>
      <c r="AW22" s="638"/>
      <c r="AX22" s="638"/>
      <c r="AY22" s="638"/>
      <c r="AZ22" s="638"/>
      <c r="BA22" s="638"/>
      <c r="BB22" s="638"/>
      <c r="BC22" s="638"/>
      <c r="BD22" s="638"/>
      <c r="BE22" s="638"/>
      <c r="BF22" s="638"/>
      <c r="BG22" s="638"/>
      <c r="BH22" s="638"/>
      <c r="BI22" s="638"/>
      <c r="BJ22" s="638"/>
      <c r="BK22" s="638"/>
      <c r="BL22" s="638"/>
      <c r="BM22" s="638"/>
      <c r="BN22" s="638"/>
      <c r="BO22" s="638"/>
      <c r="BP22" s="638"/>
      <c r="BQ22" s="638"/>
      <c r="BR22" s="638"/>
      <c r="BS22" s="638"/>
      <c r="BT22" s="638"/>
      <c r="BU22" s="638"/>
      <c r="BV22" s="638"/>
      <c r="BW22" s="638"/>
      <c r="BX22" s="638"/>
      <c r="BY22" s="638"/>
      <c r="BZ22" s="638"/>
      <c r="CA22" s="638"/>
      <c r="CB22" s="638"/>
      <c r="CC22" s="638"/>
      <c r="CD22" s="638"/>
      <c r="CE22" s="638"/>
      <c r="CF22" s="638"/>
      <c r="CG22" s="638"/>
      <c r="CH22" s="638"/>
      <c r="CI22" s="638"/>
      <c r="CJ22" s="638"/>
      <c r="CK22" s="638"/>
      <c r="CL22" s="638"/>
      <c r="CM22" s="638"/>
      <c r="CN22" s="638"/>
      <c r="CO22" s="638"/>
      <c r="CP22" s="638"/>
      <c r="CQ22" s="638"/>
      <c r="CR22" s="638"/>
      <c r="CS22" s="638"/>
      <c r="CT22" s="638"/>
      <c r="CU22" s="638"/>
      <c r="CV22" s="638"/>
      <c r="CW22" s="638"/>
      <c r="CX22" s="638"/>
      <c r="CY22" s="638"/>
      <c r="CZ22" s="638"/>
      <c r="DA22" s="638"/>
      <c r="DB22" s="638"/>
      <c r="DC22" s="638"/>
      <c r="DD22" s="638"/>
      <c r="DE22" s="638"/>
      <c r="DF22" s="638"/>
      <c r="DG22" s="638"/>
      <c r="DH22" s="638"/>
      <c r="DI22" s="638"/>
      <c r="DJ22" s="638"/>
      <c r="DK22" s="638"/>
      <c r="DL22" s="638"/>
      <c r="DM22" s="638"/>
      <c r="DN22" s="638"/>
      <c r="DO22" s="638"/>
      <c r="DP22" s="638"/>
      <c r="DQ22" s="638"/>
      <c r="DR22" s="638"/>
      <c r="DS22" s="638"/>
      <c r="DT22" s="638"/>
      <c r="DU22" s="638"/>
      <c r="DV22" s="638"/>
      <c r="DW22" s="638"/>
      <c r="DX22" s="638"/>
      <c r="DY22" s="638"/>
      <c r="DZ22" s="638"/>
      <c r="EA22" s="638"/>
      <c r="EB22" s="638"/>
      <c r="EC22" s="638"/>
      <c r="ED22" s="638"/>
      <c r="EE22" s="638"/>
      <c r="EF22" s="638"/>
      <c r="EG22" s="638"/>
      <c r="EH22" s="638"/>
      <c r="EI22" s="638"/>
      <c r="EJ22" s="638"/>
      <c r="EK22" s="638"/>
      <c r="EL22" s="638"/>
      <c r="EM22" s="638"/>
      <c r="EN22" s="638"/>
      <c r="EO22" s="638"/>
      <c r="EP22" s="638"/>
      <c r="EQ22" s="638"/>
      <c r="ER22" s="638"/>
      <c r="ES22" s="638"/>
      <c r="ET22" s="638"/>
      <c r="EU22" s="638"/>
      <c r="EV22" s="638"/>
      <c r="EW22" s="638"/>
      <c r="EX22" s="638"/>
      <c r="EY22" s="638"/>
      <c r="EZ22" s="638"/>
      <c r="FA22" s="638"/>
      <c r="FB22" s="638"/>
      <c r="FC22" s="638"/>
      <c r="FD22" s="638"/>
      <c r="FE22" s="638"/>
      <c r="FF22" s="638"/>
      <c r="FG22" s="638"/>
      <c r="FH22" s="638"/>
      <c r="FI22" s="638"/>
      <c r="FJ22" s="638"/>
      <c r="FK22" s="638"/>
      <c r="FL22" s="638"/>
      <c r="FM22" s="638"/>
      <c r="FN22" s="638"/>
      <c r="FO22" s="638"/>
      <c r="FP22" s="638"/>
      <c r="FQ22" s="638"/>
      <c r="FR22" s="638"/>
      <c r="FS22" s="638"/>
      <c r="FT22" s="638"/>
      <c r="FU22" s="638"/>
      <c r="FV22" s="638"/>
      <c r="FW22" s="638"/>
      <c r="FX22" s="638"/>
      <c r="FY22" s="638"/>
      <c r="FZ22" s="638"/>
      <c r="GA22" s="638"/>
      <c r="GB22" s="638"/>
      <c r="GC22" s="638"/>
      <c r="GD22" s="638"/>
      <c r="GE22" s="638"/>
      <c r="GF22" s="638"/>
      <c r="GG22" s="638"/>
      <c r="GH22" s="638"/>
      <c r="GI22" s="638"/>
      <c r="GJ22" s="638"/>
      <c r="GK22" s="638"/>
      <c r="GL22" s="638"/>
      <c r="GM22" s="638"/>
      <c r="GN22" s="638"/>
      <c r="GO22" s="638"/>
      <c r="GP22" s="638"/>
      <c r="GQ22" s="638"/>
      <c r="GR22" s="638"/>
      <c r="GS22" s="638"/>
      <c r="GT22" s="638"/>
      <c r="GU22" s="638"/>
      <c r="GV22" s="638"/>
      <c r="GW22" s="638"/>
      <c r="GX22" s="638"/>
      <c r="GY22" s="638"/>
      <c r="GZ22" s="638"/>
      <c r="HA22" s="638"/>
      <c r="HB22" s="638"/>
      <c r="HC22" s="638"/>
      <c r="HD22" s="638"/>
      <c r="HE22" s="638"/>
      <c r="HF22" s="638"/>
      <c r="HG22" s="638"/>
      <c r="HH22" s="638"/>
      <c r="HI22" s="638"/>
      <c r="HJ22" s="638"/>
      <c r="HK22" s="638"/>
      <c r="HL22" s="638"/>
      <c r="HM22" s="638"/>
      <c r="HN22" s="638"/>
      <c r="HO22" s="638"/>
      <c r="HP22" s="638"/>
      <c r="HQ22" s="638"/>
      <c r="HR22" s="638"/>
      <c r="HS22" s="638"/>
      <c r="HT22" s="638"/>
      <c r="HU22" s="638"/>
      <c r="HV22" s="638"/>
      <c r="HW22" s="638"/>
      <c r="HX22" s="638"/>
      <c r="HY22" s="638"/>
      <c r="HZ22" s="638"/>
      <c r="IA22" s="638"/>
      <c r="IB22" s="638"/>
      <c r="IC22" s="638"/>
      <c r="ID22" s="638"/>
      <c r="IE22" s="638"/>
      <c r="IF22" s="638"/>
      <c r="IG22" s="638"/>
      <c r="IH22" s="638"/>
      <c r="II22" s="638"/>
    </row>
    <row r="23" spans="1:243" s="620" customFormat="1" ht="27.75" customHeight="1">
      <c r="A23" s="628" t="s">
        <v>109</v>
      </c>
      <c r="B23" s="629" t="s">
        <v>269</v>
      </c>
      <c r="C23" s="630">
        <v>1000</v>
      </c>
      <c r="D23" s="617"/>
      <c r="E23" s="636">
        <v>19000</v>
      </c>
      <c r="F23" s="636">
        <f>C23-D23+E23</f>
        <v>20000</v>
      </c>
      <c r="G23" s="637"/>
      <c r="H23" s="636">
        <v>10000</v>
      </c>
      <c r="I23" s="650">
        <f>F23-G23+H23</f>
        <v>30000</v>
      </c>
      <c r="J23" s="638"/>
      <c r="K23" s="638"/>
      <c r="L23" s="638"/>
      <c r="M23" s="638"/>
      <c r="N23" s="638"/>
      <c r="O23" s="638"/>
      <c r="P23" s="638"/>
      <c r="Q23" s="638"/>
      <c r="R23" s="638"/>
      <c r="S23" s="638"/>
      <c r="T23" s="638"/>
      <c r="U23" s="638"/>
      <c r="V23" s="638"/>
      <c r="W23" s="638"/>
      <c r="X23" s="638"/>
      <c r="Y23" s="638"/>
      <c r="Z23" s="638"/>
      <c r="AA23" s="638"/>
      <c r="AB23" s="638"/>
      <c r="AC23" s="638"/>
      <c r="AD23" s="638"/>
      <c r="AE23" s="638"/>
      <c r="AF23" s="638"/>
      <c r="AG23" s="638"/>
      <c r="AH23" s="638"/>
      <c r="AI23" s="638"/>
      <c r="AJ23" s="638"/>
      <c r="AK23" s="638"/>
      <c r="AL23" s="638"/>
      <c r="AM23" s="638"/>
      <c r="AN23" s="638"/>
      <c r="AO23" s="638"/>
      <c r="AP23" s="638"/>
      <c r="AQ23" s="638"/>
      <c r="AR23" s="638"/>
      <c r="AS23" s="638"/>
      <c r="AT23" s="638"/>
      <c r="AU23" s="638"/>
      <c r="AV23" s="638"/>
      <c r="AW23" s="638"/>
      <c r="AX23" s="638"/>
      <c r="AY23" s="638"/>
      <c r="AZ23" s="638"/>
      <c r="BA23" s="638"/>
      <c r="BB23" s="638"/>
      <c r="BC23" s="638"/>
      <c r="BD23" s="638"/>
      <c r="BE23" s="638"/>
      <c r="BF23" s="638"/>
      <c r="BG23" s="638"/>
      <c r="BH23" s="638"/>
      <c r="BI23" s="638"/>
      <c r="BJ23" s="638"/>
      <c r="BK23" s="638"/>
      <c r="BL23" s="638"/>
      <c r="BM23" s="638"/>
      <c r="BN23" s="638"/>
      <c r="BO23" s="638"/>
      <c r="BP23" s="638"/>
      <c r="BQ23" s="638"/>
      <c r="BR23" s="638"/>
      <c r="BS23" s="638"/>
      <c r="BT23" s="638"/>
      <c r="BU23" s="638"/>
      <c r="BV23" s="638"/>
      <c r="BW23" s="638"/>
      <c r="BX23" s="638"/>
      <c r="BY23" s="638"/>
      <c r="BZ23" s="638"/>
      <c r="CA23" s="638"/>
      <c r="CB23" s="638"/>
      <c r="CC23" s="638"/>
      <c r="CD23" s="638"/>
      <c r="CE23" s="638"/>
      <c r="CF23" s="638"/>
      <c r="CG23" s="638"/>
      <c r="CH23" s="638"/>
      <c r="CI23" s="638"/>
      <c r="CJ23" s="638"/>
      <c r="CK23" s="638"/>
      <c r="CL23" s="638"/>
      <c r="CM23" s="638"/>
      <c r="CN23" s="638"/>
      <c r="CO23" s="638"/>
      <c r="CP23" s="638"/>
      <c r="CQ23" s="638"/>
      <c r="CR23" s="638"/>
      <c r="CS23" s="638"/>
      <c r="CT23" s="638"/>
      <c r="CU23" s="638"/>
      <c r="CV23" s="638"/>
      <c r="CW23" s="638"/>
      <c r="CX23" s="638"/>
      <c r="CY23" s="638"/>
      <c r="CZ23" s="638"/>
      <c r="DA23" s="638"/>
      <c r="DB23" s="638"/>
      <c r="DC23" s="638"/>
      <c r="DD23" s="638"/>
      <c r="DE23" s="638"/>
      <c r="DF23" s="638"/>
      <c r="DG23" s="638"/>
      <c r="DH23" s="638"/>
      <c r="DI23" s="638"/>
      <c r="DJ23" s="638"/>
      <c r="DK23" s="638"/>
      <c r="DL23" s="638"/>
      <c r="DM23" s="638"/>
      <c r="DN23" s="638"/>
      <c r="DO23" s="638"/>
      <c r="DP23" s="638"/>
      <c r="DQ23" s="638"/>
      <c r="DR23" s="638"/>
      <c r="DS23" s="638"/>
      <c r="DT23" s="638"/>
      <c r="DU23" s="638"/>
      <c r="DV23" s="638"/>
      <c r="DW23" s="638"/>
      <c r="DX23" s="638"/>
      <c r="DY23" s="638"/>
      <c r="DZ23" s="638"/>
      <c r="EA23" s="638"/>
      <c r="EB23" s="638"/>
      <c r="EC23" s="638"/>
      <c r="ED23" s="638"/>
      <c r="EE23" s="638"/>
      <c r="EF23" s="638"/>
      <c r="EG23" s="638"/>
      <c r="EH23" s="638"/>
      <c r="EI23" s="638"/>
      <c r="EJ23" s="638"/>
      <c r="EK23" s="638"/>
      <c r="EL23" s="638"/>
      <c r="EM23" s="638"/>
      <c r="EN23" s="638"/>
      <c r="EO23" s="638"/>
      <c r="EP23" s="638"/>
      <c r="EQ23" s="638"/>
      <c r="ER23" s="638"/>
      <c r="ES23" s="638"/>
      <c r="ET23" s="638"/>
      <c r="EU23" s="638"/>
      <c r="EV23" s="638"/>
      <c r="EW23" s="638"/>
      <c r="EX23" s="638"/>
      <c r="EY23" s="638"/>
      <c r="EZ23" s="638"/>
      <c r="FA23" s="638"/>
      <c r="FB23" s="638"/>
      <c r="FC23" s="638"/>
      <c r="FD23" s="638"/>
      <c r="FE23" s="638"/>
      <c r="FF23" s="638"/>
      <c r="FG23" s="638"/>
      <c r="FH23" s="638"/>
      <c r="FI23" s="638"/>
      <c r="FJ23" s="638"/>
      <c r="FK23" s="638"/>
      <c r="FL23" s="638"/>
      <c r="FM23" s="638"/>
      <c r="FN23" s="638"/>
      <c r="FO23" s="638"/>
      <c r="FP23" s="638"/>
      <c r="FQ23" s="638"/>
      <c r="FR23" s="638"/>
      <c r="FS23" s="638"/>
      <c r="FT23" s="638"/>
      <c r="FU23" s="638"/>
      <c r="FV23" s="638"/>
      <c r="FW23" s="638"/>
      <c r="FX23" s="638"/>
      <c r="FY23" s="638"/>
      <c r="FZ23" s="638"/>
      <c r="GA23" s="638"/>
      <c r="GB23" s="638"/>
      <c r="GC23" s="638"/>
      <c r="GD23" s="638"/>
      <c r="GE23" s="638"/>
      <c r="GF23" s="638"/>
      <c r="GG23" s="638"/>
      <c r="GH23" s="638"/>
      <c r="GI23" s="638"/>
      <c r="GJ23" s="638"/>
      <c r="GK23" s="638"/>
      <c r="GL23" s="638"/>
      <c r="GM23" s="638"/>
      <c r="GN23" s="638"/>
      <c r="GO23" s="638"/>
      <c r="GP23" s="638"/>
      <c r="GQ23" s="638"/>
      <c r="GR23" s="638"/>
      <c r="GS23" s="638"/>
      <c r="GT23" s="638"/>
      <c r="GU23" s="638"/>
      <c r="GV23" s="638"/>
      <c r="GW23" s="638"/>
      <c r="GX23" s="638"/>
      <c r="GY23" s="638"/>
      <c r="GZ23" s="638"/>
      <c r="HA23" s="638"/>
      <c r="HB23" s="638"/>
      <c r="HC23" s="638"/>
      <c r="HD23" s="638"/>
      <c r="HE23" s="638"/>
      <c r="HF23" s="638"/>
      <c r="HG23" s="638"/>
      <c r="HH23" s="638"/>
      <c r="HI23" s="638"/>
      <c r="HJ23" s="638"/>
      <c r="HK23" s="638"/>
      <c r="HL23" s="638"/>
      <c r="HM23" s="638"/>
      <c r="HN23" s="638"/>
      <c r="HO23" s="638"/>
      <c r="HP23" s="638"/>
      <c r="HQ23" s="638"/>
      <c r="HR23" s="638"/>
      <c r="HS23" s="638"/>
      <c r="HT23" s="638"/>
      <c r="HU23" s="638"/>
      <c r="HV23" s="638"/>
      <c r="HW23" s="638"/>
      <c r="HX23" s="638"/>
      <c r="HY23" s="638"/>
      <c r="HZ23" s="638"/>
      <c r="IA23" s="638"/>
      <c r="IB23" s="638"/>
      <c r="IC23" s="638"/>
      <c r="ID23" s="638"/>
      <c r="IE23" s="638"/>
      <c r="IF23" s="638"/>
      <c r="IG23" s="638"/>
      <c r="IH23" s="638"/>
      <c r="II23" s="638"/>
    </row>
    <row r="24" spans="1:243" s="620" customFormat="1" ht="15" customHeight="1" thickBot="1">
      <c r="A24" s="628" t="s">
        <v>71</v>
      </c>
      <c r="B24" s="629" t="s">
        <v>72</v>
      </c>
      <c r="C24" s="630">
        <v>1100000</v>
      </c>
      <c r="D24" s="617"/>
      <c r="E24" s="636">
        <v>271000</v>
      </c>
      <c r="F24" s="636">
        <f>C24-D24+E24</f>
        <v>1371000</v>
      </c>
      <c r="G24" s="637">
        <v>105000</v>
      </c>
      <c r="H24" s="636">
        <v>5000</v>
      </c>
      <c r="I24" s="650">
        <f>F24-G24+H24</f>
        <v>1271000</v>
      </c>
      <c r="J24" s="638"/>
      <c r="K24" s="638"/>
      <c r="L24" s="638"/>
      <c r="M24" s="638"/>
      <c r="N24" s="638"/>
      <c r="O24" s="638"/>
      <c r="P24" s="638"/>
      <c r="Q24" s="638"/>
      <c r="R24" s="638"/>
      <c r="S24" s="638"/>
      <c r="T24" s="638"/>
      <c r="U24" s="638"/>
      <c r="V24" s="638"/>
      <c r="W24" s="638"/>
      <c r="X24" s="638"/>
      <c r="Y24" s="638"/>
      <c r="Z24" s="638"/>
      <c r="AA24" s="638"/>
      <c r="AB24" s="638"/>
      <c r="AC24" s="638"/>
      <c r="AD24" s="638"/>
      <c r="AE24" s="638"/>
      <c r="AF24" s="638"/>
      <c r="AG24" s="638"/>
      <c r="AH24" s="638"/>
      <c r="AI24" s="638"/>
      <c r="AJ24" s="638"/>
      <c r="AK24" s="638"/>
      <c r="AL24" s="638"/>
      <c r="AM24" s="638"/>
      <c r="AN24" s="638"/>
      <c r="AO24" s="638"/>
      <c r="AP24" s="638"/>
      <c r="AQ24" s="638"/>
      <c r="AR24" s="638"/>
      <c r="AS24" s="638"/>
      <c r="AT24" s="638"/>
      <c r="AU24" s="638"/>
      <c r="AV24" s="638"/>
      <c r="AW24" s="638"/>
      <c r="AX24" s="638"/>
      <c r="AY24" s="638"/>
      <c r="AZ24" s="638"/>
      <c r="BA24" s="638"/>
      <c r="BB24" s="638"/>
      <c r="BC24" s="638"/>
      <c r="BD24" s="638"/>
      <c r="BE24" s="638"/>
      <c r="BF24" s="638"/>
      <c r="BG24" s="638"/>
      <c r="BH24" s="638"/>
      <c r="BI24" s="638"/>
      <c r="BJ24" s="638"/>
      <c r="BK24" s="638"/>
      <c r="BL24" s="638"/>
      <c r="BM24" s="638"/>
      <c r="BN24" s="638"/>
      <c r="BO24" s="638"/>
      <c r="BP24" s="638"/>
      <c r="BQ24" s="638"/>
      <c r="BR24" s="638"/>
      <c r="BS24" s="638"/>
      <c r="BT24" s="638"/>
      <c r="BU24" s="638"/>
      <c r="BV24" s="638"/>
      <c r="BW24" s="638"/>
      <c r="BX24" s="638"/>
      <c r="BY24" s="638"/>
      <c r="BZ24" s="638"/>
      <c r="CA24" s="638"/>
      <c r="CB24" s="638"/>
      <c r="CC24" s="638"/>
      <c r="CD24" s="638"/>
      <c r="CE24" s="638"/>
      <c r="CF24" s="638"/>
      <c r="CG24" s="638"/>
      <c r="CH24" s="638"/>
      <c r="CI24" s="638"/>
      <c r="CJ24" s="638"/>
      <c r="CK24" s="638"/>
      <c r="CL24" s="638"/>
      <c r="CM24" s="638"/>
      <c r="CN24" s="638"/>
      <c r="CO24" s="638"/>
      <c r="CP24" s="638"/>
      <c r="CQ24" s="638"/>
      <c r="CR24" s="638"/>
      <c r="CS24" s="638"/>
      <c r="CT24" s="638"/>
      <c r="CU24" s="638"/>
      <c r="CV24" s="638"/>
      <c r="CW24" s="638"/>
      <c r="CX24" s="638"/>
      <c r="CY24" s="638"/>
      <c r="CZ24" s="638"/>
      <c r="DA24" s="638"/>
      <c r="DB24" s="638"/>
      <c r="DC24" s="638"/>
      <c r="DD24" s="638"/>
      <c r="DE24" s="638"/>
      <c r="DF24" s="638"/>
      <c r="DG24" s="638"/>
      <c r="DH24" s="638"/>
      <c r="DI24" s="638"/>
      <c r="DJ24" s="638"/>
      <c r="DK24" s="638"/>
      <c r="DL24" s="638"/>
      <c r="DM24" s="638"/>
      <c r="DN24" s="638"/>
      <c r="DO24" s="638"/>
      <c r="DP24" s="638"/>
      <c r="DQ24" s="638"/>
      <c r="DR24" s="638"/>
      <c r="DS24" s="638"/>
      <c r="DT24" s="638"/>
      <c r="DU24" s="638"/>
      <c r="DV24" s="638"/>
      <c r="DW24" s="638"/>
      <c r="DX24" s="638"/>
      <c r="DY24" s="638"/>
      <c r="DZ24" s="638"/>
      <c r="EA24" s="638"/>
      <c r="EB24" s="638"/>
      <c r="EC24" s="638"/>
      <c r="ED24" s="638"/>
      <c r="EE24" s="638"/>
      <c r="EF24" s="638"/>
      <c r="EG24" s="638"/>
      <c r="EH24" s="638"/>
      <c r="EI24" s="638"/>
      <c r="EJ24" s="638"/>
      <c r="EK24" s="638"/>
      <c r="EL24" s="638"/>
      <c r="EM24" s="638"/>
      <c r="EN24" s="638"/>
      <c r="EO24" s="638"/>
      <c r="EP24" s="638"/>
      <c r="EQ24" s="638"/>
      <c r="ER24" s="638"/>
      <c r="ES24" s="638"/>
      <c r="ET24" s="638"/>
      <c r="EU24" s="638"/>
      <c r="EV24" s="638"/>
      <c r="EW24" s="638"/>
      <c r="EX24" s="638"/>
      <c r="EY24" s="638"/>
      <c r="EZ24" s="638"/>
      <c r="FA24" s="638"/>
      <c r="FB24" s="638"/>
      <c r="FC24" s="638"/>
      <c r="FD24" s="638"/>
      <c r="FE24" s="638"/>
      <c r="FF24" s="638"/>
      <c r="FG24" s="638"/>
      <c r="FH24" s="638"/>
      <c r="FI24" s="638"/>
      <c r="FJ24" s="638"/>
      <c r="FK24" s="638"/>
      <c r="FL24" s="638"/>
      <c r="FM24" s="638"/>
      <c r="FN24" s="638"/>
      <c r="FO24" s="638"/>
      <c r="FP24" s="638"/>
      <c r="FQ24" s="638"/>
      <c r="FR24" s="638"/>
      <c r="FS24" s="638"/>
      <c r="FT24" s="638"/>
      <c r="FU24" s="638"/>
      <c r="FV24" s="638"/>
      <c r="FW24" s="638"/>
      <c r="FX24" s="638"/>
      <c r="FY24" s="638"/>
      <c r="FZ24" s="638"/>
      <c r="GA24" s="638"/>
      <c r="GB24" s="638"/>
      <c r="GC24" s="638"/>
      <c r="GD24" s="638"/>
      <c r="GE24" s="638"/>
      <c r="GF24" s="638"/>
      <c r="GG24" s="638"/>
      <c r="GH24" s="638"/>
      <c r="GI24" s="638"/>
      <c r="GJ24" s="638"/>
      <c r="GK24" s="638"/>
      <c r="GL24" s="638"/>
      <c r="GM24" s="638"/>
      <c r="GN24" s="638"/>
      <c r="GO24" s="638"/>
      <c r="GP24" s="638"/>
      <c r="GQ24" s="638"/>
      <c r="GR24" s="638"/>
      <c r="GS24" s="638"/>
      <c r="GT24" s="638"/>
      <c r="GU24" s="638"/>
      <c r="GV24" s="638"/>
      <c r="GW24" s="638"/>
      <c r="GX24" s="638"/>
      <c r="GY24" s="638"/>
      <c r="GZ24" s="638"/>
      <c r="HA24" s="638"/>
      <c r="HB24" s="638"/>
      <c r="HC24" s="638"/>
      <c r="HD24" s="638"/>
      <c r="HE24" s="638"/>
      <c r="HF24" s="638"/>
      <c r="HG24" s="638"/>
      <c r="HH24" s="638"/>
      <c r="HI24" s="638"/>
      <c r="HJ24" s="638"/>
      <c r="HK24" s="638"/>
      <c r="HL24" s="638"/>
      <c r="HM24" s="638"/>
      <c r="HN24" s="638"/>
      <c r="HO24" s="638"/>
      <c r="HP24" s="638"/>
      <c r="HQ24" s="638"/>
      <c r="HR24" s="638"/>
      <c r="HS24" s="638"/>
      <c r="HT24" s="638"/>
      <c r="HU24" s="638"/>
      <c r="HV24" s="638"/>
      <c r="HW24" s="638"/>
      <c r="HX24" s="638"/>
      <c r="HY24" s="638"/>
      <c r="HZ24" s="638"/>
      <c r="IA24" s="638"/>
      <c r="IB24" s="638"/>
      <c r="IC24" s="638"/>
      <c r="ID24" s="638"/>
      <c r="IE24" s="638"/>
      <c r="IF24" s="638"/>
      <c r="IG24" s="638"/>
      <c r="IH24" s="638"/>
      <c r="II24" s="638"/>
    </row>
    <row r="25" spans="1:9" s="613" customFormat="1" ht="19.5" customHeight="1" thickTop="1">
      <c r="A25" s="651" t="s">
        <v>270</v>
      </c>
      <c r="B25" s="652" t="s">
        <v>238</v>
      </c>
      <c r="C25" s="653">
        <f>C27+C58</f>
        <v>1509000</v>
      </c>
      <c r="D25" s="654"/>
      <c r="E25" s="655">
        <f>E27+E58</f>
        <v>680000</v>
      </c>
      <c r="F25" s="655">
        <f>F27+F58</f>
        <v>2189000</v>
      </c>
      <c r="G25" s="655"/>
      <c r="H25" s="655">
        <f>H27+H58</f>
        <v>1155000</v>
      </c>
      <c r="I25" s="656">
        <f>I27+I58</f>
        <v>3344000</v>
      </c>
    </row>
    <row r="26" spans="1:9" ht="16.5" customHeight="1" thickBot="1">
      <c r="A26" s="657"/>
      <c r="B26" s="594" t="s">
        <v>96</v>
      </c>
      <c r="C26" s="658"/>
      <c r="D26" s="659"/>
      <c r="E26" s="660"/>
      <c r="F26" s="660"/>
      <c r="G26" s="661"/>
      <c r="H26" s="660"/>
      <c r="I26" s="662"/>
    </row>
    <row r="27" spans="1:9" s="668" customFormat="1" ht="19.5" customHeight="1" thickBot="1" thickTop="1">
      <c r="A27" s="663">
        <v>600</v>
      </c>
      <c r="B27" s="594" t="s">
        <v>21</v>
      </c>
      <c r="C27" s="664">
        <f>SUM(C28+C44)</f>
        <v>1509000</v>
      </c>
      <c r="D27" s="665"/>
      <c r="E27" s="666">
        <f>E28+E44</f>
        <v>460000</v>
      </c>
      <c r="F27" s="666">
        <f>F28+F44</f>
        <v>1510125</v>
      </c>
      <c r="G27" s="666"/>
      <c r="H27" s="666">
        <f>H28+H44</f>
        <v>1155000</v>
      </c>
      <c r="I27" s="667">
        <f aca="true" t="shared" si="0" ref="I27:I57">F27-G27+H27</f>
        <v>2665125</v>
      </c>
    </row>
    <row r="28" spans="1:9" s="674" customFormat="1" ht="32.25" customHeight="1" thickTop="1">
      <c r="A28" s="669">
        <v>60015</v>
      </c>
      <c r="B28" s="622" t="s">
        <v>271</v>
      </c>
      <c r="C28" s="623">
        <f>SUM(C29:C34)</f>
        <v>1069000</v>
      </c>
      <c r="D28" s="670"/>
      <c r="E28" s="671">
        <f>SUM(E29:E34)</f>
        <v>96000</v>
      </c>
      <c r="F28" s="671">
        <f>SUM(F29:F34)</f>
        <v>1069925</v>
      </c>
      <c r="G28" s="672"/>
      <c r="H28" s="672">
        <f>SUM(H29:H34)</f>
        <v>770275</v>
      </c>
      <c r="I28" s="673">
        <f>F28-G28+H28</f>
        <v>1840200</v>
      </c>
    </row>
    <row r="29" spans="1:9" s="681" customFormat="1" ht="15" customHeight="1">
      <c r="A29" s="675">
        <v>4210</v>
      </c>
      <c r="B29" s="676" t="s">
        <v>27</v>
      </c>
      <c r="C29" s="630">
        <v>50000</v>
      </c>
      <c r="D29" s="677"/>
      <c r="E29" s="678"/>
      <c r="F29" s="678">
        <f aca="true" t="shared" si="1" ref="F29:F57">C29-D29+E29</f>
        <v>50000</v>
      </c>
      <c r="G29" s="679"/>
      <c r="H29" s="678"/>
      <c r="I29" s="680">
        <f t="shared" si="0"/>
        <v>50000</v>
      </c>
    </row>
    <row r="30" spans="1:9" s="681" customFormat="1" ht="15" customHeight="1">
      <c r="A30" s="675">
        <v>4260</v>
      </c>
      <c r="B30" s="676" t="s">
        <v>36</v>
      </c>
      <c r="C30" s="630">
        <v>30000</v>
      </c>
      <c r="D30" s="617"/>
      <c r="E30" s="682"/>
      <c r="F30" s="682">
        <f t="shared" si="1"/>
        <v>30000</v>
      </c>
      <c r="G30" s="683"/>
      <c r="H30" s="682"/>
      <c r="I30" s="684">
        <f t="shared" si="0"/>
        <v>30000</v>
      </c>
    </row>
    <row r="31" spans="1:9" s="685" customFormat="1" ht="15" customHeight="1">
      <c r="A31" s="675">
        <v>4270</v>
      </c>
      <c r="B31" s="676" t="s">
        <v>35</v>
      </c>
      <c r="C31" s="630">
        <v>864800</v>
      </c>
      <c r="D31" s="617"/>
      <c r="E31" s="682">
        <v>96000</v>
      </c>
      <c r="F31" s="682">
        <v>865725</v>
      </c>
      <c r="G31" s="683"/>
      <c r="H31" s="682">
        <v>580275</v>
      </c>
      <c r="I31" s="684">
        <f t="shared" si="0"/>
        <v>1446000</v>
      </c>
    </row>
    <row r="32" spans="1:9" s="685" customFormat="1" ht="15" customHeight="1">
      <c r="A32" s="675">
        <v>4300</v>
      </c>
      <c r="B32" s="676" t="s">
        <v>10</v>
      </c>
      <c r="C32" s="630">
        <v>110000</v>
      </c>
      <c r="D32" s="617"/>
      <c r="E32" s="682"/>
      <c r="F32" s="682">
        <f t="shared" si="1"/>
        <v>110000</v>
      </c>
      <c r="G32" s="683"/>
      <c r="H32" s="682">
        <v>190000</v>
      </c>
      <c r="I32" s="684">
        <f t="shared" si="0"/>
        <v>300000</v>
      </c>
    </row>
    <row r="33" spans="1:9" s="685" customFormat="1" ht="15" customHeight="1">
      <c r="A33" s="675">
        <v>4430</v>
      </c>
      <c r="B33" s="676" t="s">
        <v>272</v>
      </c>
      <c r="C33" s="630">
        <v>10200</v>
      </c>
      <c r="D33" s="617"/>
      <c r="E33" s="682"/>
      <c r="F33" s="682">
        <f t="shared" si="1"/>
        <v>10200</v>
      </c>
      <c r="G33" s="683"/>
      <c r="H33" s="682"/>
      <c r="I33" s="684">
        <f t="shared" si="0"/>
        <v>10200</v>
      </c>
    </row>
    <row r="34" spans="1:9" s="685" customFormat="1" ht="15" customHeight="1">
      <c r="A34" s="686">
        <v>4590</v>
      </c>
      <c r="B34" s="687" t="s">
        <v>273</v>
      </c>
      <c r="C34" s="688">
        <v>4000</v>
      </c>
      <c r="D34" s="689"/>
      <c r="E34" s="690"/>
      <c r="F34" s="690">
        <f t="shared" si="1"/>
        <v>4000</v>
      </c>
      <c r="G34" s="691"/>
      <c r="H34" s="690"/>
      <c r="I34" s="692">
        <f t="shared" si="0"/>
        <v>4000</v>
      </c>
    </row>
    <row r="35" spans="1:9" s="697" customFormat="1" ht="15" customHeight="1">
      <c r="A35" s="693"/>
      <c r="B35" s="329" t="s">
        <v>274</v>
      </c>
      <c r="C35" s="694">
        <f>SUM(C36:C43)</f>
        <v>1069000</v>
      </c>
      <c r="D35" s="695"/>
      <c r="E35" s="330">
        <f>SUM(E36:E43)</f>
        <v>96000</v>
      </c>
      <c r="F35" s="330">
        <f>SUM(F36:F43)</f>
        <v>1069925</v>
      </c>
      <c r="G35" s="696"/>
      <c r="H35" s="696">
        <f>SUM(H36:H43)</f>
        <v>770275</v>
      </c>
      <c r="I35" s="344">
        <f t="shared" si="0"/>
        <v>1840200</v>
      </c>
    </row>
    <row r="36" spans="1:9" s="705" customFormat="1" ht="12.75" customHeight="1">
      <c r="A36" s="698"/>
      <c r="B36" s="699" t="s">
        <v>275</v>
      </c>
      <c r="C36" s="700">
        <v>559300</v>
      </c>
      <c r="D36" s="701"/>
      <c r="E36" s="702">
        <v>96000</v>
      </c>
      <c r="F36" s="702">
        <v>560225</v>
      </c>
      <c r="G36" s="703"/>
      <c r="H36" s="702">
        <v>299775</v>
      </c>
      <c r="I36" s="704">
        <f t="shared" si="0"/>
        <v>860000</v>
      </c>
    </row>
    <row r="37" spans="1:9" s="705" customFormat="1" ht="12.75" customHeight="1">
      <c r="A37" s="698"/>
      <c r="B37" s="699" t="s">
        <v>276</v>
      </c>
      <c r="C37" s="700">
        <v>60500</v>
      </c>
      <c r="D37" s="701"/>
      <c r="E37" s="702"/>
      <c r="F37" s="702">
        <f t="shared" si="1"/>
        <v>60500</v>
      </c>
      <c r="G37" s="703"/>
      <c r="H37" s="702">
        <v>50500</v>
      </c>
      <c r="I37" s="704">
        <f t="shared" si="0"/>
        <v>111000</v>
      </c>
    </row>
    <row r="38" spans="1:9" s="705" customFormat="1" ht="12.75" customHeight="1">
      <c r="A38" s="698"/>
      <c r="B38" s="699" t="s">
        <v>277</v>
      </c>
      <c r="C38" s="700">
        <v>80000</v>
      </c>
      <c r="D38" s="701"/>
      <c r="E38" s="702"/>
      <c r="F38" s="702">
        <f t="shared" si="1"/>
        <v>80000</v>
      </c>
      <c r="G38" s="703"/>
      <c r="H38" s="702">
        <v>40000</v>
      </c>
      <c r="I38" s="704">
        <f t="shared" si="0"/>
        <v>120000</v>
      </c>
    </row>
    <row r="39" spans="1:9" s="705" customFormat="1" ht="12.75" customHeight="1">
      <c r="A39" s="698"/>
      <c r="B39" s="699" t="s">
        <v>278</v>
      </c>
      <c r="C39" s="700">
        <v>100000</v>
      </c>
      <c r="D39" s="701"/>
      <c r="E39" s="702"/>
      <c r="F39" s="702">
        <f t="shared" si="1"/>
        <v>100000</v>
      </c>
      <c r="G39" s="703"/>
      <c r="H39" s="702">
        <v>190000</v>
      </c>
      <c r="I39" s="704">
        <f t="shared" si="0"/>
        <v>290000</v>
      </c>
    </row>
    <row r="40" spans="1:9" s="705" customFormat="1" ht="12.75" customHeight="1">
      <c r="A40" s="698"/>
      <c r="B40" s="699" t="s">
        <v>279</v>
      </c>
      <c r="C40" s="700">
        <v>250000</v>
      </c>
      <c r="D40" s="701"/>
      <c r="E40" s="702"/>
      <c r="F40" s="702">
        <f t="shared" si="1"/>
        <v>250000</v>
      </c>
      <c r="G40" s="703"/>
      <c r="H40" s="702">
        <v>190000</v>
      </c>
      <c r="I40" s="704">
        <f t="shared" si="0"/>
        <v>440000</v>
      </c>
    </row>
    <row r="41" spans="1:9" s="705" customFormat="1" ht="12" customHeight="1">
      <c r="A41" s="698"/>
      <c r="B41" s="699" t="s">
        <v>280</v>
      </c>
      <c r="C41" s="700">
        <v>5000</v>
      </c>
      <c r="D41" s="701"/>
      <c r="E41" s="702"/>
      <c r="F41" s="702">
        <f t="shared" si="1"/>
        <v>5000</v>
      </c>
      <c r="G41" s="703"/>
      <c r="H41" s="702"/>
      <c r="I41" s="704">
        <f t="shared" si="0"/>
        <v>5000</v>
      </c>
    </row>
    <row r="42" spans="1:9" s="705" customFormat="1" ht="12.75" customHeight="1">
      <c r="A42" s="698"/>
      <c r="B42" s="699" t="s">
        <v>281</v>
      </c>
      <c r="C42" s="700">
        <v>10200</v>
      </c>
      <c r="D42" s="701"/>
      <c r="E42" s="702"/>
      <c r="F42" s="702">
        <f t="shared" si="1"/>
        <v>10200</v>
      </c>
      <c r="G42" s="703"/>
      <c r="H42" s="702"/>
      <c r="I42" s="704">
        <f t="shared" si="0"/>
        <v>10200</v>
      </c>
    </row>
    <row r="43" spans="1:9" s="705" customFormat="1" ht="24" customHeight="1">
      <c r="A43" s="706"/>
      <c r="B43" s="707" t="s">
        <v>282</v>
      </c>
      <c r="C43" s="708">
        <v>4000</v>
      </c>
      <c r="D43" s="709"/>
      <c r="E43" s="710"/>
      <c r="F43" s="710">
        <f t="shared" si="1"/>
        <v>4000</v>
      </c>
      <c r="G43" s="711"/>
      <c r="H43" s="710"/>
      <c r="I43" s="712">
        <f t="shared" si="0"/>
        <v>4000</v>
      </c>
    </row>
    <row r="44" spans="1:9" s="719" customFormat="1" ht="19.5" customHeight="1">
      <c r="A44" s="669">
        <v>60016</v>
      </c>
      <c r="B44" s="713" t="s">
        <v>80</v>
      </c>
      <c r="C44" s="714">
        <f>SUM(C45:C49)</f>
        <v>440000</v>
      </c>
      <c r="D44" s="715"/>
      <c r="E44" s="716">
        <f>SUM(E45:E49)</f>
        <v>364000</v>
      </c>
      <c r="F44" s="716">
        <f>SUM(F45:F49)</f>
        <v>440200</v>
      </c>
      <c r="G44" s="717"/>
      <c r="H44" s="717">
        <f>SUM(H45:H49)</f>
        <v>384725</v>
      </c>
      <c r="I44" s="718">
        <f t="shared" si="0"/>
        <v>824925</v>
      </c>
    </row>
    <row r="45" spans="1:9" s="685" customFormat="1" ht="15" customHeight="1">
      <c r="A45" s="675">
        <v>4210</v>
      </c>
      <c r="B45" s="676" t="s">
        <v>27</v>
      </c>
      <c r="C45" s="630">
        <v>6000</v>
      </c>
      <c r="D45" s="617"/>
      <c r="E45" s="682"/>
      <c r="F45" s="682">
        <f t="shared" si="1"/>
        <v>6000</v>
      </c>
      <c r="G45" s="683"/>
      <c r="H45" s="682"/>
      <c r="I45" s="684">
        <f t="shared" si="0"/>
        <v>6000</v>
      </c>
    </row>
    <row r="46" spans="1:9" s="685" customFormat="1" ht="15" customHeight="1">
      <c r="A46" s="675">
        <v>4270</v>
      </c>
      <c r="B46" s="676" t="s">
        <v>35</v>
      </c>
      <c r="C46" s="630">
        <v>363800</v>
      </c>
      <c r="D46" s="617"/>
      <c r="E46" s="682">
        <v>364000</v>
      </c>
      <c r="F46" s="682">
        <v>364000</v>
      </c>
      <c r="G46" s="683"/>
      <c r="H46" s="682">
        <v>384725</v>
      </c>
      <c r="I46" s="684">
        <f t="shared" si="0"/>
        <v>748725</v>
      </c>
    </row>
    <row r="47" spans="1:9" s="685" customFormat="1" ht="15" customHeight="1">
      <c r="A47" s="675">
        <v>4300</v>
      </c>
      <c r="B47" s="676" t="s">
        <v>10</v>
      </c>
      <c r="C47" s="630">
        <v>55000</v>
      </c>
      <c r="D47" s="617"/>
      <c r="E47" s="682"/>
      <c r="F47" s="682">
        <f t="shared" si="1"/>
        <v>55000</v>
      </c>
      <c r="G47" s="683"/>
      <c r="H47" s="682"/>
      <c r="I47" s="684">
        <f t="shared" si="0"/>
        <v>55000</v>
      </c>
    </row>
    <row r="48" spans="1:9" s="685" customFormat="1" ht="15" customHeight="1">
      <c r="A48" s="675">
        <v>4430</v>
      </c>
      <c r="B48" s="676" t="s">
        <v>272</v>
      </c>
      <c r="C48" s="630">
        <v>11200</v>
      </c>
      <c r="D48" s="617"/>
      <c r="E48" s="682"/>
      <c r="F48" s="682">
        <f t="shared" si="1"/>
        <v>11200</v>
      </c>
      <c r="G48" s="683"/>
      <c r="H48" s="682"/>
      <c r="I48" s="684">
        <f t="shared" si="0"/>
        <v>11200</v>
      </c>
    </row>
    <row r="49" spans="1:9" s="685" customFormat="1" ht="15" customHeight="1">
      <c r="A49" s="675">
        <v>4590</v>
      </c>
      <c r="B49" s="676" t="s">
        <v>273</v>
      </c>
      <c r="C49" s="630">
        <v>4000</v>
      </c>
      <c r="D49" s="617"/>
      <c r="E49" s="682"/>
      <c r="F49" s="682">
        <f t="shared" si="1"/>
        <v>4000</v>
      </c>
      <c r="G49" s="683"/>
      <c r="H49" s="682"/>
      <c r="I49" s="684">
        <f t="shared" si="0"/>
        <v>4000</v>
      </c>
    </row>
    <row r="50" spans="1:9" s="705" customFormat="1" ht="15" customHeight="1">
      <c r="A50" s="693"/>
      <c r="B50" s="329" t="s">
        <v>274</v>
      </c>
      <c r="C50" s="694">
        <f>SUM(C51:C57)</f>
        <v>440000</v>
      </c>
      <c r="D50" s="701"/>
      <c r="E50" s="330">
        <f>SUM(E51:E57)</f>
        <v>364000</v>
      </c>
      <c r="F50" s="330">
        <f>SUM(F51:F57)</f>
        <v>440200</v>
      </c>
      <c r="G50" s="696"/>
      <c r="H50" s="696">
        <f>SUM(H51:H57)</f>
        <v>384725</v>
      </c>
      <c r="I50" s="344">
        <f t="shared" si="0"/>
        <v>824925</v>
      </c>
    </row>
    <row r="51" spans="1:9" s="705" customFormat="1" ht="15" customHeight="1">
      <c r="A51" s="698"/>
      <c r="B51" s="699" t="s">
        <v>275</v>
      </c>
      <c r="C51" s="700">
        <v>237800</v>
      </c>
      <c r="D51" s="701"/>
      <c r="E51" s="702">
        <v>232000</v>
      </c>
      <c r="F51" s="702">
        <v>232000</v>
      </c>
      <c r="G51" s="703"/>
      <c r="H51" s="702">
        <v>344725</v>
      </c>
      <c r="I51" s="704">
        <f t="shared" si="0"/>
        <v>576725</v>
      </c>
    </row>
    <row r="52" spans="1:9" s="705" customFormat="1" ht="15" customHeight="1">
      <c r="A52" s="698"/>
      <c r="B52" s="699" t="s">
        <v>276</v>
      </c>
      <c r="C52" s="700">
        <v>54000</v>
      </c>
      <c r="D52" s="701"/>
      <c r="E52" s="702">
        <v>54000</v>
      </c>
      <c r="F52" s="702">
        <v>54000</v>
      </c>
      <c r="G52" s="703"/>
      <c r="H52" s="702">
        <v>40000</v>
      </c>
      <c r="I52" s="704">
        <f t="shared" si="0"/>
        <v>94000</v>
      </c>
    </row>
    <row r="53" spans="1:9" s="705" customFormat="1" ht="15" customHeight="1">
      <c r="A53" s="698"/>
      <c r="B53" s="699" t="s">
        <v>283</v>
      </c>
      <c r="C53" s="700">
        <v>50000</v>
      </c>
      <c r="D53" s="701"/>
      <c r="E53" s="702"/>
      <c r="F53" s="702">
        <v>55000</v>
      </c>
      <c r="G53" s="703"/>
      <c r="H53" s="702"/>
      <c r="I53" s="704">
        <f t="shared" si="0"/>
        <v>55000</v>
      </c>
    </row>
    <row r="54" spans="1:9" s="705" customFormat="1" ht="15" customHeight="1">
      <c r="A54" s="698"/>
      <c r="B54" s="699" t="s">
        <v>284</v>
      </c>
      <c r="C54" s="700">
        <v>78000</v>
      </c>
      <c r="D54" s="701"/>
      <c r="E54" s="702">
        <v>78000</v>
      </c>
      <c r="F54" s="702">
        <v>78000</v>
      </c>
      <c r="G54" s="703"/>
      <c r="H54" s="702"/>
      <c r="I54" s="704">
        <f t="shared" si="0"/>
        <v>78000</v>
      </c>
    </row>
    <row r="55" spans="1:9" s="705" customFormat="1" ht="23.25" customHeight="1">
      <c r="A55" s="698"/>
      <c r="B55" s="699" t="s">
        <v>285</v>
      </c>
      <c r="C55" s="700">
        <v>5000</v>
      </c>
      <c r="D55" s="701"/>
      <c r="E55" s="330"/>
      <c r="F55" s="702">
        <v>6000</v>
      </c>
      <c r="G55" s="696"/>
      <c r="H55" s="330"/>
      <c r="I55" s="704">
        <f t="shared" si="0"/>
        <v>6000</v>
      </c>
    </row>
    <row r="56" spans="1:9" s="705" customFormat="1" ht="15" customHeight="1">
      <c r="A56" s="698"/>
      <c r="B56" s="699" t="s">
        <v>286</v>
      </c>
      <c r="C56" s="700">
        <v>11200</v>
      </c>
      <c r="D56" s="701"/>
      <c r="E56" s="330"/>
      <c r="F56" s="702">
        <f t="shared" si="1"/>
        <v>11200</v>
      </c>
      <c r="G56" s="696"/>
      <c r="H56" s="330"/>
      <c r="I56" s="704">
        <f t="shared" si="0"/>
        <v>11200</v>
      </c>
    </row>
    <row r="57" spans="1:9" s="705" customFormat="1" ht="27.75" customHeight="1" thickBot="1">
      <c r="A57" s="698"/>
      <c r="B57" s="699" t="s">
        <v>287</v>
      </c>
      <c r="C57" s="700">
        <v>4000</v>
      </c>
      <c r="D57" s="701"/>
      <c r="E57" s="330"/>
      <c r="F57" s="702">
        <f t="shared" si="1"/>
        <v>4000</v>
      </c>
      <c r="G57" s="696"/>
      <c r="H57" s="330"/>
      <c r="I57" s="704">
        <f t="shared" si="0"/>
        <v>4000</v>
      </c>
    </row>
    <row r="58" spans="1:9" s="575" customFormat="1" ht="33.75" customHeight="1" thickBot="1" thickTop="1">
      <c r="A58" s="720">
        <v>900</v>
      </c>
      <c r="B58" s="721" t="s">
        <v>33</v>
      </c>
      <c r="C58" s="666">
        <f>SUM(C59+C73)</f>
        <v>0</v>
      </c>
      <c r="D58" s="664"/>
      <c r="E58" s="666">
        <f>E59</f>
        <v>220000</v>
      </c>
      <c r="F58" s="666">
        <f>SUM(F59+F73)</f>
        <v>678875</v>
      </c>
      <c r="G58" s="722"/>
      <c r="H58" s="666"/>
      <c r="I58" s="723">
        <f>SUM(I59+I73)</f>
        <v>678875</v>
      </c>
    </row>
    <row r="59" spans="1:9" s="719" customFormat="1" ht="21.75" customHeight="1" thickTop="1">
      <c r="A59" s="669">
        <v>90001</v>
      </c>
      <c r="B59" s="724" t="s">
        <v>288</v>
      </c>
      <c r="C59" s="624">
        <f>SUM(C63+C72)</f>
        <v>0</v>
      </c>
      <c r="D59" s="623"/>
      <c r="E59" s="618">
        <f>E63</f>
        <v>220000</v>
      </c>
      <c r="F59" s="725">
        <f>SUM(F60:F63)</f>
        <v>678875</v>
      </c>
      <c r="G59" s="726"/>
      <c r="H59" s="727"/>
      <c r="I59" s="728">
        <f aca="true" t="shared" si="2" ref="I59:I68">F59-G59+H59</f>
        <v>678875</v>
      </c>
    </row>
    <row r="60" spans="1:9" s="685" customFormat="1" ht="15" customHeight="1">
      <c r="A60" s="675">
        <v>4300</v>
      </c>
      <c r="B60" s="676" t="s">
        <v>10</v>
      </c>
      <c r="C60" s="630">
        <v>55000</v>
      </c>
      <c r="D60" s="617"/>
      <c r="E60" s="682"/>
      <c r="F60" s="682">
        <v>80000</v>
      </c>
      <c r="G60" s="683"/>
      <c r="H60" s="682"/>
      <c r="I60" s="684">
        <f t="shared" si="2"/>
        <v>80000</v>
      </c>
    </row>
    <row r="61" spans="1:9" s="685" customFormat="1" ht="15" customHeight="1">
      <c r="A61" s="675">
        <v>4430</v>
      </c>
      <c r="B61" s="676" t="s">
        <v>272</v>
      </c>
      <c r="C61" s="630">
        <v>11200</v>
      </c>
      <c r="D61" s="617"/>
      <c r="E61" s="682"/>
      <c r="F61" s="682">
        <v>388875</v>
      </c>
      <c r="G61" s="683"/>
      <c r="H61" s="682"/>
      <c r="I61" s="684">
        <f t="shared" si="2"/>
        <v>388875</v>
      </c>
    </row>
    <row r="62" spans="1:9" s="734" customFormat="1" ht="15" customHeight="1">
      <c r="A62" s="729">
        <v>4580</v>
      </c>
      <c r="B62" s="730" t="s">
        <v>88</v>
      </c>
      <c r="C62" s="731"/>
      <c r="D62" s="731"/>
      <c r="E62" s="732"/>
      <c r="F62" s="732">
        <v>50000</v>
      </c>
      <c r="G62" s="733"/>
      <c r="H62" s="732"/>
      <c r="I62" s="684">
        <f t="shared" si="2"/>
        <v>50000</v>
      </c>
    </row>
    <row r="63" spans="1:9" s="738" customFormat="1" ht="15" customHeight="1" thickBot="1">
      <c r="A63" s="675">
        <v>6050</v>
      </c>
      <c r="B63" s="676" t="s">
        <v>44</v>
      </c>
      <c r="C63" s="630">
        <v>0</v>
      </c>
      <c r="D63" s="735"/>
      <c r="E63" s="736">
        <v>220000</v>
      </c>
      <c r="F63" s="682">
        <v>160000</v>
      </c>
      <c r="G63" s="683"/>
      <c r="H63" s="682"/>
      <c r="I63" s="737">
        <f t="shared" si="2"/>
        <v>160000</v>
      </c>
    </row>
    <row r="64" spans="1:9" s="705" customFormat="1" ht="15" customHeight="1" thickTop="1">
      <c r="A64" s="693"/>
      <c r="B64" s="329" t="s">
        <v>274</v>
      </c>
      <c r="C64" s="694">
        <f>SUM(C65:C71)</f>
        <v>10000</v>
      </c>
      <c r="D64" s="701"/>
      <c r="E64" s="330">
        <f>SUM(E65:E71)</f>
        <v>0</v>
      </c>
      <c r="F64" s="330">
        <f>SUM(F65:F68)</f>
        <v>678875</v>
      </c>
      <c r="G64" s="696"/>
      <c r="H64" s="696"/>
      <c r="I64" s="344">
        <f t="shared" si="2"/>
        <v>678875</v>
      </c>
    </row>
    <row r="65" spans="1:9" s="746" customFormat="1" ht="15" customHeight="1" thickBot="1">
      <c r="A65" s="739"/>
      <c r="B65" s="740" t="s">
        <v>289</v>
      </c>
      <c r="C65" s="741"/>
      <c r="D65" s="742"/>
      <c r="E65" s="743"/>
      <c r="F65" s="744">
        <v>388875</v>
      </c>
      <c r="G65" s="745"/>
      <c r="H65" s="744"/>
      <c r="I65" s="344">
        <f t="shared" si="2"/>
        <v>388875</v>
      </c>
    </row>
    <row r="66" spans="1:9" s="746" customFormat="1" ht="15" customHeight="1" thickBot="1" thickTop="1">
      <c r="A66" s="739"/>
      <c r="B66" s="740" t="s">
        <v>290</v>
      </c>
      <c r="C66" s="741"/>
      <c r="D66" s="742"/>
      <c r="E66" s="743"/>
      <c r="F66" s="744">
        <v>50000</v>
      </c>
      <c r="G66" s="745"/>
      <c r="H66" s="744"/>
      <c r="I66" s="344">
        <f t="shared" si="2"/>
        <v>50000</v>
      </c>
    </row>
    <row r="67" spans="1:9" s="746" customFormat="1" ht="15" customHeight="1" thickBot="1" thickTop="1">
      <c r="A67" s="739"/>
      <c r="B67" s="740" t="s">
        <v>291</v>
      </c>
      <c r="C67" s="741"/>
      <c r="D67" s="742"/>
      <c r="E67" s="743"/>
      <c r="F67" s="744">
        <v>80000</v>
      </c>
      <c r="G67" s="745"/>
      <c r="H67" s="744"/>
      <c r="I67" s="344">
        <f t="shared" si="2"/>
        <v>80000</v>
      </c>
    </row>
    <row r="68" spans="1:9" s="746" customFormat="1" ht="15" customHeight="1" thickBot="1" thickTop="1">
      <c r="A68" s="739"/>
      <c r="B68" s="740" t="s">
        <v>292</v>
      </c>
      <c r="C68" s="741"/>
      <c r="D68" s="742"/>
      <c r="E68" s="743"/>
      <c r="F68" s="743">
        <v>160000</v>
      </c>
      <c r="G68" s="747"/>
      <c r="H68" s="743"/>
      <c r="I68" s="344">
        <f t="shared" si="2"/>
        <v>160000</v>
      </c>
    </row>
    <row r="69" spans="1:9" s="750" customFormat="1" ht="28.5" customHeight="1" thickBot="1" thickTop="1">
      <c r="A69" s="609" t="s">
        <v>293</v>
      </c>
      <c r="B69" s="748" t="s">
        <v>294</v>
      </c>
      <c r="C69" s="749">
        <f>C14+C15-C25</f>
        <v>10000</v>
      </c>
      <c r="D69" s="612"/>
      <c r="E69" s="349"/>
      <c r="F69" s="349">
        <f>F14+F15-F25</f>
        <v>10000</v>
      </c>
      <c r="G69" s="349"/>
      <c r="H69" s="349"/>
      <c r="I69" s="350">
        <f>I14+I15-I25</f>
        <v>0</v>
      </c>
    </row>
    <row r="70" spans="2:6" ht="13.5" thickTop="1">
      <c r="B70" s="751"/>
      <c r="D70" s="752"/>
      <c r="E70" s="752"/>
      <c r="F70" s="752"/>
    </row>
    <row r="71" spans="2:6" ht="12.75">
      <c r="B71" s="751"/>
      <c r="D71" s="752"/>
      <c r="E71" s="752"/>
      <c r="F71" s="752"/>
    </row>
    <row r="72" spans="2:6" ht="12.75">
      <c r="B72" s="751"/>
      <c r="D72" s="752"/>
      <c r="E72" s="752"/>
      <c r="F72" s="752"/>
    </row>
    <row r="73" spans="2:6" ht="12.75">
      <c r="B73" s="751"/>
      <c r="D73" s="752"/>
      <c r="E73" s="752"/>
      <c r="F73" s="752"/>
    </row>
    <row r="74" spans="2:6" ht="12.75">
      <c r="B74" s="751"/>
      <c r="D74" s="752"/>
      <c r="E74" s="752"/>
      <c r="F74" s="752"/>
    </row>
    <row r="75" spans="2:6" ht="12.75">
      <c r="B75" s="751"/>
      <c r="D75" s="752"/>
      <c r="E75" s="752"/>
      <c r="F75" s="752"/>
    </row>
    <row r="76" spans="2:6" ht="12.75">
      <c r="B76" s="751"/>
      <c r="D76" s="752"/>
      <c r="E76" s="752"/>
      <c r="F76" s="752"/>
    </row>
    <row r="77" spans="2:6" ht="12.75">
      <c r="B77" s="751"/>
      <c r="D77" s="752"/>
      <c r="E77" s="752"/>
      <c r="F77" s="752"/>
    </row>
    <row r="78" spans="2:6" ht="12.75">
      <c r="B78" s="751"/>
      <c r="D78" s="752"/>
      <c r="E78" s="752"/>
      <c r="F78" s="752"/>
    </row>
    <row r="79" spans="2:6" ht="12.75">
      <c r="B79" s="751"/>
      <c r="D79" s="752"/>
      <c r="E79" s="752"/>
      <c r="F79" s="752"/>
    </row>
    <row r="80" spans="2:6" ht="12.75">
      <c r="B80" s="751"/>
      <c r="D80" s="752"/>
      <c r="E80" s="752"/>
      <c r="F80" s="752"/>
    </row>
    <row r="81" spans="2:6" ht="12.75">
      <c r="B81" s="751"/>
      <c r="D81" s="752"/>
      <c r="E81" s="752"/>
      <c r="F81" s="752"/>
    </row>
    <row r="82" spans="2:6" ht="12.75">
      <c r="B82" s="751"/>
      <c r="D82" s="752"/>
      <c r="E82" s="752"/>
      <c r="F82" s="752"/>
    </row>
    <row r="83" ht="12.75">
      <c r="B83" s="751"/>
    </row>
    <row r="84" ht="12.75">
      <c r="B84" s="751"/>
    </row>
    <row r="85" ht="12.75">
      <c r="B85" s="751"/>
    </row>
    <row r="86" ht="12.75">
      <c r="B86" s="751"/>
    </row>
    <row r="87" ht="12.75">
      <c r="B87" s="751"/>
    </row>
    <row r="88" ht="12.75">
      <c r="B88" s="751"/>
    </row>
    <row r="89" ht="12.75">
      <c r="B89" s="751"/>
    </row>
    <row r="90" ht="12.75">
      <c r="B90" s="751"/>
    </row>
    <row r="91" ht="12.75">
      <c r="B91" s="751"/>
    </row>
    <row r="92" ht="12.75">
      <c r="B92" s="751"/>
    </row>
    <row r="93" ht="12.75">
      <c r="B93" s="751"/>
    </row>
    <row r="94" ht="12.75">
      <c r="B94" s="751"/>
    </row>
    <row r="95" ht="12.75">
      <c r="B95" s="751"/>
    </row>
    <row r="96" ht="12.75">
      <c r="B96" s="751"/>
    </row>
    <row r="97" ht="12.75">
      <c r="B97" s="751"/>
    </row>
    <row r="98" ht="12.75">
      <c r="B98" s="751"/>
    </row>
    <row r="99" ht="12.75">
      <c r="B99" s="751"/>
    </row>
    <row r="100" ht="12.75">
      <c r="B100" s="751"/>
    </row>
    <row r="101" ht="12.75">
      <c r="B101" s="751"/>
    </row>
    <row r="102" ht="12.75">
      <c r="B102" s="751"/>
    </row>
    <row r="103" ht="12.75">
      <c r="B103" s="751"/>
    </row>
    <row r="104" ht="12.75">
      <c r="B104" s="751"/>
    </row>
    <row r="105" ht="12.75">
      <c r="B105" s="751"/>
    </row>
    <row r="106" ht="12.75">
      <c r="B106" s="751"/>
    </row>
  </sheetData>
  <printOptions horizontalCentered="1"/>
  <pageMargins left="0.15748031496062992" right="0.31496062992125984" top="0.984251968503937" bottom="0.5905511811023623" header="0.5118110236220472" footer="0.5118110236220472"/>
  <pageSetup firstPageNumber="14" useFirstPageNumber="1" horizontalDpi="600" verticalDpi="600" orientation="portrait" paperSize="9" r:id="rId1"/>
  <headerFooter alignWithMargins="0">
    <oddHeader>&amp;C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G17" sqref="G17"/>
    </sheetView>
  </sheetViews>
  <sheetFormatPr defaultColWidth="9.00390625" defaultRowHeight="12.75"/>
  <cols>
    <col min="1" max="1" width="3.875" style="460" customWidth="1"/>
    <col min="2" max="2" width="7.25390625" style="461" customWidth="1"/>
    <col min="3" max="3" width="49.375" style="462" customWidth="1"/>
    <col min="4" max="4" width="12.625" style="463" customWidth="1"/>
    <col min="5" max="5" width="11.375" style="479" customWidth="1"/>
    <col min="6" max="6" width="11.125" style="462" customWidth="1"/>
    <col min="7" max="7" width="11.75390625" style="462" customWidth="1"/>
    <col min="8" max="8" width="14.375" style="462" customWidth="1"/>
    <col min="9" max="16384" width="9.125" style="462" customWidth="1"/>
  </cols>
  <sheetData>
    <row r="1" ht="13.5">
      <c r="E1" s="464" t="s">
        <v>217</v>
      </c>
    </row>
    <row r="2" ht="13.5">
      <c r="E2" s="465" t="s">
        <v>218</v>
      </c>
    </row>
    <row r="3" spans="1:6" s="468" customFormat="1" ht="12.75" customHeight="1">
      <c r="A3" s="466"/>
      <c r="B3" s="467"/>
      <c r="E3" s="465" t="s">
        <v>12</v>
      </c>
      <c r="F3" s="469"/>
    </row>
    <row r="4" spans="1:5" s="468" customFormat="1" ht="14.25" customHeight="1">
      <c r="A4" s="466"/>
      <c r="B4" s="467"/>
      <c r="E4" s="465" t="s">
        <v>219</v>
      </c>
    </row>
    <row r="5" spans="1:5" s="473" customFormat="1" ht="20.25" customHeight="1">
      <c r="A5" s="470"/>
      <c r="B5" s="471"/>
      <c r="C5" s="472" t="s">
        <v>220</v>
      </c>
      <c r="E5" s="474"/>
    </row>
    <row r="6" spans="1:5" s="473" customFormat="1" ht="21" customHeight="1">
      <c r="A6" s="470"/>
      <c r="B6" s="471"/>
      <c r="C6" s="472" t="s">
        <v>221</v>
      </c>
      <c r="E6" s="474"/>
    </row>
    <row r="7" spans="1:5" s="473" customFormat="1" ht="19.5" customHeight="1">
      <c r="A7" s="470"/>
      <c r="B7" s="471"/>
      <c r="C7" s="472" t="s">
        <v>222</v>
      </c>
      <c r="D7" s="475"/>
      <c r="E7" s="474"/>
    </row>
    <row r="8" spans="1:5" s="473" customFormat="1" ht="8.25" customHeight="1" hidden="1">
      <c r="A8" s="470"/>
      <c r="B8" s="471"/>
      <c r="C8" s="472" t="s">
        <v>223</v>
      </c>
      <c r="D8" s="475"/>
      <c r="E8" s="474"/>
    </row>
    <row r="9" spans="1:6" ht="11.25" customHeight="1" thickBot="1">
      <c r="A9" s="460" t="s">
        <v>224</v>
      </c>
      <c r="C9" s="476"/>
      <c r="E9" s="477"/>
      <c r="F9" s="477" t="s">
        <v>9</v>
      </c>
    </row>
    <row r="10" ht="8.25" customHeight="1" hidden="1">
      <c r="B10" s="478"/>
    </row>
    <row r="11" spans="1:6" s="486" customFormat="1" ht="38.25" customHeight="1" thickBot="1">
      <c r="A11" s="480" t="s">
        <v>225</v>
      </c>
      <c r="B11" s="481" t="s">
        <v>226</v>
      </c>
      <c r="C11" s="482" t="s">
        <v>227</v>
      </c>
      <c r="D11" s="483" t="s">
        <v>228</v>
      </c>
      <c r="E11" s="484" t="s">
        <v>229</v>
      </c>
      <c r="F11" s="485" t="s">
        <v>230</v>
      </c>
    </row>
    <row r="12" spans="1:6" s="492" customFormat="1" ht="12.75" customHeight="1" thickBot="1" thickTop="1">
      <c r="A12" s="487">
        <v>1</v>
      </c>
      <c r="B12" s="488" t="s">
        <v>231</v>
      </c>
      <c r="C12" s="489">
        <v>3</v>
      </c>
      <c r="D12" s="490">
        <v>4</v>
      </c>
      <c r="E12" s="489">
        <v>5</v>
      </c>
      <c r="F12" s="491">
        <v>6</v>
      </c>
    </row>
    <row r="13" spans="1:6" s="499" customFormat="1" ht="31.5" customHeight="1" thickBot="1" thickTop="1">
      <c r="A13" s="493" t="s">
        <v>232</v>
      </c>
      <c r="B13" s="494" t="s">
        <v>233</v>
      </c>
      <c r="C13" s="495" t="s">
        <v>234</v>
      </c>
      <c r="D13" s="496">
        <f>SUM(D14:D16)</f>
        <v>905000</v>
      </c>
      <c r="E13" s="497">
        <f>SUM(E14:E16)</f>
        <v>595000</v>
      </c>
      <c r="F13" s="498">
        <f aca="true" t="shared" si="0" ref="F13:F32">D13+E13</f>
        <v>1500000</v>
      </c>
    </row>
    <row r="14" spans="1:6" s="468" customFormat="1" ht="17.25" customHeight="1" thickTop="1">
      <c r="A14" s="500"/>
      <c r="B14" s="501" t="s">
        <v>235</v>
      </c>
      <c r="C14" s="502" t="s">
        <v>236</v>
      </c>
      <c r="D14" s="503">
        <v>204946</v>
      </c>
      <c r="E14" s="504"/>
      <c r="F14" s="505">
        <f t="shared" si="0"/>
        <v>204946</v>
      </c>
    </row>
    <row r="15" spans="1:6" s="468" customFormat="1" ht="26.25" customHeight="1">
      <c r="A15" s="506"/>
      <c r="B15" s="507" t="s">
        <v>109</v>
      </c>
      <c r="C15" s="508" t="s">
        <v>140</v>
      </c>
      <c r="D15" s="509">
        <v>650054</v>
      </c>
      <c r="E15" s="510">
        <v>595000</v>
      </c>
      <c r="F15" s="511">
        <f t="shared" si="0"/>
        <v>1245054</v>
      </c>
    </row>
    <row r="16" spans="1:6" s="468" customFormat="1" ht="14.25" customHeight="1" thickBot="1">
      <c r="A16" s="506"/>
      <c r="B16" s="512" t="s">
        <v>71</v>
      </c>
      <c r="C16" s="513" t="s">
        <v>72</v>
      </c>
      <c r="D16" s="509">
        <v>50000</v>
      </c>
      <c r="E16" s="510"/>
      <c r="F16" s="505">
        <f t="shared" si="0"/>
        <v>50000</v>
      </c>
    </row>
    <row r="17" spans="1:6" s="499" customFormat="1" ht="31.5" customHeight="1" thickBot="1" thickTop="1">
      <c r="A17" s="514" t="s">
        <v>237</v>
      </c>
      <c r="B17" s="494" t="s">
        <v>233</v>
      </c>
      <c r="C17" s="495" t="s">
        <v>238</v>
      </c>
      <c r="D17" s="496">
        <f>D18+D22+D24+D29</f>
        <v>905000</v>
      </c>
      <c r="E17" s="497">
        <f>E18+E22+E24+E29</f>
        <v>244000</v>
      </c>
      <c r="F17" s="498">
        <f t="shared" si="0"/>
        <v>1149000</v>
      </c>
    </row>
    <row r="18" spans="1:6" s="521" customFormat="1" ht="30" customHeight="1" thickTop="1">
      <c r="A18" s="515" t="s">
        <v>239</v>
      </c>
      <c r="B18" s="516"/>
      <c r="C18" s="517" t="s">
        <v>240</v>
      </c>
      <c r="D18" s="518">
        <f>SUM(D19:D21)</f>
        <v>213400</v>
      </c>
      <c r="E18" s="519"/>
      <c r="F18" s="520">
        <f t="shared" si="0"/>
        <v>213400</v>
      </c>
    </row>
    <row r="19" spans="1:6" s="521" customFormat="1" ht="38.25" customHeight="1">
      <c r="A19" s="522"/>
      <c r="B19" s="523">
        <v>2450</v>
      </c>
      <c r="C19" s="524" t="s">
        <v>241</v>
      </c>
      <c r="D19" s="525">
        <v>101600</v>
      </c>
      <c r="E19" s="504"/>
      <c r="F19" s="511">
        <f t="shared" si="0"/>
        <v>101600</v>
      </c>
    </row>
    <row r="20" spans="1:6" s="468" customFormat="1" ht="15.75" customHeight="1">
      <c r="A20" s="526"/>
      <c r="B20" s="507" t="s">
        <v>82</v>
      </c>
      <c r="C20" s="513" t="s">
        <v>27</v>
      </c>
      <c r="D20" s="527">
        <v>78000</v>
      </c>
      <c r="E20" s="510"/>
      <c r="F20" s="511">
        <f t="shared" si="0"/>
        <v>78000</v>
      </c>
    </row>
    <row r="21" spans="1:6" s="468" customFormat="1" ht="15.75" customHeight="1">
      <c r="A21" s="526"/>
      <c r="B21" s="528" t="s">
        <v>11</v>
      </c>
      <c r="C21" s="524" t="s">
        <v>10</v>
      </c>
      <c r="D21" s="525">
        <v>33800</v>
      </c>
      <c r="E21" s="504"/>
      <c r="F21" s="511">
        <f t="shared" si="0"/>
        <v>33800</v>
      </c>
    </row>
    <row r="22" spans="1:6" s="521" customFormat="1" ht="30" customHeight="1">
      <c r="A22" s="529" t="s">
        <v>242</v>
      </c>
      <c r="B22" s="530"/>
      <c r="C22" s="531" t="s">
        <v>243</v>
      </c>
      <c r="D22" s="532">
        <f>SUM(D23:D23)</f>
        <v>264000</v>
      </c>
      <c r="E22" s="533"/>
      <c r="F22" s="534">
        <f t="shared" si="0"/>
        <v>264000</v>
      </c>
    </row>
    <row r="23" spans="1:6" s="468" customFormat="1" ht="15.75" customHeight="1">
      <c r="A23" s="535"/>
      <c r="B23" s="528" t="s">
        <v>11</v>
      </c>
      <c r="C23" s="524" t="s">
        <v>10</v>
      </c>
      <c r="D23" s="536">
        <v>264000</v>
      </c>
      <c r="E23" s="537"/>
      <c r="F23" s="511">
        <f t="shared" si="0"/>
        <v>264000</v>
      </c>
    </row>
    <row r="24" spans="1:6" s="521" customFormat="1" ht="18" customHeight="1">
      <c r="A24" s="529" t="s">
        <v>244</v>
      </c>
      <c r="B24" s="530"/>
      <c r="C24" s="538" t="s">
        <v>245</v>
      </c>
      <c r="D24" s="532">
        <f>SUM(D25:D28)</f>
        <v>323600</v>
      </c>
      <c r="E24" s="533">
        <f>SUM(E25:E28)</f>
        <v>114000</v>
      </c>
      <c r="F24" s="534">
        <f t="shared" si="0"/>
        <v>437600</v>
      </c>
    </row>
    <row r="25" spans="1:6" s="521" customFormat="1" ht="15" customHeight="1">
      <c r="A25" s="539"/>
      <c r="B25" s="507" t="s">
        <v>82</v>
      </c>
      <c r="C25" s="513" t="s">
        <v>27</v>
      </c>
      <c r="D25" s="527">
        <v>49600</v>
      </c>
      <c r="E25" s="510"/>
      <c r="F25" s="511">
        <f t="shared" si="0"/>
        <v>49600</v>
      </c>
    </row>
    <row r="26" spans="1:6" s="521" customFormat="1" ht="15" customHeight="1">
      <c r="A26" s="522"/>
      <c r="B26" s="507" t="s">
        <v>11</v>
      </c>
      <c r="C26" s="524" t="s">
        <v>10</v>
      </c>
      <c r="D26" s="527">
        <v>204118</v>
      </c>
      <c r="E26" s="510">
        <v>64000</v>
      </c>
      <c r="F26" s="511">
        <f t="shared" si="0"/>
        <v>268118</v>
      </c>
    </row>
    <row r="27" spans="1:6" s="521" customFormat="1" ht="15" customHeight="1">
      <c r="A27" s="522"/>
      <c r="B27" s="507" t="s">
        <v>246</v>
      </c>
      <c r="C27" s="508" t="s">
        <v>247</v>
      </c>
      <c r="D27" s="527">
        <v>60000</v>
      </c>
      <c r="E27" s="510"/>
      <c r="F27" s="511">
        <f t="shared" si="0"/>
        <v>60000</v>
      </c>
    </row>
    <row r="28" spans="1:6" s="521" customFormat="1" ht="40.5" customHeight="1">
      <c r="A28" s="515"/>
      <c r="B28" s="507" t="s">
        <v>248</v>
      </c>
      <c r="C28" s="540" t="s">
        <v>249</v>
      </c>
      <c r="D28" s="527">
        <v>9882</v>
      </c>
      <c r="E28" s="510">
        <v>50000</v>
      </c>
      <c r="F28" s="511">
        <f t="shared" si="0"/>
        <v>59882</v>
      </c>
    </row>
    <row r="29" spans="1:6" s="521" customFormat="1" ht="28.5" customHeight="1">
      <c r="A29" s="529" t="s">
        <v>250</v>
      </c>
      <c r="B29" s="530"/>
      <c r="C29" s="541" t="s">
        <v>251</v>
      </c>
      <c r="D29" s="532">
        <f>SUM(D30:D32)</f>
        <v>104000</v>
      </c>
      <c r="E29" s="533">
        <f>SUM(E30:E32)</f>
        <v>130000</v>
      </c>
      <c r="F29" s="534">
        <f t="shared" si="0"/>
        <v>234000</v>
      </c>
    </row>
    <row r="30" spans="1:6" s="521" customFormat="1" ht="29.25" customHeight="1">
      <c r="A30" s="539"/>
      <c r="B30" s="542">
        <v>2450</v>
      </c>
      <c r="C30" s="524" t="s">
        <v>241</v>
      </c>
      <c r="D30" s="527">
        <v>70000</v>
      </c>
      <c r="E30" s="510"/>
      <c r="F30" s="511">
        <f t="shared" si="0"/>
        <v>70000</v>
      </c>
    </row>
    <row r="31" spans="1:6" s="468" customFormat="1" ht="15.75" customHeight="1">
      <c r="A31" s="543"/>
      <c r="B31" s="544" t="s">
        <v>11</v>
      </c>
      <c r="C31" s="524" t="s">
        <v>10</v>
      </c>
      <c r="D31" s="527">
        <v>34000</v>
      </c>
      <c r="E31" s="510">
        <v>20000</v>
      </c>
      <c r="F31" s="511">
        <f t="shared" si="0"/>
        <v>54000</v>
      </c>
    </row>
    <row r="32" spans="1:6" s="468" customFormat="1" ht="42.75" customHeight="1" thickBot="1">
      <c r="A32" s="543"/>
      <c r="B32" s="512" t="s">
        <v>248</v>
      </c>
      <c r="C32" s="540" t="s">
        <v>249</v>
      </c>
      <c r="D32" s="525">
        <v>0</v>
      </c>
      <c r="E32" s="504">
        <v>110000</v>
      </c>
      <c r="F32" s="511">
        <f t="shared" si="0"/>
        <v>110000</v>
      </c>
    </row>
    <row r="33" spans="1:6" s="499" customFormat="1" ht="31.5" customHeight="1" thickBot="1" thickTop="1">
      <c r="A33" s="493" t="s">
        <v>252</v>
      </c>
      <c r="B33" s="545" t="s">
        <v>253</v>
      </c>
      <c r="C33" s="546"/>
      <c r="D33" s="547">
        <f>D13-D17</f>
        <v>0</v>
      </c>
      <c r="E33" s="497">
        <f>E13-E17</f>
        <v>351000</v>
      </c>
      <c r="F33" s="548">
        <f>F13-F17</f>
        <v>351000</v>
      </c>
    </row>
    <row r="34" spans="1:5" s="468" customFormat="1" ht="14.25" thickTop="1">
      <c r="A34" s="466"/>
      <c r="B34" s="467"/>
      <c r="D34" s="549"/>
      <c r="E34" s="550"/>
    </row>
    <row r="35" spans="1:5" s="468" customFormat="1" ht="13.5">
      <c r="A35" s="466"/>
      <c r="B35" s="467"/>
      <c r="D35" s="549"/>
      <c r="E35" s="550"/>
    </row>
    <row r="36" spans="1:5" s="468" customFormat="1" ht="13.5">
      <c r="A36" s="466"/>
      <c r="B36" s="467"/>
      <c r="D36" s="549"/>
      <c r="E36" s="550"/>
    </row>
  </sheetData>
  <printOptions horizontalCentered="1"/>
  <pageMargins left="0.31496062992125984" right="0.31496062992125984" top="0.9055118110236221" bottom="0.31496062992125984" header="0.4724409448818898" footer="0.5118110236220472"/>
  <pageSetup firstPageNumber="16" useFirstPageNumber="1" horizontalDpi="600" verticalDpi="600" orientation="portrait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F9" sqref="F9"/>
    </sheetView>
  </sheetViews>
  <sheetFormatPr defaultColWidth="9.00390625" defaultRowHeight="12.75"/>
  <cols>
    <col min="1" max="1" width="4.00390625" style="81" customWidth="1"/>
    <col min="2" max="2" width="7.75390625" style="81" customWidth="1"/>
    <col min="3" max="3" width="43.00390625" style="81" customWidth="1"/>
    <col min="4" max="6" width="11.75390625" style="81" customWidth="1"/>
    <col min="7" max="16384" width="9.125" style="81" customWidth="1"/>
  </cols>
  <sheetData>
    <row r="1" ht="12.75">
      <c r="E1" s="753" t="s">
        <v>295</v>
      </c>
    </row>
    <row r="2" ht="12.75">
      <c r="E2" s="754" t="s">
        <v>296</v>
      </c>
    </row>
    <row r="3" ht="12.75">
      <c r="E3" s="754" t="s">
        <v>12</v>
      </c>
    </row>
    <row r="4" ht="12.75">
      <c r="E4" s="754" t="s">
        <v>297</v>
      </c>
    </row>
    <row r="5" ht="12.75" customHeight="1">
      <c r="D5" s="754"/>
    </row>
    <row r="6" spans="3:5" s="755" customFormat="1" ht="17.25">
      <c r="C6" s="756" t="s">
        <v>220</v>
      </c>
      <c r="D6" s="757"/>
      <c r="E6" s="757"/>
    </row>
    <row r="7" spans="3:5" s="755" customFormat="1" ht="17.25">
      <c r="C7" s="757" t="s">
        <v>298</v>
      </c>
      <c r="D7" s="757"/>
      <c r="E7" s="757"/>
    </row>
    <row r="8" spans="3:5" s="755" customFormat="1" ht="17.25">
      <c r="C8" s="757" t="s">
        <v>299</v>
      </c>
      <c r="D8" s="757"/>
      <c r="E8" s="757"/>
    </row>
    <row r="9" spans="3:5" s="755" customFormat="1" ht="15.75" customHeight="1">
      <c r="C9" s="757" t="s">
        <v>300</v>
      </c>
      <c r="D9" s="757"/>
      <c r="E9" s="757"/>
    </row>
    <row r="10" spans="4:6" ht="22.5" customHeight="1" thickBot="1">
      <c r="D10" s="758"/>
      <c r="E10" s="759"/>
      <c r="F10" s="759" t="s">
        <v>301</v>
      </c>
    </row>
    <row r="11" spans="1:6" s="766" customFormat="1" ht="44.25" customHeight="1" thickBot="1">
      <c r="A11" s="760" t="s">
        <v>225</v>
      </c>
      <c r="B11" s="761" t="s">
        <v>302</v>
      </c>
      <c r="C11" s="762" t="s">
        <v>227</v>
      </c>
      <c r="D11" s="763" t="s">
        <v>303</v>
      </c>
      <c r="E11" s="764" t="s">
        <v>229</v>
      </c>
      <c r="F11" s="765" t="s">
        <v>230</v>
      </c>
    </row>
    <row r="12" spans="1:6" s="773" customFormat="1" ht="9.75" customHeight="1" thickBot="1" thickTop="1">
      <c r="A12" s="767">
        <v>1</v>
      </c>
      <c r="B12" s="768">
        <v>2</v>
      </c>
      <c r="C12" s="769">
        <v>3</v>
      </c>
      <c r="D12" s="770">
        <v>4</v>
      </c>
      <c r="E12" s="771">
        <v>5</v>
      </c>
      <c r="F12" s="772">
        <v>6</v>
      </c>
    </row>
    <row r="13" spans="1:6" s="766" customFormat="1" ht="31.5" customHeight="1" thickBot="1" thickTop="1">
      <c r="A13" s="774" t="s">
        <v>232</v>
      </c>
      <c r="B13" s="775" t="s">
        <v>233</v>
      </c>
      <c r="C13" s="776" t="s">
        <v>304</v>
      </c>
      <c r="D13" s="777">
        <f>D14+D15</f>
        <v>373504</v>
      </c>
      <c r="E13" s="777">
        <f>E14+E15</f>
        <v>-253504</v>
      </c>
      <c r="F13" s="778">
        <f>F14+F15</f>
        <v>120000</v>
      </c>
    </row>
    <row r="14" spans="1:6" s="766" customFormat="1" ht="18.75" customHeight="1" thickTop="1">
      <c r="A14" s="779"/>
      <c r="B14" s="780">
        <v>9570</v>
      </c>
      <c r="C14" s="781" t="s">
        <v>305</v>
      </c>
      <c r="D14" s="732">
        <v>73504</v>
      </c>
      <c r="E14" s="782"/>
      <c r="F14" s="783">
        <f aca="true" t="shared" si="0" ref="F14:F25">D14+E14</f>
        <v>73504</v>
      </c>
    </row>
    <row r="15" spans="1:6" s="766" customFormat="1" ht="34.5" customHeight="1" thickBot="1">
      <c r="A15" s="784"/>
      <c r="B15" s="785" t="s">
        <v>109</v>
      </c>
      <c r="C15" s="786" t="s">
        <v>140</v>
      </c>
      <c r="D15" s="787">
        <v>300000</v>
      </c>
      <c r="E15" s="788">
        <v>-253504</v>
      </c>
      <c r="F15" s="789">
        <f t="shared" si="0"/>
        <v>46496</v>
      </c>
    </row>
    <row r="16" spans="1:6" s="766" customFormat="1" ht="33" customHeight="1" thickBot="1" thickTop="1">
      <c r="A16" s="774" t="s">
        <v>237</v>
      </c>
      <c r="B16" s="775" t="s">
        <v>233</v>
      </c>
      <c r="C16" s="790" t="s">
        <v>306</v>
      </c>
      <c r="D16" s="777">
        <f>D17+D19+D22</f>
        <v>300000</v>
      </c>
      <c r="E16" s="777">
        <f>E17+E19+E22</f>
        <v>-180000</v>
      </c>
      <c r="F16" s="778">
        <f t="shared" si="0"/>
        <v>120000</v>
      </c>
    </row>
    <row r="17" spans="1:6" s="766" customFormat="1" ht="36" customHeight="1" thickTop="1">
      <c r="A17" s="791" t="s">
        <v>239</v>
      </c>
      <c r="B17" s="792"/>
      <c r="C17" s="793" t="s">
        <v>240</v>
      </c>
      <c r="D17" s="794">
        <f>D18</f>
        <v>5000</v>
      </c>
      <c r="E17" s="795"/>
      <c r="F17" s="796">
        <f t="shared" si="0"/>
        <v>5000</v>
      </c>
    </row>
    <row r="18" spans="1:6" s="766" customFormat="1" ht="41.25" customHeight="1">
      <c r="A18" s="797"/>
      <c r="B18" s="785" t="s">
        <v>307</v>
      </c>
      <c r="C18" s="786" t="s">
        <v>308</v>
      </c>
      <c r="D18" s="732">
        <v>5000</v>
      </c>
      <c r="E18" s="782"/>
      <c r="F18" s="783">
        <f t="shared" si="0"/>
        <v>5000</v>
      </c>
    </row>
    <row r="19" spans="1:6" s="766" customFormat="1" ht="36" customHeight="1">
      <c r="A19" s="798" t="s">
        <v>242</v>
      </c>
      <c r="B19" s="799"/>
      <c r="C19" s="800" t="s">
        <v>251</v>
      </c>
      <c r="D19" s="801">
        <f>SUM(D20:D21)</f>
        <v>185000</v>
      </c>
      <c r="E19" s="802">
        <f>SUM(E20:E21)</f>
        <v>-130000</v>
      </c>
      <c r="F19" s="803">
        <f t="shared" si="0"/>
        <v>55000</v>
      </c>
    </row>
    <row r="20" spans="1:6" s="766" customFormat="1" ht="15" customHeight="1">
      <c r="A20" s="804"/>
      <c r="B20" s="785" t="s">
        <v>11</v>
      </c>
      <c r="C20" s="786" t="s">
        <v>10</v>
      </c>
      <c r="D20" s="805">
        <v>5000</v>
      </c>
      <c r="E20" s="782"/>
      <c r="F20" s="783">
        <f t="shared" si="0"/>
        <v>5000</v>
      </c>
    </row>
    <row r="21" spans="1:6" s="766" customFormat="1" ht="54" customHeight="1">
      <c r="A21" s="804"/>
      <c r="B21" s="785" t="s">
        <v>248</v>
      </c>
      <c r="C21" s="806" t="s">
        <v>309</v>
      </c>
      <c r="D21" s="805">
        <v>180000</v>
      </c>
      <c r="E21" s="782">
        <v>-130000</v>
      </c>
      <c r="F21" s="783">
        <f t="shared" si="0"/>
        <v>50000</v>
      </c>
    </row>
    <row r="22" spans="1:6" s="766" customFormat="1" ht="22.5" customHeight="1">
      <c r="A22" s="798" t="s">
        <v>244</v>
      </c>
      <c r="B22" s="799"/>
      <c r="C22" s="807" t="s">
        <v>310</v>
      </c>
      <c r="D22" s="801">
        <f>D24+D23</f>
        <v>110000</v>
      </c>
      <c r="E22" s="801">
        <f>E24+E23</f>
        <v>-50000</v>
      </c>
      <c r="F22" s="803">
        <f t="shared" si="0"/>
        <v>60000</v>
      </c>
    </row>
    <row r="23" spans="1:6" s="766" customFormat="1" ht="18.75" customHeight="1">
      <c r="A23" s="808"/>
      <c r="B23" s="809" t="s">
        <v>11</v>
      </c>
      <c r="C23" s="806" t="s">
        <v>10</v>
      </c>
      <c r="D23" s="787">
        <v>60000</v>
      </c>
      <c r="E23" s="782"/>
      <c r="F23" s="783">
        <f t="shared" si="0"/>
        <v>60000</v>
      </c>
    </row>
    <row r="24" spans="1:6" s="766" customFormat="1" ht="52.5" customHeight="1" thickBot="1">
      <c r="A24" s="784"/>
      <c r="B24" s="810" t="s">
        <v>248</v>
      </c>
      <c r="C24" s="540" t="s">
        <v>249</v>
      </c>
      <c r="D24" s="811">
        <v>50000</v>
      </c>
      <c r="E24" s="788">
        <v>-50000</v>
      </c>
      <c r="F24" s="789">
        <f t="shared" si="0"/>
        <v>0</v>
      </c>
    </row>
    <row r="25" spans="1:6" s="766" customFormat="1" ht="39" customHeight="1" thickBot="1" thickTop="1">
      <c r="A25" s="774" t="s">
        <v>252</v>
      </c>
      <c r="B25" s="812"/>
      <c r="C25" s="813" t="s">
        <v>253</v>
      </c>
      <c r="D25" s="777">
        <f>D13-D16</f>
        <v>73504</v>
      </c>
      <c r="E25" s="777">
        <f>E13-E16</f>
        <v>-73504</v>
      </c>
      <c r="F25" s="778">
        <f t="shared" si="0"/>
        <v>0</v>
      </c>
    </row>
    <row r="26" spans="5:6" s="766" customFormat="1" ht="13.5" thickTop="1">
      <c r="E26" s="814"/>
      <c r="F26" s="814"/>
    </row>
    <row r="27" spans="5:6" s="766" customFormat="1" ht="12.75">
      <c r="E27" s="814"/>
      <c r="F27" s="814"/>
    </row>
    <row r="28" spans="5:6" s="766" customFormat="1" ht="12.75">
      <c r="E28" s="814"/>
      <c r="F28" s="814"/>
    </row>
    <row r="29" spans="5:6" s="766" customFormat="1" ht="12.75">
      <c r="E29" s="814"/>
      <c r="F29" s="814"/>
    </row>
    <row r="30" spans="5:6" s="766" customFormat="1" ht="12.75">
      <c r="E30" s="814"/>
      <c r="F30" s="814"/>
    </row>
    <row r="31" spans="5:6" s="766" customFormat="1" ht="12.75">
      <c r="E31" s="814"/>
      <c r="F31" s="814"/>
    </row>
    <row r="32" spans="5:6" s="766" customFormat="1" ht="12.75">
      <c r="E32" s="814"/>
      <c r="F32" s="814"/>
    </row>
    <row r="33" spans="5:6" s="766" customFormat="1" ht="12.75">
      <c r="E33" s="814"/>
      <c r="F33" s="814"/>
    </row>
    <row r="34" spans="5:6" s="766" customFormat="1" ht="12.75">
      <c r="E34" s="814"/>
      <c r="F34" s="814"/>
    </row>
    <row r="35" spans="5:6" s="766" customFormat="1" ht="12.75">
      <c r="E35" s="814"/>
      <c r="F35" s="814"/>
    </row>
    <row r="36" spans="5:6" s="766" customFormat="1" ht="12.75">
      <c r="E36" s="814"/>
      <c r="F36" s="814"/>
    </row>
    <row r="37" spans="5:6" s="766" customFormat="1" ht="12.75">
      <c r="E37" s="814"/>
      <c r="F37" s="814"/>
    </row>
    <row r="38" spans="5:6" s="766" customFormat="1" ht="12.75">
      <c r="E38" s="814"/>
      <c r="F38" s="814"/>
    </row>
    <row r="39" spans="5:6" s="766" customFormat="1" ht="12.75">
      <c r="E39" s="814"/>
      <c r="F39" s="814"/>
    </row>
    <row r="40" spans="5:6" s="766" customFormat="1" ht="12.75">
      <c r="E40" s="814"/>
      <c r="F40" s="814"/>
    </row>
    <row r="41" spans="5:6" s="766" customFormat="1" ht="12.75">
      <c r="E41" s="814"/>
      <c r="F41" s="814"/>
    </row>
    <row r="42" spans="5:6" s="766" customFormat="1" ht="12.75">
      <c r="E42" s="814"/>
      <c r="F42" s="814"/>
    </row>
    <row r="43" spans="5:6" s="766" customFormat="1" ht="12.75">
      <c r="E43" s="814"/>
      <c r="F43" s="814"/>
    </row>
    <row r="44" spans="5:6" s="766" customFormat="1" ht="12.75">
      <c r="E44" s="814"/>
      <c r="F44" s="814"/>
    </row>
    <row r="45" spans="5:6" s="766" customFormat="1" ht="12.75">
      <c r="E45" s="814"/>
      <c r="F45" s="814"/>
    </row>
    <row r="46" spans="5:6" s="766" customFormat="1" ht="12.75">
      <c r="E46" s="814"/>
      <c r="F46" s="814"/>
    </row>
    <row r="47" spans="5:6" s="766" customFormat="1" ht="12.75">
      <c r="E47" s="814"/>
      <c r="F47" s="814"/>
    </row>
    <row r="48" spans="5:6" s="766" customFormat="1" ht="12.75">
      <c r="E48" s="814"/>
      <c r="F48" s="814"/>
    </row>
    <row r="49" spans="5:6" s="766" customFormat="1" ht="12.75">
      <c r="E49" s="814"/>
      <c r="F49" s="814"/>
    </row>
    <row r="50" spans="5:6" s="766" customFormat="1" ht="12.75">
      <c r="E50" s="814"/>
      <c r="F50" s="814"/>
    </row>
    <row r="51" spans="5:6" s="766" customFormat="1" ht="12.75">
      <c r="E51" s="814"/>
      <c r="F51" s="814"/>
    </row>
    <row r="52" spans="5:6" s="766" customFormat="1" ht="12.75">
      <c r="E52" s="814"/>
      <c r="F52" s="814"/>
    </row>
    <row r="53" spans="5:6" s="766" customFormat="1" ht="12.75">
      <c r="E53" s="814"/>
      <c r="F53" s="814"/>
    </row>
    <row r="54" s="766" customFormat="1" ht="12.75"/>
    <row r="55" s="766" customFormat="1" ht="12.75"/>
    <row r="56" s="766" customFormat="1" ht="12.75"/>
    <row r="57" s="766" customFormat="1" ht="12.75"/>
    <row r="58" s="766" customFormat="1" ht="12.75"/>
    <row r="59" s="766" customFormat="1" ht="12.75"/>
    <row r="60" s="766" customFormat="1" ht="12.75"/>
    <row r="61" s="766" customFormat="1" ht="12.75"/>
    <row r="62" s="766" customFormat="1" ht="12.75"/>
    <row r="63" s="766" customFormat="1" ht="12.75"/>
    <row r="64" s="766" customFormat="1" ht="12.75"/>
    <row r="65" s="766" customFormat="1" ht="12.75"/>
    <row r="66" s="766" customFormat="1" ht="12.75"/>
    <row r="67" s="766" customFormat="1" ht="12.75"/>
    <row r="68" s="766" customFormat="1" ht="12.75"/>
    <row r="69" s="766" customFormat="1" ht="12.75"/>
    <row r="70" s="766" customFormat="1" ht="12.75"/>
    <row r="71" s="766" customFormat="1" ht="12.75"/>
    <row r="72" s="766" customFormat="1" ht="12.75"/>
    <row r="73" s="766" customFormat="1" ht="12.75"/>
    <row r="74" s="766" customFormat="1" ht="12.75"/>
    <row r="75" s="766" customFormat="1" ht="12.75"/>
    <row r="76" s="766" customFormat="1" ht="12.75"/>
    <row r="77" s="766" customFormat="1" ht="12.75"/>
    <row r="78" s="766" customFormat="1" ht="12.75"/>
    <row r="79" s="766" customFormat="1" ht="12.75"/>
    <row r="80" s="766" customFormat="1" ht="12.75"/>
    <row r="81" s="766" customFormat="1" ht="12.75"/>
    <row r="82" s="766" customFormat="1" ht="12.75"/>
    <row r="83" s="766" customFormat="1" ht="12.75"/>
    <row r="84" s="766" customFormat="1" ht="12.75"/>
    <row r="85" s="766" customFormat="1" ht="12.75"/>
    <row r="86" s="766" customFormat="1" ht="12.75"/>
    <row r="87" s="766" customFormat="1" ht="12.75"/>
    <row r="88" s="766" customFormat="1" ht="12.75"/>
  </sheetData>
  <printOptions horizontalCentered="1"/>
  <pageMargins left="0.15748031496062992" right="0.31496062992125984" top="0.8661417322834646" bottom="0.984251968503937" header="0.4330708661417323" footer="0.5118110236220472"/>
  <pageSetup firstPageNumber="17" useFirstPageNumber="1" horizontalDpi="600" verticalDpi="600" orientation="portrait" paperSize="9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2005-10-03T10:52:51Z</cp:lastPrinted>
  <dcterms:created xsi:type="dcterms:W3CDTF">2000-03-17T13:30:26Z</dcterms:created>
  <dcterms:modified xsi:type="dcterms:W3CDTF">2005-10-11T06:33:55Z</dcterms:modified>
  <cp:category/>
  <cp:version/>
  <cp:contentType/>
  <cp:contentStatus/>
</cp:coreProperties>
</file>