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4"/>
  </bookViews>
  <sheets>
    <sheet name="Zal nr 1" sheetId="1" r:id="rId1"/>
    <sheet name="Zal nr 2" sheetId="2" r:id="rId2"/>
    <sheet name="Zal nr 3" sheetId="3" r:id="rId3"/>
    <sheet name="Zal nr 4" sheetId="4" r:id="rId4"/>
    <sheet name="Zal nr 5" sheetId="5" r:id="rId5"/>
  </sheets>
  <definedNames>
    <definedName name="_xlnm.Print_Titles" localSheetId="0">'Zal nr 1'!$8:$10</definedName>
    <definedName name="_xlnm.Print_Titles" localSheetId="1">'Zal nr 2'!$8:$10</definedName>
    <definedName name="_xlnm.Print_Titles" localSheetId="4">'Zal nr 5'!$10:$11</definedName>
  </definedNames>
  <calcPr fullCalcOnLoad="1"/>
</workbook>
</file>

<file path=xl/sharedStrings.xml><?xml version="1.0" encoding="utf-8"?>
<sst xmlns="http://schemas.openxmlformats.org/spreadsheetml/2006/main" count="389" uniqueCount="239">
  <si>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</si>
  <si>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</si>
  <si>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</si>
  <si>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</si>
  <si>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</si>
  <si>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</si>
  <si>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</si>
  <si>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</si>
  <si>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</si>
  <si>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</si>
  <si>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</si>
  <si>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4300</t>
  </si>
  <si>
    <t>GOSPODARKA MIESZKANIOWA</t>
  </si>
  <si>
    <t>ADMINISTRACJA PUBLICZNA</t>
  </si>
  <si>
    <t>Pozostała działalność</t>
  </si>
  <si>
    <t>DOCHODY OD OSÓB PRAWNYCH , OD OSÓB FIZYCZNYCH I OD INNYCH JEDNOSTEK NIE POSIADAJĄCYCH OSOBOWOŚCI PRAWNEJ ORAZ WYDATKI ZWIĄZANE Z ICH POBOREM</t>
  </si>
  <si>
    <t>75616</t>
  </si>
  <si>
    <t>Wpływy z podatku rolnego, podatku leśnego, podatki od spadków i darowizn, podatku od czynności cywilnoprawnych oraz podatków i opłat lokalnych od osób fizycznych</t>
  </si>
  <si>
    <t>0970</t>
  </si>
  <si>
    <t>Wpływy z różnych dochodów</t>
  </si>
  <si>
    <t>OGÓŁEM</t>
  </si>
  <si>
    <t>per saldo</t>
  </si>
  <si>
    <t>Załącznik nr 2 do Uchwały</t>
  </si>
  <si>
    <t>w złotych</t>
  </si>
  <si>
    <t xml:space="preserve">ŹRÓDŁA  POKRYCIA </t>
  </si>
  <si>
    <t>DEFICYTU   BUDŻETOWEGO</t>
  </si>
  <si>
    <t>MIASTA  KOSZALINA</t>
  </si>
  <si>
    <t>NA   2005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</si>
  <si>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</si>
  <si>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</si>
  <si>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</si>
  <si>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</si>
  <si>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</si>
  <si>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</si>
  <si>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</si>
  <si>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Pożyczka z WFOŚiGW</t>
  </si>
  <si>
    <t>Pożyczki z Banku Gospopdarstwa Krajowego na prefinansowanie programów i projektów z udziałem środków pochodzących z funduszy strukturalnych i Funduszu Spójności</t>
  </si>
  <si>
    <t>Usprawnienie układu komunikacyjnego miasta Koszalin -  ul. Władysława IV</t>
  </si>
  <si>
    <t>Przebudowa skrzyżowanie ulic:  Armii Krajowej - Monte Cassino - Franciszkańskiej - Niepodległości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</si>
  <si>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</si>
  <si>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</si>
  <si>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</si>
  <si>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</si>
  <si>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</si>
  <si>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</si>
  <si>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 xml:space="preserve"> - spłata pożyczek  na prefinansowanie programów i projektów z udziałem środków pochodzących z funduszy strukturalnych i Funduszu Spójności - Bank Gospodarstwa Krajowego</t>
  </si>
  <si>
    <t>RAZEM</t>
  </si>
  <si>
    <t xml:space="preserve">DEFICYT BUDŻETOWY </t>
  </si>
  <si>
    <t>75615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</si>
  <si>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</si>
  <si>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</si>
  <si>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</si>
  <si>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0570</t>
  </si>
  <si>
    <t>Grzywny, mandaty i inne kary pieniężne od ludności</t>
  </si>
  <si>
    <t>POMOC SPOŁECZNA</t>
  </si>
  <si>
    <t>Ośrodki wsparcia</t>
  </si>
  <si>
    <t>75618</t>
  </si>
  <si>
    <t>Wpływy z innych  opłat stanowiących dochody jednostek samorządu terytorialnego na podstawie ustaw</t>
  </si>
  <si>
    <t>z dnia 24  listopada  2005 r</t>
  </si>
  <si>
    <t>2390</t>
  </si>
  <si>
    <t>Wpływy do budżetu ze środków specjalnych</t>
  </si>
  <si>
    <t>6010</t>
  </si>
  <si>
    <t>Wydatki na zakup i objęcie akcji oraz wniesienie wkładów do spółek prawa handlowego - KTBS</t>
  </si>
  <si>
    <t>TRANSPORT I ŁĄCZNOŚĆ</t>
  </si>
  <si>
    <t>RWZ</t>
  </si>
  <si>
    <t>OŚWIATA I WYCHOWANIE</t>
  </si>
  <si>
    <t>KS</t>
  </si>
  <si>
    <t>KULTURA I OCHRONA DZIEDZICTWA NARODOWEGO</t>
  </si>
  <si>
    <t>Muzea</t>
  </si>
  <si>
    <t>Dotacja podmiotowa z budżetu dla instytucji kultury</t>
  </si>
  <si>
    <t>Domy i ośrodki kultury</t>
  </si>
  <si>
    <t>OCHRONA ZDROWIA</t>
  </si>
  <si>
    <t>Programy polityki społecznej</t>
  </si>
  <si>
    <t>IK</t>
  </si>
  <si>
    <t>Fn</t>
  </si>
  <si>
    <t>0450</t>
  </si>
  <si>
    <t>Wpływy z opłaty administracyjnej za czynności urzędowe</t>
  </si>
  <si>
    <t>Przedszkola</t>
  </si>
  <si>
    <t>Dotacja podmiotowa z budżetu dla zakładu budżetowego</t>
  </si>
  <si>
    <t>Załącznik nr 1 do Uchwały</t>
  </si>
  <si>
    <t>Licea ogólnokształcące</t>
  </si>
  <si>
    <t>E</t>
  </si>
  <si>
    <t>0750</t>
  </si>
  <si>
    <t>Wydatki inwestycyjne jednostek budżetowych</t>
  </si>
  <si>
    <t>Zakup usług remontowych</t>
  </si>
  <si>
    <t>Zakup usług pozostałych</t>
  </si>
  <si>
    <t>Lokalny transport zbiorowy</t>
  </si>
  <si>
    <t>Dopłaty w spółkach prawa handlowego</t>
  </si>
  <si>
    <t>Dotacja celowa z budżetu dla pozostałych jednostek zaliczanych do sektora finansów publicznych</t>
  </si>
  <si>
    <t xml:space="preserve">Dotacja celowa z budżetu na finansowanie lub dofinansowanie zadań zleconych do realizacji stowarzyszeniom </t>
  </si>
  <si>
    <t>OP</t>
  </si>
  <si>
    <t>Gospodarka gruntami i nieruchomościami</t>
  </si>
  <si>
    <t>Wpływy z różnych opłat</t>
  </si>
  <si>
    <t>0690</t>
  </si>
  <si>
    <t>0760</t>
  </si>
  <si>
    <t>Wpływy z tytułu przekształcenia prawa użytkowania wieczystego przysługującego osobom fizycznym w prawo własności</t>
  </si>
  <si>
    <t>0770</t>
  </si>
  <si>
    <t>Wpływy ze sprzedaży składników majątkowych</t>
  </si>
  <si>
    <t>Zwrot kosztów przygotowania nieruchomości do zbycia</t>
  </si>
  <si>
    <r>
      <t>Dochody z najmu i dzierżawy składników majątkowych skarbu państwa lub jednostek samorządu terytorialnego  oraz innych umów o podobnym charakterze</t>
    </r>
  </si>
  <si>
    <t>4260</t>
  </si>
  <si>
    <t>Zakup energii</t>
  </si>
  <si>
    <t>BRM</t>
  </si>
  <si>
    <t>Zakup materiałów i wyposażenia</t>
  </si>
  <si>
    <t>Drogi publiczne gminne</t>
  </si>
  <si>
    <t xml:space="preserve"> - os. Bukowe drogi</t>
  </si>
  <si>
    <t xml:space="preserve"> - os. Wenedów - drogi</t>
  </si>
  <si>
    <t xml:space="preserve"> - os. Unii Europejskiej - drogi</t>
  </si>
  <si>
    <t xml:space="preserve"> - ul. Kamieniarska</t>
  </si>
  <si>
    <t>Drogi publiczne w miastach na prawach powiatu</t>
  </si>
  <si>
    <t>Wydatki inwestycyjne jednostek budżetowych - ul. Sródmiejska</t>
  </si>
  <si>
    <t>GOSPODARKA KOMUNALNA I OCHRONA ŚRODOWISKA</t>
  </si>
  <si>
    <t>Gospodarka ściekowa i ochrona wód</t>
  </si>
  <si>
    <t>Wydatki inwestycyjne jednostek budżetowych uzbrojenie terenu SSSE-Koszalin</t>
  </si>
  <si>
    <t>Wydatki inwestycyjne jednostek budżetowych - Inwestycyjne inicjatywy społeczne</t>
  </si>
  <si>
    <t>Wydatki inwestycyjne jednostek budżetowych - modernizacja budynku MOK - akustyka</t>
  </si>
  <si>
    <t>Zakup usług pozostałych "Święto Wody"</t>
  </si>
  <si>
    <t>KULTURA FIZYCZNA I SPORT</t>
  </si>
  <si>
    <t>Obiekty sportowe</t>
  </si>
  <si>
    <t>Wydatki na zakup i objęcie akcji oraz wniesienie wkładów do spółek prawa handlowego</t>
  </si>
  <si>
    <t>6050</t>
  </si>
  <si>
    <t>N</t>
  </si>
  <si>
    <t>HANDEL</t>
  </si>
  <si>
    <t>Schroniska dla zwierząt</t>
  </si>
  <si>
    <t>Wydatki na zakupy inwestycyjne jednostek budżetowych</t>
  </si>
  <si>
    <t>ZMIANY   PLANU  DOCHODÓW  I   WYDATKÓW   NA  ZADANIA  WŁASNE  POWIATU W  2005  ROKU</t>
  </si>
  <si>
    <t>Turystyka</t>
  </si>
  <si>
    <t>Środki na dofinansowanie własnych zadań bieżących gmin, pozyskane z innych źródeł</t>
  </si>
  <si>
    <t>Załącznik nr 5  do Uchwały</t>
  </si>
  <si>
    <t xml:space="preserve">                              ZMIANA PLANU PRZYCHODÓW I WYDATKÓW DOCHODÓW WŁASNYCH  </t>
  </si>
  <si>
    <t xml:space="preserve">                                                                                    ZARZĄDU DRÓG MIEJSKICH NA 2005 ROK     </t>
  </si>
  <si>
    <t xml:space="preserve">  </t>
  </si>
  <si>
    <t>Dział, rozdział        §</t>
  </si>
  <si>
    <t>Plan  na 2005 rok</t>
  </si>
  <si>
    <t>Plan na 2005 rok</t>
  </si>
  <si>
    <t>Plan po zmianach na 2005 rok</t>
  </si>
  <si>
    <t>I</t>
  </si>
  <si>
    <t xml:space="preserve">PRZYCHODY OGÓŁEM                               </t>
  </si>
  <si>
    <t>II</t>
  </si>
  <si>
    <t>Stan środków  na początek roku</t>
  </si>
  <si>
    <t>III</t>
  </si>
  <si>
    <t>TRANSPORT  I  ŁĄCZNOŚĆ</t>
  </si>
  <si>
    <t>Drogi publiczne w miastach na prawach powiatu - bez dróg gminnych</t>
  </si>
  <si>
    <t>0580</t>
  </si>
  <si>
    <t>Grzywny, i inne kary pieniężne od osób prawnych i innych jednostek organizacyjnych</t>
  </si>
  <si>
    <t>IV</t>
  </si>
  <si>
    <t>WYDATKI OGÓŁEM</t>
  </si>
  <si>
    <t>Drogi publiczne w miastach w miastach na prawach powiatu - bez dróg gminnych</t>
  </si>
  <si>
    <t>Różne opłaty i składki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</si>
  <si>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</si>
  <si>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</si>
  <si>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</si>
  <si>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</si>
  <si>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</si>
  <si>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</si>
  <si>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</si>
  <si>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</si>
  <si>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</si>
  <si>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</si>
  <si>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</si>
  <si>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</si>
  <si>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</si>
  <si>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</si>
  <si>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</si>
  <si>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Pozostałe odsetki</t>
  </si>
  <si>
    <t>1. Opłaty na rzecz ochrony środowiska</t>
  </si>
  <si>
    <t>2. Odsetki za nieterminowe wpłaty</t>
  </si>
  <si>
    <t>3. Operaty wodnoprawne</t>
  </si>
  <si>
    <t>4. Budowa urządzeń podczyszczających wody opadowe</t>
  </si>
  <si>
    <t>Oczyszczanie miast i wsi</t>
  </si>
  <si>
    <t>Utrzymanie zimowe miasta</t>
  </si>
  <si>
    <t>Utrzymanie zieleni w miastach i gminach</t>
  </si>
  <si>
    <t>Utrzymanie parków i zieleńców</t>
  </si>
  <si>
    <t>V</t>
  </si>
  <si>
    <t>Stan środków na koniec roku (I-IV)</t>
  </si>
  <si>
    <t>ZMIANY W PLANIE FINANSOWYM</t>
  </si>
  <si>
    <t xml:space="preserve">POWIATOWEGO FUNDUSZU GOSPODARKI </t>
  </si>
  <si>
    <t>ZASOBEM GEODEZYJNYM I KARTOGRAFICZNYM</t>
  </si>
  <si>
    <t>W 2005 ROKU</t>
  </si>
  <si>
    <t>Dział
Rozdział
§</t>
  </si>
  <si>
    <t>TREŚĆ</t>
  </si>
  <si>
    <t>PLAN       2005 r.</t>
  </si>
  <si>
    <t>ZMIANY</t>
  </si>
  <si>
    <t>PLAN PO ZMIANACH</t>
  </si>
  <si>
    <t>DZIAŁALNOŚĆ USŁUGOWA</t>
  </si>
  <si>
    <t>Fundusz Gospodarki Zasobem Geodezyjnym i Kartograficznym</t>
  </si>
  <si>
    <t>STAN FUNDUSZU NA POCZĄTEK ROKU</t>
  </si>
  <si>
    <t xml:space="preserve">środki pieniężne </t>
  </si>
  <si>
    <t>należności</t>
  </si>
  <si>
    <t>zobowiązania</t>
  </si>
  <si>
    <t>PRZYCHODY W CIĄGU ROKU</t>
  </si>
  <si>
    <t>Grzywny i inne kary pieniężne od osób prawnych i innych jednostek organizacyjnych</t>
  </si>
  <si>
    <t>0830</t>
  </si>
  <si>
    <t>Wpływy z usług</t>
  </si>
  <si>
    <t>0920</t>
  </si>
  <si>
    <t>2120</t>
  </si>
  <si>
    <t>Dotacje celowe z budżetu państwa na zadania bieżące realizowane przez powiat na podstawie porozumień z organami administracji rządowej</t>
  </si>
  <si>
    <t>PRZYCHODY OGÓŁEM</t>
  </si>
  <si>
    <t>WYDATKI  OGÓŁEM</t>
  </si>
  <si>
    <t>Wydatki bieżące ( własne )</t>
  </si>
  <si>
    <t>Przelewy na CFZG i K i WFZG i K</t>
  </si>
  <si>
    <t>Składki na ubezpieczenia społeczne</t>
  </si>
  <si>
    <t>Składki na Fundusz Pracy</t>
  </si>
  <si>
    <t>Wynagrodzenia bezosobowe</t>
  </si>
  <si>
    <t>Wydatki inwestycyjne</t>
  </si>
  <si>
    <t>Wydatki na zakupy inwestycyjne funduszy celowych</t>
  </si>
  <si>
    <t>STAN ŚRODKÓW OBROTOWYCH  
NA KONIEC ROKU</t>
  </si>
  <si>
    <t>Załącznik nr  4  do Uchwały</t>
  </si>
  <si>
    <t>Wydatki  inwestycyjne jednostek budżetowych</t>
  </si>
  <si>
    <t>Załącznik nr 3 do Uchwały</t>
  </si>
  <si>
    <r>
      <t>Dochody z najmu i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dzierżawy składników majątkowych skarbu państwa lub jednostek samorządu terytorialnego  oraz innych umów o podobnym charakterze</t>
    </r>
  </si>
  <si>
    <t>z dnia 24  listopada  2005 r.</t>
  </si>
  <si>
    <t>ZMIANY   PLANU  DOCHODÓW  I  WYDATKÓW   NA  ZADANIA  WŁASNE   GMINY                                                                      W  2005  ROKU</t>
  </si>
  <si>
    <r>
      <t>Zakup usług pozostałych -</t>
    </r>
    <r>
      <rPr>
        <i/>
        <sz val="10"/>
        <rFont val="Arial Narrow"/>
        <family val="2"/>
      </rPr>
      <t xml:space="preserve"> Zintegrowany plan transportu"</t>
    </r>
  </si>
  <si>
    <r>
      <t>Zakup energii  -</t>
    </r>
    <r>
      <rPr>
        <i/>
        <sz val="10"/>
        <rFont val="Arial Narrow"/>
        <family val="2"/>
      </rPr>
      <t xml:space="preserve"> RO "Wspólny Dom"</t>
    </r>
  </si>
  <si>
    <t>Zakup pomocy naukowych, dydaktycznych i książek</t>
  </si>
  <si>
    <t>Podróże służbowe krajowe</t>
  </si>
  <si>
    <t>Podróże służbowe zagraniczne</t>
  </si>
  <si>
    <t>Środki na dofinansowanie własnych zadań bieżących powiatów, pozyskane z innych źródeł</t>
  </si>
  <si>
    <t>Placówki opiekuńczo  - wychowawcze</t>
  </si>
  <si>
    <t>2820</t>
  </si>
  <si>
    <t>Dotacje celowe z budżetu na finansowanie lub dofinansowanie zadań zleconych do realizacji stowarzyszeniom</t>
  </si>
  <si>
    <t>Zadania w zakresie upowszechniania turystyki</t>
  </si>
  <si>
    <t>RÓŻNE ROZLICZENIA</t>
  </si>
  <si>
    <t>Rezerwy ogólne i celowe</t>
  </si>
  <si>
    <t>4810</t>
  </si>
  <si>
    <t>Rezerwa ogólna 1 % wydatków</t>
  </si>
  <si>
    <t>SZKOLNICTWO WYŻSZE</t>
  </si>
  <si>
    <t>Pozostałe zadania w zakresie kultury</t>
  </si>
  <si>
    <t>Zadania w zakresie kultury fizycznej i sportu</t>
  </si>
  <si>
    <t>E/OP</t>
  </si>
  <si>
    <r>
      <t xml:space="preserve">Dotacje celowe z budżetu na finansowanie lub dofinansowanie kosztów realizacji inwestycji i zakupów inwestycyjnych innych jednostek sektora finansów publicznych </t>
    </r>
    <r>
      <rPr>
        <i/>
        <sz val="11"/>
        <rFont val="Arial Narrow"/>
        <family val="2"/>
      </rPr>
      <t>"Modernizacja obiektu Muzeum " środki z EFRR</t>
    </r>
  </si>
  <si>
    <r>
      <t xml:space="preserve">Dotacje celowe z budżetu na finansowanie lub dofinansowanie kosztów realizacji inwestycji i zakupów inwestycyjnych innych jednostek sektora finansów publicznych - </t>
    </r>
    <r>
      <rPr>
        <i/>
        <sz val="11"/>
        <rFont val="Arial Narrow"/>
        <family val="2"/>
      </rPr>
      <t>dokumentacja techniczna na budowę obiektu dla działu archeologicznego</t>
    </r>
  </si>
  <si>
    <t xml:space="preserve">Nr  XXX / 481 / 2005  </t>
  </si>
  <si>
    <t xml:space="preserve">Nr  XXX /  481 / 2005  </t>
  </si>
  <si>
    <t>Nr XXX / 481 / 2005</t>
  </si>
  <si>
    <t xml:space="preserve">z dnia  24 listopada 2005  r.      </t>
  </si>
  <si>
    <t xml:space="preserve">Nr XXX / 481 / 2005 </t>
  </si>
  <si>
    <t xml:space="preserve">z dnia 24 listopada 2005 r.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</si>
</sst>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33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b/>
      <sz val="10"/>
      <name val="Arial CE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i/>
      <sz val="12"/>
      <name val="Arial Narrow"/>
      <family val="2"/>
    </font>
    <font>
      <i/>
      <sz val="9"/>
      <name val="Arial Narrow"/>
      <family val="2"/>
    </font>
    <font>
      <sz val="12"/>
      <name val="Arial CE"/>
      <family val="2"/>
    </font>
    <font>
      <sz val="10"/>
      <name val="MS Sans Serif"/>
      <family val="0"/>
    </font>
    <font>
      <b/>
      <sz val="12"/>
      <name val="Arial CE"/>
      <family val="2"/>
    </font>
    <font>
      <b/>
      <sz val="13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3"/>
      <name val="Arial CE"/>
      <family val="2"/>
    </font>
    <font>
      <sz val="11"/>
      <name val="Arial CE"/>
      <family val="2"/>
    </font>
    <font>
      <sz val="14"/>
      <name val="Arial Narrow"/>
      <family val="2"/>
    </font>
    <font>
      <b/>
      <i/>
      <sz val="11"/>
      <name val="Arial Narrow"/>
      <family val="2"/>
    </font>
    <font>
      <sz val="16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165" fontId="8" fillId="0" borderId="0" xfId="0" applyNumberFormat="1" applyFont="1" applyAlignment="1">
      <alignment horizontal="centerContinuous"/>
    </xf>
    <xf numFmtId="166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165" fontId="9" fillId="0" borderId="0" xfId="0" applyNumberFormat="1" applyFont="1" applyAlignment="1">
      <alignment horizontal="centerContinuous"/>
    </xf>
    <xf numFmtId="166" fontId="9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3" fontId="7" fillId="0" borderId="22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2" fillId="0" borderId="17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8" xfId="0" applyFont="1" applyBorder="1" applyAlignment="1">
      <alignment vertical="top" wrapText="1"/>
    </xf>
    <xf numFmtId="3" fontId="13" fillId="0" borderId="28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13" fillId="0" borderId="30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9" fontId="3" fillId="0" borderId="3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3" fillId="0" borderId="3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3" fontId="13" fillId="0" borderId="34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3" fontId="13" fillId="0" borderId="8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1" fillId="0" borderId="17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3" fontId="12" fillId="0" borderId="16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3" fontId="1" fillId="0" borderId="4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3" fontId="3" fillId="0" borderId="28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47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17" xfId="0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3" fontId="15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7" fillId="0" borderId="17" xfId="0" applyFont="1" applyBorder="1" applyAlignment="1">
      <alignment vertical="center" wrapText="1"/>
    </xf>
    <xf numFmtId="3" fontId="17" fillId="0" borderId="0" xfId="0" applyNumberFormat="1" applyFont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3" fontId="17" fillId="0" borderId="18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 wrapText="1"/>
    </xf>
    <xf numFmtId="3" fontId="17" fillId="0" borderId="28" xfId="0" applyNumberFormat="1" applyFont="1" applyBorder="1" applyAlignment="1">
      <alignment vertical="center"/>
    </xf>
    <xf numFmtId="3" fontId="15" fillId="0" borderId="46" xfId="0" applyNumberFormat="1" applyFont="1" applyBorder="1" applyAlignment="1">
      <alignment vertical="center"/>
    </xf>
    <xf numFmtId="3" fontId="17" fillId="0" borderId="14" xfId="0" applyNumberFormat="1" applyFont="1" applyBorder="1" applyAlignment="1">
      <alignment vertical="center"/>
    </xf>
    <xf numFmtId="3" fontId="17" fillId="0" borderId="47" xfId="0" applyNumberFormat="1" applyFont="1" applyBorder="1" applyAlignment="1">
      <alignment vertical="center"/>
    </xf>
    <xf numFmtId="3" fontId="17" fillId="0" borderId="48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3" fontId="12" fillId="0" borderId="28" xfId="0" applyNumberFormat="1" applyFont="1" applyBorder="1" applyAlignment="1">
      <alignment vertical="center"/>
    </xf>
    <xf numFmtId="3" fontId="12" fillId="0" borderId="9" xfId="0" applyNumberFormat="1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vertical="center" wrapText="1"/>
    </xf>
    <xf numFmtId="3" fontId="13" fillId="0" borderId="24" xfId="0" applyNumberFormat="1" applyFont="1" applyBorder="1" applyAlignment="1">
      <alignment vertical="center"/>
    </xf>
    <xf numFmtId="3" fontId="13" fillId="0" borderId="49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51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3" fontId="13" fillId="0" borderId="53" xfId="0" applyNumberFormat="1" applyFont="1" applyBorder="1" applyAlignment="1">
      <alignment vertical="center"/>
    </xf>
    <xf numFmtId="0" fontId="7" fillId="0" borderId="21" xfId="0" applyFont="1" applyBorder="1" applyAlignment="1">
      <alignment horizontal="left" vertical="center" wrapText="1"/>
    </xf>
    <xf numFmtId="3" fontId="7" fillId="0" borderId="2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horizontal="right" vertical="center"/>
    </xf>
    <xf numFmtId="0" fontId="3" fillId="0" borderId="0" xfId="17" applyFont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166" fontId="21" fillId="0" borderId="0" xfId="0" applyNumberFormat="1" applyFont="1" applyAlignment="1">
      <alignment horizontal="centerContinuous" vertical="center"/>
    </xf>
    <xf numFmtId="1" fontId="21" fillId="0" borderId="0" xfId="0" applyNumberFormat="1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6" fontId="0" fillId="0" borderId="0" xfId="0" applyNumberFormat="1" applyFont="1" applyBorder="1" applyAlignment="1">
      <alignment horizontal="right" vertical="center"/>
    </xf>
    <xf numFmtId="166" fontId="0" fillId="0" borderId="0" xfId="0" applyNumberFormat="1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166" fontId="23" fillId="0" borderId="56" xfId="0" applyNumberFormat="1" applyFont="1" applyFill="1" applyBorder="1" applyAlignment="1" applyProtection="1">
      <alignment horizontal="center" vertical="center" wrapText="1"/>
      <protection/>
    </xf>
    <xf numFmtId="1" fontId="23" fillId="0" borderId="55" xfId="0" applyNumberFormat="1" applyFont="1" applyFill="1" applyBorder="1" applyAlignment="1" applyProtection="1">
      <alignment horizontal="center" vertical="center" wrapText="1"/>
      <protection/>
    </xf>
    <xf numFmtId="166" fontId="23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1" fontId="24" fillId="0" borderId="58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6" xfId="0" applyNumberFormat="1" applyFont="1" applyFill="1" applyBorder="1" applyAlignment="1" applyProtection="1">
      <alignment horizontal="center" vertical="center" wrapText="1"/>
      <protection/>
    </xf>
    <xf numFmtId="1" fontId="24" fillId="0" borderId="17" xfId="0" applyNumberFormat="1" applyFont="1" applyFill="1" applyBorder="1" applyAlignment="1" applyProtection="1">
      <alignment horizontal="center" vertical="center" wrapText="1"/>
      <protection/>
    </xf>
    <xf numFmtId="1" fontId="24" fillId="0" borderId="59" xfId="0" applyNumberFormat="1" applyFont="1" applyFill="1" applyBorder="1" applyAlignment="1" applyProtection="1">
      <alignment horizontal="center" vertical="center" wrapText="1"/>
      <protection/>
    </xf>
    <xf numFmtId="1" fontId="24" fillId="0" borderId="0" xfId="0" applyNumberFormat="1" applyFont="1" applyAlignment="1">
      <alignment horizontal="center" vertical="center" wrapText="1"/>
    </xf>
    <xf numFmtId="0" fontId="23" fillId="0" borderId="60" xfId="0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 wrapText="1"/>
    </xf>
    <xf numFmtId="3" fontId="20" fillId="0" borderId="9" xfId="0" applyNumberFormat="1" applyFont="1" applyBorder="1" applyAlignment="1">
      <alignment horizontal="right" vertical="center"/>
    </xf>
    <xf numFmtId="1" fontId="20" fillId="0" borderId="8" xfId="0" applyNumberFormat="1" applyFont="1" applyBorder="1" applyAlignment="1">
      <alignment horizontal="right" vertical="center"/>
    </xf>
    <xf numFmtId="3" fontId="20" fillId="0" borderId="61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3" fillId="0" borderId="62" xfId="0" applyFont="1" applyBorder="1" applyAlignment="1">
      <alignment horizontal="center" vertical="center"/>
    </xf>
    <xf numFmtId="0" fontId="23" fillId="0" borderId="51" xfId="0" applyFont="1" applyBorder="1" applyAlignment="1">
      <alignment horizontal="left" vertical="center" wrapText="1"/>
    </xf>
    <xf numFmtId="3" fontId="6" fillId="0" borderId="63" xfId="0" applyNumberFormat="1" applyFont="1" applyBorder="1" applyAlignment="1">
      <alignment horizontal="right" vertical="center"/>
    </xf>
    <xf numFmtId="1" fontId="6" fillId="0" borderId="51" xfId="0" applyNumberFormat="1" applyFont="1" applyBorder="1" applyAlignment="1">
      <alignment horizontal="right" vertical="center"/>
    </xf>
    <xf numFmtId="3" fontId="6" fillId="0" borderId="6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 wrapText="1"/>
    </xf>
    <xf numFmtId="3" fontId="21" fillId="0" borderId="22" xfId="0" applyNumberFormat="1" applyFont="1" applyBorder="1" applyAlignment="1">
      <alignment horizontal="right" vertical="center"/>
    </xf>
    <xf numFmtId="3" fontId="21" fillId="0" borderId="21" xfId="0" applyNumberFormat="1" applyFont="1" applyBorder="1" applyAlignment="1">
      <alignment horizontal="right" vertical="center"/>
    </xf>
    <xf numFmtId="3" fontId="21" fillId="0" borderId="66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59" xfId="0" applyNumberFormat="1" applyFont="1" applyBorder="1" applyAlignment="1">
      <alignment horizontal="right" vertical="center"/>
    </xf>
    <xf numFmtId="49" fontId="0" fillId="0" borderId="58" xfId="0" applyNumberFormat="1" applyFont="1" applyBorder="1" applyAlignment="1">
      <alignment horizontal="center" vertical="center"/>
    </xf>
    <xf numFmtId="0" fontId="0" fillId="0" borderId="43" xfId="0" applyNumberFormat="1" applyFont="1" applyFill="1" applyBorder="1" applyAlignment="1" applyProtection="1">
      <alignment vertical="center" wrapText="1"/>
      <protection/>
    </xf>
    <xf numFmtId="3" fontId="6" fillId="0" borderId="17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3" fillId="0" borderId="58" xfId="0" applyFont="1" applyBorder="1" applyAlignment="1">
      <alignment horizontal="center" vertical="center"/>
    </xf>
    <xf numFmtId="0" fontId="23" fillId="0" borderId="17" xfId="0" applyFont="1" applyBorder="1" applyAlignment="1">
      <alignment vertical="center" wrapText="1"/>
    </xf>
    <xf numFmtId="3" fontId="23" fillId="0" borderId="0" xfId="0" applyNumberFormat="1" applyFont="1" applyBorder="1" applyAlignment="1">
      <alignment horizontal="right" vertical="center"/>
    </xf>
    <xf numFmtId="3" fontId="23" fillId="0" borderId="17" xfId="0" applyNumberFormat="1" applyFont="1" applyBorder="1" applyAlignment="1">
      <alignment horizontal="right" vertical="center"/>
    </xf>
    <xf numFmtId="3" fontId="23" fillId="0" borderId="59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17" xfId="0" applyFont="1" applyBorder="1" applyAlignment="1">
      <alignment horizontal="left" vertical="center" wrapText="1"/>
    </xf>
    <xf numFmtId="3" fontId="0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3" fontId="20" fillId="0" borderId="22" xfId="0" applyNumberFormat="1" applyFont="1" applyBorder="1" applyAlignment="1">
      <alignment horizontal="right" vertical="center"/>
    </xf>
    <xf numFmtId="3" fontId="20" fillId="0" borderId="21" xfId="0" applyNumberFormat="1" applyFont="1" applyBorder="1" applyAlignment="1">
      <alignment horizontal="right" vertical="center"/>
    </xf>
    <xf numFmtId="3" fontId="20" fillId="0" borderId="66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12" fillId="0" borderId="6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3" fontId="12" fillId="0" borderId="17" xfId="0" applyNumberFormat="1" applyFont="1" applyBorder="1" applyAlignment="1">
      <alignment/>
    </xf>
    <xf numFmtId="3" fontId="3" fillId="0" borderId="52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10" fillId="0" borderId="17" xfId="0" applyFont="1" applyBorder="1" applyAlignment="1">
      <alignment/>
    </xf>
    <xf numFmtId="3" fontId="10" fillId="0" borderId="17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0" fontId="28" fillId="0" borderId="17" xfId="0" applyFont="1" applyBorder="1" applyAlignment="1">
      <alignment vertical="center" wrapText="1"/>
    </xf>
    <xf numFmtId="3" fontId="28" fillId="0" borderId="17" xfId="0" applyNumberFormat="1" applyFont="1" applyBorder="1" applyAlignment="1">
      <alignment vertical="center"/>
    </xf>
    <xf numFmtId="0" fontId="12" fillId="0" borderId="17" xfId="0" applyFont="1" applyBorder="1" applyAlignment="1">
      <alignment horizontal="left" vertical="center"/>
    </xf>
    <xf numFmtId="3" fontId="12" fillId="0" borderId="17" xfId="0" applyNumberFormat="1" applyFont="1" applyBorder="1" applyAlignment="1">
      <alignment horizontal="right" vertical="center"/>
    </xf>
    <xf numFmtId="3" fontId="12" fillId="0" borderId="5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/>
    </xf>
    <xf numFmtId="3" fontId="12" fillId="0" borderId="52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3" fillId="0" borderId="35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3" fontId="15" fillId="0" borderId="0" xfId="0" applyNumberFormat="1" applyFont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" fontId="5" fillId="0" borderId="52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67" xfId="0" applyFont="1" applyBorder="1" applyAlignment="1">
      <alignment/>
    </xf>
    <xf numFmtId="0" fontId="7" fillId="0" borderId="22" xfId="0" applyFont="1" applyBorder="1" applyAlignment="1">
      <alignment vertical="center"/>
    </xf>
    <xf numFmtId="3" fontId="7" fillId="0" borderId="22" xfId="0" applyNumberFormat="1" applyFont="1" applyBorder="1" applyAlignment="1">
      <alignment horizontal="centerContinuous" vertical="center"/>
    </xf>
    <xf numFmtId="4" fontId="8" fillId="0" borderId="49" xfId="0" applyNumberFormat="1" applyFont="1" applyBorder="1" applyAlignment="1">
      <alignment horizontal="centerContinuous"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NumberFormat="1" applyFont="1" applyFill="1" applyBorder="1" applyAlignment="1" applyProtection="1">
      <alignment horizontal="centerContinuous"/>
      <protection locked="0"/>
    </xf>
    <xf numFmtId="165" fontId="12" fillId="0" borderId="0" xfId="0" applyNumberFormat="1" applyFont="1" applyFill="1" applyBorder="1" applyAlignment="1" applyProtection="1">
      <alignment horizontal="centerContinuous"/>
      <protection locked="0"/>
    </xf>
    <xf numFmtId="164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wrapText="1"/>
      <protection locked="0"/>
    </xf>
    <xf numFmtId="0" fontId="12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68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69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1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0" xfId="0" applyFont="1" applyBorder="1" applyAlignment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42" xfId="0" applyNumberFormat="1" applyFont="1" applyFill="1" applyBorder="1" applyAlignment="1" applyProtection="1">
      <alignment horizontal="center" vertical="center"/>
      <protection locked="0"/>
    </xf>
    <xf numFmtId="0" fontId="14" fillId="0" borderId="45" xfId="0" applyNumberFormat="1" applyFont="1" applyFill="1" applyBorder="1" applyAlignment="1" applyProtection="1">
      <alignment horizontal="center" vertical="center"/>
      <protection locked="0"/>
    </xf>
    <xf numFmtId="0" fontId="14" fillId="0" borderId="71" xfId="0" applyNumberFormat="1" applyFont="1" applyFill="1" applyBorder="1" applyAlignment="1" applyProtection="1">
      <alignment horizontal="center" vertical="center"/>
      <protection locked="0"/>
    </xf>
    <xf numFmtId="0" fontId="14" fillId="0" borderId="7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3" fillId="0" borderId="67" xfId="0" applyNumberFormat="1" applyFont="1" applyFill="1" applyBorder="1" applyAlignment="1" applyProtection="1">
      <alignment horizontal="centerContinuous" vertical="center"/>
      <protection locked="0"/>
    </xf>
    <xf numFmtId="0" fontId="13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NumberFormat="1" applyFont="1" applyFill="1" applyBorder="1" applyAlignment="1" applyProtection="1">
      <alignment horizontal="center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49" xfId="0" applyNumberFormat="1" applyFont="1" applyFill="1" applyBorder="1" applyAlignment="1" applyProtection="1">
      <alignment horizontal="center" vertical="center"/>
      <protection locked="0"/>
    </xf>
    <xf numFmtId="0" fontId="13" fillId="0" borderId="7" xfId="0" applyNumberFormat="1" applyFont="1" applyFill="1" applyBorder="1" applyAlignment="1" applyProtection="1">
      <alignment horizontal="centerContinuous" vertical="center"/>
      <protection locked="0"/>
    </xf>
    <xf numFmtId="0" fontId="13" fillId="0" borderId="8" xfId="0" applyNumberFormat="1" applyFont="1" applyFill="1" applyBorder="1" applyAlignment="1" applyProtection="1">
      <alignment vertical="center" wrapText="1"/>
      <protection locked="0"/>
    </xf>
    <xf numFmtId="0" fontId="14" fillId="0" borderId="72" xfId="0" applyNumberFormat="1" applyFont="1" applyFill="1" applyBorder="1" applyAlignment="1" applyProtection="1">
      <alignment horizontal="center" vertical="center"/>
      <protection locked="0"/>
    </xf>
    <xf numFmtId="0" fontId="14" fillId="0" borderId="31" xfId="0" applyNumberFormat="1" applyFont="1" applyFill="1" applyBorder="1" applyAlignment="1" applyProtection="1">
      <alignment horizontal="center" vertical="center"/>
      <protection locked="0"/>
    </xf>
    <xf numFmtId="3" fontId="13" fillId="0" borderId="73" xfId="0" applyNumberFormat="1" applyFont="1" applyFill="1" applyBorder="1" applyAlignment="1" applyProtection="1">
      <alignment horizontal="right" vertical="center"/>
      <protection locked="0"/>
    </xf>
    <xf numFmtId="0" fontId="14" fillId="0" borderId="74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Continuous" vertical="center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0" fontId="14" fillId="0" borderId="52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14" xfId="0" applyNumberFormat="1" applyFont="1" applyFill="1" applyBorder="1" applyAlignment="1" applyProtection="1">
      <alignment vertical="center" wrapText="1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42" xfId="0" applyNumberFormat="1" applyFont="1" applyFill="1" applyBorder="1" applyAlignment="1" applyProtection="1">
      <alignment horizontal="center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NumberFormat="1" applyFont="1" applyFill="1" applyBorder="1" applyAlignment="1" applyProtection="1">
      <alignment horizontal="left" vertical="center"/>
      <protection locked="0"/>
    </xf>
    <xf numFmtId="0" fontId="13" fillId="0" borderId="34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49" fontId="2" fillId="0" borderId="41" xfId="0" applyNumberFormat="1" applyFont="1" applyFill="1" applyBorder="1" applyAlignment="1" applyProtection="1">
      <alignment horizontal="centerContinuous" vertical="center"/>
      <protection locked="0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0" fontId="13" fillId="0" borderId="20" xfId="0" applyNumberFormat="1" applyFont="1" applyFill="1" applyBorder="1" applyAlignment="1" applyProtection="1">
      <alignment horizontal="center" vertical="center"/>
      <protection locked="0"/>
    </xf>
    <xf numFmtId="43" fontId="13" fillId="0" borderId="21" xfId="15" applyFont="1" applyFill="1" applyBorder="1" applyAlignment="1" applyProtection="1">
      <alignment horizontal="left" vertical="center" wrapText="1"/>
      <protection locked="0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164" fontId="13" fillId="0" borderId="9" xfId="0" applyNumberFormat="1" applyFont="1" applyFill="1" applyBorder="1" applyAlignment="1" applyProtection="1">
      <alignment horizontal="center" vertical="center"/>
      <protection locked="0"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horizontal="right" vertical="center"/>
      <protection locked="0"/>
    </xf>
    <xf numFmtId="1" fontId="2" fillId="0" borderId="75" xfId="0" applyNumberFormat="1" applyFont="1" applyFill="1" applyBorder="1" applyAlignment="1" applyProtection="1">
      <alignment horizontal="centerContinuous"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3" fontId="2" fillId="0" borderId="70" xfId="0" applyNumberFormat="1" applyFont="1" applyFill="1" applyBorder="1" applyAlignment="1" applyProtection="1">
      <alignment horizontal="right" vertical="center"/>
      <protection locked="0"/>
    </xf>
    <xf numFmtId="1" fontId="2" fillId="0" borderId="35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6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1" fontId="2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37" xfId="0" applyNumberFormat="1" applyFont="1" applyFill="1" applyBorder="1" applyAlignment="1" applyProtection="1">
      <alignment horizontal="right" vertical="center"/>
      <protection locked="0"/>
    </xf>
    <xf numFmtId="3" fontId="2" fillId="0" borderId="76" xfId="0" applyNumberFormat="1" applyFont="1" applyFill="1" applyBorder="1" applyAlignment="1" applyProtection="1">
      <alignment horizontal="right" vertical="center"/>
      <protection locked="0"/>
    </xf>
    <xf numFmtId="0" fontId="7" fillId="0" borderId="67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49" fontId="30" fillId="0" borderId="67" xfId="0" applyNumberFormat="1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3" fontId="30" fillId="0" borderId="22" xfId="0" applyNumberFormat="1" applyFont="1" applyBorder="1" applyAlignment="1">
      <alignment horizontal="centerContinuous" vertical="center"/>
    </xf>
    <xf numFmtId="3" fontId="30" fillId="0" borderId="67" xfId="0" applyNumberFormat="1" applyFont="1" applyBorder="1" applyAlignment="1">
      <alignment horizontal="centerContinuous" vertical="center"/>
    </xf>
    <xf numFmtId="0" fontId="3" fillId="0" borderId="49" xfId="0" applyFont="1" applyBorder="1" applyAlignment="1">
      <alignment horizontal="centerContinuous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3" fillId="0" borderId="2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3" xfId="0" applyNumberFormat="1" applyFont="1" applyFill="1" applyBorder="1" applyAlignment="1" applyProtection="1">
      <alignment horizontal="centerContinuous" vertical="center"/>
      <protection locked="0"/>
    </xf>
    <xf numFmtId="49" fontId="2" fillId="0" borderId="71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1" fillId="0" borderId="4" xfId="0" applyNumberFormat="1" applyFont="1" applyFill="1" applyBorder="1" applyAlignment="1" applyProtection="1">
      <alignment horizontal="center" wrapText="1"/>
      <protection locked="0"/>
    </xf>
    <xf numFmtId="0" fontId="12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77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4" fillId="0" borderId="43" xfId="0" applyNumberFormat="1" applyFont="1" applyFill="1" applyBorder="1" applyAlignment="1" applyProtection="1">
      <alignment horizontal="center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22" xfId="0" applyNumberFormat="1" applyFont="1" applyFill="1" applyBorder="1" applyAlignment="1" applyProtection="1">
      <alignment horizontal="right" vertical="center"/>
      <protection locked="0"/>
    </xf>
    <xf numFmtId="0" fontId="13" fillId="0" borderId="78" xfId="0" applyNumberFormat="1" applyFont="1" applyFill="1" applyBorder="1" applyAlignment="1" applyProtection="1">
      <alignment horizontal="centerContinuous" vertical="center"/>
      <protection locked="0"/>
    </xf>
    <xf numFmtId="0" fontId="13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72" xfId="0" applyNumberFormat="1" applyFont="1" applyFill="1" applyBorder="1" applyAlignment="1" applyProtection="1">
      <alignment horizontal="center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3" fontId="13" fillId="0" borderId="74" xfId="0" applyNumberFormat="1" applyFont="1" applyFill="1" applyBorder="1" applyAlignment="1" applyProtection="1">
      <alignment horizontal="right" vertical="center"/>
      <protection locked="0"/>
    </xf>
    <xf numFmtId="3" fontId="13" fillId="0" borderId="79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0" fontId="2" fillId="0" borderId="35" xfId="0" applyNumberFormat="1" applyFont="1" applyFill="1" applyBorder="1" applyAlignment="1" applyProtection="1">
      <alignment horizontal="centerContinuous" vertical="center"/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6" xfId="0" applyNumberFormat="1" applyFont="1" applyFill="1" applyBorder="1" applyAlignment="1" applyProtection="1">
      <alignment horizontal="center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1" fontId="13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8" xfId="19" applyNumberFormat="1" applyFont="1" applyFill="1" applyBorder="1" applyAlignment="1" applyProtection="1">
      <alignment vertical="center" wrapText="1"/>
      <protection locked="0"/>
    </xf>
    <xf numFmtId="3" fontId="13" fillId="0" borderId="8" xfId="0" applyNumberFormat="1" applyFont="1" applyFill="1" applyBorder="1" applyAlignment="1" applyProtection="1">
      <alignment vertical="center"/>
      <protection locked="0"/>
    </xf>
    <xf numFmtId="3" fontId="13" fillId="0" borderId="53" xfId="0" applyNumberFormat="1" applyFont="1" applyFill="1" applyBorder="1" applyAlignment="1" applyProtection="1">
      <alignment vertical="center"/>
      <protection locked="0"/>
    </xf>
    <xf numFmtId="3" fontId="13" fillId="0" borderId="34" xfId="0" applyNumberFormat="1" applyFont="1" applyFill="1" applyBorder="1" applyAlignment="1" applyProtection="1">
      <alignment vertical="center"/>
      <protection locked="0"/>
    </xf>
    <xf numFmtId="49" fontId="2" fillId="0" borderId="41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1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29" xfId="0" applyNumberFormat="1" applyFont="1" applyFill="1" applyBorder="1" applyAlignment="1" applyProtection="1">
      <alignment horizontal="right" vertical="center"/>
      <protection locked="0"/>
    </xf>
    <xf numFmtId="3" fontId="2" fillId="0" borderId="31" xfId="0" applyNumberFormat="1" applyFont="1" applyFill="1" applyBorder="1" applyAlignment="1" applyProtection="1">
      <alignment horizontal="right" vertical="center"/>
      <protection locked="0"/>
    </xf>
    <xf numFmtId="49" fontId="2" fillId="0" borderId="35" xfId="0" applyNumberFormat="1" applyFont="1" applyFill="1" applyBorder="1" applyAlignment="1" applyProtection="1">
      <alignment horizontal="centerContinuous" vertical="center"/>
      <protection locked="0"/>
    </xf>
    <xf numFmtId="49" fontId="2" fillId="0" borderId="80" xfId="0" applyNumberFormat="1" applyFont="1" applyFill="1" applyBorder="1" applyAlignment="1" applyProtection="1">
      <alignment horizontal="centerContinuous" vertical="center"/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46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13" fillId="0" borderId="67" xfId="0" applyNumberFormat="1" applyFont="1" applyFill="1" applyBorder="1" applyAlignment="1" applyProtection="1">
      <alignment horizontal="center" vertical="center"/>
      <protection locked="0"/>
    </xf>
    <xf numFmtId="49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53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49" fontId="2" fillId="0" borderId="71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42" xfId="0" applyNumberFormat="1" applyFont="1" applyFill="1" applyBorder="1" applyAlignment="1" applyProtection="1">
      <alignment horizontal="center" vertical="center"/>
      <protection locked="0"/>
    </xf>
    <xf numFmtId="3" fontId="2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81" xfId="0" applyNumberFormat="1" applyFont="1" applyFill="1" applyBorder="1" applyAlignment="1" applyProtection="1">
      <alignment vertical="center"/>
      <protection locked="0"/>
    </xf>
    <xf numFmtId="49" fontId="13" fillId="0" borderId="7" xfId="0" applyNumberFormat="1" applyFont="1" applyFill="1" applyBorder="1" applyAlignment="1" applyProtection="1">
      <alignment horizontal="centerContinuous" vertical="center"/>
      <protection locked="0"/>
    </xf>
    <xf numFmtId="0" fontId="13" fillId="0" borderId="9" xfId="0" applyNumberFormat="1" applyFont="1" applyFill="1" applyBorder="1" applyAlignment="1" applyProtection="1">
      <alignment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3" fontId="13" fillId="0" borderId="49" xfId="0" applyNumberFormat="1" applyFont="1" applyFill="1" applyBorder="1" applyAlignment="1" applyProtection="1">
      <alignment vertical="center"/>
      <protection locked="0"/>
    </xf>
    <xf numFmtId="0" fontId="2" fillId="0" borderId="43" xfId="0" applyNumberFormat="1" applyFont="1" applyFill="1" applyBorder="1" applyAlignment="1" applyProtection="1">
      <alignment vertical="center" wrapText="1"/>
      <protection locked="0"/>
    </xf>
    <xf numFmtId="49" fontId="2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8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0" fontId="13" fillId="0" borderId="36" xfId="0" applyNumberFormat="1" applyFont="1" applyFill="1" applyBorder="1" applyAlignment="1" applyProtection="1">
      <alignment horizontal="center" vertical="center"/>
      <protection locked="0"/>
    </xf>
    <xf numFmtId="43" fontId="13" fillId="0" borderId="4" xfId="15" applyFont="1" applyFill="1" applyBorder="1" applyAlignment="1" applyProtection="1">
      <alignment horizontal="left" vertical="center" wrapText="1"/>
      <protection locked="0"/>
    </xf>
    <xf numFmtId="0" fontId="13" fillId="0" borderId="72" xfId="0" applyNumberFormat="1" applyFont="1" applyFill="1" applyBorder="1" applyAlignment="1" applyProtection="1">
      <alignment vertical="center" wrapText="1"/>
      <protection locked="0"/>
    </xf>
    <xf numFmtId="3" fontId="2" fillId="0" borderId="70" xfId="0" applyNumberFormat="1" applyFont="1" applyFill="1" applyBorder="1" applyAlignment="1" applyProtection="1">
      <alignment vertical="center"/>
      <protection locked="0"/>
    </xf>
    <xf numFmtId="1" fontId="13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7" xfId="19" applyNumberFormat="1" applyFont="1" applyFill="1" applyBorder="1" applyAlignment="1" applyProtection="1">
      <alignment vertical="center" wrapText="1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1" fontId="13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21" xfId="19" applyNumberFormat="1" applyFont="1" applyFill="1" applyBorder="1" applyAlignment="1" applyProtection="1">
      <alignment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1" fontId="13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4" xfId="19" applyNumberFormat="1" applyFont="1" applyFill="1" applyBorder="1" applyAlignment="1" applyProtection="1">
      <alignment vertical="center" wrapText="1"/>
      <protection locked="0"/>
    </xf>
    <xf numFmtId="0" fontId="13" fillId="0" borderId="72" xfId="0" applyNumberFormat="1" applyFont="1" applyFill="1" applyBorder="1" applyAlignment="1" applyProtection="1">
      <alignment horizontal="center" vertical="center"/>
      <protection locked="0"/>
    </xf>
    <xf numFmtId="3" fontId="13" fillId="0" borderId="30" xfId="0" applyNumberFormat="1" applyFont="1" applyFill="1" applyBorder="1" applyAlignment="1" applyProtection="1">
      <alignment vertical="center"/>
      <protection locked="0"/>
    </xf>
    <xf numFmtId="3" fontId="13" fillId="0" borderId="31" xfId="0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centerContinuous" vertical="center"/>
      <protection locked="0"/>
    </xf>
    <xf numFmtId="0" fontId="2" fillId="0" borderId="46" xfId="0" applyNumberFormat="1" applyFont="1" applyFill="1" applyBorder="1" applyAlignment="1" applyProtection="1">
      <alignment vertical="center" wrapText="1"/>
      <protection locked="0"/>
    </xf>
    <xf numFmtId="0" fontId="13" fillId="0" borderId="23" xfId="0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73" xfId="0" applyNumberFormat="1" applyFont="1" applyFill="1" applyBorder="1" applyAlignment="1" applyProtection="1">
      <alignment horizontal="centerContinuous" vertical="center"/>
      <protection locked="0"/>
    </xf>
    <xf numFmtId="0" fontId="2" fillId="0" borderId="72" xfId="0" applyNumberFormat="1" applyFont="1" applyFill="1" applyBorder="1" applyAlignment="1" applyProtection="1">
      <alignment horizontal="center" vertical="center"/>
      <protection locked="0"/>
    </xf>
    <xf numFmtId="3" fontId="2" fillId="0" borderId="74" xfId="0" applyNumberFormat="1" applyFont="1" applyFill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13" fillId="0" borderId="74" xfId="0" applyNumberFormat="1" applyFont="1" applyFill="1" applyBorder="1" applyAlignment="1" applyProtection="1">
      <alignment vertical="center"/>
      <protection locked="0"/>
    </xf>
    <xf numFmtId="0" fontId="2" fillId="0" borderId="75" xfId="0" applyNumberFormat="1" applyFont="1" applyFill="1" applyBorder="1" applyAlignment="1" applyProtection="1">
      <alignment horizontal="centerContinuous" vertical="center"/>
      <protection locked="0"/>
    </xf>
    <xf numFmtId="0" fontId="13" fillId="0" borderId="75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2" xfId="0" applyNumberFormat="1" applyFont="1" applyFill="1" applyBorder="1" applyAlignment="1" applyProtection="1">
      <alignment vertical="center" wrapText="1"/>
      <protection locked="0"/>
    </xf>
    <xf numFmtId="0" fontId="2" fillId="0" borderId="42" xfId="0" applyNumberFormat="1" applyFont="1" applyFill="1" applyBorder="1" applyAlignment="1" applyProtection="1">
      <alignment vertical="center" wrapText="1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0" fontId="2" fillId="0" borderId="17" xfId="0" applyNumberFormat="1" applyFont="1" applyFill="1" applyBorder="1" applyAlignment="1" applyProtection="1">
      <alignment vertical="center" wrapText="1"/>
      <protection locked="0"/>
    </xf>
    <xf numFmtId="0" fontId="2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43" fontId="13" fillId="0" borderId="2" xfId="15" applyFont="1" applyFill="1" applyBorder="1" applyAlignment="1" applyProtection="1">
      <alignment horizontal="left" vertical="center" wrapText="1"/>
      <protection locked="0"/>
    </xf>
    <xf numFmtId="0" fontId="13" fillId="0" borderId="29" xfId="0" applyNumberFormat="1" applyFont="1" applyFill="1" applyBorder="1" applyAlignment="1" applyProtection="1">
      <alignment vertical="center" wrapText="1"/>
      <protection locked="0"/>
    </xf>
    <xf numFmtId="164" fontId="2" fillId="0" borderId="42" xfId="19" applyNumberFormat="1" applyFont="1" applyFill="1" applyBorder="1" applyAlignment="1" applyProtection="1">
      <alignment vertical="center" wrapText="1"/>
      <protection locked="0"/>
    </xf>
    <xf numFmtId="164" fontId="2" fillId="0" borderId="43" xfId="0" applyNumberFormat="1" applyFont="1" applyFill="1" applyBorder="1" applyAlignment="1" applyProtection="1">
      <alignment horizontal="center" vertical="center"/>
      <protection locked="0"/>
    </xf>
    <xf numFmtId="3" fontId="30" fillId="0" borderId="23" xfId="0" applyNumberFormat="1" applyFont="1" applyBorder="1" applyAlignment="1">
      <alignment horizontal="centerContinuous" vertical="center"/>
    </xf>
    <xf numFmtId="3" fontId="30" fillId="0" borderId="49" xfId="0" applyNumberFormat="1" applyFont="1" applyBorder="1" applyAlignment="1">
      <alignment horizontal="centerContinuous" vertical="center"/>
    </xf>
    <xf numFmtId="0" fontId="31" fillId="0" borderId="0" xfId="0" applyFont="1" applyAlignment="1">
      <alignment/>
    </xf>
    <xf numFmtId="1" fontId="2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8" xfId="19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8" fillId="0" borderId="36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3" fontId="17" fillId="0" borderId="16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2" fillId="0" borderId="12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39" xfId="0" applyNumberFormat="1" applyFont="1" applyBorder="1" applyAlignment="1">
      <alignment horizontal="right" vertical="center"/>
    </xf>
    <xf numFmtId="3" fontId="4" fillId="0" borderId="40" xfId="0" applyNumberFormat="1" applyFont="1" applyBorder="1" applyAlignment="1">
      <alignment horizontal="right" vertical="center"/>
    </xf>
    <xf numFmtId="0" fontId="21" fillId="0" borderId="21" xfId="0" applyFont="1" applyBorder="1" applyAlignment="1">
      <alignment horizontal="center" vertical="center" wrapText="1"/>
    </xf>
    <xf numFmtId="0" fontId="15" fillId="0" borderId="41" xfId="0" applyNumberFormat="1" applyFont="1" applyFill="1" applyBorder="1" applyAlignment="1" applyProtection="1">
      <alignment horizontal="centerContinuous" vertical="center"/>
      <protection locked="0"/>
    </xf>
    <xf numFmtId="0" fontId="15" fillId="0" borderId="16" xfId="0" applyNumberFormat="1" applyFont="1" applyFill="1" applyBorder="1" applyAlignment="1" applyProtection="1">
      <alignment vertical="center" wrapText="1"/>
      <protection locked="0"/>
    </xf>
    <xf numFmtId="164" fontId="3" fillId="0" borderId="16" xfId="0" applyNumberFormat="1" applyFont="1" applyFill="1" applyBorder="1" applyAlignment="1" applyProtection="1">
      <alignment horizontal="center" vertical="center"/>
      <protection locked="0"/>
    </xf>
    <xf numFmtId="3" fontId="3" fillId="0" borderId="17" xfId="0" applyNumberFormat="1" applyFont="1" applyFill="1" applyBorder="1" applyAlignment="1" applyProtection="1">
      <alignment horizontal="right" vertical="center"/>
      <protection locked="0"/>
    </xf>
    <xf numFmtId="3" fontId="3" fillId="0" borderId="52" xfId="0" applyNumberFormat="1" applyFont="1" applyFill="1" applyBorder="1" applyAlignment="1" applyProtection="1">
      <alignment horizontal="right" vertical="center"/>
      <protection locked="0"/>
    </xf>
    <xf numFmtId="3" fontId="15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41" xfId="0" applyNumberFormat="1" applyFont="1" applyFill="1" applyBorder="1" applyAlignment="1" applyProtection="1">
      <alignment horizontal="centerContinuous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7" xfId="0" applyNumberFormat="1" applyFont="1" applyFill="1" applyBorder="1" applyAlignment="1" applyProtection="1">
      <alignment vertical="center" wrapText="1"/>
      <protection locked="0"/>
    </xf>
    <xf numFmtId="0" fontId="2" fillId="0" borderId="43" xfId="0" applyNumberFormat="1" applyFont="1" applyFill="1" applyBorder="1" applyAlignment="1" applyProtection="1">
      <alignment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left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3" xfId="0" applyNumberFormat="1" applyFont="1" applyFill="1" applyBorder="1" applyAlignment="1" applyProtection="1">
      <alignment horizontal="center"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3" fontId="13" fillId="0" borderId="79" xfId="0" applyNumberFormat="1" applyFont="1" applyFill="1" applyBorder="1" applyAlignment="1" applyProtection="1">
      <alignment vertical="center"/>
      <protection locked="0"/>
    </xf>
    <xf numFmtId="3" fontId="13" fillId="0" borderId="73" xfId="0" applyNumberFormat="1" applyFont="1" applyFill="1" applyBorder="1" applyAlignment="1" applyProtection="1">
      <alignment vertical="center"/>
      <protection locked="0"/>
    </xf>
    <xf numFmtId="164" fontId="13" fillId="0" borderId="21" xfId="0" applyNumberFormat="1" applyFont="1" applyFill="1" applyBorder="1" applyAlignment="1" applyProtection="1">
      <alignment horizontal="center" vertical="center"/>
      <protection locked="0"/>
    </xf>
    <xf numFmtId="164" fontId="13" fillId="0" borderId="29" xfId="0" applyNumberFormat="1" applyFont="1" applyFill="1" applyBorder="1" applyAlignment="1" applyProtection="1">
      <alignment vertical="center"/>
      <protection locked="0"/>
    </xf>
    <xf numFmtId="164" fontId="2" fillId="0" borderId="17" xfId="0" applyNumberFormat="1" applyFont="1" applyFill="1" applyBorder="1" applyAlignment="1" applyProtection="1">
      <alignment vertical="center"/>
      <protection locked="0"/>
    </xf>
    <xf numFmtId="3" fontId="13" fillId="0" borderId="39" xfId="0" applyNumberFormat="1" applyFont="1" applyFill="1" applyBorder="1" applyAlignment="1" applyProtection="1">
      <alignment vertical="center"/>
      <protection locked="0"/>
    </xf>
    <xf numFmtId="3" fontId="13" fillId="0" borderId="17" xfId="0" applyNumberFormat="1" applyFont="1" applyFill="1" applyBorder="1" applyAlignment="1" applyProtection="1">
      <alignment vertical="center"/>
      <protection locked="0"/>
    </xf>
    <xf numFmtId="3" fontId="13" fillId="0" borderId="52" xfId="0" applyNumberFormat="1" applyFont="1" applyFill="1" applyBorder="1" applyAlignment="1" applyProtection="1">
      <alignment vertical="center"/>
      <protection locked="0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3" fontId="13" fillId="0" borderId="29" xfId="0" applyNumberFormat="1" applyFont="1" applyFill="1" applyBorder="1" applyAlignment="1" applyProtection="1">
      <alignment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164" fontId="2" fillId="0" borderId="17" xfId="0" applyNumberFormat="1" applyFont="1" applyFill="1" applyBorder="1" applyAlignment="1" applyProtection="1">
      <alignment horizontal="center" vertical="center"/>
      <protection locked="0"/>
    </xf>
    <xf numFmtId="164" fontId="13" fillId="0" borderId="29" xfId="0" applyNumberFormat="1" applyFont="1" applyFill="1" applyBorder="1" applyAlignment="1" applyProtection="1">
      <alignment horizontal="center" vertical="center"/>
      <protection locked="0"/>
    </xf>
    <xf numFmtId="164" fontId="13" fillId="0" borderId="17" xfId="0" applyNumberFormat="1" applyFont="1" applyFill="1" applyBorder="1" applyAlignment="1" applyProtection="1">
      <alignment horizontal="center" vertical="center"/>
      <protection locked="0"/>
    </xf>
    <xf numFmtId="164" fontId="13" fillId="0" borderId="3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2" xfId="19" applyNumberFormat="1" applyFont="1" applyFill="1" applyBorder="1" applyAlignment="1" applyProtection="1">
      <alignment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73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Continuous" vertical="center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27" xfId="0" applyNumberFormat="1" applyFont="1" applyFill="1" applyBorder="1" applyAlignment="1" applyProtection="1">
      <alignment horizontal="centerContinuous" vertical="center"/>
      <protection locked="0"/>
    </xf>
    <xf numFmtId="43" fontId="13" fillId="0" borderId="23" xfId="15" applyFont="1" applyFill="1" applyBorder="1" applyAlignment="1" applyProtection="1">
      <alignment horizontal="left" vertical="center" wrapText="1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G5" sqref="G5"/>
    </sheetView>
  </sheetViews>
  <sheetFormatPr defaultColWidth="9.00390625" defaultRowHeight="12.75"/>
  <cols>
    <col min="1" max="1" width="8.00390625" style="304" customWidth="1"/>
    <col min="2" max="2" width="34.75390625" style="304" customWidth="1"/>
    <col min="3" max="3" width="6.625" style="304" customWidth="1"/>
    <col min="4" max="4" width="11.25390625" style="304" customWidth="1"/>
    <col min="5" max="5" width="11.375" style="304" customWidth="1"/>
    <col min="6" max="6" width="11.875" style="304" customWidth="1"/>
    <col min="7" max="7" width="11.25390625" style="304" customWidth="1"/>
    <col min="8" max="16384" width="10.00390625" style="304" customWidth="1"/>
  </cols>
  <sheetData>
    <row r="1" spans="4:7" ht="12.75" customHeight="1">
      <c r="D1" s="417"/>
      <c r="E1" s="417"/>
      <c r="F1" s="1" t="s">
        <v>79</v>
      </c>
      <c r="G1" s="305"/>
    </row>
    <row r="2" spans="1:7" ht="12.75" customHeight="1">
      <c r="A2" s="306"/>
      <c r="B2" s="307"/>
      <c r="C2" s="308"/>
      <c r="D2" s="418"/>
      <c r="E2" s="418"/>
      <c r="F2" s="261" t="s">
        <v>233</v>
      </c>
      <c r="G2" s="314"/>
    </row>
    <row r="3" spans="1:7" ht="12.75" customHeight="1">
      <c r="A3" s="306"/>
      <c r="B3" s="307"/>
      <c r="C3" s="308"/>
      <c r="D3" s="418"/>
      <c r="E3" s="418"/>
      <c r="F3" s="261" t="s">
        <v>0</v>
      </c>
      <c r="G3" s="314"/>
    </row>
    <row r="4" spans="1:7" ht="12.75" customHeight="1">
      <c r="A4" s="306"/>
      <c r="B4" s="307"/>
      <c r="C4" s="308"/>
      <c r="D4" s="418"/>
      <c r="E4" s="418"/>
      <c r="F4" s="261" t="s">
        <v>211</v>
      </c>
      <c r="G4" s="314"/>
    </row>
    <row r="5" spans="1:7" ht="12" customHeight="1">
      <c r="A5" s="306"/>
      <c r="B5" s="307"/>
      <c r="C5" s="308"/>
      <c r="D5" s="418"/>
      <c r="E5" s="418"/>
      <c r="F5" s="261"/>
      <c r="G5" s="314"/>
    </row>
    <row r="6" spans="1:7" s="313" customFormat="1" ht="36">
      <c r="A6" s="309" t="s">
        <v>212</v>
      </c>
      <c r="B6" s="310"/>
      <c r="C6" s="311"/>
      <c r="D6" s="312"/>
      <c r="E6" s="312"/>
      <c r="F6" s="312"/>
      <c r="G6" s="312"/>
    </row>
    <row r="7" spans="1:7" s="313" customFormat="1" ht="15" customHeight="1" thickBot="1">
      <c r="A7" s="309"/>
      <c r="B7" s="310"/>
      <c r="C7" s="311"/>
      <c r="D7" s="312"/>
      <c r="E7" s="312"/>
      <c r="F7" s="312"/>
      <c r="G7" s="312" t="s">
        <v>1</v>
      </c>
    </row>
    <row r="8" spans="1:7" s="321" customFormat="1" ht="26.25" thickTop="1">
      <c r="A8" s="315" t="s">
        <v>2</v>
      </c>
      <c r="B8" s="316" t="s">
        <v>3</v>
      </c>
      <c r="C8" s="419" t="s">
        <v>4</v>
      </c>
      <c r="D8" s="420" t="s">
        <v>5</v>
      </c>
      <c r="E8" s="421"/>
      <c r="F8" s="422" t="s">
        <v>6</v>
      </c>
      <c r="G8" s="421"/>
    </row>
    <row r="9" spans="1:7" s="321" customFormat="1" ht="15" customHeight="1">
      <c r="A9" s="322" t="s">
        <v>7</v>
      </c>
      <c r="B9" s="323"/>
      <c r="C9" s="423" t="s">
        <v>8</v>
      </c>
      <c r="D9" s="424" t="s">
        <v>9</v>
      </c>
      <c r="E9" s="325" t="s">
        <v>10</v>
      </c>
      <c r="F9" s="424" t="s">
        <v>9</v>
      </c>
      <c r="G9" s="425" t="s">
        <v>10</v>
      </c>
    </row>
    <row r="10" spans="1:7" s="333" customFormat="1" ht="13.5" customHeight="1" thickBot="1">
      <c r="A10" s="331">
        <v>1</v>
      </c>
      <c r="B10" s="426">
        <v>2</v>
      </c>
      <c r="C10" s="329">
        <v>3</v>
      </c>
      <c r="D10" s="426">
        <v>4</v>
      </c>
      <c r="E10" s="332">
        <v>5</v>
      </c>
      <c r="F10" s="426">
        <v>6</v>
      </c>
      <c r="G10" s="330">
        <v>7</v>
      </c>
    </row>
    <row r="11" spans="1:7" s="333" customFormat="1" ht="16.5" customHeight="1" thickBot="1" thickTop="1">
      <c r="A11" s="334">
        <v>500</v>
      </c>
      <c r="B11" s="335" t="s">
        <v>122</v>
      </c>
      <c r="C11" s="353" t="s">
        <v>73</v>
      </c>
      <c r="D11" s="427"/>
      <c r="E11" s="428"/>
      <c r="F11" s="429"/>
      <c r="G11" s="355">
        <f>G12</f>
        <v>10700</v>
      </c>
    </row>
    <row r="12" spans="1:7" s="333" customFormat="1" ht="16.5" customHeight="1" thickTop="1">
      <c r="A12" s="430">
        <v>50095</v>
      </c>
      <c r="B12" s="431" t="s">
        <v>14</v>
      </c>
      <c r="C12" s="432"/>
      <c r="D12" s="433"/>
      <c r="E12" s="434"/>
      <c r="F12" s="435"/>
      <c r="G12" s="436">
        <f>G13+G14</f>
        <v>10700</v>
      </c>
    </row>
    <row r="13" spans="1:7" s="333" customFormat="1" ht="15" customHeight="1">
      <c r="A13" s="437">
        <v>4270</v>
      </c>
      <c r="B13" s="438" t="s">
        <v>84</v>
      </c>
      <c r="C13" s="439"/>
      <c r="D13" s="440"/>
      <c r="E13" s="441"/>
      <c r="F13" s="442"/>
      <c r="G13" s="373">
        <v>2700</v>
      </c>
    </row>
    <row r="14" spans="1:7" s="333" customFormat="1" ht="15" customHeight="1" thickBot="1">
      <c r="A14" s="437">
        <v>4300</v>
      </c>
      <c r="B14" s="438" t="s">
        <v>85</v>
      </c>
      <c r="C14" s="439"/>
      <c r="D14" s="440"/>
      <c r="E14" s="441"/>
      <c r="F14" s="442"/>
      <c r="G14" s="373">
        <v>8000</v>
      </c>
    </row>
    <row r="15" spans="1:7" s="333" customFormat="1" ht="18" customHeight="1" thickBot="1" thickTop="1">
      <c r="A15" s="334">
        <v>600</v>
      </c>
      <c r="B15" s="335" t="s">
        <v>63</v>
      </c>
      <c r="C15" s="353"/>
      <c r="D15" s="427"/>
      <c r="E15" s="428"/>
      <c r="F15" s="429">
        <f>F24+F18</f>
        <v>617000</v>
      </c>
      <c r="G15" s="355">
        <f>G16</f>
        <v>130000</v>
      </c>
    </row>
    <row r="16" spans="1:7" s="333" customFormat="1" ht="17.25" customHeight="1" thickTop="1">
      <c r="A16" s="430">
        <v>60004</v>
      </c>
      <c r="B16" s="431" t="s">
        <v>86</v>
      </c>
      <c r="C16" s="432" t="s">
        <v>73</v>
      </c>
      <c r="D16" s="433"/>
      <c r="E16" s="434"/>
      <c r="F16" s="435"/>
      <c r="G16" s="436">
        <f>G17</f>
        <v>130000</v>
      </c>
    </row>
    <row r="17" spans="1:7" s="333" customFormat="1" ht="15.75" customHeight="1">
      <c r="A17" s="437">
        <v>4150</v>
      </c>
      <c r="B17" s="438" t="s">
        <v>87</v>
      </c>
      <c r="C17" s="439"/>
      <c r="D17" s="440"/>
      <c r="E17" s="441"/>
      <c r="F17" s="442"/>
      <c r="G17" s="373">
        <v>130000</v>
      </c>
    </row>
    <row r="18" spans="1:7" s="333" customFormat="1" ht="14.25" customHeight="1">
      <c r="A18" s="340">
        <v>60016</v>
      </c>
      <c r="B18" s="341" t="s">
        <v>104</v>
      </c>
      <c r="C18" s="385" t="s">
        <v>73</v>
      </c>
      <c r="D18" s="443"/>
      <c r="E18" s="444"/>
      <c r="F18" s="445">
        <f>F19</f>
        <v>367000</v>
      </c>
      <c r="G18" s="365"/>
    </row>
    <row r="19" spans="1:7" s="333" customFormat="1" ht="21.75" customHeight="1">
      <c r="A19" s="346">
        <v>6050</v>
      </c>
      <c r="B19" s="489" t="s">
        <v>208</v>
      </c>
      <c r="C19" s="439"/>
      <c r="D19" s="440"/>
      <c r="E19" s="441"/>
      <c r="F19" s="446">
        <f>SUM(F20:F23)</f>
        <v>367000</v>
      </c>
      <c r="G19" s="373"/>
    </row>
    <row r="20" spans="1:7" s="1" customFormat="1" ht="13.5" customHeight="1">
      <c r="A20" s="564"/>
      <c r="B20" s="565" t="s">
        <v>105</v>
      </c>
      <c r="C20" s="566"/>
      <c r="D20" s="567"/>
      <c r="E20" s="568"/>
      <c r="F20" s="569">
        <v>46000</v>
      </c>
      <c r="G20" s="570"/>
    </row>
    <row r="21" spans="1:7" s="1" customFormat="1" ht="13.5" customHeight="1">
      <c r="A21" s="564"/>
      <c r="B21" s="565" t="s">
        <v>106</v>
      </c>
      <c r="C21" s="566"/>
      <c r="D21" s="567"/>
      <c r="E21" s="568"/>
      <c r="F21" s="569">
        <v>100000</v>
      </c>
      <c r="G21" s="570"/>
    </row>
    <row r="22" spans="1:7" s="1" customFormat="1" ht="13.5" customHeight="1">
      <c r="A22" s="564"/>
      <c r="B22" s="565" t="s">
        <v>107</v>
      </c>
      <c r="C22" s="566"/>
      <c r="D22" s="567"/>
      <c r="E22" s="568"/>
      <c r="F22" s="569">
        <v>175000</v>
      </c>
      <c r="G22" s="570"/>
    </row>
    <row r="23" spans="1:7" s="1" customFormat="1" ht="13.5" customHeight="1">
      <c r="A23" s="564"/>
      <c r="B23" s="565" t="s">
        <v>108</v>
      </c>
      <c r="C23" s="566"/>
      <c r="D23" s="567"/>
      <c r="E23" s="568"/>
      <c r="F23" s="569">
        <v>46000</v>
      </c>
      <c r="G23" s="570"/>
    </row>
    <row r="24" spans="1:7" s="333" customFormat="1" ht="16.5" customHeight="1">
      <c r="A24" s="447">
        <v>60095</v>
      </c>
      <c r="B24" s="448" t="s">
        <v>14</v>
      </c>
      <c r="C24" s="385" t="s">
        <v>64</v>
      </c>
      <c r="D24" s="449"/>
      <c r="E24" s="450"/>
      <c r="F24" s="451">
        <f>F25</f>
        <v>250000</v>
      </c>
      <c r="G24" s="386"/>
    </row>
    <row r="25" spans="1:7" s="333" customFormat="1" ht="32.25" customHeight="1" thickBot="1">
      <c r="A25" s="452" t="s">
        <v>11</v>
      </c>
      <c r="B25" s="438" t="s">
        <v>213</v>
      </c>
      <c r="C25" s="378"/>
      <c r="D25" s="440"/>
      <c r="E25" s="441"/>
      <c r="F25" s="453">
        <v>250000</v>
      </c>
      <c r="G25" s="373"/>
    </row>
    <row r="26" spans="1:7" s="333" customFormat="1" ht="16.5" customHeight="1" thickBot="1" thickTop="1">
      <c r="A26" s="334">
        <v>630</v>
      </c>
      <c r="B26" s="335" t="s">
        <v>126</v>
      </c>
      <c r="C26" s="336"/>
      <c r="D26" s="427"/>
      <c r="E26" s="455">
        <f>E29+E27</f>
        <v>5000</v>
      </c>
      <c r="F26" s="590">
        <f>F27+F29</f>
        <v>4000</v>
      </c>
      <c r="G26" s="456"/>
    </row>
    <row r="27" spans="1:7" s="333" customFormat="1" ht="35.25" customHeight="1" thickTop="1">
      <c r="A27" s="340">
        <v>63003</v>
      </c>
      <c r="B27" s="341" t="s">
        <v>222</v>
      </c>
      <c r="C27" s="509" t="s">
        <v>90</v>
      </c>
      <c r="D27" s="433"/>
      <c r="E27" s="434"/>
      <c r="F27" s="591">
        <f>F28</f>
        <v>4000</v>
      </c>
      <c r="G27" s="458"/>
    </row>
    <row r="28" spans="1:7" s="333" customFormat="1" ht="46.5" customHeight="1">
      <c r="A28" s="452" t="s">
        <v>220</v>
      </c>
      <c r="B28" s="438" t="s">
        <v>221</v>
      </c>
      <c r="C28" s="348"/>
      <c r="D28" s="440"/>
      <c r="E28" s="441"/>
      <c r="F28" s="453">
        <v>4000</v>
      </c>
      <c r="G28" s="373"/>
    </row>
    <row r="29" spans="1:7" s="333" customFormat="1" ht="18.75" customHeight="1">
      <c r="A29" s="340">
        <v>63095</v>
      </c>
      <c r="B29" s="341" t="s">
        <v>14</v>
      </c>
      <c r="C29" s="358" t="s">
        <v>64</v>
      </c>
      <c r="D29" s="443"/>
      <c r="E29" s="472">
        <f>E30</f>
        <v>5000</v>
      </c>
      <c r="F29" s="480"/>
      <c r="G29" s="365"/>
    </row>
    <row r="30" spans="1:7" s="333" customFormat="1" ht="38.25" customHeight="1" thickBot="1">
      <c r="A30" s="346">
        <v>2701</v>
      </c>
      <c r="B30" s="347" t="s">
        <v>127</v>
      </c>
      <c r="C30" s="348"/>
      <c r="D30" s="440"/>
      <c r="E30" s="441">
        <v>5000</v>
      </c>
      <c r="F30" s="453"/>
      <c r="G30" s="373"/>
    </row>
    <row r="31" spans="1:7" s="356" customFormat="1" ht="21.75" customHeight="1" thickBot="1" thickTop="1">
      <c r="A31" s="334">
        <v>700</v>
      </c>
      <c r="B31" s="335" t="s">
        <v>12</v>
      </c>
      <c r="C31" s="353"/>
      <c r="D31" s="427">
        <f>D32+D39</f>
        <v>520000</v>
      </c>
      <c r="E31" s="428">
        <f>E32+E39</f>
        <v>520000</v>
      </c>
      <c r="F31" s="429">
        <f>F32+F39</f>
        <v>3410000</v>
      </c>
      <c r="G31" s="355"/>
    </row>
    <row r="32" spans="1:7" s="356" customFormat="1" ht="29.25" customHeight="1" thickTop="1">
      <c r="A32" s="430">
        <v>70005</v>
      </c>
      <c r="B32" s="431" t="s">
        <v>91</v>
      </c>
      <c r="C32" s="432" t="s">
        <v>121</v>
      </c>
      <c r="D32" s="433">
        <f>SUM(D33:D38)</f>
        <v>520000</v>
      </c>
      <c r="E32" s="434">
        <f>SUM(E33:E38)</f>
        <v>520000</v>
      </c>
      <c r="F32" s="435">
        <f>SUM(F33:F38)</f>
        <v>140000</v>
      </c>
      <c r="G32" s="436"/>
    </row>
    <row r="33" spans="1:7" s="366" customFormat="1" ht="21" customHeight="1">
      <c r="A33" s="459" t="s">
        <v>93</v>
      </c>
      <c r="B33" s="438" t="s">
        <v>92</v>
      </c>
      <c r="C33" s="439"/>
      <c r="D33" s="440">
        <v>140000</v>
      </c>
      <c r="E33" s="441"/>
      <c r="F33" s="442"/>
      <c r="G33" s="373"/>
    </row>
    <row r="34" spans="1:7" s="366" customFormat="1" ht="64.5" customHeight="1">
      <c r="A34" s="459" t="s">
        <v>82</v>
      </c>
      <c r="B34" s="347" t="s">
        <v>99</v>
      </c>
      <c r="C34" s="439"/>
      <c r="D34" s="440">
        <v>150000</v>
      </c>
      <c r="E34" s="441"/>
      <c r="F34" s="442"/>
      <c r="G34" s="373"/>
    </row>
    <row r="35" spans="1:7" s="366" customFormat="1" ht="51" customHeight="1">
      <c r="A35" s="460" t="s">
        <v>94</v>
      </c>
      <c r="B35" s="461" t="s">
        <v>95</v>
      </c>
      <c r="C35" s="462"/>
      <c r="D35" s="463">
        <v>200000</v>
      </c>
      <c r="E35" s="464"/>
      <c r="F35" s="465"/>
      <c r="G35" s="466"/>
    </row>
    <row r="36" spans="1:7" s="366" customFormat="1" ht="32.25" customHeight="1">
      <c r="A36" s="459" t="s">
        <v>96</v>
      </c>
      <c r="B36" s="438" t="s">
        <v>97</v>
      </c>
      <c r="C36" s="439"/>
      <c r="D36" s="440"/>
      <c r="E36" s="441">
        <v>520000</v>
      </c>
      <c r="F36" s="442"/>
      <c r="G36" s="373"/>
    </row>
    <row r="37" spans="1:7" s="366" customFormat="1" ht="28.5" customHeight="1">
      <c r="A37" s="459" t="s">
        <v>18</v>
      </c>
      <c r="B37" s="438" t="s">
        <v>98</v>
      </c>
      <c r="C37" s="439"/>
      <c r="D37" s="440">
        <v>30000</v>
      </c>
      <c r="E37" s="441"/>
      <c r="F37" s="442"/>
      <c r="G37" s="373"/>
    </row>
    <row r="38" spans="1:7" s="366" customFormat="1" ht="18" customHeight="1">
      <c r="A38" s="460" t="s">
        <v>11</v>
      </c>
      <c r="B38" s="461" t="s">
        <v>85</v>
      </c>
      <c r="C38" s="462"/>
      <c r="D38" s="463"/>
      <c r="E38" s="464"/>
      <c r="F38" s="465">
        <v>140000</v>
      </c>
      <c r="G38" s="466"/>
    </row>
    <row r="39" spans="1:7" s="366" customFormat="1" ht="15.75" customHeight="1">
      <c r="A39" s="447">
        <v>70095</v>
      </c>
      <c r="B39" s="448" t="s">
        <v>14</v>
      </c>
      <c r="C39" s="385" t="s">
        <v>73</v>
      </c>
      <c r="D39" s="449"/>
      <c r="E39" s="450"/>
      <c r="F39" s="451">
        <f>SUM(F40:F41)</f>
        <v>3270000</v>
      </c>
      <c r="G39" s="386"/>
    </row>
    <row r="40" spans="1:7" s="366" customFormat="1" ht="47.25" customHeight="1">
      <c r="A40" s="452" t="s">
        <v>61</v>
      </c>
      <c r="B40" s="438" t="s">
        <v>62</v>
      </c>
      <c r="C40" s="378"/>
      <c r="D40" s="440"/>
      <c r="E40" s="441"/>
      <c r="F40" s="453">
        <v>3200000</v>
      </c>
      <c r="G40" s="373"/>
    </row>
    <row r="41" spans="1:7" s="366" customFormat="1" ht="15.75" customHeight="1" thickBot="1">
      <c r="A41" s="467" t="s">
        <v>120</v>
      </c>
      <c r="B41" s="438" t="s">
        <v>83</v>
      </c>
      <c r="C41" s="372"/>
      <c r="D41" s="440"/>
      <c r="E41" s="441"/>
      <c r="F41" s="453">
        <v>70000</v>
      </c>
      <c r="G41" s="373"/>
    </row>
    <row r="42" spans="1:7" s="356" customFormat="1" ht="18" thickBot="1" thickTop="1">
      <c r="A42" s="334">
        <v>750</v>
      </c>
      <c r="B42" s="335" t="s">
        <v>13</v>
      </c>
      <c r="C42" s="353"/>
      <c r="D42" s="427"/>
      <c r="E42" s="428"/>
      <c r="F42" s="429">
        <f>F43</f>
        <v>5000</v>
      </c>
      <c r="G42" s="355">
        <f>G43</f>
        <v>15000</v>
      </c>
    </row>
    <row r="43" spans="1:7" s="366" customFormat="1" ht="15.75" customHeight="1" thickTop="1">
      <c r="A43" s="447">
        <v>75095</v>
      </c>
      <c r="B43" s="448" t="s">
        <v>14</v>
      </c>
      <c r="C43" s="385"/>
      <c r="D43" s="449"/>
      <c r="E43" s="450"/>
      <c r="F43" s="451">
        <f>F44</f>
        <v>5000</v>
      </c>
      <c r="G43" s="386">
        <f>G44+G45</f>
        <v>15000</v>
      </c>
    </row>
    <row r="44" spans="1:7" s="366" customFormat="1" ht="16.5">
      <c r="A44" s="452" t="s">
        <v>100</v>
      </c>
      <c r="B44" s="438" t="s">
        <v>214</v>
      </c>
      <c r="C44" s="378" t="s">
        <v>102</v>
      </c>
      <c r="D44" s="440"/>
      <c r="E44" s="441"/>
      <c r="F44" s="453">
        <v>5000</v>
      </c>
      <c r="G44" s="373"/>
    </row>
    <row r="45" spans="1:7" s="366" customFormat="1" ht="17.25" thickBot="1">
      <c r="A45" s="467" t="s">
        <v>11</v>
      </c>
      <c r="B45" s="438" t="s">
        <v>85</v>
      </c>
      <c r="C45" s="378" t="s">
        <v>64</v>
      </c>
      <c r="D45" s="440"/>
      <c r="E45" s="441"/>
      <c r="F45" s="453"/>
      <c r="G45" s="373">
        <v>15000</v>
      </c>
    </row>
    <row r="46" spans="1:7" s="356" customFormat="1" ht="82.5" customHeight="1" thickBot="1" thickTop="1">
      <c r="A46" s="468">
        <v>756</v>
      </c>
      <c r="B46" s="335" t="s">
        <v>15</v>
      </c>
      <c r="C46" s="353" t="s">
        <v>74</v>
      </c>
      <c r="D46" s="427">
        <f>D47+D49+D51</f>
        <v>230700</v>
      </c>
      <c r="E46" s="428">
        <f>E47+E49+E51</f>
        <v>150000</v>
      </c>
      <c r="F46" s="429"/>
      <c r="G46" s="355"/>
    </row>
    <row r="47" spans="1:7" s="366" customFormat="1" ht="82.5" customHeight="1" thickTop="1">
      <c r="A47" s="469" t="s">
        <v>48</v>
      </c>
      <c r="B47" s="470" t="s">
        <v>49</v>
      </c>
      <c r="C47" s="385"/>
      <c r="D47" s="471">
        <f>D48</f>
        <v>230000</v>
      </c>
      <c r="E47" s="472"/>
      <c r="F47" s="473"/>
      <c r="G47" s="386"/>
    </row>
    <row r="48" spans="1:7" s="366" customFormat="1" ht="18.75" customHeight="1">
      <c r="A48" s="474" t="s">
        <v>50</v>
      </c>
      <c r="B48" s="475" t="s">
        <v>51</v>
      </c>
      <c r="C48" s="476"/>
      <c r="D48" s="477">
        <v>230000</v>
      </c>
      <c r="E48" s="390"/>
      <c r="F48" s="478"/>
      <c r="G48" s="389"/>
    </row>
    <row r="49" spans="1:7" s="366" customFormat="1" ht="76.5" customHeight="1">
      <c r="A49" s="469" t="s">
        <v>16</v>
      </c>
      <c r="B49" s="470" t="s">
        <v>17</v>
      </c>
      <c r="C49" s="479"/>
      <c r="D49" s="443"/>
      <c r="E49" s="359">
        <f>E50</f>
        <v>150000</v>
      </c>
      <c r="F49" s="480"/>
      <c r="G49" s="481"/>
    </row>
    <row r="50" spans="1:7" s="366" customFormat="1" ht="18.75" customHeight="1">
      <c r="A50" s="474" t="s">
        <v>50</v>
      </c>
      <c r="B50" s="475" t="s">
        <v>51</v>
      </c>
      <c r="C50" s="362"/>
      <c r="D50" s="477"/>
      <c r="E50" s="363">
        <v>150000</v>
      </c>
      <c r="F50" s="482"/>
      <c r="G50" s="389"/>
    </row>
    <row r="51" spans="1:7" s="366" customFormat="1" ht="46.5" customHeight="1">
      <c r="A51" s="483" t="s">
        <v>56</v>
      </c>
      <c r="B51" s="484" t="s">
        <v>57</v>
      </c>
      <c r="C51" s="485"/>
      <c r="D51" s="471">
        <f>D52</f>
        <v>700</v>
      </c>
      <c r="E51" s="359"/>
      <c r="F51" s="451"/>
      <c r="G51" s="386"/>
    </row>
    <row r="52" spans="1:7" s="366" customFormat="1" ht="33" customHeight="1" thickBot="1">
      <c r="A52" s="374" t="s">
        <v>75</v>
      </c>
      <c r="B52" s="347" t="s">
        <v>76</v>
      </c>
      <c r="C52" s="586"/>
      <c r="D52" s="440">
        <v>700</v>
      </c>
      <c r="E52" s="373"/>
      <c r="F52" s="453"/>
      <c r="G52" s="486"/>
    </row>
    <row r="53" spans="1:7" s="366" customFormat="1" ht="18" customHeight="1" thickBot="1" thickTop="1">
      <c r="A53" s="468">
        <v>758</v>
      </c>
      <c r="B53" s="335" t="s">
        <v>223</v>
      </c>
      <c r="C53" s="505" t="s">
        <v>74</v>
      </c>
      <c r="D53" s="454"/>
      <c r="E53" s="516"/>
      <c r="F53" s="506">
        <f>SUM(F54)</f>
        <v>11200</v>
      </c>
      <c r="G53" s="587"/>
    </row>
    <row r="54" spans="1:7" s="366" customFormat="1" ht="17.25" customHeight="1" thickTop="1">
      <c r="A54" s="608">
        <v>75818</v>
      </c>
      <c r="B54" s="585" t="s">
        <v>224</v>
      </c>
      <c r="C54" s="519"/>
      <c r="D54" s="457"/>
      <c r="E54" s="520"/>
      <c r="F54" s="592">
        <f>SUM(F55)</f>
        <v>11200</v>
      </c>
      <c r="G54" s="588"/>
    </row>
    <row r="55" spans="1:7" s="366" customFormat="1" ht="22.5" customHeight="1" thickBot="1">
      <c r="A55" s="452" t="s">
        <v>225</v>
      </c>
      <c r="B55" s="438" t="s">
        <v>226</v>
      </c>
      <c r="C55" s="376"/>
      <c r="D55" s="440"/>
      <c r="E55" s="441"/>
      <c r="F55" s="589">
        <v>11200</v>
      </c>
      <c r="G55" s="502"/>
    </row>
    <row r="56" spans="1:7" s="356" customFormat="1" ht="18" thickBot="1" thickTop="1">
      <c r="A56" s="414">
        <v>801</v>
      </c>
      <c r="B56" s="352" t="s">
        <v>65</v>
      </c>
      <c r="C56" s="353"/>
      <c r="D56" s="487"/>
      <c r="E56" s="488">
        <f>E59</f>
        <v>40909</v>
      </c>
      <c r="F56" s="338">
        <f>F57+F59</f>
        <v>4000</v>
      </c>
      <c r="G56" s="428">
        <f>G57+G59</f>
        <v>515810</v>
      </c>
    </row>
    <row r="57" spans="1:7" s="356" customFormat="1" ht="17.25" thickTop="1">
      <c r="A57" s="415">
        <v>80104</v>
      </c>
      <c r="B57" s="357" t="s">
        <v>77</v>
      </c>
      <c r="C57" s="358" t="s">
        <v>81</v>
      </c>
      <c r="D57" s="471"/>
      <c r="E57" s="472"/>
      <c r="F57" s="360"/>
      <c r="G57" s="359">
        <f>G58</f>
        <v>276821</v>
      </c>
    </row>
    <row r="58" spans="1:7" s="366" customFormat="1" ht="29.25" customHeight="1">
      <c r="A58" s="610">
        <v>2510</v>
      </c>
      <c r="B58" s="611" t="s">
        <v>78</v>
      </c>
      <c r="C58" s="479"/>
      <c r="D58" s="443"/>
      <c r="E58" s="444"/>
      <c r="F58" s="612"/>
      <c r="G58" s="444">
        <v>276821</v>
      </c>
    </row>
    <row r="59" spans="1:7" s="356" customFormat="1" ht="18" customHeight="1">
      <c r="A59" s="340">
        <v>80195</v>
      </c>
      <c r="B59" s="341" t="s">
        <v>14</v>
      </c>
      <c r="C59" s="358" t="s">
        <v>230</v>
      </c>
      <c r="D59" s="471"/>
      <c r="E59" s="472">
        <f>E60</f>
        <v>40909</v>
      </c>
      <c r="F59" s="360">
        <f>SUM(F60:F68)</f>
        <v>4000</v>
      </c>
      <c r="G59" s="472">
        <f>SUM(G62:G68)</f>
        <v>238989</v>
      </c>
    </row>
    <row r="60" spans="1:7" s="576" customFormat="1" ht="30.75" customHeight="1">
      <c r="A60" s="571">
        <v>2705</v>
      </c>
      <c r="B60" s="578" t="s">
        <v>127</v>
      </c>
      <c r="C60" s="572"/>
      <c r="D60" s="573"/>
      <c r="E60" s="574">
        <v>40909</v>
      </c>
      <c r="F60" s="575"/>
      <c r="G60" s="574"/>
    </row>
    <row r="61" spans="1:7" s="576" customFormat="1" ht="49.5" customHeight="1">
      <c r="A61" s="452" t="s">
        <v>220</v>
      </c>
      <c r="B61" s="438" t="s">
        <v>221</v>
      </c>
      <c r="C61" s="572" t="s">
        <v>90</v>
      </c>
      <c r="D61" s="573"/>
      <c r="E61" s="574"/>
      <c r="F61" s="575">
        <v>4000</v>
      </c>
      <c r="G61" s="574"/>
    </row>
    <row r="62" spans="1:7" s="576" customFormat="1" ht="18" customHeight="1">
      <c r="A62" s="571">
        <v>4215</v>
      </c>
      <c r="B62" s="579" t="s">
        <v>103</v>
      </c>
      <c r="C62" s="572"/>
      <c r="D62" s="573"/>
      <c r="E62" s="574"/>
      <c r="F62" s="575"/>
      <c r="G62" s="574">
        <v>5219</v>
      </c>
    </row>
    <row r="63" spans="1:7" s="576" customFormat="1" ht="30.75" customHeight="1">
      <c r="A63" s="571">
        <v>4245</v>
      </c>
      <c r="B63" s="500" t="s">
        <v>215</v>
      </c>
      <c r="C63" s="572"/>
      <c r="D63" s="573"/>
      <c r="E63" s="574"/>
      <c r="F63" s="575"/>
      <c r="G63" s="574">
        <v>2400</v>
      </c>
    </row>
    <row r="64" spans="1:7" s="576" customFormat="1" ht="18" customHeight="1">
      <c r="A64" s="571">
        <v>4305</v>
      </c>
      <c r="B64" s="438" t="s">
        <v>85</v>
      </c>
      <c r="C64" s="572"/>
      <c r="D64" s="573"/>
      <c r="E64" s="574"/>
      <c r="F64" s="575"/>
      <c r="G64" s="574">
        <v>3050</v>
      </c>
    </row>
    <row r="65" spans="1:7" s="576" customFormat="1" ht="18" customHeight="1">
      <c r="A65" s="571">
        <v>4415</v>
      </c>
      <c r="B65" s="528" t="s">
        <v>216</v>
      </c>
      <c r="C65" s="572"/>
      <c r="D65" s="573"/>
      <c r="E65" s="574"/>
      <c r="F65" s="575"/>
      <c r="G65" s="574">
        <v>606</v>
      </c>
    </row>
    <row r="66" spans="1:7" s="576" customFormat="1" ht="18" customHeight="1">
      <c r="A66" s="571">
        <v>4425</v>
      </c>
      <c r="B66" s="528" t="s">
        <v>217</v>
      </c>
      <c r="C66" s="572"/>
      <c r="D66" s="573"/>
      <c r="E66" s="574"/>
      <c r="F66" s="575"/>
      <c r="G66" s="574">
        <v>29484</v>
      </c>
    </row>
    <row r="67" spans="1:7" s="576" customFormat="1" ht="18" customHeight="1">
      <c r="A67" s="571">
        <v>4435</v>
      </c>
      <c r="B67" s="577" t="s">
        <v>148</v>
      </c>
      <c r="C67" s="572"/>
      <c r="D67" s="573"/>
      <c r="E67" s="574"/>
      <c r="F67" s="575"/>
      <c r="G67" s="574">
        <v>150</v>
      </c>
    </row>
    <row r="68" spans="1:7" s="366" customFormat="1" ht="17.25" customHeight="1" thickBot="1">
      <c r="A68" s="490" t="s">
        <v>120</v>
      </c>
      <c r="B68" s="375" t="s">
        <v>208</v>
      </c>
      <c r="C68" s="491"/>
      <c r="D68" s="492"/>
      <c r="E68" s="399"/>
      <c r="F68" s="493"/>
      <c r="G68" s="494">
        <v>198080</v>
      </c>
    </row>
    <row r="69" spans="1:7" s="366" customFormat="1" ht="18.75" customHeight="1" thickBot="1" thickTop="1">
      <c r="A69" s="414">
        <v>803</v>
      </c>
      <c r="B69" s="352" t="s">
        <v>227</v>
      </c>
      <c r="C69" s="593" t="s">
        <v>90</v>
      </c>
      <c r="D69" s="492"/>
      <c r="E69" s="399"/>
      <c r="F69" s="596">
        <f>F70</f>
        <v>6000</v>
      </c>
      <c r="G69" s="494"/>
    </row>
    <row r="70" spans="1:7" s="366" customFormat="1" ht="20.25" customHeight="1" thickTop="1">
      <c r="A70" s="340">
        <v>80395</v>
      </c>
      <c r="B70" s="341" t="s">
        <v>14</v>
      </c>
      <c r="C70" s="594"/>
      <c r="D70" s="457"/>
      <c r="E70" s="520"/>
      <c r="F70" s="510">
        <f>SUM(F71)</f>
        <v>6000</v>
      </c>
      <c r="G70" s="588"/>
    </row>
    <row r="71" spans="1:7" s="366" customFormat="1" ht="52.5" customHeight="1" thickBot="1">
      <c r="A71" s="452" t="s">
        <v>220</v>
      </c>
      <c r="B71" s="438" t="s">
        <v>221</v>
      </c>
      <c r="C71" s="595"/>
      <c r="D71" s="492"/>
      <c r="E71" s="399"/>
      <c r="F71" s="493">
        <v>6000</v>
      </c>
      <c r="G71" s="494"/>
    </row>
    <row r="72" spans="1:7" s="356" customFormat="1" ht="18" thickBot="1" thickTop="1">
      <c r="A72" s="495">
        <v>851</v>
      </c>
      <c r="B72" s="496" t="s">
        <v>71</v>
      </c>
      <c r="C72" s="353"/>
      <c r="D72" s="487"/>
      <c r="E72" s="488"/>
      <c r="F72" s="338"/>
      <c r="G72" s="428">
        <f>G73+G75</f>
        <v>72500</v>
      </c>
    </row>
    <row r="73" spans="1:7" s="356" customFormat="1" ht="18" customHeight="1" thickTop="1">
      <c r="A73" s="430">
        <v>85149</v>
      </c>
      <c r="B73" s="497" t="s">
        <v>72</v>
      </c>
      <c r="C73" s="358" t="s">
        <v>66</v>
      </c>
      <c r="D73" s="471"/>
      <c r="E73" s="472"/>
      <c r="F73" s="360"/>
      <c r="G73" s="359">
        <f>G74</f>
        <v>60000</v>
      </c>
    </row>
    <row r="74" spans="1:7" s="366" customFormat="1" ht="48" customHeight="1">
      <c r="A74" s="538">
        <v>2800</v>
      </c>
      <c r="B74" s="539" t="s">
        <v>88</v>
      </c>
      <c r="C74" s="385"/>
      <c r="D74" s="443"/>
      <c r="E74" s="444"/>
      <c r="F74" s="540"/>
      <c r="G74" s="527">
        <v>60000</v>
      </c>
    </row>
    <row r="75" spans="1:7" s="356" customFormat="1" ht="14.25" customHeight="1">
      <c r="A75" s="499">
        <v>85195</v>
      </c>
      <c r="B75" s="448" t="s">
        <v>14</v>
      </c>
      <c r="C75" s="385" t="s">
        <v>90</v>
      </c>
      <c r="D75" s="471"/>
      <c r="E75" s="472"/>
      <c r="F75" s="473"/>
      <c r="G75" s="450">
        <f>G76</f>
        <v>12500</v>
      </c>
    </row>
    <row r="76" spans="1:7" s="366" customFormat="1" ht="48.75" customHeight="1" thickBot="1">
      <c r="A76" s="391">
        <v>2820</v>
      </c>
      <c r="B76" s="500" t="s">
        <v>89</v>
      </c>
      <c r="C76" s="439"/>
      <c r="D76" s="440"/>
      <c r="E76" s="441"/>
      <c r="F76" s="501"/>
      <c r="G76" s="502">
        <v>12500</v>
      </c>
    </row>
    <row r="77" spans="1:7" s="366" customFormat="1" ht="18" thickBot="1" thickTop="1">
      <c r="A77" s="503">
        <v>852</v>
      </c>
      <c r="B77" s="504" t="s">
        <v>54</v>
      </c>
      <c r="C77" s="505"/>
      <c r="D77" s="427">
        <f>D78</f>
        <v>8705</v>
      </c>
      <c r="E77" s="428">
        <f>E78</f>
        <v>8705</v>
      </c>
      <c r="F77" s="506">
        <f>F78+F81</f>
        <v>22000</v>
      </c>
      <c r="G77" s="488"/>
    </row>
    <row r="78" spans="1:7" s="366" customFormat="1" ht="17.25" thickTop="1">
      <c r="A78" s="507">
        <v>85203</v>
      </c>
      <c r="B78" s="508" t="s">
        <v>55</v>
      </c>
      <c r="C78" s="509" t="s">
        <v>66</v>
      </c>
      <c r="D78" s="433">
        <f>D79+D80</f>
        <v>8705</v>
      </c>
      <c r="E78" s="434">
        <f>E79+E80</f>
        <v>8705</v>
      </c>
      <c r="F78" s="510"/>
      <c r="G78" s="511"/>
    </row>
    <row r="79" spans="1:7" s="366" customFormat="1" ht="18" customHeight="1">
      <c r="A79" s="374" t="s">
        <v>18</v>
      </c>
      <c r="B79" s="347" t="s">
        <v>19</v>
      </c>
      <c r="C79" s="376"/>
      <c r="D79" s="440">
        <v>8705</v>
      </c>
      <c r="E79" s="441"/>
      <c r="F79" s="501"/>
      <c r="G79" s="486"/>
    </row>
    <row r="80" spans="1:7" s="366" customFormat="1" ht="18" customHeight="1">
      <c r="A80" s="512" t="s">
        <v>59</v>
      </c>
      <c r="B80" s="513" t="s">
        <v>60</v>
      </c>
      <c r="C80" s="376"/>
      <c r="D80" s="440"/>
      <c r="E80" s="441">
        <v>8705</v>
      </c>
      <c r="F80" s="501"/>
      <c r="G80" s="502"/>
    </row>
    <row r="81" spans="1:7" s="366" customFormat="1" ht="15.75" customHeight="1">
      <c r="A81" s="507">
        <v>85295</v>
      </c>
      <c r="B81" s="508" t="s">
        <v>14</v>
      </c>
      <c r="C81" s="358" t="s">
        <v>90</v>
      </c>
      <c r="D81" s="443"/>
      <c r="E81" s="444"/>
      <c r="F81" s="473">
        <f>SUM(F82)</f>
        <v>22000</v>
      </c>
      <c r="G81" s="527"/>
    </row>
    <row r="82" spans="1:7" s="366" customFormat="1" ht="49.5" customHeight="1" thickBot="1">
      <c r="A82" s="452" t="s">
        <v>220</v>
      </c>
      <c r="B82" s="438" t="s">
        <v>221</v>
      </c>
      <c r="C82" s="376"/>
      <c r="D82" s="440"/>
      <c r="E82" s="441"/>
      <c r="F82" s="501">
        <v>22000</v>
      </c>
      <c r="G82" s="502"/>
    </row>
    <row r="83" spans="1:7" s="366" customFormat="1" ht="32.25" customHeight="1" thickBot="1" thickTop="1">
      <c r="A83" s="414">
        <v>900</v>
      </c>
      <c r="B83" s="514" t="s">
        <v>111</v>
      </c>
      <c r="C83" s="515"/>
      <c r="D83" s="454"/>
      <c r="E83" s="516"/>
      <c r="F83" s="517">
        <f>F84+F88+F86</f>
        <v>128700</v>
      </c>
      <c r="G83" s="488">
        <f>G84+G88</f>
        <v>840000</v>
      </c>
    </row>
    <row r="84" spans="1:7" s="366" customFormat="1" ht="20.25" customHeight="1" thickTop="1">
      <c r="A84" s="518">
        <v>90001</v>
      </c>
      <c r="B84" s="497" t="s">
        <v>112</v>
      </c>
      <c r="C84" s="509" t="s">
        <v>73</v>
      </c>
      <c r="D84" s="457"/>
      <c r="E84" s="520"/>
      <c r="F84" s="521"/>
      <c r="G84" s="522">
        <f>G85</f>
        <v>840000</v>
      </c>
    </row>
    <row r="85" spans="1:7" s="366" customFormat="1" ht="48.75" customHeight="1">
      <c r="A85" s="613">
        <v>6050</v>
      </c>
      <c r="B85" s="611" t="s">
        <v>113</v>
      </c>
      <c r="C85" s="479"/>
      <c r="D85" s="443"/>
      <c r="E85" s="444"/>
      <c r="F85" s="540"/>
      <c r="G85" s="527">
        <v>840000</v>
      </c>
    </row>
    <row r="86" spans="1:7" s="356" customFormat="1" ht="18" customHeight="1">
      <c r="A86" s="524">
        <v>90013</v>
      </c>
      <c r="B86" s="525" t="s">
        <v>123</v>
      </c>
      <c r="C86" s="358" t="s">
        <v>73</v>
      </c>
      <c r="D86" s="471"/>
      <c r="E86" s="472"/>
      <c r="F86" s="473">
        <f>F87</f>
        <v>10700</v>
      </c>
      <c r="G86" s="450"/>
    </row>
    <row r="87" spans="1:7" s="366" customFormat="1" ht="30" customHeight="1">
      <c r="A87" s="523">
        <v>6060</v>
      </c>
      <c r="B87" s="526" t="s">
        <v>124</v>
      </c>
      <c r="C87" s="376"/>
      <c r="D87" s="440"/>
      <c r="E87" s="441"/>
      <c r="F87" s="501">
        <v>10700</v>
      </c>
      <c r="G87" s="502"/>
    </row>
    <row r="88" spans="1:7" s="366" customFormat="1" ht="21.75" customHeight="1">
      <c r="A88" s="340">
        <v>90095</v>
      </c>
      <c r="B88" s="484" t="s">
        <v>14</v>
      </c>
      <c r="C88" s="358"/>
      <c r="D88" s="443"/>
      <c r="E88" s="444"/>
      <c r="F88" s="473">
        <f>SUM(F89:F91)</f>
        <v>118000</v>
      </c>
      <c r="G88" s="527"/>
    </row>
    <row r="89" spans="1:7" s="366" customFormat="1" ht="19.5" customHeight="1">
      <c r="A89" s="437">
        <v>4301</v>
      </c>
      <c r="B89" s="347" t="s">
        <v>116</v>
      </c>
      <c r="C89" s="376" t="s">
        <v>64</v>
      </c>
      <c r="D89" s="440"/>
      <c r="E89" s="441"/>
      <c r="F89" s="501">
        <v>35000</v>
      </c>
      <c r="G89" s="502"/>
    </row>
    <row r="90" spans="1:7" s="366" customFormat="1" ht="18.75" customHeight="1">
      <c r="A90" s="437">
        <v>4302</v>
      </c>
      <c r="B90" s="528" t="s">
        <v>116</v>
      </c>
      <c r="C90" s="376" t="s">
        <v>64</v>
      </c>
      <c r="D90" s="440"/>
      <c r="E90" s="441"/>
      <c r="F90" s="501">
        <v>4000</v>
      </c>
      <c r="G90" s="502"/>
    </row>
    <row r="91" spans="1:7" s="366" customFormat="1" ht="50.25" customHeight="1" thickBot="1">
      <c r="A91" s="529">
        <v>6050</v>
      </c>
      <c r="B91" s="375" t="s">
        <v>114</v>
      </c>
      <c r="C91" s="376" t="s">
        <v>73</v>
      </c>
      <c r="D91" s="440"/>
      <c r="E91" s="441"/>
      <c r="F91" s="501">
        <v>79000</v>
      </c>
      <c r="G91" s="502"/>
    </row>
    <row r="92" spans="1:7" s="356" customFormat="1" ht="34.5" thickBot="1" thickTop="1">
      <c r="A92" s="530">
        <v>921</v>
      </c>
      <c r="B92" s="531" t="s">
        <v>67</v>
      </c>
      <c r="C92" s="353"/>
      <c r="D92" s="487"/>
      <c r="E92" s="488"/>
      <c r="F92" s="338">
        <f>F95+F93</f>
        <v>29800</v>
      </c>
      <c r="G92" s="428">
        <f>G95+G93</f>
        <v>165000</v>
      </c>
    </row>
    <row r="93" spans="1:7" s="356" customFormat="1" ht="17.25" thickTop="1">
      <c r="A93" s="609">
        <v>92105</v>
      </c>
      <c r="B93" s="532" t="s">
        <v>228</v>
      </c>
      <c r="C93" s="432" t="s">
        <v>90</v>
      </c>
      <c r="D93" s="600"/>
      <c r="E93" s="522"/>
      <c r="F93" s="601">
        <f>SUM(F94)</f>
        <v>5800</v>
      </c>
      <c r="G93" s="434"/>
    </row>
    <row r="94" spans="1:7" s="356" customFormat="1" ht="49.5">
      <c r="A94" s="452" t="s">
        <v>220</v>
      </c>
      <c r="B94" s="438" t="s">
        <v>221</v>
      </c>
      <c r="C94" s="392"/>
      <c r="D94" s="597"/>
      <c r="E94" s="598"/>
      <c r="F94" s="446">
        <v>5800</v>
      </c>
      <c r="G94" s="599"/>
    </row>
    <row r="95" spans="1:7" s="356" customFormat="1" ht="20.25" customHeight="1">
      <c r="A95" s="606">
        <v>92109</v>
      </c>
      <c r="B95" s="341" t="s">
        <v>70</v>
      </c>
      <c r="C95" s="358" t="s">
        <v>66</v>
      </c>
      <c r="D95" s="471"/>
      <c r="E95" s="472"/>
      <c r="F95" s="360">
        <f>F96+F97</f>
        <v>24000</v>
      </c>
      <c r="G95" s="359">
        <f>G96</f>
        <v>165000</v>
      </c>
    </row>
    <row r="96" spans="1:7" s="366" customFormat="1" ht="32.25" customHeight="1">
      <c r="A96" s="388">
        <v>2480</v>
      </c>
      <c r="B96" s="533" t="s">
        <v>69</v>
      </c>
      <c r="C96" s="534"/>
      <c r="D96" s="477"/>
      <c r="E96" s="363"/>
      <c r="F96" s="478"/>
      <c r="G96" s="498">
        <v>165000</v>
      </c>
    </row>
    <row r="97" spans="1:7" s="366" customFormat="1" ht="48.75" customHeight="1" thickBot="1">
      <c r="A97" s="437">
        <v>6050</v>
      </c>
      <c r="B97" s="347" t="s">
        <v>115</v>
      </c>
      <c r="C97" s="602"/>
      <c r="D97" s="440"/>
      <c r="E97" s="373"/>
      <c r="F97" s="501">
        <v>24000</v>
      </c>
      <c r="G97" s="502"/>
    </row>
    <row r="98" spans="1:7" s="366" customFormat="1" ht="21" customHeight="1" thickBot="1" thickTop="1">
      <c r="A98" s="382">
        <v>926</v>
      </c>
      <c r="B98" s="614" t="s">
        <v>117</v>
      </c>
      <c r="C98" s="353"/>
      <c r="D98" s="454"/>
      <c r="E98" s="456"/>
      <c r="F98" s="615"/>
      <c r="G98" s="428">
        <f>G99+G101</f>
        <v>94000</v>
      </c>
    </row>
    <row r="99" spans="1:7" s="366" customFormat="1" ht="20.25" customHeight="1" thickTop="1">
      <c r="A99" s="430">
        <v>92601</v>
      </c>
      <c r="B99" s="532" t="s">
        <v>118</v>
      </c>
      <c r="C99" s="603" t="s">
        <v>64</v>
      </c>
      <c r="D99" s="457"/>
      <c r="E99" s="458"/>
      <c r="F99" s="521"/>
      <c r="G99" s="434">
        <f>G100</f>
        <v>24000</v>
      </c>
    </row>
    <row r="100" spans="1:7" s="366" customFormat="1" ht="48.75" customHeight="1">
      <c r="A100" s="437">
        <v>6010</v>
      </c>
      <c r="B100" s="528" t="s">
        <v>119</v>
      </c>
      <c r="C100" s="604"/>
      <c r="D100" s="440"/>
      <c r="E100" s="373"/>
      <c r="F100" s="501"/>
      <c r="G100" s="441">
        <v>24000</v>
      </c>
    </row>
    <row r="101" spans="1:7" s="366" customFormat="1" ht="27.75" customHeight="1">
      <c r="A101" s="367">
        <v>92605</v>
      </c>
      <c r="B101" s="341" t="s">
        <v>229</v>
      </c>
      <c r="C101" s="605" t="s">
        <v>90</v>
      </c>
      <c r="D101" s="443"/>
      <c r="E101" s="365"/>
      <c r="F101" s="540"/>
      <c r="G101" s="359">
        <f>SUM(G102)</f>
        <v>70000</v>
      </c>
    </row>
    <row r="102" spans="1:7" s="366" customFormat="1" ht="48.75" customHeight="1" thickBot="1">
      <c r="A102" s="452" t="s">
        <v>220</v>
      </c>
      <c r="B102" s="438" t="s">
        <v>221</v>
      </c>
      <c r="C102" s="396"/>
      <c r="D102" s="492"/>
      <c r="E102" s="381"/>
      <c r="F102" s="493"/>
      <c r="G102" s="381">
        <v>70000</v>
      </c>
    </row>
    <row r="103" spans="1:7" s="190" customFormat="1" ht="18.75" thickBot="1" thickTop="1">
      <c r="A103" s="400"/>
      <c r="B103" s="301"/>
      <c r="C103" s="301"/>
      <c r="D103" s="58">
        <f>D11+D15+D26+D31+D42+D46+D53+D56+D69+D72+D77+D83+D92+D98</f>
        <v>759405</v>
      </c>
      <c r="E103" s="57">
        <f>E11+E15+E26+E31+E42+E46+E53+E56+E69+E72+E77+E83+E92+E98</f>
        <v>724614</v>
      </c>
      <c r="F103" s="402">
        <f>F11+F15+F26+F31+F42+F46+F53+F56+F69+F72+F77+F83+F92+F98</f>
        <v>4237700</v>
      </c>
      <c r="G103" s="60">
        <f>G11+G15+G26+G31+G42+G46+G53+G56+G69+G72+G77+G83+G92+G98</f>
        <v>1843010</v>
      </c>
    </row>
    <row r="104" spans="1:7" s="537" customFormat="1" ht="18.75" thickBot="1" thickTop="1">
      <c r="A104" s="403"/>
      <c r="B104" s="404"/>
      <c r="C104" s="404"/>
      <c r="D104" s="535">
        <f>E103-D103</f>
        <v>-34791</v>
      </c>
      <c r="E104" s="536"/>
      <c r="F104" s="405">
        <f>G103-F103</f>
        <v>-2394690</v>
      </c>
      <c r="G104" s="536"/>
    </row>
    <row r="105" s="2" customFormat="1" ht="13.5" thickTop="1"/>
    <row r="106" s="2" customFormat="1" ht="12.75"/>
  </sheetData>
  <printOptions/>
  <pageMargins left="0.3937007874015748" right="0.3937007874015748" top="0.7874015748031497" bottom="0.5511811023622047" header="0.35433070866141736" footer="0.31496062992125984"/>
  <pageSetup firstPageNumber="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E3" sqref="E3"/>
    </sheetView>
  </sheetViews>
  <sheetFormatPr defaultColWidth="9.00390625" defaultRowHeight="12.75"/>
  <cols>
    <col min="1" max="1" width="7.375" style="304" customWidth="1"/>
    <col min="2" max="2" width="33.625" style="304" customWidth="1"/>
    <col min="3" max="3" width="6.125" style="304" customWidth="1"/>
    <col min="4" max="4" width="16.625" style="304" customWidth="1"/>
    <col min="5" max="6" width="12.125" style="304" customWidth="1"/>
    <col min="7" max="16384" width="10.00390625" style="304" customWidth="1"/>
  </cols>
  <sheetData>
    <row r="1" spans="4:7" ht="14.25" customHeight="1">
      <c r="D1" s="1"/>
      <c r="E1" s="1" t="s">
        <v>22</v>
      </c>
      <c r="F1" s="1"/>
      <c r="G1" s="305"/>
    </row>
    <row r="2" spans="1:7" ht="14.25" customHeight="1">
      <c r="A2" s="306"/>
      <c r="B2" s="307"/>
      <c r="C2" s="308"/>
      <c r="D2" s="261"/>
      <c r="E2" s="261" t="s">
        <v>234</v>
      </c>
      <c r="F2" s="261"/>
      <c r="G2" s="305"/>
    </row>
    <row r="3" spans="1:7" ht="14.25" customHeight="1">
      <c r="A3" s="306"/>
      <c r="B3" s="307"/>
      <c r="C3" s="308"/>
      <c r="D3" s="261"/>
      <c r="E3" s="261" t="s">
        <v>0</v>
      </c>
      <c r="F3" s="261"/>
      <c r="G3" s="305"/>
    </row>
    <row r="4" spans="1:7" ht="15" customHeight="1">
      <c r="A4" s="306"/>
      <c r="B4" s="307"/>
      <c r="C4" s="308"/>
      <c r="D4" s="261"/>
      <c r="E4" s="261" t="s">
        <v>58</v>
      </c>
      <c r="F4" s="261"/>
      <c r="G4" s="305"/>
    </row>
    <row r="5" spans="1:7" ht="7.5" customHeight="1">
      <c r="A5" s="306"/>
      <c r="B5" s="307"/>
      <c r="C5" s="308"/>
      <c r="D5" s="261"/>
      <c r="E5" s="261"/>
      <c r="F5" s="261"/>
      <c r="G5" s="305"/>
    </row>
    <row r="6" spans="1:7" s="313" customFormat="1" ht="40.5" customHeight="1">
      <c r="A6" s="309" t="s">
        <v>125</v>
      </c>
      <c r="B6" s="310"/>
      <c r="C6" s="311"/>
      <c r="D6" s="312"/>
      <c r="E6" s="312"/>
      <c r="F6" s="312"/>
      <c r="G6" s="1"/>
    </row>
    <row r="7" spans="1:7" s="313" customFormat="1" ht="14.25" customHeight="1" thickBot="1">
      <c r="A7" s="309"/>
      <c r="B7" s="310"/>
      <c r="C7" s="311"/>
      <c r="D7" s="312"/>
      <c r="E7" s="312"/>
      <c r="F7" s="314" t="s">
        <v>23</v>
      </c>
      <c r="G7" s="1"/>
    </row>
    <row r="8" spans="1:6" s="321" customFormat="1" ht="26.25" thickTop="1">
      <c r="A8" s="315" t="s">
        <v>2</v>
      </c>
      <c r="B8" s="316" t="s">
        <v>3</v>
      </c>
      <c r="C8" s="317" t="s">
        <v>4</v>
      </c>
      <c r="D8" s="318" t="s">
        <v>5</v>
      </c>
      <c r="E8" s="319" t="s">
        <v>6</v>
      </c>
      <c r="F8" s="320"/>
    </row>
    <row r="9" spans="1:6" s="321" customFormat="1" ht="13.5" customHeight="1">
      <c r="A9" s="322" t="s">
        <v>7</v>
      </c>
      <c r="B9" s="323"/>
      <c r="C9" s="324" t="s">
        <v>8</v>
      </c>
      <c r="D9" s="325" t="s">
        <v>10</v>
      </c>
      <c r="E9" s="326" t="s">
        <v>9</v>
      </c>
      <c r="F9" s="325" t="s">
        <v>10</v>
      </c>
    </row>
    <row r="10" spans="1:6" s="333" customFormat="1" ht="10.5" customHeight="1" thickBot="1">
      <c r="A10" s="327">
        <v>1</v>
      </c>
      <c r="B10" s="328">
        <v>2</v>
      </c>
      <c r="C10" s="329">
        <v>3</v>
      </c>
      <c r="D10" s="330">
        <v>4</v>
      </c>
      <c r="E10" s="331">
        <v>5</v>
      </c>
      <c r="F10" s="332">
        <v>6</v>
      </c>
    </row>
    <row r="11" spans="1:6" s="333" customFormat="1" ht="20.25" customHeight="1" thickBot="1" thickTop="1">
      <c r="A11" s="334">
        <v>600</v>
      </c>
      <c r="B11" s="335" t="s">
        <v>63</v>
      </c>
      <c r="C11" s="505" t="s">
        <v>73</v>
      </c>
      <c r="D11" s="337"/>
      <c r="E11" s="338">
        <f>E12</f>
        <v>370000</v>
      </c>
      <c r="F11" s="339"/>
    </row>
    <row r="12" spans="1:6" s="333" customFormat="1" ht="30" customHeight="1" thickTop="1">
      <c r="A12" s="340">
        <v>60015</v>
      </c>
      <c r="B12" s="341" t="s">
        <v>109</v>
      </c>
      <c r="C12" s="342"/>
      <c r="D12" s="343"/>
      <c r="E12" s="344">
        <f>E13</f>
        <v>370000</v>
      </c>
      <c r="F12" s="345"/>
    </row>
    <row r="13" spans="1:6" s="333" customFormat="1" ht="30.75" customHeight="1" thickBot="1">
      <c r="A13" s="346">
        <v>6052</v>
      </c>
      <c r="B13" s="347" t="s">
        <v>110</v>
      </c>
      <c r="C13" s="348"/>
      <c r="D13" s="349"/>
      <c r="E13" s="350">
        <v>370000</v>
      </c>
      <c r="F13" s="351"/>
    </row>
    <row r="14" spans="1:6" s="356" customFormat="1" ht="18" thickBot="1" thickTop="1">
      <c r="A14" s="414">
        <v>801</v>
      </c>
      <c r="B14" s="352" t="s">
        <v>65</v>
      </c>
      <c r="C14" s="353" t="s">
        <v>81</v>
      </c>
      <c r="D14" s="354">
        <f>D15+D17</f>
        <v>56345</v>
      </c>
      <c r="E14" s="338"/>
      <c r="F14" s="355">
        <f>F15+F17</f>
        <v>72653</v>
      </c>
    </row>
    <row r="15" spans="1:6" s="356" customFormat="1" ht="17.25" thickTop="1">
      <c r="A15" s="415">
        <v>80120</v>
      </c>
      <c r="B15" s="357" t="s">
        <v>80</v>
      </c>
      <c r="C15" s="358"/>
      <c r="D15" s="359">
        <f>D16</f>
        <v>13000</v>
      </c>
      <c r="E15" s="360"/>
      <c r="F15" s="359"/>
    </row>
    <row r="16" spans="1:6" s="366" customFormat="1" ht="51">
      <c r="A16" s="416" t="s">
        <v>82</v>
      </c>
      <c r="B16" s="361" t="s">
        <v>210</v>
      </c>
      <c r="C16" s="362"/>
      <c r="D16" s="363">
        <v>13000</v>
      </c>
      <c r="E16" s="364"/>
      <c r="F16" s="365"/>
    </row>
    <row r="17" spans="1:6" s="356" customFormat="1" ht="17.25" customHeight="1">
      <c r="A17" s="367">
        <v>80195</v>
      </c>
      <c r="B17" s="368" t="s">
        <v>14</v>
      </c>
      <c r="C17" s="358"/>
      <c r="D17" s="359">
        <f>D18</f>
        <v>43345</v>
      </c>
      <c r="E17" s="369"/>
      <c r="F17" s="359">
        <f>SUM(F18:F25)</f>
        <v>72653</v>
      </c>
    </row>
    <row r="18" spans="1:6" s="356" customFormat="1" ht="45.75" customHeight="1">
      <c r="A18" s="571">
        <v>2705</v>
      </c>
      <c r="B18" s="578" t="s">
        <v>218</v>
      </c>
      <c r="C18" s="370"/>
      <c r="D18" s="580">
        <v>43345</v>
      </c>
      <c r="E18" s="372"/>
      <c r="F18" s="394"/>
    </row>
    <row r="19" spans="1:6" s="356" customFormat="1" ht="17.25" customHeight="1">
      <c r="A19" s="571">
        <v>4215</v>
      </c>
      <c r="B19" s="579" t="s">
        <v>103</v>
      </c>
      <c r="C19" s="370"/>
      <c r="D19" s="580"/>
      <c r="E19" s="372"/>
      <c r="F19" s="580">
        <v>3995</v>
      </c>
    </row>
    <row r="20" spans="1:6" s="356" customFormat="1" ht="28.5" customHeight="1">
      <c r="A20" s="571">
        <v>4245</v>
      </c>
      <c r="B20" s="500" t="s">
        <v>215</v>
      </c>
      <c r="C20" s="370"/>
      <c r="D20" s="580"/>
      <c r="E20" s="372"/>
      <c r="F20" s="580">
        <v>740</v>
      </c>
    </row>
    <row r="21" spans="1:6" s="356" customFormat="1" ht="17.25" customHeight="1">
      <c r="A21" s="571">
        <v>4305</v>
      </c>
      <c r="B21" s="438" t="s">
        <v>85</v>
      </c>
      <c r="C21" s="370"/>
      <c r="D21" s="580"/>
      <c r="E21" s="372"/>
      <c r="F21" s="580">
        <v>4600</v>
      </c>
    </row>
    <row r="22" spans="1:6" s="356" customFormat="1" ht="15.75" customHeight="1">
      <c r="A22" s="571">
        <v>4425</v>
      </c>
      <c r="B22" s="528" t="s">
        <v>217</v>
      </c>
      <c r="C22" s="370"/>
      <c r="D22" s="580"/>
      <c r="E22" s="372"/>
      <c r="F22" s="580">
        <v>34010</v>
      </c>
    </row>
    <row r="23" spans="1:6" s="356" customFormat="1" ht="15" customHeight="1">
      <c r="A23" s="581">
        <v>4210</v>
      </c>
      <c r="B23" s="582" t="s">
        <v>103</v>
      </c>
      <c r="C23" s="370"/>
      <c r="D23" s="371"/>
      <c r="E23" s="372"/>
      <c r="F23" s="373">
        <v>5000</v>
      </c>
    </row>
    <row r="24" spans="1:6" s="366" customFormat="1" ht="28.5" customHeight="1">
      <c r="A24" s="374" t="s">
        <v>120</v>
      </c>
      <c r="B24" s="528" t="s">
        <v>208</v>
      </c>
      <c r="C24" s="376"/>
      <c r="D24" s="377"/>
      <c r="E24" s="378"/>
      <c r="F24" s="373">
        <v>11308</v>
      </c>
    </row>
    <row r="25" spans="1:6" s="366" customFormat="1" ht="29.25" customHeight="1" thickBot="1">
      <c r="A25" s="379">
        <v>6050</v>
      </c>
      <c r="B25" s="380" t="s">
        <v>83</v>
      </c>
      <c r="C25" s="376"/>
      <c r="D25" s="377"/>
      <c r="E25" s="378"/>
      <c r="F25" s="373">
        <v>13000</v>
      </c>
    </row>
    <row r="26" spans="1:6" s="366" customFormat="1" ht="21" customHeight="1" thickBot="1" thickTop="1">
      <c r="A26" s="414">
        <v>852</v>
      </c>
      <c r="B26" s="352" t="s">
        <v>54</v>
      </c>
      <c r="C26" s="505" t="s">
        <v>90</v>
      </c>
      <c r="D26" s="583"/>
      <c r="E26" s="429">
        <f>SUM(E27)</f>
        <v>17000</v>
      </c>
      <c r="F26" s="456"/>
    </row>
    <row r="27" spans="1:6" s="366" customFormat="1" ht="21" customHeight="1" thickTop="1">
      <c r="A27" s="518">
        <v>85201</v>
      </c>
      <c r="B27" s="532" t="s">
        <v>219</v>
      </c>
      <c r="C27" s="519"/>
      <c r="D27" s="584"/>
      <c r="E27" s="435">
        <f>SUM(E28)</f>
        <v>17000</v>
      </c>
      <c r="F27" s="458"/>
    </row>
    <row r="28" spans="1:6" s="366" customFormat="1" ht="53.25" customHeight="1" thickBot="1">
      <c r="A28" s="452" t="s">
        <v>220</v>
      </c>
      <c r="B28" s="438" t="s">
        <v>221</v>
      </c>
      <c r="C28" s="376"/>
      <c r="D28" s="377"/>
      <c r="E28" s="442">
        <v>17000</v>
      </c>
      <c r="F28" s="381"/>
    </row>
    <row r="29" spans="1:6" s="356" customFormat="1" ht="30.75" customHeight="1" thickBot="1" thickTop="1">
      <c r="A29" s="382">
        <v>921</v>
      </c>
      <c r="B29" s="383" t="s">
        <v>67</v>
      </c>
      <c r="C29" s="353" t="s">
        <v>66</v>
      </c>
      <c r="D29" s="354"/>
      <c r="E29" s="384">
        <f>E30</f>
        <v>83344</v>
      </c>
      <c r="F29" s="354">
        <f>F30</f>
        <v>59408</v>
      </c>
    </row>
    <row r="30" spans="1:6" s="356" customFormat="1" ht="18" customHeight="1" thickTop="1">
      <c r="A30" s="340">
        <v>92118</v>
      </c>
      <c r="B30" s="341" t="s">
        <v>68</v>
      </c>
      <c r="C30" s="385"/>
      <c r="D30" s="386"/>
      <c r="E30" s="387">
        <f>E31+E32+E33</f>
        <v>83344</v>
      </c>
      <c r="F30" s="359">
        <f>F31+F32+F33</f>
        <v>59408</v>
      </c>
    </row>
    <row r="31" spans="1:6" s="356" customFormat="1" ht="33">
      <c r="A31" s="538">
        <v>2480</v>
      </c>
      <c r="B31" s="539" t="s">
        <v>69</v>
      </c>
      <c r="C31" s="605"/>
      <c r="D31" s="481"/>
      <c r="E31" s="616"/>
      <c r="F31" s="444">
        <v>2820</v>
      </c>
    </row>
    <row r="32" spans="1:6" s="356" customFormat="1" ht="95.25" customHeight="1">
      <c r="A32" s="391">
        <v>6229</v>
      </c>
      <c r="B32" s="500" t="s">
        <v>231</v>
      </c>
      <c r="C32" s="392"/>
      <c r="D32" s="393"/>
      <c r="E32" s="350">
        <v>83344</v>
      </c>
      <c r="F32" s="394"/>
    </row>
    <row r="33" spans="1:6" s="356" customFormat="1" ht="107.25" customHeight="1" thickBot="1">
      <c r="A33" s="395">
        <v>6220</v>
      </c>
      <c r="B33" s="607" t="s">
        <v>232</v>
      </c>
      <c r="C33" s="396"/>
      <c r="D33" s="397"/>
      <c r="E33" s="398"/>
      <c r="F33" s="399">
        <v>56588</v>
      </c>
    </row>
    <row r="34" spans="1:6" s="190" customFormat="1" ht="18.75" thickBot="1" thickTop="1">
      <c r="A34" s="400"/>
      <c r="B34" s="301" t="s">
        <v>20</v>
      </c>
      <c r="C34" s="401"/>
      <c r="D34" s="57">
        <f>D29+D14+D26</f>
        <v>56345</v>
      </c>
      <c r="E34" s="402">
        <f>E29+E14+E11+E26</f>
        <v>470344</v>
      </c>
      <c r="F34" s="60">
        <f>F29+F14+F11+F26</f>
        <v>132061</v>
      </c>
    </row>
    <row r="35" spans="1:6" s="2" customFormat="1" ht="18.75" thickBot="1" thickTop="1">
      <c r="A35" s="403"/>
      <c r="B35" s="404" t="s">
        <v>21</v>
      </c>
      <c r="C35" s="404"/>
      <c r="D35" s="405"/>
      <c r="E35" s="406">
        <f>F34-E34</f>
        <v>-338283</v>
      </c>
      <c r="F35" s="407"/>
    </row>
    <row r="36" s="2" customFormat="1" ht="13.5" thickTop="1">
      <c r="E36" s="408"/>
    </row>
    <row r="37" s="2" customFormat="1" ht="12.75">
      <c r="E37" s="409"/>
    </row>
    <row r="38" spans="4:5" s="2" customFormat="1" ht="12.75">
      <c r="D38" s="410"/>
      <c r="E38" s="409"/>
    </row>
    <row r="39" spans="4:5" s="2" customFormat="1" ht="15.75">
      <c r="D39" s="411"/>
      <c r="E39" s="412"/>
    </row>
    <row r="40" spans="4:5" s="2" customFormat="1" ht="12.75">
      <c r="D40" s="411"/>
      <c r="E40" s="408"/>
    </row>
    <row r="41" s="2" customFormat="1" ht="12.75">
      <c r="E41" s="408"/>
    </row>
    <row r="42" s="2" customFormat="1" ht="12.75">
      <c r="E42" s="408"/>
    </row>
    <row r="43" s="2" customFormat="1" ht="12.75">
      <c r="E43" s="408"/>
    </row>
    <row r="44" ht="15.75">
      <c r="E44" s="413"/>
    </row>
    <row r="45" ht="15.75">
      <c r="E45" s="413"/>
    </row>
    <row r="46" ht="15.75">
      <c r="E46" s="413"/>
    </row>
    <row r="47" ht="15.75">
      <c r="E47" s="413"/>
    </row>
    <row r="48" ht="15.75">
      <c r="E48" s="413"/>
    </row>
    <row r="49" ht="15.75">
      <c r="E49" s="413"/>
    </row>
    <row r="50" ht="15.75">
      <c r="E50" s="413"/>
    </row>
    <row r="51" ht="15.75">
      <c r="E51" s="413"/>
    </row>
    <row r="52" ht="15.75">
      <c r="E52" s="413"/>
    </row>
    <row r="53" ht="15.75">
      <c r="E53" s="413"/>
    </row>
    <row r="54" ht="15.75">
      <c r="E54" s="413"/>
    </row>
    <row r="55" ht="15.75">
      <c r="E55" s="413"/>
    </row>
    <row r="56" ht="15.75">
      <c r="E56" s="413"/>
    </row>
    <row r="57" ht="15.75">
      <c r="E57" s="413"/>
    </row>
    <row r="58" ht="15.75">
      <c r="E58" s="413"/>
    </row>
    <row r="59" ht="15.75">
      <c r="E59" s="413"/>
    </row>
    <row r="60" ht="15.75">
      <c r="E60" s="413"/>
    </row>
    <row r="61" ht="15.75">
      <c r="E61" s="413"/>
    </row>
    <row r="62" ht="15.75">
      <c r="E62" s="413"/>
    </row>
    <row r="63" ht="15.75">
      <c r="E63" s="413"/>
    </row>
    <row r="64" ht="15.75">
      <c r="E64" s="413"/>
    </row>
    <row r="65" ht="15.75">
      <c r="E65" s="413"/>
    </row>
    <row r="66" ht="15.75">
      <c r="E66" s="413"/>
    </row>
    <row r="67" ht="15.75">
      <c r="E67" s="413"/>
    </row>
    <row r="68" ht="15.75">
      <c r="E68" s="413"/>
    </row>
    <row r="69" ht="15.75">
      <c r="E69" s="413"/>
    </row>
    <row r="70" ht="15.75">
      <c r="E70" s="413"/>
    </row>
    <row r="71" ht="15.75">
      <c r="E71" s="413"/>
    </row>
    <row r="72" ht="15.75">
      <c r="E72" s="413"/>
    </row>
    <row r="73" ht="15.75">
      <c r="E73" s="413"/>
    </row>
    <row r="74" ht="15.75">
      <c r="E74" s="413"/>
    </row>
    <row r="75" ht="15.75">
      <c r="E75" s="413"/>
    </row>
    <row r="76" ht="15.75">
      <c r="E76" s="413"/>
    </row>
    <row r="77" ht="15.75">
      <c r="E77" s="413"/>
    </row>
    <row r="78" ht="15.75">
      <c r="E78" s="413"/>
    </row>
    <row r="79" ht="15.75">
      <c r="E79" s="413"/>
    </row>
    <row r="80" ht="15.75">
      <c r="E80" s="413"/>
    </row>
    <row r="81" ht="15.75">
      <c r="E81" s="413"/>
    </row>
  </sheetData>
  <printOptions horizontalCentered="1"/>
  <pageMargins left="0" right="0" top="0.984251968503937" bottom="0.7480314960629921" header="0.5118110236220472" footer="0.31496062992125984"/>
  <pageSetup firstPageNumber="8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C3" sqref="C3"/>
    </sheetView>
  </sheetViews>
  <sheetFormatPr defaultColWidth="9.00390625" defaultRowHeight="12.75"/>
  <cols>
    <col min="1" max="1" width="7.875" style="2" customWidth="1"/>
    <col min="2" max="2" width="48.25390625" style="2" customWidth="1"/>
    <col min="3" max="4" width="15.00390625" style="2" customWidth="1"/>
    <col min="5" max="16384" width="9.125" style="2" customWidth="1"/>
  </cols>
  <sheetData>
    <row r="1" ht="12.75">
      <c r="C1" s="1" t="s">
        <v>209</v>
      </c>
    </row>
    <row r="2" ht="14.25" customHeight="1">
      <c r="C2" s="261" t="s">
        <v>233</v>
      </c>
    </row>
    <row r="3" spans="1:4" ht="14.25" customHeight="1">
      <c r="A3" s="262"/>
      <c r="B3" s="262"/>
      <c r="C3" s="261" t="s">
        <v>0</v>
      </c>
      <c r="D3" s="263"/>
    </row>
    <row r="4" spans="1:4" ht="14.25" customHeight="1">
      <c r="A4" s="262"/>
      <c r="B4" s="262"/>
      <c r="C4" s="261" t="s">
        <v>58</v>
      </c>
      <c r="D4" s="263"/>
    </row>
    <row r="5" spans="1:4" ht="12.75" customHeight="1">
      <c r="A5" s="262"/>
      <c r="B5" s="262"/>
      <c r="C5" s="264"/>
      <c r="D5" s="263"/>
    </row>
    <row r="6" spans="1:4" ht="18">
      <c r="A6" s="262"/>
      <c r="B6" s="265" t="s">
        <v>24</v>
      </c>
      <c r="C6" s="265"/>
      <c r="D6" s="263"/>
    </row>
    <row r="7" spans="1:4" ht="18">
      <c r="A7" s="262"/>
      <c r="B7" s="265" t="s">
        <v>25</v>
      </c>
      <c r="C7" s="262"/>
      <c r="D7" s="263"/>
    </row>
    <row r="8" spans="1:4" ht="18">
      <c r="A8" s="262"/>
      <c r="B8" s="265" t="s">
        <v>26</v>
      </c>
      <c r="C8" s="262"/>
      <c r="D8" s="263"/>
    </row>
    <row r="9" spans="1:4" ht="18">
      <c r="A9" s="262"/>
      <c r="B9" s="265" t="s">
        <v>27</v>
      </c>
      <c r="C9" s="262"/>
      <c r="D9" s="263"/>
    </row>
    <row r="10" ht="12.75" customHeight="1" thickBot="1">
      <c r="D10" s="266" t="s">
        <v>23</v>
      </c>
    </row>
    <row r="11" spans="1:4" ht="30" customHeight="1" thickBot="1" thickTop="1">
      <c r="A11" s="267" t="s">
        <v>28</v>
      </c>
      <c r="B11" s="268" t="s">
        <v>29</v>
      </c>
      <c r="C11" s="268" t="s">
        <v>30</v>
      </c>
      <c r="D11" s="269" t="s">
        <v>31</v>
      </c>
    </row>
    <row r="12" spans="1:4" ht="14.25" customHeight="1" thickBot="1" thickTop="1">
      <c r="A12" s="270">
        <v>1</v>
      </c>
      <c r="B12" s="271">
        <v>2</v>
      </c>
      <c r="C12" s="271">
        <v>3</v>
      </c>
      <c r="D12" s="272">
        <v>4</v>
      </c>
    </row>
    <row r="13" spans="1:4" ht="33" customHeight="1" thickTop="1">
      <c r="A13" s="273">
        <v>952</v>
      </c>
      <c r="B13" s="274" t="s">
        <v>32</v>
      </c>
      <c r="C13" s="275">
        <f>SUM(C16:C21)</f>
        <v>28775235</v>
      </c>
      <c r="D13" s="276"/>
    </row>
    <row r="14" spans="1:4" ht="11.25" customHeight="1">
      <c r="A14" s="277"/>
      <c r="B14" s="278" t="s">
        <v>33</v>
      </c>
      <c r="C14" s="279"/>
      <c r="D14" s="276"/>
    </row>
    <row r="15" spans="1:4" ht="12" customHeight="1" hidden="1">
      <c r="A15" s="277"/>
      <c r="B15" s="278"/>
      <c r="C15" s="279"/>
      <c r="D15" s="276"/>
    </row>
    <row r="16" spans="1:4" s="3" customFormat="1" ht="15.75">
      <c r="A16" s="277"/>
      <c r="B16" s="280" t="s">
        <v>34</v>
      </c>
      <c r="C16" s="281">
        <v>20000000</v>
      </c>
      <c r="D16" s="282"/>
    </row>
    <row r="17" spans="1:4" s="4" customFormat="1" ht="16.5">
      <c r="A17" s="277"/>
      <c r="B17" s="283" t="s">
        <v>35</v>
      </c>
      <c r="C17" s="284">
        <v>2000000</v>
      </c>
      <c r="D17" s="276"/>
    </row>
    <row r="18" spans="1:4" ht="16.5">
      <c r="A18" s="277"/>
      <c r="B18" s="283" t="s">
        <v>35</v>
      </c>
      <c r="C18" s="284">
        <v>47500</v>
      </c>
      <c r="D18" s="276"/>
    </row>
    <row r="19" spans="1:4" ht="16.5">
      <c r="A19" s="277"/>
      <c r="B19" s="283" t="s">
        <v>35</v>
      </c>
      <c r="C19" s="284">
        <v>90000</v>
      </c>
      <c r="D19" s="276"/>
    </row>
    <row r="20" spans="1:4" ht="16.5">
      <c r="A20" s="277"/>
      <c r="B20" s="283" t="s">
        <v>35</v>
      </c>
      <c r="C20" s="284">
        <v>88000</v>
      </c>
      <c r="D20" s="276"/>
    </row>
    <row r="21" spans="1:4" ht="63.75" customHeight="1">
      <c r="A21" s="277"/>
      <c r="B21" s="283" t="s">
        <v>36</v>
      </c>
      <c r="C21" s="284">
        <f>SUM(C22:C23)</f>
        <v>6549735</v>
      </c>
      <c r="D21" s="276"/>
    </row>
    <row r="22" spans="1:4" ht="24.75" customHeight="1">
      <c r="A22" s="277"/>
      <c r="B22" s="142" t="s">
        <v>37</v>
      </c>
      <c r="C22" s="145">
        <v>3460296</v>
      </c>
      <c r="D22" s="276"/>
    </row>
    <row r="23" spans="1:4" ht="27.75" customHeight="1">
      <c r="A23" s="277"/>
      <c r="B23" s="142" t="s">
        <v>38</v>
      </c>
      <c r="C23" s="145">
        <v>3089439</v>
      </c>
      <c r="D23" s="276"/>
    </row>
    <row r="24" spans="1:4" ht="16.5" customHeight="1">
      <c r="A24" s="273">
        <v>955</v>
      </c>
      <c r="B24" s="285" t="s">
        <v>39</v>
      </c>
      <c r="C24" s="286">
        <f>18062883-80356-2754527-178000</f>
        <v>15050000</v>
      </c>
      <c r="D24" s="287"/>
    </row>
    <row r="25" spans="1:4" ht="31.5" customHeight="1">
      <c r="A25" s="273">
        <v>992</v>
      </c>
      <c r="B25" s="288" t="s">
        <v>40</v>
      </c>
      <c r="C25" s="289"/>
      <c r="D25" s="290">
        <f>SUM(D27:D31)</f>
        <v>17908335</v>
      </c>
    </row>
    <row r="26" spans="1:4" s="5" customFormat="1" ht="15.75" customHeight="1">
      <c r="A26" s="277"/>
      <c r="B26" s="278" t="s">
        <v>33</v>
      </c>
      <c r="C26" s="289"/>
      <c r="D26" s="291"/>
    </row>
    <row r="27" spans="1:4" s="5" customFormat="1" ht="15" customHeight="1">
      <c r="A27" s="292"/>
      <c r="B27" s="293" t="s">
        <v>41</v>
      </c>
      <c r="C27" s="294"/>
      <c r="D27" s="295">
        <v>2666000</v>
      </c>
    </row>
    <row r="28" spans="1:4" s="5" customFormat="1" ht="15" customHeight="1">
      <c r="A28" s="292"/>
      <c r="B28" s="293" t="s">
        <v>42</v>
      </c>
      <c r="C28" s="294"/>
      <c r="D28" s="295">
        <v>6500600</v>
      </c>
    </row>
    <row r="29" spans="1:4" s="5" customFormat="1" ht="15" customHeight="1">
      <c r="A29" s="292"/>
      <c r="B29" s="296" t="s">
        <v>43</v>
      </c>
      <c r="C29" s="145"/>
      <c r="D29" s="297">
        <v>900000</v>
      </c>
    </row>
    <row r="30" spans="1:4" ht="15" customHeight="1">
      <c r="A30" s="298"/>
      <c r="B30" s="299" t="s">
        <v>44</v>
      </c>
      <c r="C30" s="145"/>
      <c r="D30" s="297">
        <v>1292000</v>
      </c>
    </row>
    <row r="31" spans="1:4" ht="62.25" customHeight="1" thickBot="1">
      <c r="A31" s="298"/>
      <c r="B31" s="293" t="s">
        <v>45</v>
      </c>
      <c r="C31" s="145"/>
      <c r="D31" s="297">
        <v>6549735</v>
      </c>
    </row>
    <row r="32" spans="1:4" s="6" customFormat="1" ht="21" customHeight="1" thickBot="1" thickTop="1">
      <c r="A32" s="300"/>
      <c r="B32" s="301" t="s">
        <v>46</v>
      </c>
      <c r="C32" s="58">
        <f>C24+C13</f>
        <v>43825235</v>
      </c>
      <c r="D32" s="60">
        <f>D25</f>
        <v>17908335</v>
      </c>
    </row>
    <row r="33" spans="1:4" s="6" customFormat="1" ht="27" customHeight="1" thickBot="1" thickTop="1">
      <c r="A33" s="300"/>
      <c r="B33" s="301" t="s">
        <v>47</v>
      </c>
      <c r="C33" s="302">
        <f>D32-C32</f>
        <v>-25916900</v>
      </c>
      <c r="D33" s="303"/>
    </row>
    <row r="34" spans="1:4" ht="16.5" thickTop="1">
      <c r="A34" s="7"/>
      <c r="B34" s="8"/>
      <c r="C34" s="9"/>
      <c r="D34" s="9"/>
    </row>
    <row r="35" spans="1:4" ht="15.75">
      <c r="A35" s="7"/>
      <c r="B35" s="8"/>
      <c r="C35" s="9"/>
      <c r="D35" s="9"/>
    </row>
    <row r="36" spans="1:4" ht="15.75">
      <c r="A36" s="7"/>
      <c r="B36" s="8"/>
      <c r="C36" s="9"/>
      <c r="D36" s="9"/>
    </row>
    <row r="37" spans="1:4" ht="15.75">
      <c r="A37" s="7"/>
      <c r="B37" s="8"/>
      <c r="C37" s="9"/>
      <c r="D37" s="9"/>
    </row>
    <row r="38" spans="1:4" ht="15.75">
      <c r="A38" s="7"/>
      <c r="B38" s="8"/>
      <c r="C38" s="9"/>
      <c r="D38" s="9"/>
    </row>
    <row r="39" spans="1:4" ht="15.75">
      <c r="A39" s="7"/>
      <c r="B39" s="8"/>
      <c r="C39" s="9"/>
      <c r="D39" s="9"/>
    </row>
    <row r="40" spans="1:4" ht="12.75">
      <c r="A40" s="7"/>
      <c r="B40" s="7"/>
      <c r="C40" s="10"/>
      <c r="D40" s="10"/>
    </row>
    <row r="41" spans="1:4" ht="12.75">
      <c r="A41" s="7"/>
      <c r="B41" s="7"/>
      <c r="C41" s="10"/>
      <c r="D41" s="10"/>
    </row>
    <row r="42" spans="1:4" ht="12.75">
      <c r="A42" s="7"/>
      <c r="B42" s="7"/>
      <c r="C42" s="10"/>
      <c r="D42" s="10"/>
    </row>
    <row r="43" spans="3:4" ht="12.75">
      <c r="C43" s="11"/>
      <c r="D43" s="11"/>
    </row>
    <row r="44" spans="3:4" ht="12.75">
      <c r="C44" s="11"/>
      <c r="D44" s="11"/>
    </row>
    <row r="45" spans="3:4" ht="12.75">
      <c r="C45" s="11"/>
      <c r="D45" s="11"/>
    </row>
    <row r="46" spans="3:4" ht="12.75">
      <c r="C46" s="11"/>
      <c r="D46" s="11"/>
    </row>
    <row r="47" spans="3:4" ht="12.75">
      <c r="C47" s="11"/>
      <c r="D47" s="11"/>
    </row>
  </sheetData>
  <printOptions horizontalCentered="1"/>
  <pageMargins left="0" right="0" top="0.984251968503937" bottom="0.7874015748031497" header="0.5118110236220472" footer="0.5118110236220472"/>
  <pageSetup firstPageNumber="10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4"/>
  <sheetViews>
    <sheetView workbookViewId="0" topLeftCell="A1">
      <selection activeCell="D6" sqref="D6"/>
    </sheetView>
  </sheetViews>
  <sheetFormatPr defaultColWidth="9.00390625" defaultRowHeight="12.75"/>
  <cols>
    <col min="1" max="1" width="7.75390625" style="193" customWidth="1"/>
    <col min="2" max="2" width="41.875" style="194" customWidth="1"/>
    <col min="3" max="3" width="12.75390625" style="195" customWidth="1"/>
    <col min="4" max="4" width="10.25390625" style="199" customWidth="1"/>
    <col min="5" max="5" width="14.25390625" style="195" customWidth="1"/>
    <col min="6" max="16384" width="10.00390625" style="194" customWidth="1"/>
  </cols>
  <sheetData>
    <row r="1" spans="4:5" ht="12.75" customHeight="1">
      <c r="D1" s="196" t="s">
        <v>207</v>
      </c>
      <c r="E1" s="194"/>
    </row>
    <row r="2" spans="4:5" ht="12.75" customHeight="1">
      <c r="D2" s="197" t="s">
        <v>235</v>
      </c>
      <c r="E2" s="194"/>
    </row>
    <row r="3" spans="2:5" ht="12.75" customHeight="1">
      <c r="B3" s="198"/>
      <c r="D3" s="197" t="s">
        <v>0</v>
      </c>
      <c r="E3" s="194"/>
    </row>
    <row r="4" spans="4:5" ht="12.75" customHeight="1">
      <c r="D4" s="197" t="s">
        <v>236</v>
      </c>
      <c r="E4" s="194"/>
    </row>
    <row r="5" ht="12.75" customHeight="1" hidden="1"/>
    <row r="6" ht="32.25" customHeight="1"/>
    <row r="7" spans="1:5" s="204" customFormat="1" ht="17.25" customHeight="1">
      <c r="A7" s="200"/>
      <c r="B7" s="201" t="s">
        <v>175</v>
      </c>
      <c r="C7" s="202"/>
      <c r="D7" s="203"/>
      <c r="E7" s="202"/>
    </row>
    <row r="8" spans="1:5" s="204" customFormat="1" ht="17.25" customHeight="1">
      <c r="A8" s="200"/>
      <c r="B8" s="201" t="s">
        <v>176</v>
      </c>
      <c r="C8" s="202"/>
      <c r="D8" s="203"/>
      <c r="E8" s="202"/>
    </row>
    <row r="9" spans="1:5" s="204" customFormat="1" ht="17.25" customHeight="1">
      <c r="A9" s="200"/>
      <c r="B9" s="201" t="s">
        <v>177</v>
      </c>
      <c r="C9" s="202"/>
      <c r="D9" s="203"/>
      <c r="E9" s="202"/>
    </row>
    <row r="10" spans="1:5" s="204" customFormat="1" ht="17.25" customHeight="1">
      <c r="A10" s="200"/>
      <c r="B10" s="201" t="s">
        <v>178</v>
      </c>
      <c r="C10" s="202"/>
      <c r="D10" s="203"/>
      <c r="E10" s="202"/>
    </row>
    <row r="11" spans="1:5" ht="12" customHeight="1" thickBot="1">
      <c r="A11" s="205"/>
      <c r="B11" s="206"/>
      <c r="C11" s="207"/>
      <c r="E11" s="208" t="s">
        <v>23</v>
      </c>
    </row>
    <row r="12" spans="1:5" s="214" customFormat="1" ht="42.75" customHeight="1">
      <c r="A12" s="209" t="s">
        <v>179</v>
      </c>
      <c r="B12" s="210" t="s">
        <v>180</v>
      </c>
      <c r="C12" s="211" t="s">
        <v>181</v>
      </c>
      <c r="D12" s="212" t="s">
        <v>182</v>
      </c>
      <c r="E12" s="213" t="s">
        <v>183</v>
      </c>
    </row>
    <row r="13" spans="1:5" s="220" customFormat="1" ht="12.75" customHeight="1">
      <c r="A13" s="215">
        <v>1</v>
      </c>
      <c r="B13" s="216">
        <v>2</v>
      </c>
      <c r="C13" s="217">
        <v>3</v>
      </c>
      <c r="D13" s="218">
        <v>4</v>
      </c>
      <c r="E13" s="219">
        <v>5</v>
      </c>
    </row>
    <row r="14" spans="1:5" s="226" customFormat="1" ht="21" customHeight="1">
      <c r="A14" s="221">
        <v>710</v>
      </c>
      <c r="B14" s="222" t="s">
        <v>184</v>
      </c>
      <c r="C14" s="223"/>
      <c r="D14" s="224"/>
      <c r="E14" s="225"/>
    </row>
    <row r="15" spans="1:5" s="232" customFormat="1" ht="30" customHeight="1" thickBot="1">
      <c r="A15" s="227">
        <v>71030</v>
      </c>
      <c r="B15" s="228" t="s">
        <v>185</v>
      </c>
      <c r="C15" s="229"/>
      <c r="D15" s="230"/>
      <c r="E15" s="231"/>
    </row>
    <row r="16" spans="1:5" s="238" customFormat="1" ht="35.25" customHeight="1" thickBot="1" thickTop="1">
      <c r="A16" s="233" t="s">
        <v>136</v>
      </c>
      <c r="B16" s="234" t="s">
        <v>186</v>
      </c>
      <c r="C16" s="235">
        <f>C17+C18-C19</f>
        <v>864309</v>
      </c>
      <c r="D16" s="236"/>
      <c r="E16" s="237">
        <f>E17+E18-E19</f>
        <v>864309</v>
      </c>
    </row>
    <row r="17" spans="1:5" ht="15.75" customHeight="1" thickTop="1">
      <c r="A17" s="239"/>
      <c r="B17" s="240" t="s">
        <v>187</v>
      </c>
      <c r="C17" s="241">
        <v>819947</v>
      </c>
      <c r="D17" s="242"/>
      <c r="E17" s="243">
        <v>819947</v>
      </c>
    </row>
    <row r="18" spans="1:5" ht="15.75" customHeight="1">
      <c r="A18" s="239"/>
      <c r="B18" s="240" t="s">
        <v>188</v>
      </c>
      <c r="C18" s="241">
        <v>64903</v>
      </c>
      <c r="D18" s="242"/>
      <c r="E18" s="243">
        <v>64903</v>
      </c>
    </row>
    <row r="19" spans="1:5" ht="15.75" customHeight="1" thickBot="1">
      <c r="A19" s="239"/>
      <c r="B19" s="240" t="s">
        <v>189</v>
      </c>
      <c r="C19" s="241">
        <v>20541</v>
      </c>
      <c r="D19" s="242"/>
      <c r="E19" s="243">
        <v>20541</v>
      </c>
    </row>
    <row r="20" spans="1:5" s="238" customFormat="1" ht="21" customHeight="1" thickBot="1" thickTop="1">
      <c r="A20" s="233" t="s">
        <v>138</v>
      </c>
      <c r="B20" s="234" t="s">
        <v>190</v>
      </c>
      <c r="C20" s="235">
        <f>SUM(C21:C23)</f>
        <v>305000</v>
      </c>
      <c r="D20" s="236">
        <f>SUM(D22:D24)</f>
        <v>131400</v>
      </c>
      <c r="E20" s="237">
        <f>SUM(E21:E24)</f>
        <v>436400</v>
      </c>
    </row>
    <row r="21" spans="1:5" s="232" customFormat="1" ht="32.25" customHeight="1" hidden="1">
      <c r="A21" s="244" t="s">
        <v>143</v>
      </c>
      <c r="B21" s="245" t="s">
        <v>191</v>
      </c>
      <c r="C21" s="241">
        <v>0</v>
      </c>
      <c r="D21" s="246"/>
      <c r="E21" s="243">
        <v>0</v>
      </c>
    </row>
    <row r="22" spans="1:5" ht="19.5" customHeight="1" thickTop="1">
      <c r="A22" s="244" t="s">
        <v>192</v>
      </c>
      <c r="B22" s="240" t="s">
        <v>193</v>
      </c>
      <c r="C22" s="241">
        <v>285000</v>
      </c>
      <c r="D22" s="242">
        <f>E22-C22</f>
        <v>101000</v>
      </c>
      <c r="E22" s="243">
        <v>386000</v>
      </c>
    </row>
    <row r="23" spans="1:5" ht="19.5" customHeight="1">
      <c r="A23" s="244" t="s">
        <v>194</v>
      </c>
      <c r="B23" s="240" t="s">
        <v>164</v>
      </c>
      <c r="C23" s="241">
        <v>20000</v>
      </c>
      <c r="D23" s="242">
        <f>E23-C23</f>
        <v>24000</v>
      </c>
      <c r="E23" s="243">
        <v>44000</v>
      </c>
    </row>
    <row r="24" spans="1:5" ht="44.25" customHeight="1" thickBot="1">
      <c r="A24" s="244" t="s">
        <v>195</v>
      </c>
      <c r="B24" s="240" t="s">
        <v>196</v>
      </c>
      <c r="C24" s="241">
        <v>0</v>
      </c>
      <c r="D24" s="242">
        <v>6400</v>
      </c>
      <c r="E24" s="243">
        <f>D24</f>
        <v>6400</v>
      </c>
    </row>
    <row r="25" spans="1:5" s="247" customFormat="1" ht="21.75" customHeight="1" thickBot="1" thickTop="1">
      <c r="A25" s="233" t="s">
        <v>140</v>
      </c>
      <c r="B25" s="234" t="s">
        <v>197</v>
      </c>
      <c r="C25" s="235">
        <f>SUM(C20+C16)</f>
        <v>1169309</v>
      </c>
      <c r="D25" s="236">
        <f>SUM(D20+D16)</f>
        <v>131400</v>
      </c>
      <c r="E25" s="237">
        <f>SUM(E20+E16)</f>
        <v>1300709</v>
      </c>
    </row>
    <row r="26" spans="1:5" s="204" customFormat="1" ht="21.75" customHeight="1" thickBot="1" thickTop="1">
      <c r="A26" s="233" t="s">
        <v>145</v>
      </c>
      <c r="B26" s="234" t="s">
        <v>198</v>
      </c>
      <c r="C26" s="235">
        <f>SUM(C27+C34)</f>
        <v>573686</v>
      </c>
      <c r="D26" s="236">
        <f>SUM(D27+D34)</f>
        <v>31680</v>
      </c>
      <c r="E26" s="237">
        <f>SUM(E27+E34)</f>
        <v>605366</v>
      </c>
    </row>
    <row r="27" spans="1:5" s="253" customFormat="1" ht="18" customHeight="1" thickTop="1">
      <c r="A27" s="248"/>
      <c r="B27" s="249" t="s">
        <v>199</v>
      </c>
      <c r="C27" s="250">
        <f>SUM(C28:C33)</f>
        <v>540000</v>
      </c>
      <c r="D27" s="251">
        <f>E27-C27</f>
        <v>31680</v>
      </c>
      <c r="E27" s="252">
        <f>SUM(E28:E33)</f>
        <v>571680</v>
      </c>
    </row>
    <row r="28" spans="1:5" ht="19.5" customHeight="1">
      <c r="A28" s="239">
        <v>2960</v>
      </c>
      <c r="B28" s="240" t="s">
        <v>200</v>
      </c>
      <c r="C28" s="241">
        <v>62000</v>
      </c>
      <c r="D28" s="242">
        <f>E28-C28</f>
        <v>25280</v>
      </c>
      <c r="E28" s="243">
        <f>20%*E20</f>
        <v>87280</v>
      </c>
    </row>
    <row r="29" spans="1:5" ht="19.5" customHeight="1">
      <c r="A29" s="239">
        <v>4110</v>
      </c>
      <c r="B29" s="240" t="s">
        <v>201</v>
      </c>
      <c r="C29" s="241">
        <v>1300</v>
      </c>
      <c r="D29" s="242"/>
      <c r="E29" s="243">
        <f>C29+D29</f>
        <v>1300</v>
      </c>
    </row>
    <row r="30" spans="1:5" ht="19.5" customHeight="1">
      <c r="A30" s="239">
        <v>4120</v>
      </c>
      <c r="B30" s="240" t="s">
        <v>202</v>
      </c>
      <c r="C30" s="241">
        <v>200</v>
      </c>
      <c r="D30" s="242"/>
      <c r="E30" s="243">
        <f>C30+D30</f>
        <v>200</v>
      </c>
    </row>
    <row r="31" spans="1:5" ht="19.5" customHeight="1">
      <c r="A31" s="239">
        <v>4210</v>
      </c>
      <c r="B31" s="254" t="s">
        <v>103</v>
      </c>
      <c r="C31" s="241">
        <v>4400</v>
      </c>
      <c r="D31" s="242">
        <v>6400</v>
      </c>
      <c r="E31" s="243">
        <f>C31+D31</f>
        <v>10800</v>
      </c>
    </row>
    <row r="32" spans="1:5" ht="19.5" customHeight="1">
      <c r="A32" s="239">
        <v>4300</v>
      </c>
      <c r="B32" s="240" t="s">
        <v>85</v>
      </c>
      <c r="C32" s="241">
        <v>464700</v>
      </c>
      <c r="D32" s="242"/>
      <c r="E32" s="243">
        <f>C32+D32</f>
        <v>464700</v>
      </c>
    </row>
    <row r="33" spans="1:7" ht="19.5" customHeight="1">
      <c r="A33" s="239">
        <v>4170</v>
      </c>
      <c r="B33" s="240" t="s">
        <v>203</v>
      </c>
      <c r="C33" s="241">
        <v>7400</v>
      </c>
      <c r="D33" s="242"/>
      <c r="E33" s="243">
        <f>C33+D33</f>
        <v>7400</v>
      </c>
      <c r="G33" s="255"/>
    </row>
    <row r="34" spans="1:5" s="256" customFormat="1" ht="18" customHeight="1">
      <c r="A34" s="248"/>
      <c r="B34" s="249" t="s">
        <v>204</v>
      </c>
      <c r="C34" s="250">
        <f>C35</f>
        <v>33686</v>
      </c>
      <c r="D34" s="251"/>
      <c r="E34" s="252">
        <f>E35</f>
        <v>33686</v>
      </c>
    </row>
    <row r="35" spans="1:5" ht="27.75" customHeight="1" thickBot="1">
      <c r="A35" s="239">
        <v>6120</v>
      </c>
      <c r="B35" s="240" t="s">
        <v>205</v>
      </c>
      <c r="C35" s="241">
        <v>33686</v>
      </c>
      <c r="D35" s="242"/>
      <c r="E35" s="243">
        <f>C35+D35</f>
        <v>33686</v>
      </c>
    </row>
    <row r="36" spans="1:5" s="256" customFormat="1" ht="36.75" customHeight="1" thickBot="1" thickTop="1">
      <c r="A36" s="233" t="s">
        <v>173</v>
      </c>
      <c r="B36" s="563" t="s">
        <v>206</v>
      </c>
      <c r="C36" s="257">
        <f>C25-C26</f>
        <v>595623</v>
      </c>
      <c r="D36" s="258">
        <f>D25-D26</f>
        <v>99720</v>
      </c>
      <c r="E36" s="259">
        <f>E25-E26</f>
        <v>695343</v>
      </c>
    </row>
    <row r="37" ht="15.75" thickTop="1">
      <c r="E37" s="260"/>
    </row>
    <row r="38" ht="15">
      <c r="E38" s="260"/>
    </row>
    <row r="39" ht="15">
      <c r="E39" s="260"/>
    </row>
    <row r="40" ht="15">
      <c r="E40" s="260"/>
    </row>
    <row r="41" ht="15">
      <c r="E41" s="260"/>
    </row>
    <row r="42" ht="15">
      <c r="E42" s="260"/>
    </row>
    <row r="43" ht="15">
      <c r="E43" s="260"/>
    </row>
    <row r="44" ht="15">
      <c r="E44" s="260"/>
    </row>
    <row r="45" ht="15">
      <c r="E45" s="260"/>
    </row>
    <row r="46" ht="15">
      <c r="E46" s="260"/>
    </row>
    <row r="47" ht="15">
      <c r="E47" s="260"/>
    </row>
    <row r="48" ht="15">
      <c r="E48" s="260"/>
    </row>
    <row r="49" ht="15">
      <c r="E49" s="260"/>
    </row>
    <row r="50" ht="15">
      <c r="E50" s="260"/>
    </row>
    <row r="51" ht="15">
      <c r="E51" s="260"/>
    </row>
    <row r="52" ht="15">
      <c r="E52" s="260"/>
    </row>
    <row r="53" ht="15">
      <c r="E53" s="260"/>
    </row>
    <row r="54" ht="15">
      <c r="E54" s="260"/>
    </row>
    <row r="55" ht="15">
      <c r="E55" s="260"/>
    </row>
    <row r="56" ht="15">
      <c r="E56" s="260"/>
    </row>
    <row r="57" ht="15">
      <c r="E57" s="260"/>
    </row>
    <row r="58" ht="15">
      <c r="E58" s="260"/>
    </row>
    <row r="59" ht="15">
      <c r="E59" s="260"/>
    </row>
    <row r="60" ht="15">
      <c r="E60" s="260"/>
    </row>
    <row r="61" ht="15">
      <c r="E61" s="260"/>
    </row>
    <row r="62" ht="15">
      <c r="E62" s="260"/>
    </row>
    <row r="63" ht="15">
      <c r="E63" s="260"/>
    </row>
    <row r="64" ht="15">
      <c r="E64" s="260"/>
    </row>
    <row r="65" ht="15">
      <c r="E65" s="260"/>
    </row>
    <row r="66" ht="15">
      <c r="E66" s="260"/>
    </row>
    <row r="67" ht="15">
      <c r="E67" s="260"/>
    </row>
    <row r="68" ht="15">
      <c r="E68" s="260"/>
    </row>
    <row r="69" ht="15">
      <c r="E69" s="260"/>
    </row>
    <row r="70" ht="15">
      <c r="E70" s="260"/>
    </row>
    <row r="71" ht="15">
      <c r="E71" s="260"/>
    </row>
    <row r="72" ht="15">
      <c r="E72" s="260"/>
    </row>
    <row r="73" ht="15">
      <c r="E73" s="260"/>
    </row>
    <row r="74" ht="15">
      <c r="E74" s="260"/>
    </row>
    <row r="75" ht="15">
      <c r="E75" s="260"/>
    </row>
    <row r="76" ht="15">
      <c r="E76" s="260"/>
    </row>
    <row r="77" ht="15">
      <c r="E77" s="260"/>
    </row>
    <row r="78" ht="15">
      <c r="E78" s="260"/>
    </row>
    <row r="79" ht="15">
      <c r="E79" s="260"/>
    </row>
    <row r="80" ht="15">
      <c r="E80" s="260"/>
    </row>
    <row r="81" ht="15">
      <c r="E81" s="260"/>
    </row>
    <row r="82" ht="15">
      <c r="E82" s="260"/>
    </row>
    <row r="83" ht="15">
      <c r="E83" s="260"/>
    </row>
    <row r="84" ht="15">
      <c r="E84" s="260"/>
    </row>
    <row r="85" ht="15">
      <c r="E85" s="260"/>
    </row>
    <row r="86" ht="15">
      <c r="E86" s="260"/>
    </row>
    <row r="87" ht="15">
      <c r="E87" s="260"/>
    </row>
    <row r="88" ht="15">
      <c r="E88" s="260"/>
    </row>
    <row r="89" ht="15">
      <c r="E89" s="260"/>
    </row>
    <row r="90" ht="15">
      <c r="E90" s="260"/>
    </row>
    <row r="91" ht="15">
      <c r="E91" s="260"/>
    </row>
    <row r="92" ht="15">
      <c r="E92" s="260"/>
    </row>
    <row r="93" ht="15">
      <c r="E93" s="260"/>
    </row>
    <row r="94" ht="15">
      <c r="E94" s="260"/>
    </row>
    <row r="95" ht="15">
      <c r="E95" s="260"/>
    </row>
    <row r="96" ht="15">
      <c r="E96" s="260"/>
    </row>
    <row r="97" ht="15">
      <c r="E97" s="260"/>
    </row>
    <row r="98" ht="15">
      <c r="E98" s="260"/>
    </row>
    <row r="99" ht="15">
      <c r="E99" s="260"/>
    </row>
    <row r="100" ht="15">
      <c r="E100" s="260"/>
    </row>
    <row r="101" ht="15">
      <c r="E101" s="260"/>
    </row>
    <row r="102" ht="15">
      <c r="E102" s="260"/>
    </row>
    <row r="103" ht="15">
      <c r="E103" s="260"/>
    </row>
    <row r="104" ht="15">
      <c r="E104" s="260"/>
    </row>
    <row r="105" ht="15">
      <c r="E105" s="260"/>
    </row>
    <row r="106" ht="15">
      <c r="E106" s="260"/>
    </row>
    <row r="107" ht="15">
      <c r="E107" s="260"/>
    </row>
    <row r="108" ht="15">
      <c r="E108" s="260"/>
    </row>
    <row r="109" ht="15">
      <c r="E109" s="260"/>
    </row>
    <row r="110" ht="15">
      <c r="E110" s="260"/>
    </row>
    <row r="111" ht="15">
      <c r="E111" s="260"/>
    </row>
    <row r="112" ht="15">
      <c r="E112" s="260"/>
    </row>
    <row r="113" ht="15">
      <c r="E113" s="260"/>
    </row>
    <row r="114" ht="15">
      <c r="E114" s="260"/>
    </row>
    <row r="115" ht="15">
      <c r="E115" s="260"/>
    </row>
    <row r="116" ht="15">
      <c r="E116" s="260"/>
    </row>
    <row r="117" ht="15">
      <c r="E117" s="260"/>
    </row>
    <row r="118" ht="15">
      <c r="E118" s="260"/>
    </row>
    <row r="119" ht="15">
      <c r="E119" s="260"/>
    </row>
    <row r="120" ht="15">
      <c r="E120" s="260"/>
    </row>
    <row r="121" ht="15">
      <c r="E121" s="260"/>
    </row>
    <row r="122" ht="15">
      <c r="E122" s="260"/>
    </row>
    <row r="123" ht="15">
      <c r="E123" s="260"/>
    </row>
    <row r="124" ht="15">
      <c r="E124" s="260"/>
    </row>
    <row r="125" ht="15">
      <c r="E125" s="260"/>
    </row>
    <row r="126" ht="15">
      <c r="E126" s="260"/>
    </row>
    <row r="127" ht="15">
      <c r="E127" s="260"/>
    </row>
    <row r="128" ht="15">
      <c r="E128" s="260"/>
    </row>
    <row r="129" ht="15">
      <c r="E129" s="260"/>
    </row>
    <row r="130" ht="15">
      <c r="E130" s="260"/>
    </row>
    <row r="131" ht="15">
      <c r="E131" s="260"/>
    </row>
    <row r="132" ht="15">
      <c r="E132" s="260"/>
    </row>
    <row r="133" ht="15">
      <c r="E133" s="260"/>
    </row>
    <row r="134" ht="15">
      <c r="E134" s="260"/>
    </row>
    <row r="135" ht="15">
      <c r="E135" s="260"/>
    </row>
    <row r="136" ht="15">
      <c r="E136" s="260"/>
    </row>
    <row r="137" ht="15">
      <c r="E137" s="260"/>
    </row>
    <row r="138" ht="15">
      <c r="E138" s="260"/>
    </row>
    <row r="139" ht="15">
      <c r="E139" s="260"/>
    </row>
    <row r="140" ht="15">
      <c r="E140" s="260"/>
    </row>
    <row r="141" ht="15">
      <c r="E141" s="260"/>
    </row>
    <row r="142" ht="15">
      <c r="E142" s="260"/>
    </row>
    <row r="143" ht="15">
      <c r="E143" s="260"/>
    </row>
    <row r="144" ht="15">
      <c r="E144" s="260"/>
    </row>
    <row r="145" ht="15">
      <c r="E145" s="260"/>
    </row>
    <row r="146" ht="15">
      <c r="E146" s="260"/>
    </row>
    <row r="147" ht="15">
      <c r="E147" s="260"/>
    </row>
    <row r="148" ht="15">
      <c r="E148" s="260"/>
    </row>
    <row r="149" ht="15">
      <c r="E149" s="260"/>
    </row>
    <row r="150" ht="15">
      <c r="E150" s="260"/>
    </row>
    <row r="151" ht="15">
      <c r="E151" s="260"/>
    </row>
    <row r="152" ht="15">
      <c r="E152" s="260"/>
    </row>
    <row r="153" ht="15">
      <c r="E153" s="260"/>
    </row>
    <row r="154" ht="15">
      <c r="E154" s="260"/>
    </row>
    <row r="155" ht="15">
      <c r="E155" s="260"/>
    </row>
    <row r="156" ht="15">
      <c r="E156" s="260"/>
    </row>
    <row r="157" ht="15">
      <c r="E157" s="260"/>
    </row>
    <row r="158" ht="15">
      <c r="E158" s="260"/>
    </row>
    <row r="159" ht="15">
      <c r="E159" s="260"/>
    </row>
    <row r="160" ht="15">
      <c r="E160" s="260"/>
    </row>
    <row r="161" ht="15">
      <c r="E161" s="260"/>
    </row>
    <row r="162" ht="15">
      <c r="E162" s="260"/>
    </row>
    <row r="163" ht="15">
      <c r="E163" s="260"/>
    </row>
    <row r="164" ht="15">
      <c r="E164" s="260"/>
    </row>
    <row r="165" ht="15">
      <c r="E165" s="260"/>
    </row>
    <row r="166" ht="15">
      <c r="E166" s="260"/>
    </row>
    <row r="167" ht="15">
      <c r="E167" s="260"/>
    </row>
    <row r="168" ht="15">
      <c r="E168" s="260"/>
    </row>
    <row r="169" ht="15">
      <c r="E169" s="260"/>
    </row>
    <row r="170" ht="15">
      <c r="E170" s="260"/>
    </row>
    <row r="171" ht="15">
      <c r="E171" s="260"/>
    </row>
    <row r="172" ht="15">
      <c r="E172" s="260"/>
    </row>
    <row r="173" ht="15">
      <c r="E173" s="260"/>
    </row>
    <row r="174" ht="15">
      <c r="E174" s="260"/>
    </row>
    <row r="175" ht="15">
      <c r="E175" s="260"/>
    </row>
    <row r="176" ht="15">
      <c r="E176" s="260"/>
    </row>
    <row r="177" ht="15">
      <c r="E177" s="260"/>
    </row>
    <row r="178" ht="15">
      <c r="E178" s="260"/>
    </row>
    <row r="179" ht="15">
      <c r="E179" s="260"/>
    </row>
    <row r="180" ht="15">
      <c r="E180" s="260"/>
    </row>
    <row r="181" ht="15">
      <c r="E181" s="260"/>
    </row>
    <row r="182" ht="15">
      <c r="E182" s="260"/>
    </row>
    <row r="183" ht="15">
      <c r="E183" s="260"/>
    </row>
    <row r="184" ht="15">
      <c r="E184" s="260"/>
    </row>
    <row r="185" ht="15">
      <c r="E185" s="260"/>
    </row>
    <row r="186" ht="15">
      <c r="E186" s="260"/>
    </row>
    <row r="187" ht="15">
      <c r="E187" s="260"/>
    </row>
    <row r="188" ht="15">
      <c r="E188" s="260"/>
    </row>
    <row r="189" ht="15">
      <c r="E189" s="260"/>
    </row>
    <row r="190" ht="15">
      <c r="E190" s="260"/>
    </row>
    <row r="191" ht="15">
      <c r="E191" s="260"/>
    </row>
    <row r="192" ht="15">
      <c r="E192" s="260"/>
    </row>
    <row r="193" ht="15">
      <c r="E193" s="260"/>
    </row>
    <row r="194" ht="15">
      <c r="E194" s="260"/>
    </row>
    <row r="195" ht="15">
      <c r="E195" s="260"/>
    </row>
    <row r="196" ht="15">
      <c r="E196" s="260"/>
    </row>
    <row r="197" ht="15">
      <c r="E197" s="260"/>
    </row>
    <row r="198" ht="15">
      <c r="E198" s="260"/>
    </row>
    <row r="199" ht="15">
      <c r="E199" s="260"/>
    </row>
    <row r="200" ht="15">
      <c r="E200" s="260"/>
    </row>
    <row r="201" ht="15">
      <c r="E201" s="260"/>
    </row>
    <row r="202" ht="15">
      <c r="E202" s="260"/>
    </row>
    <row r="203" ht="15">
      <c r="E203" s="260"/>
    </row>
    <row r="204" ht="15">
      <c r="E204" s="260"/>
    </row>
    <row r="205" ht="15">
      <c r="E205" s="260"/>
    </row>
    <row r="206" ht="15">
      <c r="E206" s="260"/>
    </row>
    <row r="207" ht="15">
      <c r="E207" s="260"/>
    </row>
    <row r="208" ht="15">
      <c r="E208" s="260"/>
    </row>
    <row r="209" ht="15">
      <c r="E209" s="260"/>
    </row>
    <row r="210" ht="15">
      <c r="E210" s="260"/>
    </row>
    <row r="211" ht="15">
      <c r="E211" s="260"/>
    </row>
    <row r="212" ht="15">
      <c r="E212" s="260"/>
    </row>
    <row r="213" ht="15">
      <c r="E213" s="260"/>
    </row>
    <row r="214" ht="15">
      <c r="E214" s="260"/>
    </row>
    <row r="215" ht="15">
      <c r="E215" s="260"/>
    </row>
    <row r="216" ht="15">
      <c r="E216" s="260"/>
    </row>
    <row r="217" ht="15">
      <c r="E217" s="260"/>
    </row>
    <row r="218" ht="15">
      <c r="E218" s="260"/>
    </row>
    <row r="219" ht="15">
      <c r="E219" s="260"/>
    </row>
    <row r="220" ht="15">
      <c r="E220" s="260"/>
    </row>
    <row r="221" ht="15">
      <c r="E221" s="260"/>
    </row>
    <row r="222" ht="15">
      <c r="E222" s="260"/>
    </row>
    <row r="223" ht="15">
      <c r="E223" s="260"/>
    </row>
    <row r="224" ht="15">
      <c r="E224" s="260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113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6.875" style="2" customWidth="1"/>
    <col min="2" max="2" width="38.75390625" style="2" customWidth="1"/>
    <col min="3" max="3" width="13.625" style="15" hidden="1" customWidth="1"/>
    <col min="4" max="4" width="11.25390625" style="12" hidden="1" customWidth="1"/>
    <col min="5" max="5" width="14.375" style="2" hidden="1" customWidth="1"/>
    <col min="6" max="6" width="11.75390625" style="2" hidden="1" customWidth="1"/>
    <col min="7" max="8" width="10.75390625" style="2" hidden="1" customWidth="1"/>
    <col min="9" max="9" width="11.75390625" style="2" customWidth="1"/>
    <col min="10" max="10" width="10.375" style="2" customWidth="1"/>
    <col min="11" max="11" width="10.75390625" style="2" customWidth="1"/>
    <col min="12" max="12" width="12.375" style="2" customWidth="1"/>
    <col min="13" max="16384" width="9.125" style="2" customWidth="1"/>
  </cols>
  <sheetData>
    <row r="1" spans="3:11" ht="12.75">
      <c r="C1" s="2"/>
      <c r="E1" s="13"/>
      <c r="K1" s="13" t="s">
        <v>128</v>
      </c>
    </row>
    <row r="2" spans="3:11" ht="12.75">
      <c r="C2" s="2"/>
      <c r="E2" s="14"/>
      <c r="K2" s="14" t="s">
        <v>237</v>
      </c>
    </row>
    <row r="3" spans="3:11" ht="12.75">
      <c r="C3" s="2"/>
      <c r="E3" s="14"/>
      <c r="K3" s="14" t="s">
        <v>0</v>
      </c>
    </row>
    <row r="4" spans="3:11" ht="12.75">
      <c r="C4" s="2"/>
      <c r="E4" s="14"/>
      <c r="K4" s="14" t="s">
        <v>238</v>
      </c>
    </row>
    <row r="5" ht="9" customHeight="1"/>
    <row r="6" spans="1:4" s="20" customFormat="1" ht="18.75">
      <c r="A6" s="16" t="s">
        <v>129</v>
      </c>
      <c r="B6" s="17"/>
      <c r="C6" s="18"/>
      <c r="D6" s="19"/>
    </row>
    <row r="7" spans="1:4" s="20" customFormat="1" ht="18.75">
      <c r="A7" s="21"/>
      <c r="B7" s="22" t="s">
        <v>130</v>
      </c>
      <c r="C7" s="18"/>
      <c r="D7" s="19"/>
    </row>
    <row r="8" spans="1:4" s="23" customFormat="1" ht="4.5" customHeight="1">
      <c r="A8" s="23" t="s">
        <v>131</v>
      </c>
      <c r="B8" s="24"/>
      <c r="C8" s="25"/>
      <c r="D8" s="26"/>
    </row>
    <row r="9" spans="3:12" ht="13.5" thickBot="1">
      <c r="C9" s="27"/>
      <c r="D9" s="2"/>
      <c r="F9" s="27"/>
      <c r="I9" s="27"/>
      <c r="L9" s="27" t="s">
        <v>23</v>
      </c>
    </row>
    <row r="10" spans="1:12" s="36" customFormat="1" ht="40.5" customHeight="1" thickTop="1">
      <c r="A10" s="28" t="s">
        <v>132</v>
      </c>
      <c r="B10" s="29" t="s">
        <v>29</v>
      </c>
      <c r="C10" s="30" t="s">
        <v>133</v>
      </c>
      <c r="D10" s="31" t="s">
        <v>9</v>
      </c>
      <c r="E10" s="32" t="s">
        <v>10</v>
      </c>
      <c r="F10" s="33" t="s">
        <v>134</v>
      </c>
      <c r="G10" s="34" t="s">
        <v>9</v>
      </c>
      <c r="H10" s="32" t="s">
        <v>10</v>
      </c>
      <c r="I10" s="33" t="s">
        <v>133</v>
      </c>
      <c r="J10" s="34" t="s">
        <v>9</v>
      </c>
      <c r="K10" s="32" t="s">
        <v>10</v>
      </c>
      <c r="L10" s="35" t="s">
        <v>135</v>
      </c>
    </row>
    <row r="11" spans="1:12" s="44" customFormat="1" ht="10.5" customHeight="1" thickBot="1">
      <c r="A11" s="37">
        <v>1</v>
      </c>
      <c r="B11" s="38">
        <v>2</v>
      </c>
      <c r="C11" s="39">
        <v>3</v>
      </c>
      <c r="D11" s="40">
        <v>4</v>
      </c>
      <c r="E11" s="41">
        <v>4</v>
      </c>
      <c r="F11" s="41">
        <v>3</v>
      </c>
      <c r="G11" s="42">
        <v>4</v>
      </c>
      <c r="H11" s="41">
        <v>5</v>
      </c>
      <c r="I11" s="41">
        <v>3</v>
      </c>
      <c r="J11" s="42">
        <v>4</v>
      </c>
      <c r="K11" s="41">
        <v>5</v>
      </c>
      <c r="L11" s="43">
        <v>6</v>
      </c>
    </row>
    <row r="12" spans="1:12" s="549" customFormat="1" ht="20.25" customHeight="1" thickTop="1">
      <c r="A12" s="541" t="s">
        <v>136</v>
      </c>
      <c r="B12" s="542" t="s">
        <v>137</v>
      </c>
      <c r="C12" s="543"/>
      <c r="D12" s="544"/>
      <c r="E12" s="545"/>
      <c r="F12" s="546">
        <f aca="true" t="shared" si="0" ref="F12:L12">SUM(F14:F15)</f>
        <v>2199000</v>
      </c>
      <c r="G12" s="547">
        <f t="shared" si="0"/>
        <v>305000</v>
      </c>
      <c r="H12" s="546">
        <f t="shared" si="0"/>
        <v>1450000</v>
      </c>
      <c r="I12" s="546">
        <f t="shared" si="0"/>
        <v>3344000</v>
      </c>
      <c r="J12" s="547">
        <f t="shared" si="0"/>
        <v>5000</v>
      </c>
      <c r="K12" s="546">
        <f t="shared" si="0"/>
        <v>5000</v>
      </c>
      <c r="L12" s="548">
        <f t="shared" si="0"/>
        <v>3344000</v>
      </c>
    </row>
    <row r="13" spans="1:12" s="44" customFormat="1" ht="12.75" customHeight="1" thickBot="1">
      <c r="A13" s="555"/>
      <c r="B13" s="556" t="s">
        <v>33</v>
      </c>
      <c r="C13" s="557"/>
      <c r="D13" s="558"/>
      <c r="E13" s="559"/>
      <c r="F13" s="560"/>
      <c r="G13" s="561"/>
      <c r="H13" s="560"/>
      <c r="I13" s="560"/>
      <c r="J13" s="561"/>
      <c r="K13" s="560"/>
      <c r="L13" s="562"/>
    </row>
    <row r="14" spans="1:12" s="53" customFormat="1" ht="18.75" customHeight="1" thickBot="1" thickTop="1">
      <c r="A14" s="46" t="s">
        <v>138</v>
      </c>
      <c r="B14" s="47" t="s">
        <v>139</v>
      </c>
      <c r="C14" s="48">
        <v>10000</v>
      </c>
      <c r="D14" s="49"/>
      <c r="E14" s="50"/>
      <c r="F14" s="50">
        <v>10000</v>
      </c>
      <c r="G14" s="51"/>
      <c r="H14" s="50">
        <v>1435000</v>
      </c>
      <c r="I14" s="50">
        <f>F14-G14+H14</f>
        <v>1445000</v>
      </c>
      <c r="J14" s="51"/>
      <c r="K14" s="50"/>
      <c r="L14" s="52">
        <f>I14-J14+K14</f>
        <v>1445000</v>
      </c>
    </row>
    <row r="15" spans="1:12" s="61" customFormat="1" ht="17.25" customHeight="1" thickBot="1" thickTop="1">
      <c r="A15" s="54" t="s">
        <v>140</v>
      </c>
      <c r="B15" s="55" t="s">
        <v>30</v>
      </c>
      <c r="C15" s="56">
        <f>SUM(C16)</f>
        <v>1509000</v>
      </c>
      <c r="D15" s="57"/>
      <c r="E15" s="58">
        <f aca="true" t="shared" si="1" ref="E15:L15">E16</f>
        <v>680000</v>
      </c>
      <c r="F15" s="58">
        <f t="shared" si="1"/>
        <v>2189000</v>
      </c>
      <c r="G15" s="58">
        <f t="shared" si="1"/>
        <v>305000</v>
      </c>
      <c r="H15" s="58">
        <f t="shared" si="1"/>
        <v>15000</v>
      </c>
      <c r="I15" s="58">
        <f t="shared" si="1"/>
        <v>1899000</v>
      </c>
      <c r="J15" s="59">
        <f t="shared" si="1"/>
        <v>5000</v>
      </c>
      <c r="K15" s="58">
        <f t="shared" si="1"/>
        <v>5000</v>
      </c>
      <c r="L15" s="60">
        <f t="shared" si="1"/>
        <v>1899000</v>
      </c>
    </row>
    <row r="16" spans="1:12" s="8" customFormat="1" ht="18" customHeight="1" thickBot="1" thickTop="1">
      <c r="A16" s="62">
        <v>600</v>
      </c>
      <c r="B16" s="63" t="s">
        <v>141</v>
      </c>
      <c r="C16" s="64">
        <f>SUM(C17+C21)</f>
        <v>1509000</v>
      </c>
      <c r="D16" s="65"/>
      <c r="E16" s="66">
        <f aca="true" t="shared" si="2" ref="E16:L16">E17+E21</f>
        <v>680000</v>
      </c>
      <c r="F16" s="66">
        <f t="shared" si="2"/>
        <v>2189000</v>
      </c>
      <c r="G16" s="66">
        <f t="shared" si="2"/>
        <v>305000</v>
      </c>
      <c r="H16" s="66">
        <f t="shared" si="2"/>
        <v>15000</v>
      </c>
      <c r="I16" s="66">
        <f t="shared" si="2"/>
        <v>1899000</v>
      </c>
      <c r="J16" s="67">
        <f t="shared" si="2"/>
        <v>5000</v>
      </c>
      <c r="K16" s="66">
        <f t="shared" si="2"/>
        <v>5000</v>
      </c>
      <c r="L16" s="68">
        <f t="shared" si="2"/>
        <v>1899000</v>
      </c>
    </row>
    <row r="17" spans="1:12" s="75" customFormat="1" ht="32.25" customHeight="1" thickTop="1">
      <c r="A17" s="69">
        <v>60015</v>
      </c>
      <c r="B17" s="70" t="s">
        <v>142</v>
      </c>
      <c r="C17" s="71">
        <f>SUM(C18:C20)</f>
        <v>403000</v>
      </c>
      <c r="D17" s="72"/>
      <c r="E17" s="72">
        <f>SUM(E18:E20)</f>
        <v>390000</v>
      </c>
      <c r="F17" s="72">
        <f>C17-D17+E17</f>
        <v>793000</v>
      </c>
      <c r="G17" s="73">
        <f>SUM(G18:G20)</f>
        <v>200000</v>
      </c>
      <c r="H17" s="72"/>
      <c r="I17" s="72">
        <f>F17-G17+H17</f>
        <v>593000</v>
      </c>
      <c r="J17" s="73">
        <f>SUM(J18:J20)</f>
        <v>3000</v>
      </c>
      <c r="K17" s="73">
        <f>SUM(K18:K20)</f>
        <v>3000</v>
      </c>
      <c r="L17" s="74">
        <f>I17-J17+K17</f>
        <v>593000</v>
      </c>
    </row>
    <row r="18" spans="1:243" s="8" customFormat="1" ht="15" customHeight="1">
      <c r="A18" s="76" t="s">
        <v>52</v>
      </c>
      <c r="B18" s="77" t="s">
        <v>53</v>
      </c>
      <c r="C18" s="78">
        <v>2000</v>
      </c>
      <c r="D18" s="65"/>
      <c r="E18" s="79"/>
      <c r="F18" s="80">
        <f>C18-D18+E18</f>
        <v>2000</v>
      </c>
      <c r="G18" s="81"/>
      <c r="H18" s="79"/>
      <c r="I18" s="80">
        <f>F18-G18+H18</f>
        <v>2000</v>
      </c>
      <c r="J18" s="81"/>
      <c r="K18" s="79"/>
      <c r="L18" s="82">
        <f>I18-J18+K18</f>
        <v>2000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</row>
    <row r="19" spans="1:243" s="8" customFormat="1" ht="27.75" customHeight="1">
      <c r="A19" s="76" t="s">
        <v>143</v>
      </c>
      <c r="B19" s="77" t="s">
        <v>144</v>
      </c>
      <c r="C19" s="78">
        <v>1000</v>
      </c>
      <c r="D19" s="65"/>
      <c r="E19" s="84">
        <v>24000</v>
      </c>
      <c r="F19" s="80">
        <f>C19-D19+E19</f>
        <v>25000</v>
      </c>
      <c r="G19" s="85"/>
      <c r="H19" s="84"/>
      <c r="I19" s="80">
        <f>F19-G19+H19</f>
        <v>25000</v>
      </c>
      <c r="J19" s="85"/>
      <c r="K19" s="84">
        <v>3000</v>
      </c>
      <c r="L19" s="82">
        <f>I19-J19+K19</f>
        <v>28000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</row>
    <row r="20" spans="1:243" s="8" customFormat="1" ht="14.25" customHeight="1">
      <c r="A20" s="76" t="s">
        <v>93</v>
      </c>
      <c r="B20" s="77" t="s">
        <v>92</v>
      </c>
      <c r="C20" s="78">
        <v>400000</v>
      </c>
      <c r="D20" s="65"/>
      <c r="E20" s="84">
        <v>366000</v>
      </c>
      <c r="F20" s="80">
        <f>C20-D20+E20</f>
        <v>766000</v>
      </c>
      <c r="G20" s="85">
        <v>200000</v>
      </c>
      <c r="H20" s="84"/>
      <c r="I20" s="80">
        <f>F20-G20+H20</f>
        <v>566000</v>
      </c>
      <c r="J20" s="85">
        <v>3000</v>
      </c>
      <c r="K20" s="84"/>
      <c r="L20" s="82">
        <f>I20-J20+K20</f>
        <v>563000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</row>
    <row r="21" spans="1:243" s="95" customFormat="1" ht="15.75" customHeight="1">
      <c r="A21" s="87">
        <v>60016</v>
      </c>
      <c r="B21" s="88" t="s">
        <v>104</v>
      </c>
      <c r="C21" s="89">
        <f>SUM(C22:C24)</f>
        <v>1106000</v>
      </c>
      <c r="D21" s="90"/>
      <c r="E21" s="91">
        <f>SUM(E22:E24)</f>
        <v>290000</v>
      </c>
      <c r="F21" s="91">
        <f>C21-D21+E21</f>
        <v>1396000</v>
      </c>
      <c r="G21" s="92">
        <f>SUM(G22:G24)</f>
        <v>105000</v>
      </c>
      <c r="H21" s="91">
        <f>SUM(H22:H24)</f>
        <v>15000</v>
      </c>
      <c r="I21" s="91">
        <f>F21-G21+H21</f>
        <v>1306000</v>
      </c>
      <c r="J21" s="92">
        <f>SUM(J22:J25)</f>
        <v>2000</v>
      </c>
      <c r="K21" s="92">
        <f>SUM(K22:K25)</f>
        <v>2000</v>
      </c>
      <c r="L21" s="93">
        <f>I21-J21+K21</f>
        <v>1306000</v>
      </c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</row>
    <row r="22" spans="1:243" s="8" customFormat="1" ht="14.25" customHeight="1">
      <c r="A22" s="76" t="s">
        <v>52</v>
      </c>
      <c r="B22" s="77" t="s">
        <v>53</v>
      </c>
      <c r="C22" s="78">
        <v>5000</v>
      </c>
      <c r="D22" s="65"/>
      <c r="E22" s="96"/>
      <c r="F22" s="84">
        <v>5000</v>
      </c>
      <c r="G22" s="97"/>
      <c r="H22" s="96"/>
      <c r="I22" s="84">
        <v>5000</v>
      </c>
      <c r="J22" s="97"/>
      <c r="K22" s="96"/>
      <c r="L22" s="98">
        <v>5000</v>
      </c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</row>
    <row r="23" spans="1:243" s="8" customFormat="1" ht="27.75" customHeight="1">
      <c r="A23" s="76" t="s">
        <v>143</v>
      </c>
      <c r="B23" s="77" t="s">
        <v>144</v>
      </c>
      <c r="C23" s="78">
        <v>1000</v>
      </c>
      <c r="D23" s="65"/>
      <c r="E23" s="84">
        <v>19000</v>
      </c>
      <c r="F23" s="84">
        <f>C23-D23+E23</f>
        <v>20000</v>
      </c>
      <c r="G23" s="85"/>
      <c r="H23" s="84">
        <v>10000</v>
      </c>
      <c r="I23" s="84">
        <f>F23-G23+H23</f>
        <v>30000</v>
      </c>
      <c r="J23" s="85"/>
      <c r="K23" s="84"/>
      <c r="L23" s="98">
        <f>I23-J23+K23</f>
        <v>30000</v>
      </c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</row>
    <row r="24" spans="1:243" s="8" customFormat="1" ht="12" customHeight="1">
      <c r="A24" s="76" t="s">
        <v>93</v>
      </c>
      <c r="B24" s="77" t="s">
        <v>92</v>
      </c>
      <c r="C24" s="78">
        <v>1100000</v>
      </c>
      <c r="D24" s="65"/>
      <c r="E24" s="84">
        <v>271000</v>
      </c>
      <c r="F24" s="84">
        <f>C24-D24+E24</f>
        <v>1371000</v>
      </c>
      <c r="G24" s="85">
        <v>105000</v>
      </c>
      <c r="H24" s="84">
        <v>5000</v>
      </c>
      <c r="I24" s="84">
        <f>F24-G24+H24</f>
        <v>1271000</v>
      </c>
      <c r="J24" s="85">
        <v>2000</v>
      </c>
      <c r="K24" s="84"/>
      <c r="L24" s="98">
        <f>I24-J24+K24</f>
        <v>1269000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</row>
    <row r="25" spans="1:243" s="8" customFormat="1" ht="14.25" customHeight="1" thickBot="1">
      <c r="A25" s="99" t="s">
        <v>18</v>
      </c>
      <c r="B25" s="77" t="s">
        <v>19</v>
      </c>
      <c r="C25" s="78"/>
      <c r="D25" s="65"/>
      <c r="E25" s="84"/>
      <c r="F25" s="84"/>
      <c r="G25" s="85"/>
      <c r="H25" s="84"/>
      <c r="I25" s="84">
        <v>0</v>
      </c>
      <c r="J25" s="85"/>
      <c r="K25" s="84">
        <v>2000</v>
      </c>
      <c r="L25" s="98">
        <f>I25-J25+K25</f>
        <v>2000</v>
      </c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</row>
    <row r="26" spans="1:12" s="61" customFormat="1" ht="18" customHeight="1" thickTop="1">
      <c r="A26" s="100" t="s">
        <v>145</v>
      </c>
      <c r="B26" s="101" t="s">
        <v>146</v>
      </c>
      <c r="C26" s="102">
        <f>C28+C59</f>
        <v>1509000</v>
      </c>
      <c r="D26" s="103"/>
      <c r="E26" s="104">
        <f>E28+E59</f>
        <v>680000</v>
      </c>
      <c r="F26" s="104">
        <f>F28+F59</f>
        <v>2189000</v>
      </c>
      <c r="G26" s="104"/>
      <c r="H26" s="104">
        <f>H28+H59</f>
        <v>1155000</v>
      </c>
      <c r="I26" s="104">
        <f>I28+I59</f>
        <v>3344000</v>
      </c>
      <c r="J26" s="104">
        <f>J28+J59</f>
        <v>366000</v>
      </c>
      <c r="K26" s="104">
        <f>K28+K59</f>
        <v>366000</v>
      </c>
      <c r="L26" s="105">
        <f>L28+L59</f>
        <v>3344000</v>
      </c>
    </row>
    <row r="27" spans="1:12" ht="14.25" customHeight="1" thickBot="1">
      <c r="A27" s="106"/>
      <c r="B27" s="554" t="s">
        <v>33</v>
      </c>
      <c r="C27" s="107"/>
      <c r="D27" s="108"/>
      <c r="E27" s="109"/>
      <c r="F27" s="109"/>
      <c r="G27" s="110"/>
      <c r="H27" s="109"/>
      <c r="I27" s="109"/>
      <c r="J27" s="110"/>
      <c r="K27" s="109"/>
      <c r="L27" s="111"/>
    </row>
    <row r="28" spans="1:12" s="5" customFormat="1" ht="18.75" customHeight="1" thickBot="1" thickTop="1">
      <c r="A28" s="112">
        <v>600</v>
      </c>
      <c r="B28" s="45" t="s">
        <v>63</v>
      </c>
      <c r="C28" s="113">
        <f>SUM(C29+C45)</f>
        <v>1509000</v>
      </c>
      <c r="D28" s="114"/>
      <c r="E28" s="115">
        <f>E29+E45</f>
        <v>460000</v>
      </c>
      <c r="F28" s="115">
        <f>F29+F45</f>
        <v>1510125</v>
      </c>
      <c r="G28" s="115"/>
      <c r="H28" s="115">
        <f>H29+H45</f>
        <v>1155000</v>
      </c>
      <c r="I28" s="115">
        <f aca="true" t="shared" si="3" ref="I28:I58">F28-G28+H28</f>
        <v>2665125</v>
      </c>
      <c r="J28" s="115">
        <f>J29+J45</f>
        <v>171000</v>
      </c>
      <c r="K28" s="115">
        <f>K29+K45</f>
        <v>31000</v>
      </c>
      <c r="L28" s="116">
        <f aca="true" t="shared" si="4" ref="L28:L58">I28-J28+K28</f>
        <v>2525125</v>
      </c>
    </row>
    <row r="29" spans="1:12" s="122" customFormat="1" ht="32.25" customHeight="1" thickTop="1">
      <c r="A29" s="117">
        <v>60015</v>
      </c>
      <c r="B29" s="70" t="s">
        <v>147</v>
      </c>
      <c r="C29" s="71">
        <f>SUM(C30:C35)</f>
        <v>1069000</v>
      </c>
      <c r="D29" s="118"/>
      <c r="E29" s="119">
        <f>SUM(E30:E35)</f>
        <v>96000</v>
      </c>
      <c r="F29" s="119">
        <f>SUM(F30:F35)</f>
        <v>1069925</v>
      </c>
      <c r="G29" s="120"/>
      <c r="H29" s="120">
        <f>SUM(H30:H35)</f>
        <v>770275</v>
      </c>
      <c r="I29" s="119">
        <f>F29-G29+H29</f>
        <v>1840200</v>
      </c>
      <c r="J29" s="120">
        <f>SUM(J30:J35)</f>
        <v>50000</v>
      </c>
      <c r="K29" s="120">
        <f>SUM(K30:K35)</f>
        <v>0</v>
      </c>
      <c r="L29" s="121">
        <f>I29-J29+K29</f>
        <v>1790200</v>
      </c>
    </row>
    <row r="30" spans="1:12" s="129" customFormat="1" ht="13.5" customHeight="1">
      <c r="A30" s="123">
        <v>4210</v>
      </c>
      <c r="B30" s="124" t="s">
        <v>103</v>
      </c>
      <c r="C30" s="78">
        <v>50000</v>
      </c>
      <c r="D30" s="125"/>
      <c r="E30" s="126"/>
      <c r="F30" s="126">
        <f aca="true" t="shared" si="5" ref="F30:F58">C30-D30+E30</f>
        <v>50000</v>
      </c>
      <c r="G30" s="127"/>
      <c r="H30" s="126"/>
      <c r="I30" s="126">
        <f t="shared" si="3"/>
        <v>50000</v>
      </c>
      <c r="J30" s="127"/>
      <c r="K30" s="126"/>
      <c r="L30" s="128">
        <f t="shared" si="4"/>
        <v>50000</v>
      </c>
    </row>
    <row r="31" spans="1:12" s="129" customFormat="1" ht="13.5" customHeight="1">
      <c r="A31" s="123">
        <v>4260</v>
      </c>
      <c r="B31" s="124" t="s">
        <v>101</v>
      </c>
      <c r="C31" s="78">
        <v>30000</v>
      </c>
      <c r="D31" s="65"/>
      <c r="E31" s="130"/>
      <c r="F31" s="130">
        <f t="shared" si="5"/>
        <v>30000</v>
      </c>
      <c r="G31" s="131"/>
      <c r="H31" s="130"/>
      <c r="I31" s="130">
        <f t="shared" si="3"/>
        <v>30000</v>
      </c>
      <c r="J31" s="131"/>
      <c r="K31" s="130"/>
      <c r="L31" s="132">
        <f t="shared" si="4"/>
        <v>30000</v>
      </c>
    </row>
    <row r="32" spans="1:12" s="133" customFormat="1" ht="13.5" customHeight="1">
      <c r="A32" s="123">
        <v>4270</v>
      </c>
      <c r="B32" s="124" t="s">
        <v>84</v>
      </c>
      <c r="C32" s="78">
        <v>864800</v>
      </c>
      <c r="D32" s="65"/>
      <c r="E32" s="130">
        <v>96000</v>
      </c>
      <c r="F32" s="130">
        <v>865725</v>
      </c>
      <c r="G32" s="131"/>
      <c r="H32" s="130">
        <v>580275</v>
      </c>
      <c r="I32" s="130">
        <f t="shared" si="3"/>
        <v>1446000</v>
      </c>
      <c r="J32" s="131">
        <v>50000</v>
      </c>
      <c r="K32" s="130"/>
      <c r="L32" s="132">
        <f t="shared" si="4"/>
        <v>1396000</v>
      </c>
    </row>
    <row r="33" spans="1:12" s="133" customFormat="1" ht="13.5" customHeight="1">
      <c r="A33" s="123">
        <v>4300</v>
      </c>
      <c r="B33" s="124" t="s">
        <v>85</v>
      </c>
      <c r="C33" s="78">
        <v>110000</v>
      </c>
      <c r="D33" s="65"/>
      <c r="E33" s="130"/>
      <c r="F33" s="130">
        <f t="shared" si="5"/>
        <v>110000</v>
      </c>
      <c r="G33" s="131"/>
      <c r="H33" s="130">
        <v>190000</v>
      </c>
      <c r="I33" s="130">
        <f t="shared" si="3"/>
        <v>300000</v>
      </c>
      <c r="J33" s="131"/>
      <c r="K33" s="130"/>
      <c r="L33" s="132">
        <f t="shared" si="4"/>
        <v>300000</v>
      </c>
    </row>
    <row r="34" spans="1:12" s="133" customFormat="1" ht="13.5" customHeight="1">
      <c r="A34" s="123">
        <v>4430</v>
      </c>
      <c r="B34" s="124" t="s">
        <v>148</v>
      </c>
      <c r="C34" s="78">
        <v>10200</v>
      </c>
      <c r="D34" s="65"/>
      <c r="E34" s="130"/>
      <c r="F34" s="130">
        <f t="shared" si="5"/>
        <v>10200</v>
      </c>
      <c r="G34" s="131"/>
      <c r="H34" s="130"/>
      <c r="I34" s="130">
        <f t="shared" si="3"/>
        <v>10200</v>
      </c>
      <c r="J34" s="131"/>
      <c r="K34" s="130"/>
      <c r="L34" s="132">
        <f t="shared" si="4"/>
        <v>10200</v>
      </c>
    </row>
    <row r="35" spans="1:12" s="133" customFormat="1" ht="13.5" customHeight="1">
      <c r="A35" s="134">
        <v>4590</v>
      </c>
      <c r="B35" s="135" t="s">
        <v>149</v>
      </c>
      <c r="C35" s="136">
        <v>4000</v>
      </c>
      <c r="D35" s="137"/>
      <c r="E35" s="138"/>
      <c r="F35" s="138">
        <f t="shared" si="5"/>
        <v>4000</v>
      </c>
      <c r="G35" s="139"/>
      <c r="H35" s="138"/>
      <c r="I35" s="138">
        <f t="shared" si="3"/>
        <v>4000</v>
      </c>
      <c r="J35" s="139"/>
      <c r="K35" s="138"/>
      <c r="L35" s="140">
        <f t="shared" si="4"/>
        <v>4000</v>
      </c>
    </row>
    <row r="36" spans="1:12" s="148" customFormat="1" ht="12.75" customHeight="1">
      <c r="A36" s="141"/>
      <c r="B36" s="142" t="s">
        <v>150</v>
      </c>
      <c r="C36" s="143">
        <f>SUM(C37:C44)</f>
        <v>1069000</v>
      </c>
      <c r="D36" s="144"/>
      <c r="E36" s="145">
        <f>SUM(E37:E44)</f>
        <v>96000</v>
      </c>
      <c r="F36" s="145">
        <f>SUM(F37:F44)</f>
        <v>1069925</v>
      </c>
      <c r="G36" s="146"/>
      <c r="H36" s="146">
        <f>SUM(H37:H44)</f>
        <v>770275</v>
      </c>
      <c r="I36" s="145">
        <f t="shared" si="3"/>
        <v>1840200</v>
      </c>
      <c r="J36" s="146">
        <f>SUM(J37:J44)</f>
        <v>50000</v>
      </c>
      <c r="K36" s="146">
        <f>SUM(K37:K44)</f>
        <v>0</v>
      </c>
      <c r="L36" s="147">
        <f t="shared" si="4"/>
        <v>1790200</v>
      </c>
    </row>
    <row r="37" spans="1:12" s="156" customFormat="1" ht="12.75" customHeight="1">
      <c r="A37" s="149"/>
      <c r="B37" s="150" t="s">
        <v>151</v>
      </c>
      <c r="C37" s="151">
        <v>559300</v>
      </c>
      <c r="D37" s="152"/>
      <c r="E37" s="153">
        <v>96000</v>
      </c>
      <c r="F37" s="153">
        <v>560225</v>
      </c>
      <c r="G37" s="154"/>
      <c r="H37" s="153">
        <v>299775</v>
      </c>
      <c r="I37" s="153">
        <f t="shared" si="3"/>
        <v>860000</v>
      </c>
      <c r="J37" s="154"/>
      <c r="K37" s="153"/>
      <c r="L37" s="155">
        <f t="shared" si="4"/>
        <v>860000</v>
      </c>
    </row>
    <row r="38" spans="1:12" s="156" customFormat="1" ht="12.75" customHeight="1">
      <c r="A38" s="149"/>
      <c r="B38" s="150" t="s">
        <v>152</v>
      </c>
      <c r="C38" s="151">
        <v>60500</v>
      </c>
      <c r="D38" s="152"/>
      <c r="E38" s="153"/>
      <c r="F38" s="153">
        <f t="shared" si="5"/>
        <v>60500</v>
      </c>
      <c r="G38" s="154"/>
      <c r="H38" s="153">
        <v>50500</v>
      </c>
      <c r="I38" s="153">
        <f t="shared" si="3"/>
        <v>111000</v>
      </c>
      <c r="J38" s="154">
        <v>50000</v>
      </c>
      <c r="K38" s="153"/>
      <c r="L38" s="155">
        <f t="shared" si="4"/>
        <v>61000</v>
      </c>
    </row>
    <row r="39" spans="1:12" s="156" customFormat="1" ht="12.75" customHeight="1">
      <c r="A39" s="149"/>
      <c r="B39" s="150" t="s">
        <v>153</v>
      </c>
      <c r="C39" s="151">
        <v>80000</v>
      </c>
      <c r="D39" s="152"/>
      <c r="E39" s="153"/>
      <c r="F39" s="153">
        <f t="shared" si="5"/>
        <v>80000</v>
      </c>
      <c r="G39" s="154"/>
      <c r="H39" s="153">
        <v>40000</v>
      </c>
      <c r="I39" s="153">
        <f t="shared" si="3"/>
        <v>120000</v>
      </c>
      <c r="J39" s="154"/>
      <c r="K39" s="153"/>
      <c r="L39" s="155">
        <f t="shared" si="4"/>
        <v>120000</v>
      </c>
    </row>
    <row r="40" spans="1:12" s="156" customFormat="1" ht="12.75" customHeight="1">
      <c r="A40" s="149"/>
      <c r="B40" s="150" t="s">
        <v>154</v>
      </c>
      <c r="C40" s="151">
        <v>100000</v>
      </c>
      <c r="D40" s="152"/>
      <c r="E40" s="153"/>
      <c r="F40" s="153">
        <f t="shared" si="5"/>
        <v>100000</v>
      </c>
      <c r="G40" s="154"/>
      <c r="H40" s="153">
        <v>190000</v>
      </c>
      <c r="I40" s="153">
        <f t="shared" si="3"/>
        <v>290000</v>
      </c>
      <c r="J40" s="154"/>
      <c r="K40" s="153"/>
      <c r="L40" s="155">
        <f t="shared" si="4"/>
        <v>290000</v>
      </c>
    </row>
    <row r="41" spans="1:12" s="156" customFormat="1" ht="12.75" customHeight="1">
      <c r="A41" s="149"/>
      <c r="B41" s="150" t="s">
        <v>155</v>
      </c>
      <c r="C41" s="151">
        <v>250000</v>
      </c>
      <c r="D41" s="152"/>
      <c r="E41" s="153"/>
      <c r="F41" s="153">
        <f t="shared" si="5"/>
        <v>250000</v>
      </c>
      <c r="G41" s="154"/>
      <c r="H41" s="153">
        <v>190000</v>
      </c>
      <c r="I41" s="153">
        <f t="shared" si="3"/>
        <v>440000</v>
      </c>
      <c r="J41" s="154"/>
      <c r="K41" s="153"/>
      <c r="L41" s="155">
        <f t="shared" si="4"/>
        <v>440000</v>
      </c>
    </row>
    <row r="42" spans="1:12" s="156" customFormat="1" ht="12" customHeight="1">
      <c r="A42" s="149"/>
      <c r="B42" s="150" t="s">
        <v>156</v>
      </c>
      <c r="C42" s="151">
        <v>5000</v>
      </c>
      <c r="D42" s="152"/>
      <c r="E42" s="153"/>
      <c r="F42" s="153">
        <f t="shared" si="5"/>
        <v>5000</v>
      </c>
      <c r="G42" s="154"/>
      <c r="H42" s="153"/>
      <c r="I42" s="153">
        <f t="shared" si="3"/>
        <v>5000</v>
      </c>
      <c r="J42" s="154"/>
      <c r="K42" s="153"/>
      <c r="L42" s="155">
        <f t="shared" si="4"/>
        <v>5000</v>
      </c>
    </row>
    <row r="43" spans="1:12" s="156" customFormat="1" ht="12.75" customHeight="1">
      <c r="A43" s="149"/>
      <c r="B43" s="150" t="s">
        <v>157</v>
      </c>
      <c r="C43" s="151">
        <v>10200</v>
      </c>
      <c r="D43" s="152"/>
      <c r="E43" s="153"/>
      <c r="F43" s="153">
        <f t="shared" si="5"/>
        <v>10200</v>
      </c>
      <c r="G43" s="154"/>
      <c r="H43" s="153"/>
      <c r="I43" s="153">
        <f t="shared" si="3"/>
        <v>10200</v>
      </c>
      <c r="J43" s="154"/>
      <c r="K43" s="153"/>
      <c r="L43" s="155">
        <f t="shared" si="4"/>
        <v>10200</v>
      </c>
    </row>
    <row r="44" spans="1:12" s="156" customFormat="1" ht="24" customHeight="1">
      <c r="A44" s="157"/>
      <c r="B44" s="158" t="s">
        <v>158</v>
      </c>
      <c r="C44" s="159">
        <v>4000</v>
      </c>
      <c r="D44" s="160"/>
      <c r="E44" s="161"/>
      <c r="F44" s="161">
        <f t="shared" si="5"/>
        <v>4000</v>
      </c>
      <c r="G44" s="162"/>
      <c r="H44" s="161"/>
      <c r="I44" s="161">
        <f t="shared" si="3"/>
        <v>4000</v>
      </c>
      <c r="J44" s="162"/>
      <c r="K44" s="161"/>
      <c r="L44" s="163">
        <f t="shared" si="4"/>
        <v>4000</v>
      </c>
    </row>
    <row r="45" spans="1:12" s="170" customFormat="1" ht="19.5" customHeight="1">
      <c r="A45" s="117">
        <v>60016</v>
      </c>
      <c r="B45" s="164" t="s">
        <v>104</v>
      </c>
      <c r="C45" s="165">
        <f>SUM(C46:C50)</f>
        <v>440000</v>
      </c>
      <c r="D45" s="166"/>
      <c r="E45" s="167">
        <f>SUM(E46:E50)</f>
        <v>364000</v>
      </c>
      <c r="F45" s="167">
        <f>SUM(F46:F50)</f>
        <v>440200</v>
      </c>
      <c r="G45" s="168"/>
      <c r="H45" s="168">
        <f>SUM(H46:H50)</f>
        <v>384725</v>
      </c>
      <c r="I45" s="167">
        <f t="shared" si="3"/>
        <v>824925</v>
      </c>
      <c r="J45" s="168">
        <f>SUM(J46:J50)</f>
        <v>121000</v>
      </c>
      <c r="K45" s="168">
        <f>SUM(K46:K50)</f>
        <v>31000</v>
      </c>
      <c r="L45" s="169">
        <f t="shared" si="4"/>
        <v>734925</v>
      </c>
    </row>
    <row r="46" spans="1:12" s="133" customFormat="1" ht="15" customHeight="1">
      <c r="A46" s="123">
        <v>4210</v>
      </c>
      <c r="B46" s="124" t="s">
        <v>103</v>
      </c>
      <c r="C46" s="78">
        <v>6000</v>
      </c>
      <c r="D46" s="65"/>
      <c r="E46" s="130"/>
      <c r="F46" s="130">
        <f t="shared" si="5"/>
        <v>6000</v>
      </c>
      <c r="G46" s="131"/>
      <c r="H46" s="130"/>
      <c r="I46" s="130">
        <f t="shared" si="3"/>
        <v>6000</v>
      </c>
      <c r="J46" s="131"/>
      <c r="K46" s="130"/>
      <c r="L46" s="132">
        <f t="shared" si="4"/>
        <v>6000</v>
      </c>
    </row>
    <row r="47" spans="1:12" s="133" customFormat="1" ht="15" customHeight="1">
      <c r="A47" s="123">
        <v>4270</v>
      </c>
      <c r="B47" s="124" t="s">
        <v>84</v>
      </c>
      <c r="C47" s="78">
        <v>363800</v>
      </c>
      <c r="D47" s="65"/>
      <c r="E47" s="130">
        <v>364000</v>
      </c>
      <c r="F47" s="130">
        <v>364000</v>
      </c>
      <c r="G47" s="131"/>
      <c r="H47" s="130">
        <v>384725</v>
      </c>
      <c r="I47" s="130">
        <f t="shared" si="3"/>
        <v>748725</v>
      </c>
      <c r="J47" s="131">
        <v>121000</v>
      </c>
      <c r="K47" s="130"/>
      <c r="L47" s="132">
        <f t="shared" si="4"/>
        <v>627725</v>
      </c>
    </row>
    <row r="48" spans="1:12" s="133" customFormat="1" ht="15" customHeight="1">
      <c r="A48" s="123">
        <v>4300</v>
      </c>
      <c r="B48" s="124" t="s">
        <v>85</v>
      </c>
      <c r="C48" s="78">
        <v>55000</v>
      </c>
      <c r="D48" s="65"/>
      <c r="E48" s="130"/>
      <c r="F48" s="130">
        <f t="shared" si="5"/>
        <v>55000</v>
      </c>
      <c r="G48" s="131"/>
      <c r="H48" s="130"/>
      <c r="I48" s="130">
        <f t="shared" si="3"/>
        <v>55000</v>
      </c>
      <c r="J48" s="131"/>
      <c r="K48" s="130"/>
      <c r="L48" s="132">
        <f t="shared" si="4"/>
        <v>55000</v>
      </c>
    </row>
    <row r="49" spans="1:12" s="133" customFormat="1" ht="15" customHeight="1">
      <c r="A49" s="123">
        <v>4430</v>
      </c>
      <c r="B49" s="124" t="s">
        <v>148</v>
      </c>
      <c r="C49" s="78">
        <v>11200</v>
      </c>
      <c r="D49" s="65"/>
      <c r="E49" s="130"/>
      <c r="F49" s="130">
        <f t="shared" si="5"/>
        <v>11200</v>
      </c>
      <c r="G49" s="131"/>
      <c r="H49" s="130"/>
      <c r="I49" s="130">
        <f t="shared" si="3"/>
        <v>11200</v>
      </c>
      <c r="J49" s="131"/>
      <c r="K49" s="130"/>
      <c r="L49" s="132">
        <f t="shared" si="4"/>
        <v>11200</v>
      </c>
    </row>
    <row r="50" spans="1:12" s="133" customFormat="1" ht="15" customHeight="1">
      <c r="A50" s="123">
        <v>4590</v>
      </c>
      <c r="B50" s="124" t="s">
        <v>149</v>
      </c>
      <c r="C50" s="78">
        <v>4000</v>
      </c>
      <c r="D50" s="65"/>
      <c r="E50" s="130"/>
      <c r="F50" s="130">
        <f t="shared" si="5"/>
        <v>4000</v>
      </c>
      <c r="G50" s="131"/>
      <c r="H50" s="130"/>
      <c r="I50" s="130">
        <f t="shared" si="3"/>
        <v>4000</v>
      </c>
      <c r="J50" s="131"/>
      <c r="K50" s="130">
        <v>31000</v>
      </c>
      <c r="L50" s="132">
        <f t="shared" si="4"/>
        <v>35000</v>
      </c>
    </row>
    <row r="51" spans="1:12" s="156" customFormat="1" ht="15" customHeight="1">
      <c r="A51" s="141"/>
      <c r="B51" s="142" t="s">
        <v>150</v>
      </c>
      <c r="C51" s="143">
        <f>SUM(C52:C58)</f>
        <v>440000</v>
      </c>
      <c r="D51" s="152"/>
      <c r="E51" s="145">
        <f>SUM(E52:E58)</f>
        <v>364000</v>
      </c>
      <c r="F51" s="145">
        <f>SUM(F52:F58)</f>
        <v>440200</v>
      </c>
      <c r="G51" s="146"/>
      <c r="H51" s="146">
        <f>SUM(H52:H58)</f>
        <v>384725</v>
      </c>
      <c r="I51" s="145">
        <f t="shared" si="3"/>
        <v>824925</v>
      </c>
      <c r="J51" s="146">
        <f>SUM(J52:J58)</f>
        <v>121000</v>
      </c>
      <c r="K51" s="146">
        <f>SUM(K52:K58)</f>
        <v>31000</v>
      </c>
      <c r="L51" s="147">
        <f t="shared" si="4"/>
        <v>734925</v>
      </c>
    </row>
    <row r="52" spans="1:12" s="156" customFormat="1" ht="15" customHeight="1">
      <c r="A52" s="149"/>
      <c r="B52" s="150" t="s">
        <v>151</v>
      </c>
      <c r="C52" s="151">
        <v>237800</v>
      </c>
      <c r="D52" s="152"/>
      <c r="E52" s="153">
        <v>232000</v>
      </c>
      <c r="F52" s="153">
        <v>232000</v>
      </c>
      <c r="G52" s="154"/>
      <c r="H52" s="153">
        <v>344725</v>
      </c>
      <c r="I52" s="153">
        <f t="shared" si="3"/>
        <v>576725</v>
      </c>
      <c r="J52" s="154">
        <v>121000</v>
      </c>
      <c r="K52" s="153"/>
      <c r="L52" s="155">
        <f t="shared" si="4"/>
        <v>455725</v>
      </c>
    </row>
    <row r="53" spans="1:12" s="156" customFormat="1" ht="15" customHeight="1">
      <c r="A53" s="149"/>
      <c r="B53" s="150" t="s">
        <v>152</v>
      </c>
      <c r="C53" s="151">
        <v>54000</v>
      </c>
      <c r="D53" s="152"/>
      <c r="E53" s="153">
        <v>54000</v>
      </c>
      <c r="F53" s="153">
        <v>54000</v>
      </c>
      <c r="G53" s="154"/>
      <c r="H53" s="153">
        <v>40000</v>
      </c>
      <c r="I53" s="153">
        <f t="shared" si="3"/>
        <v>94000</v>
      </c>
      <c r="J53" s="154"/>
      <c r="K53" s="153"/>
      <c r="L53" s="155">
        <f t="shared" si="4"/>
        <v>94000</v>
      </c>
    </row>
    <row r="54" spans="1:12" s="156" customFormat="1" ht="15" customHeight="1">
      <c r="A54" s="149"/>
      <c r="B54" s="150" t="s">
        <v>159</v>
      </c>
      <c r="C54" s="151">
        <v>50000</v>
      </c>
      <c r="D54" s="152"/>
      <c r="E54" s="153"/>
      <c r="F54" s="153">
        <v>55000</v>
      </c>
      <c r="G54" s="154"/>
      <c r="H54" s="153"/>
      <c r="I54" s="153">
        <f t="shared" si="3"/>
        <v>55000</v>
      </c>
      <c r="J54" s="154"/>
      <c r="K54" s="153"/>
      <c r="L54" s="155">
        <f t="shared" si="4"/>
        <v>55000</v>
      </c>
    </row>
    <row r="55" spans="1:12" s="156" customFormat="1" ht="15" customHeight="1">
      <c r="A55" s="149"/>
      <c r="B55" s="150" t="s">
        <v>160</v>
      </c>
      <c r="C55" s="151">
        <v>78000</v>
      </c>
      <c r="D55" s="152"/>
      <c r="E55" s="153">
        <v>78000</v>
      </c>
      <c r="F55" s="153">
        <v>78000</v>
      </c>
      <c r="G55" s="154"/>
      <c r="H55" s="153"/>
      <c r="I55" s="153">
        <f t="shared" si="3"/>
        <v>78000</v>
      </c>
      <c r="J55" s="154"/>
      <c r="K55" s="153"/>
      <c r="L55" s="155">
        <f t="shared" si="4"/>
        <v>78000</v>
      </c>
    </row>
    <row r="56" spans="1:12" s="156" customFormat="1" ht="23.25" customHeight="1">
      <c r="A56" s="149"/>
      <c r="B56" s="150" t="s">
        <v>161</v>
      </c>
      <c r="C56" s="151">
        <v>5000</v>
      </c>
      <c r="D56" s="152"/>
      <c r="E56" s="145"/>
      <c r="F56" s="153">
        <v>6000</v>
      </c>
      <c r="G56" s="146"/>
      <c r="H56" s="145"/>
      <c r="I56" s="153">
        <f t="shared" si="3"/>
        <v>6000</v>
      </c>
      <c r="J56" s="146"/>
      <c r="K56" s="145"/>
      <c r="L56" s="155">
        <f t="shared" si="4"/>
        <v>6000</v>
      </c>
    </row>
    <row r="57" spans="1:12" s="156" customFormat="1" ht="15" customHeight="1">
      <c r="A57" s="149"/>
      <c r="B57" s="150" t="s">
        <v>162</v>
      </c>
      <c r="C57" s="151">
        <v>11200</v>
      </c>
      <c r="D57" s="152"/>
      <c r="E57" s="145"/>
      <c r="F57" s="153">
        <f t="shared" si="5"/>
        <v>11200</v>
      </c>
      <c r="G57" s="146"/>
      <c r="H57" s="145"/>
      <c r="I57" s="153">
        <f t="shared" si="3"/>
        <v>11200</v>
      </c>
      <c r="J57" s="146"/>
      <c r="K57" s="145"/>
      <c r="L57" s="155">
        <f t="shared" si="4"/>
        <v>11200</v>
      </c>
    </row>
    <row r="58" spans="1:12" s="156" customFormat="1" ht="27.75" customHeight="1" thickBot="1">
      <c r="A58" s="149"/>
      <c r="B58" s="150" t="s">
        <v>163</v>
      </c>
      <c r="C58" s="151">
        <v>4000</v>
      </c>
      <c r="D58" s="152"/>
      <c r="E58" s="145"/>
      <c r="F58" s="153">
        <f t="shared" si="5"/>
        <v>4000</v>
      </c>
      <c r="G58" s="146"/>
      <c r="H58" s="145"/>
      <c r="I58" s="153">
        <f t="shared" si="3"/>
        <v>4000</v>
      </c>
      <c r="J58" s="146"/>
      <c r="K58" s="145">
        <v>31000</v>
      </c>
      <c r="L58" s="155">
        <f t="shared" si="4"/>
        <v>35000</v>
      </c>
    </row>
    <row r="59" spans="1:12" s="36" customFormat="1" ht="33.75" customHeight="1" thickBot="1" thickTop="1">
      <c r="A59" s="171">
        <v>900</v>
      </c>
      <c r="B59" s="172" t="s">
        <v>111</v>
      </c>
      <c r="C59" s="115">
        <f>SUM(C60+C80)</f>
        <v>0</v>
      </c>
      <c r="D59" s="113"/>
      <c r="E59" s="115">
        <f>E60</f>
        <v>220000</v>
      </c>
      <c r="F59" s="115">
        <f>SUM(F60+F80)</f>
        <v>678875</v>
      </c>
      <c r="G59" s="173"/>
      <c r="H59" s="115"/>
      <c r="I59" s="115">
        <f>SUM(I60+I80)</f>
        <v>678875</v>
      </c>
      <c r="J59" s="173">
        <f>J60+J70+J73</f>
        <v>195000</v>
      </c>
      <c r="K59" s="173">
        <f>K60+K70+K73</f>
        <v>335000</v>
      </c>
      <c r="L59" s="174">
        <f>I59-J59+K59</f>
        <v>818875</v>
      </c>
    </row>
    <row r="60" spans="1:12" s="170" customFormat="1" ht="21.75" customHeight="1" thickTop="1">
      <c r="A60" s="117">
        <v>90001</v>
      </c>
      <c r="B60" s="175" t="s">
        <v>112</v>
      </c>
      <c r="C60" s="72">
        <f>SUM(C64+C79)</f>
        <v>0</v>
      </c>
      <c r="D60" s="71"/>
      <c r="E60" s="66">
        <f>E64</f>
        <v>220000</v>
      </c>
      <c r="F60" s="176">
        <f>SUM(F61:F64)</f>
        <v>678875</v>
      </c>
      <c r="G60" s="177"/>
      <c r="H60" s="178"/>
      <c r="I60" s="176">
        <f aca="true" t="shared" si="6" ref="I60:I69">F60-G60+H60</f>
        <v>678875</v>
      </c>
      <c r="J60" s="177">
        <f>SUM(J61:J64)</f>
        <v>195000</v>
      </c>
      <c r="K60" s="178"/>
      <c r="L60" s="179">
        <f aca="true" t="shared" si="7" ref="L60:L75">I60-J60+K60</f>
        <v>483875</v>
      </c>
    </row>
    <row r="61" spans="1:12" s="133" customFormat="1" ht="15" customHeight="1">
      <c r="A61" s="123">
        <v>4300</v>
      </c>
      <c r="B61" s="124" t="s">
        <v>85</v>
      </c>
      <c r="C61" s="78">
        <v>55000</v>
      </c>
      <c r="D61" s="65"/>
      <c r="E61" s="130"/>
      <c r="F61" s="130">
        <v>80000</v>
      </c>
      <c r="G61" s="131"/>
      <c r="H61" s="130"/>
      <c r="I61" s="130">
        <f t="shared" si="6"/>
        <v>80000</v>
      </c>
      <c r="J61" s="131">
        <v>35000</v>
      </c>
      <c r="K61" s="130"/>
      <c r="L61" s="132">
        <f t="shared" si="7"/>
        <v>45000</v>
      </c>
    </row>
    <row r="62" spans="1:12" s="133" customFormat="1" ht="15" customHeight="1">
      <c r="A62" s="123">
        <v>4430</v>
      </c>
      <c r="B62" s="124" t="s">
        <v>148</v>
      </c>
      <c r="C62" s="78">
        <v>11200</v>
      </c>
      <c r="D62" s="65"/>
      <c r="E62" s="130"/>
      <c r="F62" s="130">
        <v>388875</v>
      </c>
      <c r="G62" s="131"/>
      <c r="H62" s="130"/>
      <c r="I62" s="130">
        <f t="shared" si="6"/>
        <v>388875</v>
      </c>
      <c r="J62" s="131"/>
      <c r="K62" s="130"/>
      <c r="L62" s="132">
        <f t="shared" si="7"/>
        <v>388875</v>
      </c>
    </row>
    <row r="63" spans="1:12" s="183" customFormat="1" ht="15" customHeight="1">
      <c r="A63" s="123">
        <v>4580</v>
      </c>
      <c r="B63" s="550" t="s">
        <v>164</v>
      </c>
      <c r="C63" s="78"/>
      <c r="D63" s="78"/>
      <c r="E63" s="130"/>
      <c r="F63" s="130">
        <v>50000</v>
      </c>
      <c r="G63" s="131"/>
      <c r="H63" s="130"/>
      <c r="I63" s="130">
        <f t="shared" si="6"/>
        <v>50000</v>
      </c>
      <c r="J63" s="131"/>
      <c r="K63" s="130"/>
      <c r="L63" s="132">
        <f t="shared" si="7"/>
        <v>50000</v>
      </c>
    </row>
    <row r="64" spans="1:12" s="183" customFormat="1" ht="15" customHeight="1" thickBot="1">
      <c r="A64" s="123">
        <v>6050</v>
      </c>
      <c r="B64" s="124" t="s">
        <v>83</v>
      </c>
      <c r="C64" s="78">
        <v>0</v>
      </c>
      <c r="D64" s="180"/>
      <c r="E64" s="181">
        <v>220000</v>
      </c>
      <c r="F64" s="130">
        <v>160000</v>
      </c>
      <c r="G64" s="131"/>
      <c r="H64" s="130"/>
      <c r="I64" s="130">
        <f t="shared" si="6"/>
        <v>160000</v>
      </c>
      <c r="J64" s="131">
        <v>160000</v>
      </c>
      <c r="K64" s="130"/>
      <c r="L64" s="182">
        <f t="shared" si="7"/>
        <v>0</v>
      </c>
    </row>
    <row r="65" spans="1:12" s="156" customFormat="1" ht="15" customHeight="1" thickTop="1">
      <c r="A65" s="141"/>
      <c r="B65" s="142" t="s">
        <v>150</v>
      </c>
      <c r="C65" s="143">
        <f>SUM(C66:C78)</f>
        <v>130000</v>
      </c>
      <c r="D65" s="152"/>
      <c r="E65" s="145">
        <f>SUM(E66:E78)</f>
        <v>0</v>
      </c>
      <c r="F65" s="145">
        <f>SUM(F66:F69)</f>
        <v>678875</v>
      </c>
      <c r="G65" s="146"/>
      <c r="H65" s="146"/>
      <c r="I65" s="145">
        <f t="shared" si="6"/>
        <v>678875</v>
      </c>
      <c r="J65" s="146">
        <f>SUM(J66:J69)</f>
        <v>195000</v>
      </c>
      <c r="K65" s="146"/>
      <c r="L65" s="147">
        <f t="shared" si="7"/>
        <v>483875</v>
      </c>
    </row>
    <row r="66" spans="1:12" s="553" customFormat="1" ht="15" customHeight="1" thickBot="1">
      <c r="A66" s="149"/>
      <c r="B66" s="150" t="s">
        <v>165</v>
      </c>
      <c r="C66" s="151"/>
      <c r="D66" s="551"/>
      <c r="E66" s="552"/>
      <c r="F66" s="153">
        <v>388875</v>
      </c>
      <c r="G66" s="154"/>
      <c r="H66" s="153"/>
      <c r="I66" s="145">
        <f t="shared" si="6"/>
        <v>388875</v>
      </c>
      <c r="J66" s="154"/>
      <c r="K66" s="153"/>
      <c r="L66" s="147">
        <f t="shared" si="7"/>
        <v>388875</v>
      </c>
    </row>
    <row r="67" spans="1:12" s="553" customFormat="1" ht="15" customHeight="1" thickBot="1" thickTop="1">
      <c r="A67" s="149"/>
      <c r="B67" s="150" t="s">
        <v>166</v>
      </c>
      <c r="C67" s="151"/>
      <c r="D67" s="551"/>
      <c r="E67" s="552"/>
      <c r="F67" s="153">
        <v>50000</v>
      </c>
      <c r="G67" s="154"/>
      <c r="H67" s="153"/>
      <c r="I67" s="145">
        <f t="shared" si="6"/>
        <v>50000</v>
      </c>
      <c r="J67" s="154"/>
      <c r="K67" s="153"/>
      <c r="L67" s="147">
        <f t="shared" si="7"/>
        <v>50000</v>
      </c>
    </row>
    <row r="68" spans="1:12" s="553" customFormat="1" ht="15" customHeight="1" thickBot="1" thickTop="1">
      <c r="A68" s="149"/>
      <c r="B68" s="150" t="s">
        <v>167</v>
      </c>
      <c r="C68" s="151"/>
      <c r="D68" s="551"/>
      <c r="E68" s="552"/>
      <c r="F68" s="153">
        <v>80000</v>
      </c>
      <c r="G68" s="154"/>
      <c r="H68" s="153"/>
      <c r="I68" s="145">
        <f>F68-G68+H68</f>
        <v>80000</v>
      </c>
      <c r="J68" s="154">
        <v>35000</v>
      </c>
      <c r="K68" s="153"/>
      <c r="L68" s="147">
        <f t="shared" si="7"/>
        <v>45000</v>
      </c>
    </row>
    <row r="69" spans="1:12" s="553" customFormat="1" ht="15" customHeight="1" thickTop="1">
      <c r="A69" s="149"/>
      <c r="B69" s="150" t="s">
        <v>168</v>
      </c>
      <c r="C69" s="151"/>
      <c r="D69" s="551"/>
      <c r="E69" s="153"/>
      <c r="F69" s="153">
        <v>160000</v>
      </c>
      <c r="G69" s="154"/>
      <c r="H69" s="153"/>
      <c r="I69" s="145">
        <f t="shared" si="6"/>
        <v>160000</v>
      </c>
      <c r="J69" s="154">
        <v>160000</v>
      </c>
      <c r="K69" s="153"/>
      <c r="L69" s="147">
        <f t="shared" si="7"/>
        <v>0</v>
      </c>
    </row>
    <row r="70" spans="1:12" s="170" customFormat="1" ht="21.75" customHeight="1">
      <c r="A70" s="184">
        <v>90003</v>
      </c>
      <c r="B70" s="185" t="s">
        <v>169</v>
      </c>
      <c r="C70" s="186">
        <f>SUM(C76+C89)</f>
        <v>10000</v>
      </c>
      <c r="D70" s="89"/>
      <c r="E70" s="167">
        <f>E76</f>
        <v>0</v>
      </c>
      <c r="F70" s="186">
        <f>SUM(F71:F76)</f>
        <v>957750</v>
      </c>
      <c r="G70" s="168"/>
      <c r="H70" s="167"/>
      <c r="I70" s="186">
        <f>SUM(I71)</f>
        <v>0</v>
      </c>
      <c r="J70" s="168"/>
      <c r="K70" s="168">
        <f>K71</f>
        <v>245000</v>
      </c>
      <c r="L70" s="187">
        <f t="shared" si="7"/>
        <v>245000</v>
      </c>
    </row>
    <row r="71" spans="1:12" s="133" customFormat="1" ht="15" customHeight="1">
      <c r="A71" s="123">
        <v>4300</v>
      </c>
      <c r="B71" s="124" t="s">
        <v>85</v>
      </c>
      <c r="C71" s="78">
        <v>55000</v>
      </c>
      <c r="D71" s="65"/>
      <c r="E71" s="130"/>
      <c r="F71" s="130">
        <v>80000</v>
      </c>
      <c r="G71" s="131"/>
      <c r="H71" s="130"/>
      <c r="I71" s="130">
        <v>0</v>
      </c>
      <c r="J71" s="131"/>
      <c r="K71" s="130">
        <v>245000</v>
      </c>
      <c r="L71" s="132">
        <f t="shared" si="7"/>
        <v>245000</v>
      </c>
    </row>
    <row r="72" spans="1:12" s="553" customFormat="1" ht="15" customHeight="1" thickBot="1">
      <c r="A72" s="149"/>
      <c r="B72" s="150" t="s">
        <v>170</v>
      </c>
      <c r="C72" s="151"/>
      <c r="D72" s="551"/>
      <c r="E72" s="552"/>
      <c r="F72" s="153">
        <v>388875</v>
      </c>
      <c r="G72" s="154"/>
      <c r="H72" s="153"/>
      <c r="I72" s="145">
        <v>0</v>
      </c>
      <c r="J72" s="154"/>
      <c r="K72" s="153">
        <v>245000</v>
      </c>
      <c r="L72" s="147">
        <f t="shared" si="7"/>
        <v>245000</v>
      </c>
    </row>
    <row r="73" spans="1:12" s="170" customFormat="1" ht="21.75" customHeight="1" thickTop="1">
      <c r="A73" s="184">
        <v>90004</v>
      </c>
      <c r="B73" s="185" t="s">
        <v>171</v>
      </c>
      <c r="C73" s="186">
        <f>SUM(C79+C92)</f>
        <v>0</v>
      </c>
      <c r="D73" s="89"/>
      <c r="E73" s="167">
        <f>E79</f>
        <v>0</v>
      </c>
      <c r="F73" s="186">
        <f>SUM(F76:F79)</f>
        <v>10000</v>
      </c>
      <c r="G73" s="168"/>
      <c r="H73" s="167"/>
      <c r="I73" s="186">
        <f>SUM(I74:I75)</f>
        <v>0</v>
      </c>
      <c r="J73" s="168"/>
      <c r="K73" s="168">
        <f>K74</f>
        <v>90000</v>
      </c>
      <c r="L73" s="187">
        <f t="shared" si="7"/>
        <v>90000</v>
      </c>
    </row>
    <row r="74" spans="1:12" s="133" customFormat="1" ht="15" customHeight="1">
      <c r="A74" s="123">
        <v>4300</v>
      </c>
      <c r="B74" s="124" t="s">
        <v>85</v>
      </c>
      <c r="C74" s="78">
        <v>55000</v>
      </c>
      <c r="D74" s="65"/>
      <c r="E74" s="130"/>
      <c r="F74" s="130">
        <v>80000</v>
      </c>
      <c r="G74" s="131"/>
      <c r="H74" s="130"/>
      <c r="I74" s="130">
        <v>0</v>
      </c>
      <c r="J74" s="131"/>
      <c r="K74" s="130">
        <v>90000</v>
      </c>
      <c r="L74" s="132">
        <f t="shared" si="7"/>
        <v>90000</v>
      </c>
    </row>
    <row r="75" spans="1:12" s="553" customFormat="1" ht="15" customHeight="1" thickBot="1">
      <c r="A75" s="149"/>
      <c r="B75" s="150" t="s">
        <v>172</v>
      </c>
      <c r="C75" s="151"/>
      <c r="D75" s="551"/>
      <c r="E75" s="552"/>
      <c r="F75" s="153">
        <v>388875</v>
      </c>
      <c r="G75" s="154"/>
      <c r="H75" s="153"/>
      <c r="I75" s="145">
        <v>0</v>
      </c>
      <c r="J75" s="154"/>
      <c r="K75" s="153">
        <v>90000</v>
      </c>
      <c r="L75" s="147">
        <f t="shared" si="7"/>
        <v>90000</v>
      </c>
    </row>
    <row r="76" spans="1:12" s="190" customFormat="1" ht="28.5" customHeight="1" thickBot="1" thickTop="1">
      <c r="A76" s="54" t="s">
        <v>173</v>
      </c>
      <c r="B76" s="188" t="s">
        <v>174</v>
      </c>
      <c r="C76" s="189">
        <f>C14+C15-C26</f>
        <v>10000</v>
      </c>
      <c r="D76" s="57"/>
      <c r="E76" s="58"/>
      <c r="F76" s="58">
        <f>F14+F15-F26</f>
        <v>10000</v>
      </c>
      <c r="G76" s="58"/>
      <c r="H76" s="58"/>
      <c r="I76" s="58">
        <f>I14+I15-I26</f>
        <v>0</v>
      </c>
      <c r="J76" s="58"/>
      <c r="K76" s="58"/>
      <c r="L76" s="60">
        <f>L14+L15-L26</f>
        <v>0</v>
      </c>
    </row>
    <row r="77" spans="2:6" ht="13.5" thickTop="1">
      <c r="B77" s="191"/>
      <c r="D77" s="192"/>
      <c r="E77" s="192"/>
      <c r="F77" s="192"/>
    </row>
    <row r="78" spans="2:6" ht="12.75">
      <c r="B78" s="191"/>
      <c r="D78" s="192"/>
      <c r="E78" s="192"/>
      <c r="F78" s="192"/>
    </row>
    <row r="79" spans="2:6" ht="12.75">
      <c r="B79" s="191"/>
      <c r="D79" s="192"/>
      <c r="E79" s="192"/>
      <c r="F79" s="192"/>
    </row>
    <row r="80" spans="2:6" ht="12.75">
      <c r="B80" s="191"/>
      <c r="D80" s="192"/>
      <c r="E80" s="192"/>
      <c r="F80" s="192"/>
    </row>
    <row r="81" spans="2:6" ht="12.75">
      <c r="B81" s="191"/>
      <c r="D81" s="192"/>
      <c r="E81" s="192"/>
      <c r="F81" s="192"/>
    </row>
    <row r="82" spans="2:6" ht="12.75">
      <c r="B82" s="191"/>
      <c r="D82" s="192"/>
      <c r="E82" s="192"/>
      <c r="F82" s="192"/>
    </row>
    <row r="83" spans="2:6" ht="12.75">
      <c r="B83" s="191"/>
      <c r="D83" s="192"/>
      <c r="E83" s="192"/>
      <c r="F83" s="192"/>
    </row>
    <row r="84" spans="2:6" ht="12.75">
      <c r="B84" s="191"/>
      <c r="D84" s="192"/>
      <c r="E84" s="192"/>
      <c r="F84" s="192"/>
    </row>
    <row r="85" spans="2:6" ht="12.75">
      <c r="B85" s="191"/>
      <c r="D85" s="192"/>
      <c r="E85" s="192"/>
      <c r="F85" s="192"/>
    </row>
    <row r="86" spans="2:6" ht="12.75">
      <c r="B86" s="191"/>
      <c r="D86" s="192"/>
      <c r="E86" s="192"/>
      <c r="F86" s="192"/>
    </row>
    <row r="87" spans="2:6" ht="12.75">
      <c r="B87" s="191"/>
      <c r="D87" s="192"/>
      <c r="E87" s="192"/>
      <c r="F87" s="192"/>
    </row>
    <row r="88" spans="2:6" ht="12.75">
      <c r="B88" s="191"/>
      <c r="D88" s="192"/>
      <c r="E88" s="192"/>
      <c r="F88" s="192"/>
    </row>
    <row r="89" spans="2:6" ht="12.75">
      <c r="B89" s="191"/>
      <c r="D89" s="192"/>
      <c r="E89" s="192"/>
      <c r="F89" s="192"/>
    </row>
    <row r="90" ht="12.75">
      <c r="B90" s="191"/>
    </row>
    <row r="91" ht="12.75">
      <c r="B91" s="191"/>
    </row>
    <row r="92" ht="12.75">
      <c r="B92" s="191"/>
    </row>
    <row r="93" ht="12.75">
      <c r="B93" s="191"/>
    </row>
    <row r="94" ht="12.75">
      <c r="B94" s="191"/>
    </row>
    <row r="95" ht="12.75">
      <c r="B95" s="191"/>
    </row>
    <row r="96" ht="12.75">
      <c r="B96" s="191"/>
    </row>
    <row r="97" ht="12.75">
      <c r="B97" s="191"/>
    </row>
    <row r="98" ht="12.75">
      <c r="B98" s="191"/>
    </row>
    <row r="99" ht="12.75">
      <c r="B99" s="191"/>
    </row>
    <row r="100" ht="12.75">
      <c r="B100" s="191"/>
    </row>
    <row r="101" ht="12.75">
      <c r="B101" s="191"/>
    </row>
    <row r="102" ht="12.75">
      <c r="B102" s="191"/>
    </row>
    <row r="103" ht="12.75">
      <c r="B103" s="191"/>
    </row>
    <row r="104" ht="12.75">
      <c r="B104" s="191"/>
    </row>
    <row r="105" ht="12.75">
      <c r="B105" s="191"/>
    </row>
    <row r="106" ht="12.75">
      <c r="B106" s="191"/>
    </row>
    <row r="107" ht="12.75">
      <c r="B107" s="191"/>
    </row>
    <row r="108" ht="12.75">
      <c r="B108" s="191"/>
    </row>
    <row r="109" ht="12.75">
      <c r="B109" s="191"/>
    </row>
    <row r="110" ht="12.75">
      <c r="B110" s="191"/>
    </row>
    <row r="111" ht="12.75">
      <c r="B111" s="191"/>
    </row>
    <row r="112" ht="12.75">
      <c r="B112" s="191"/>
    </row>
    <row r="113" ht="12.75">
      <c r="B113" s="191"/>
    </row>
  </sheetData>
  <printOptions/>
  <pageMargins left="0.55" right="0.5118110236220472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2005-11-25T11:53:34Z</cp:lastPrinted>
  <dcterms:created xsi:type="dcterms:W3CDTF">2005-11-04T07:31:27Z</dcterms:created>
  <dcterms:modified xsi:type="dcterms:W3CDTF">2005-12-01T13:11:44Z</dcterms:modified>
  <cp:category/>
  <cp:version/>
  <cp:contentType/>
  <cp:contentStatus/>
</cp:coreProperties>
</file>