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2"/>
  </bookViews>
  <sheets>
    <sheet name="Zal nr 1" sheetId="1" r:id="rId1"/>
    <sheet name="Zał nr 4" sheetId="2" r:id="rId2"/>
    <sheet name="Zał nr 3" sheetId="3" r:id="rId3"/>
    <sheet name="Zał nr 2 " sheetId="4" r:id="rId4"/>
  </sheets>
  <definedNames>
    <definedName name="_xlnm.Print_Titles" localSheetId="0">'Zal nr 1'!$8:$10</definedName>
    <definedName name="_xlnm.Print_Titles" localSheetId="3">'Zał nr 2 '!$8:$10</definedName>
    <definedName name="_xlnm.Print_Titles" localSheetId="1">'Zał nr 4'!$10:$11</definedName>
  </definedNames>
  <calcPr fullCalcOnLoad="1"/>
</workbook>
</file>

<file path=xl/sharedStrings.xml><?xml version="1.0" encoding="utf-8"?>
<sst xmlns="http://schemas.openxmlformats.org/spreadsheetml/2006/main" count="333" uniqueCount="224">
  <si>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</si>
  <si>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</si>
  <si>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</si>
  <si>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</si>
  <si>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</si>
  <si>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</si>
  <si>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</si>
  <si>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</si>
  <si>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</si>
  <si>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</si>
  <si>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Zakup usług pozostałych</t>
  </si>
  <si>
    <t>4300</t>
  </si>
  <si>
    <t>Rady Miejskiej w Koszalinie</t>
  </si>
  <si>
    <t>Załącznik nr 1 do Uchwały</t>
  </si>
  <si>
    <t>4010</t>
  </si>
  <si>
    <t>Wynagrodzenia osobowe pracowników</t>
  </si>
  <si>
    <t>Załącznik nr 2 do Uchwały</t>
  </si>
  <si>
    <t>w  złotych</t>
  </si>
  <si>
    <t>DOCHODY</t>
  </si>
  <si>
    <t>per saldo</t>
  </si>
  <si>
    <t>IK</t>
  </si>
  <si>
    <t>EDUKACYJNA OPIEKA WYCHOWAWCZA</t>
  </si>
  <si>
    <t>TRANSPORT I ŁĄCZNOŚĆ</t>
  </si>
  <si>
    <t>ZMIANY   PLANU  DOCHODÓW  I  WYDATKÓW   NA  ZADANIA  WŁASNE                                               GMINY  W  2004  ROKU</t>
  </si>
  <si>
    <t>Pozostała działalność</t>
  </si>
  <si>
    <t>0750</t>
  </si>
  <si>
    <t>ADMINISTRACJA PUBLICZNA</t>
  </si>
  <si>
    <t>OŚWIATA I WYCHOWANIE</t>
  </si>
  <si>
    <t>Szkoły podstawowe</t>
  </si>
  <si>
    <t>Zakup materiałów i wyposażenia</t>
  </si>
  <si>
    <t>Gimnazja</t>
  </si>
  <si>
    <t>E</t>
  </si>
  <si>
    <t>Licea ogólnokształcące</t>
  </si>
  <si>
    <t>0830</t>
  </si>
  <si>
    <t xml:space="preserve">Wpływy z usług </t>
  </si>
  <si>
    <t>GOSPODARKA MIESZKANIOWA</t>
  </si>
  <si>
    <t>GOSPODARKA KOMUNALNA I OCHRONA ŚRODOWISKA</t>
  </si>
  <si>
    <t>75095</t>
  </si>
  <si>
    <t>BRM</t>
  </si>
  <si>
    <r>
      <t xml:space="preserve">Zakup materiałów i wyposażenia - </t>
    </r>
    <r>
      <rPr>
        <b/>
        <i/>
        <sz val="10"/>
        <rFont val="Arial Narrow"/>
        <family val="2"/>
      </rPr>
      <t>RO "Jedliny"</t>
    </r>
  </si>
  <si>
    <t>Zakup usług remontowych</t>
  </si>
  <si>
    <t>Zakup energii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</si>
  <si>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  <r>
      <rPr>
        <sz val="10"/>
        <rFont val="Arial Narrow"/>
        <family val="2"/>
      </rPr>
      <t xml:space="preserve"> </t>
    </r>
  </si>
  <si>
    <r>
      <t xml:space="preserve">Odpisy na ZFŚS - </t>
    </r>
    <r>
      <rPr>
        <i/>
        <sz val="10"/>
        <rFont val="Arial Narrow"/>
        <family val="2"/>
      </rPr>
      <t xml:space="preserve"> nauczyciele emeryci</t>
    </r>
  </si>
  <si>
    <t>Drogi wewnętrzne</t>
  </si>
  <si>
    <t>Fk</t>
  </si>
  <si>
    <t>RÓŻNE ROZLICZENIA</t>
  </si>
  <si>
    <t>DOCHODY OD OSÓB PRAWNYCH , OD OSÓB FIZYCZNYCH I OD INNYCH JEDNOSTEK NIE POSIADAJĄCYCH OSOBOWOŚCI PRAWNEJ ORAZ WYDATKI ZWIĄZANE Z ICH POBOREM</t>
  </si>
  <si>
    <t>ZMIANY   PLANU  DOCHODÓW  I   WYDATKÓW   NA  ZADANIA  WŁASNE                                               POWIATU    W  2004  ROKU</t>
  </si>
  <si>
    <t>POMOC SPOŁECZNA</t>
  </si>
  <si>
    <t>KULTURA FIZYCZNA I SPORT</t>
  </si>
  <si>
    <t>Wydatki inwestycyjne jednostek budżetowych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</si>
  <si>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</si>
  <si>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</si>
  <si>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</si>
  <si>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</si>
  <si>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</si>
  <si>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</si>
  <si>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podatku od spadku i darowizn oraz podatków i opłat lokalnych</t>
  </si>
  <si>
    <t>0320</t>
  </si>
  <si>
    <t>Podatek rolny</t>
  </si>
  <si>
    <t>Podatek od środków transportowych</t>
  </si>
  <si>
    <t>0340</t>
  </si>
  <si>
    <t>0560</t>
  </si>
  <si>
    <t>Zaległości z podatków zniesionych</t>
  </si>
  <si>
    <t>Gospodarka gruntami i nieruchomościami</t>
  </si>
  <si>
    <t>N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</si>
  <si>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</si>
  <si>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Km</t>
  </si>
  <si>
    <t>75020</t>
  </si>
  <si>
    <t>Starostwa powiatowe</t>
  </si>
  <si>
    <t>0420</t>
  </si>
  <si>
    <t>Wpływy z opłaty komunikacyjnej</t>
  </si>
  <si>
    <t>Lokalny transport  zbiorowy</t>
  </si>
  <si>
    <t>Dopłaty w spółkach prawa handlowego</t>
  </si>
  <si>
    <t>SZKOLNICTWO WYŻSZE</t>
  </si>
  <si>
    <t>2520</t>
  </si>
  <si>
    <t>Oświetlenie ulic, placów i dróg</t>
  </si>
  <si>
    <t>4260</t>
  </si>
  <si>
    <t>4270</t>
  </si>
  <si>
    <t>KULTURA I OCHRONA DZIEDZICTWA NARODOWEGO</t>
  </si>
  <si>
    <t>KS</t>
  </si>
  <si>
    <t>Domy i ośrodki kultury, świetlice i kluby</t>
  </si>
  <si>
    <t>Dotacja podmiotowa z budżetu dla instytucji kultury</t>
  </si>
  <si>
    <t>Pozostałe zadania w zakresie kultury</t>
  </si>
  <si>
    <t>Nagrody i wydatki osobowe niezaliczane do wynagrodzeń</t>
  </si>
  <si>
    <t>Obiekty sportowe</t>
  </si>
  <si>
    <t>Dotacje celowe przekazane z budżetu państwa na realizację zadań własnych powiatu</t>
  </si>
  <si>
    <t>Teatry dramatyczne i lalkowe</t>
  </si>
  <si>
    <t>Biblioteki</t>
  </si>
  <si>
    <t>Muzea</t>
  </si>
  <si>
    <t>Filharmonie, orkiestry, chóry i kapele</t>
  </si>
  <si>
    <t>0770</t>
  </si>
  <si>
    <t>Wpływy z tytułu odpłatnego nabycia prawa własności nieruchomości</t>
  </si>
  <si>
    <t>Wpływy z opłat za zarząd, użytkowanie i użytkowanie wieczyste nieruchomości</t>
  </si>
  <si>
    <t>0470</t>
  </si>
  <si>
    <t>0690</t>
  </si>
  <si>
    <t>Wpływy z różnych opłat</t>
  </si>
  <si>
    <t>Dotacje celowe z budżetu na finansowanie lub dofinansowanie kosztów realizacji inwestycji i zakupów inwestycyjnych innych jednostek sektora finansów publicznych</t>
  </si>
  <si>
    <t>Wpływy z innych opłat stanowiących dochody jednostek samorządu terytorialnego</t>
  </si>
  <si>
    <t>0490</t>
  </si>
  <si>
    <t xml:space="preserve">Wpływy z innych  lokalnych opłat pobieranych przez jednostki samorządu terytorialnego na podstawie odrębnych ustaw </t>
  </si>
  <si>
    <t>Wydatki na zakupy inwestycyjne jednostek budżetowych</t>
  </si>
  <si>
    <t>0480</t>
  </si>
  <si>
    <t xml:space="preserve">Wpływy z opłat za zezwolenia na sprzedaż alkoholu </t>
  </si>
  <si>
    <t>RWZ</t>
  </si>
  <si>
    <t>OCHRONA ZDROWIA</t>
  </si>
  <si>
    <t>PA</t>
  </si>
  <si>
    <t>Przeciwdziałanie alkoholizmowi</t>
  </si>
  <si>
    <r>
      <t xml:space="preserve">Zakup usług pozostałych - </t>
    </r>
    <r>
      <rPr>
        <b/>
        <i/>
        <sz val="10"/>
        <rFont val="Arial Narrow"/>
        <family val="2"/>
      </rPr>
      <t>RO "Rokosowo"</t>
    </r>
  </si>
  <si>
    <r>
      <t>Zakup energii -</t>
    </r>
    <r>
      <rPr>
        <b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"Jedliny"</t>
    </r>
  </si>
  <si>
    <r>
      <t>Zakup usług pozostałych -</t>
    </r>
    <r>
      <rPr>
        <b/>
        <i/>
        <sz val="10"/>
        <rFont val="Arial Narrow"/>
        <family val="2"/>
      </rPr>
      <t xml:space="preserve"> RO "Jedliny"</t>
    </r>
  </si>
  <si>
    <r>
      <t>Zakup usług pozostałych (czynsz) -</t>
    </r>
    <r>
      <rPr>
        <b/>
        <i/>
        <sz val="10"/>
        <rFont val="Arial Narrow"/>
        <family val="2"/>
      </rPr>
      <t xml:space="preserve"> RO "Jedliny"</t>
    </r>
  </si>
  <si>
    <r>
      <t>Zakup usług remontowych -</t>
    </r>
    <r>
      <rPr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"Wspólny Dom"</t>
    </r>
  </si>
  <si>
    <r>
      <t xml:space="preserve">Zakup usług pozostałych - </t>
    </r>
    <r>
      <rPr>
        <b/>
        <i/>
        <sz val="10"/>
        <rFont val="Arial Narrow"/>
        <family val="2"/>
      </rPr>
      <t>RO "Wspólny Dom"</t>
    </r>
  </si>
  <si>
    <r>
      <t xml:space="preserve">Zakup usług pozostałych - </t>
    </r>
    <r>
      <rPr>
        <b/>
        <i/>
        <sz val="10"/>
        <rFont val="Arial Narrow"/>
        <family val="2"/>
      </rPr>
      <t>RO "Tysiąclecie"</t>
    </r>
  </si>
  <si>
    <t>60015</t>
  </si>
  <si>
    <t>Drogi publiczne w miastach na prawach powiatu</t>
  </si>
  <si>
    <t>6050</t>
  </si>
  <si>
    <r>
      <t>Wydatki inwestycyjne jednostek budżetowych -</t>
    </r>
    <r>
      <rPr>
        <i/>
        <sz val="10"/>
        <rFont val="Arial Narrow"/>
        <family val="2"/>
      </rPr>
      <t xml:space="preserve"> Boisko szkolne przy ZS Nr 11</t>
    </r>
  </si>
  <si>
    <r>
      <t>Wydatki inwestycyjne jednostek budżetowych -</t>
    </r>
    <r>
      <rPr>
        <i/>
        <sz val="10"/>
        <rFont val="Arial Narrow"/>
        <family val="2"/>
      </rPr>
      <t xml:space="preserve"> budowa ul.Śródmiejskiej</t>
    </r>
  </si>
  <si>
    <t>Drogi publiczne gminne</t>
  </si>
  <si>
    <t>ul.Walecznych</t>
  </si>
  <si>
    <t>Dojazd do pawilonów przy ul.Władysława IV</t>
  </si>
  <si>
    <t>Utrzymanie zieleni w miastach i gminach</t>
  </si>
  <si>
    <t>Podróże służbowe krajowe</t>
  </si>
  <si>
    <t>Świetlice szkolne</t>
  </si>
  <si>
    <t>Składki na ubezpieczenia spoleczne</t>
  </si>
  <si>
    <t>Składki na FP</t>
  </si>
  <si>
    <r>
      <t>Wynagrodzenia osobowe pracowników -</t>
    </r>
    <r>
      <rPr>
        <i/>
        <sz val="10"/>
        <rFont val="Arial Narrow"/>
        <family val="2"/>
      </rPr>
      <t xml:space="preserve"> odprawy emerytalne</t>
    </r>
  </si>
  <si>
    <r>
      <t xml:space="preserve">Dotacja podmiotowa z budżetu dla instytucji kultury - </t>
    </r>
    <r>
      <rPr>
        <i/>
        <sz val="10"/>
        <rFont val="Arial Narrow"/>
        <family val="2"/>
      </rPr>
      <t>"Muzealne spotkania z fotografią na Słowacji"</t>
    </r>
  </si>
  <si>
    <t>Dotacje celowe otrzymane ze środków specjalnych na finansowanie lub dofinansowanie zadań zleconych z zakresu działalności bieżącej</t>
  </si>
  <si>
    <t>2440</t>
  </si>
  <si>
    <r>
      <t xml:space="preserve">Zakup usług pozostałych -" </t>
    </r>
    <r>
      <rPr>
        <i/>
        <sz val="10"/>
        <rFont val="Arial Narrow"/>
        <family val="2"/>
      </rPr>
      <t>Święto Wody"</t>
    </r>
  </si>
  <si>
    <t>Dotacje otrzymane z gminy na zadania bieżące realizowane na podstawie porozumień między jednostkami samorządu terytorialnego</t>
  </si>
  <si>
    <t>2700</t>
  </si>
  <si>
    <r>
      <t>Dotacje otrzymane z funduszy celowych na realizację zadań bieżących jednostek sektora finansów publicznych - "</t>
    </r>
    <r>
      <rPr>
        <i/>
        <sz val="10"/>
        <rFont val="Arial Narrow"/>
        <family val="2"/>
      </rPr>
      <t>Święto Wody"</t>
    </r>
  </si>
  <si>
    <t>4210</t>
  </si>
  <si>
    <t>PI</t>
  </si>
  <si>
    <r>
      <t xml:space="preserve">Środki na dofinansowanie własnych zadań bieżących gmin, pozyskane z innych źródeł  - </t>
    </r>
    <r>
      <rPr>
        <i/>
        <sz val="10"/>
        <rFont val="Arial Narrow"/>
        <family val="2"/>
      </rPr>
      <t>"Polsko - Niemieckie Forum Gospodarcze Miast Partnerskich"</t>
    </r>
  </si>
  <si>
    <t>0970</t>
  </si>
  <si>
    <t>Wpływy z różnych dochodów</t>
  </si>
  <si>
    <t>75814</t>
  </si>
  <si>
    <t>Różne rozliczenia finansowe</t>
  </si>
  <si>
    <t>0920</t>
  </si>
  <si>
    <t>Pozostałe odsetki</t>
  </si>
  <si>
    <r>
      <t xml:space="preserve">Zakup usług remontowych - </t>
    </r>
    <r>
      <rPr>
        <i/>
        <sz val="10"/>
        <rFont val="Arial Narrow"/>
        <family val="2"/>
      </rPr>
      <t>"Koszalin - miastem europejskich tras rowerowych"</t>
    </r>
  </si>
  <si>
    <t xml:space="preserve">ŹRÓDŁA  POKRYCIA </t>
  </si>
  <si>
    <t>DEFICYTU   BUDŻETOWEGO</t>
  </si>
  <si>
    <t>MIASTA  KOSZALINA</t>
  </si>
  <si>
    <t>NA   2004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</si>
  <si>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</si>
  <si>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</si>
  <si>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</si>
  <si>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</si>
  <si>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</si>
  <si>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</si>
  <si>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</si>
  <si>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Pożyczka z WFOŚ i GW</t>
  </si>
  <si>
    <t xml:space="preserve"> - kolektor sanitarny "A" - II etap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</si>
  <si>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</si>
  <si>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</si>
  <si>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</si>
  <si>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</si>
  <si>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</si>
  <si>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</si>
  <si>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Lokaty</t>
  </si>
  <si>
    <t>RAZEM</t>
  </si>
  <si>
    <t xml:space="preserve">DEFICYT BUDŻETOWY </t>
  </si>
  <si>
    <t xml:space="preserve"> - "Koszalin - miastem europejskich tras rowerowych"</t>
  </si>
  <si>
    <t>Załącznik nr 3 do Uchwały</t>
  </si>
  <si>
    <r>
      <t xml:space="preserve">Dotacja podmiotowa z budżetu dla szkoły wyższej </t>
    </r>
    <r>
      <rPr>
        <i/>
        <sz val="10"/>
        <rFont val="Arial Narrow"/>
        <family val="2"/>
      </rPr>
      <t>- Politechnika Koszalińska</t>
    </r>
  </si>
  <si>
    <t>3110</t>
  </si>
  <si>
    <t>Świadczenia społeczne</t>
  </si>
  <si>
    <t>Zasiłki i pomoc w naturze oraz składki na ubezpieczenia społeczne i zdrowotne</t>
  </si>
  <si>
    <r>
      <t xml:space="preserve">Dotacja podmiotowa z budżetu dla instytucji kultury  - </t>
    </r>
    <r>
      <rPr>
        <i/>
        <sz val="10"/>
        <rFont val="Arial Narrow"/>
        <family val="2"/>
      </rPr>
      <t>MOK</t>
    </r>
  </si>
  <si>
    <r>
      <t xml:space="preserve">Dopłaty w spólkach prawa handlowego - </t>
    </r>
    <r>
      <rPr>
        <i/>
        <sz val="10"/>
        <rFont val="Arial Narrow"/>
        <family val="2"/>
      </rPr>
      <t>ZOS</t>
    </r>
  </si>
  <si>
    <t>Wydatki inwestycyjne jednostek bubżetowych</t>
  </si>
  <si>
    <t>E / IK</t>
  </si>
  <si>
    <r>
      <t>Zakup usług pozostałych -</t>
    </r>
    <r>
      <rPr>
        <b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RO"Tysiąclecie"</t>
    </r>
  </si>
  <si>
    <t>z dnia 23 września  2004 roku</t>
  </si>
  <si>
    <t xml:space="preserve">                Załącznik nr 4  do Uchwały</t>
  </si>
  <si>
    <t xml:space="preserve">                Rady Miejskiej w Koszalinie</t>
  </si>
  <si>
    <t xml:space="preserve">                         ZMIANY  PLAN  ŚRODKÓW  SPECJALNYCH  ZARZĄDU DRÓG MIEJSKICH      </t>
  </si>
  <si>
    <t xml:space="preserve">                                                                  NA 2004 ROK</t>
  </si>
  <si>
    <t xml:space="preserve">  </t>
  </si>
  <si>
    <t xml:space="preserve">                                   "OPŁATY  ZA   ZAJĘCIE   PASA   DROGOWEGO"</t>
  </si>
  <si>
    <t>Dział, rozdział        §</t>
  </si>
  <si>
    <t>Plan  na 2004 rok</t>
  </si>
  <si>
    <t>Plan po zmianach na 2004 rok</t>
  </si>
  <si>
    <t>I</t>
  </si>
  <si>
    <t>Stan środków  na początek roku</t>
  </si>
  <si>
    <t>II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</si>
  <si>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</si>
  <si>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</si>
  <si>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</si>
  <si>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</si>
  <si>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</si>
  <si>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</si>
  <si>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</si>
  <si>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III</t>
  </si>
  <si>
    <t>WYDATKI OGÓŁEM</t>
  </si>
  <si>
    <t>Drogi publiczne w miastach w miastach na prawach powiatu - bez dróg gminnych</t>
  </si>
  <si>
    <t>Różne opłaty i składki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</si>
  <si>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</si>
  <si>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</si>
  <si>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</si>
  <si>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</si>
  <si>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</si>
  <si>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</si>
  <si>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</si>
  <si>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</si>
  <si>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</si>
  <si>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</si>
  <si>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</si>
  <si>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</si>
  <si>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</si>
  <si>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</si>
  <si>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</si>
  <si>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IV</t>
  </si>
  <si>
    <t>Stan środków na koniec roku (I+II-III)</t>
  </si>
  <si>
    <t xml:space="preserve">Nr  XVIII / 270 / 2004  </t>
  </si>
  <si>
    <t xml:space="preserve">                Nr  XVIII / 270 / 2004  </t>
  </si>
  <si>
    <t xml:space="preserve">                z dnia 23 września  2004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</si>
</sst>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8" xfId="18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" xfId="18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vertical="center" wrapText="1"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vertical="center" wrapTex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29" xfId="0" applyNumberFormat="1" applyFont="1" applyFill="1" applyBorder="1" applyAlignment="1" applyProtection="1">
      <alignment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0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5" fillId="0" borderId="12" xfId="0" applyNumberFormat="1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3" fontId="15" fillId="0" borderId="32" xfId="0" applyNumberFormat="1" applyFont="1" applyBorder="1" applyAlignment="1">
      <alignment horizontal="centerContinuous" vertical="center"/>
    </xf>
    <xf numFmtId="3" fontId="15" fillId="0" borderId="14" xfId="0" applyNumberFormat="1" applyFont="1" applyBorder="1" applyAlignment="1">
      <alignment horizontal="centerContinuous" vertical="center"/>
    </xf>
    <xf numFmtId="3" fontId="15" fillId="0" borderId="33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164" fontId="13" fillId="0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37" xfId="0" applyNumberFormat="1" applyFont="1" applyFill="1" applyBorder="1" applyAlignment="1" applyProtection="1">
      <alignment vertical="center"/>
      <protection locked="0"/>
    </xf>
    <xf numFmtId="0" fontId="13" fillId="0" borderId="22" xfId="0" applyNumberFormat="1" applyFont="1" applyFill="1" applyBorder="1" applyAlignment="1" applyProtection="1">
      <alignment horizontal="centerContinuous" vertical="center"/>
      <protection locked="0"/>
    </xf>
    <xf numFmtId="0" fontId="8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39" xfId="0" applyNumberFormat="1" applyFont="1" applyFill="1" applyBorder="1" applyAlignment="1" applyProtection="1">
      <alignment vertical="center" wrapText="1"/>
      <protection locked="0"/>
    </xf>
    <xf numFmtId="3" fontId="13" fillId="0" borderId="40" xfId="0" applyNumberFormat="1" applyFont="1" applyFill="1" applyBorder="1" applyAlignment="1" applyProtection="1">
      <alignment vertical="center"/>
      <protection locked="0"/>
    </xf>
    <xf numFmtId="164" fontId="13" fillId="0" borderId="13" xfId="18" applyNumberFormat="1" applyFont="1" applyFill="1" applyBorder="1" applyAlignment="1" applyProtection="1">
      <alignment vertical="center" wrapText="1"/>
      <protection locked="0"/>
    </xf>
    <xf numFmtId="164" fontId="13" fillId="0" borderId="41" xfId="18" applyNumberFormat="1" applyFont="1" applyFill="1" applyBorder="1" applyAlignment="1" applyProtection="1">
      <alignment vertical="center" wrapText="1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1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1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43" xfId="0" applyFont="1" applyBorder="1" applyAlignment="1">
      <alignment horizontal="center" vertical="center"/>
    </xf>
    <xf numFmtId="3" fontId="13" fillId="0" borderId="44" xfId="0" applyNumberFormat="1" applyFont="1" applyFill="1" applyBorder="1" applyAlignment="1" applyProtection="1">
      <alignment vertical="center"/>
      <protection locked="0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46" xfId="0" applyFont="1" applyBorder="1" applyAlignment="1">
      <alignment horizontal="center" vertical="center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4" fillId="0" borderId="48" xfId="0" applyNumberFormat="1" applyFont="1" applyFill="1" applyBorder="1" applyAlignment="1" applyProtection="1">
      <alignment horizontal="right" vertical="center"/>
      <protection locked="0"/>
    </xf>
    <xf numFmtId="0" fontId="10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0" fontId="18" fillId="0" borderId="7" xfId="0" applyNumberFormat="1" applyFont="1" applyFill="1" applyBorder="1" applyAlignment="1" applyProtection="1">
      <alignment vertical="center" wrapText="1"/>
      <protection locked="0"/>
    </xf>
    <xf numFmtId="3" fontId="18" fillId="0" borderId="27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Continuous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53" xfId="0" applyNumberFormat="1" applyFont="1" applyFill="1" applyBorder="1" applyAlignment="1" applyProtection="1">
      <alignment horizontal="right" vertical="center"/>
      <protection locked="0"/>
    </xf>
    <xf numFmtId="3" fontId="13" fillId="0" borderId="54" xfId="0" applyNumberFormat="1" applyFont="1" applyFill="1" applyBorder="1" applyAlignment="1" applyProtection="1">
      <alignment vertical="center"/>
      <protection locked="0"/>
    </xf>
    <xf numFmtId="3" fontId="4" fillId="0" borderId="55" xfId="0" applyNumberFormat="1" applyFont="1" applyFill="1" applyBorder="1" applyAlignment="1" applyProtection="1">
      <alignment horizontal="right" vertical="center"/>
      <protection locked="0"/>
    </xf>
    <xf numFmtId="3" fontId="13" fillId="0" borderId="56" xfId="0" applyNumberFormat="1" applyFont="1" applyFill="1" applyBorder="1" applyAlignment="1" applyProtection="1">
      <alignment horizontal="right" vertical="center"/>
      <protection locked="0"/>
    </xf>
    <xf numFmtId="0" fontId="4" fillId="0" borderId="57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58" xfId="0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Fill="1" applyBorder="1" applyAlignment="1" applyProtection="1">
      <alignment vertical="center"/>
      <protection locked="0"/>
    </xf>
    <xf numFmtId="3" fontId="13" fillId="0" borderId="35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1" fontId="4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8" xfId="18" applyNumberFormat="1" applyFont="1" applyFill="1" applyBorder="1" applyAlignment="1" applyProtection="1">
      <alignment vertical="center" wrapText="1"/>
      <protection locked="0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59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41" xfId="0" applyNumberFormat="1" applyFont="1" applyFill="1" applyBorder="1" applyAlignment="1" applyProtection="1">
      <alignment vertical="center" wrapText="1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164" fontId="4" fillId="0" borderId="41" xfId="18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60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61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60" xfId="0" applyNumberFormat="1" applyFont="1" applyFill="1" applyBorder="1" applyAlignment="1" applyProtection="1">
      <alignment horizontal="center" vertical="center"/>
      <protection locked="0"/>
    </xf>
    <xf numFmtId="164" fontId="13" fillId="0" borderId="62" xfId="0" applyNumberFormat="1" applyFont="1" applyFill="1" applyBorder="1" applyAlignment="1" applyProtection="1">
      <alignment vertical="center"/>
      <protection locked="0"/>
    </xf>
    <xf numFmtId="0" fontId="10" fillId="0" borderId="63" xfId="0" applyNumberFormat="1" applyFont="1" applyFill="1" applyBorder="1" applyAlignment="1" applyProtection="1">
      <alignment horizontal="center" wrapText="1"/>
      <protection locked="0"/>
    </xf>
    <xf numFmtId="0" fontId="10" fillId="0" borderId="3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64" xfId="0" applyNumberFormat="1" applyFont="1" applyFill="1" applyBorder="1" applyAlignment="1" applyProtection="1">
      <alignment horizontal="center" vertical="center"/>
      <protection locked="0"/>
    </xf>
    <xf numFmtId="0" fontId="13" fillId="0" borderId="60" xfId="0" applyNumberFormat="1" applyFont="1" applyFill="1" applyBorder="1" applyAlignment="1" applyProtection="1">
      <alignment horizontal="center" vertical="center"/>
      <protection locked="0"/>
    </xf>
    <xf numFmtId="0" fontId="13" fillId="0" borderId="65" xfId="0" applyNumberFormat="1" applyFont="1" applyFill="1" applyBorder="1" applyAlignment="1" applyProtection="1">
      <alignment horizontal="center" vertical="center"/>
      <protection locked="0"/>
    </xf>
    <xf numFmtId="0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164" fontId="13" fillId="0" borderId="66" xfId="0" applyNumberFormat="1" applyFont="1" applyFill="1" applyBorder="1" applyAlignment="1" applyProtection="1">
      <alignment horizontal="center" vertical="center"/>
      <protection locked="0"/>
    </xf>
    <xf numFmtId="164" fontId="4" fillId="0" borderId="64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62" xfId="0" applyNumberFormat="1" applyFont="1" applyFill="1" applyBorder="1" applyAlignment="1" applyProtection="1">
      <alignment horizontal="center" vertical="center"/>
      <protection locked="0"/>
    </xf>
    <xf numFmtId="164" fontId="4" fillId="0" borderId="64" xfId="0" applyNumberFormat="1" applyFont="1" applyFill="1" applyBorder="1" applyAlignment="1" applyProtection="1">
      <alignment vertical="center"/>
      <protection locked="0"/>
    </xf>
    <xf numFmtId="0" fontId="4" fillId="0" borderId="65" xfId="0" applyNumberFormat="1" applyFont="1" applyFill="1" applyBorder="1" applyAlignment="1" applyProtection="1">
      <alignment horizontal="center" vertical="center"/>
      <protection locked="0"/>
    </xf>
    <xf numFmtId="0" fontId="4" fillId="0" borderId="66" xfId="0" applyNumberFormat="1" applyFont="1" applyFill="1" applyBorder="1" applyAlignment="1" applyProtection="1">
      <alignment horizontal="center" vertical="center"/>
      <protection locked="0"/>
    </xf>
    <xf numFmtId="164" fontId="13" fillId="0" borderId="65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center" vertical="center"/>
      <protection locked="0"/>
    </xf>
    <xf numFmtId="0" fontId="13" fillId="0" borderId="66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vertical="center"/>
      <protection locked="0"/>
    </xf>
    <xf numFmtId="3" fontId="13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7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14" fillId="0" borderId="13" xfId="0" applyNumberFormat="1" applyFont="1" applyBorder="1" applyAlignment="1">
      <alignment vertical="center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15" fillId="0" borderId="60" xfId="0" applyNumberFormat="1" applyFont="1" applyBorder="1" applyAlignment="1">
      <alignment horizontal="centerContinuous" vertical="center"/>
    </xf>
    <xf numFmtId="3" fontId="13" fillId="0" borderId="26" xfId="0" applyNumberFormat="1" applyFont="1" applyFill="1" applyBorder="1" applyAlignment="1" applyProtection="1">
      <alignment vertical="center"/>
      <protection locked="0"/>
    </xf>
    <xf numFmtId="0" fontId="13" fillId="0" borderId="67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49" fontId="4" fillId="0" borderId="57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164" fontId="13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3" fontId="4" fillId="0" borderId="61" xfId="0" applyNumberFormat="1" applyFont="1" applyFill="1" applyBorder="1" applyAlignment="1" applyProtection="1">
      <alignment horizontal="right" vertical="center"/>
      <protection locked="0"/>
    </xf>
    <xf numFmtId="49" fontId="4" fillId="0" borderId="57" xfId="0" applyNumberFormat="1" applyFont="1" applyFill="1" applyBorder="1" applyAlignment="1" applyProtection="1">
      <alignment horizontal="centerContinuous" vertical="center"/>
      <protection locked="0"/>
    </xf>
    <xf numFmtId="49" fontId="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1" xfId="0" applyNumberFormat="1" applyFont="1" applyFill="1" applyBorder="1" applyAlignment="1" applyProtection="1">
      <alignment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Continuous" vertical="center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0" fontId="13" fillId="0" borderId="64" xfId="0" applyNumberFormat="1" applyFont="1" applyFill="1" applyBorder="1" applyAlignment="1" applyProtection="1">
      <alignment horizontal="center" vertical="center"/>
      <protection locked="0"/>
    </xf>
    <xf numFmtId="3" fontId="13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68" xfId="0" applyNumberFormat="1" applyFont="1" applyFill="1" applyBorder="1" applyAlignment="1" applyProtection="1">
      <alignment horizontal="right" vertical="center"/>
      <protection locked="0"/>
    </xf>
    <xf numFmtId="0" fontId="17" fillId="0" borderId="45" xfId="0" applyNumberFormat="1" applyFont="1" applyFill="1" applyBorder="1" applyAlignment="1" applyProtection="1">
      <alignment horizontal="center" vertical="center"/>
      <protection locked="0"/>
    </xf>
    <xf numFmtId="0" fontId="17" fillId="0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69" xfId="0" applyNumberFormat="1" applyFont="1" applyFill="1" applyBorder="1" applyAlignment="1" applyProtection="1">
      <alignment horizontal="center"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29" xfId="0" applyNumberFormat="1" applyFont="1" applyFill="1" applyBorder="1" applyAlignment="1" applyProtection="1">
      <alignment horizontal="center" vertical="center"/>
      <protection locked="0"/>
    </xf>
    <xf numFmtId="0" fontId="17" fillId="0" borderId="44" xfId="0" applyNumberFormat="1" applyFont="1" applyFill="1" applyBorder="1" applyAlignment="1" applyProtection="1">
      <alignment horizontal="center" vertical="center"/>
      <protection locked="0"/>
    </xf>
    <xf numFmtId="0" fontId="18" fillId="0" borderId="57" xfId="0" applyNumberFormat="1" applyFont="1" applyFill="1" applyBorder="1" applyAlignment="1" applyProtection="1">
      <alignment horizontal="center" vertical="center"/>
      <protection locked="0"/>
    </xf>
    <xf numFmtId="0" fontId="19" fillId="0" borderId="39" xfId="0" applyNumberFormat="1" applyFont="1" applyFill="1" applyBorder="1" applyAlignment="1" applyProtection="1">
      <alignment horizontal="center" vertical="center"/>
      <protection locked="0"/>
    </xf>
    <xf numFmtId="3" fontId="19" fillId="0" borderId="7" xfId="0" applyNumberFormat="1" applyFont="1" applyFill="1" applyBorder="1" applyAlignment="1" applyProtection="1">
      <alignment vertical="center"/>
      <protection locked="0"/>
    </xf>
    <xf numFmtId="3" fontId="19" fillId="0" borderId="25" xfId="0" applyNumberFormat="1" applyFont="1" applyFill="1" applyBorder="1" applyAlignment="1" applyProtection="1">
      <alignment vertical="center"/>
      <protection locked="0"/>
    </xf>
    <xf numFmtId="3" fontId="18" fillId="0" borderId="26" xfId="0" applyNumberFormat="1" applyFont="1" applyFill="1" applyBorder="1" applyAlignment="1" applyProtection="1">
      <alignment vertical="center"/>
      <protection locked="0"/>
    </xf>
    <xf numFmtId="164" fontId="13" fillId="0" borderId="41" xfId="0" applyNumberFormat="1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3" fontId="13" fillId="0" borderId="36" xfId="0" applyNumberFormat="1" applyFont="1" applyFill="1" applyBorder="1" applyAlignment="1" applyProtection="1">
      <alignment vertical="center"/>
      <protection locked="0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3" fontId="20" fillId="0" borderId="7" xfId="0" applyNumberFormat="1" applyFont="1" applyFill="1" applyBorder="1" applyAlignment="1" applyProtection="1">
      <alignment horizontal="right" vertical="center"/>
      <protection locked="0"/>
    </xf>
    <xf numFmtId="3" fontId="20" fillId="0" borderId="25" xfId="0" applyNumberFormat="1" applyFont="1" applyFill="1" applyBorder="1" applyAlignment="1" applyProtection="1">
      <alignment horizontal="right"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3" fontId="20" fillId="0" borderId="27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164" fontId="4" fillId="0" borderId="62" xfId="0" applyNumberFormat="1" applyFont="1" applyFill="1" applyBorder="1" applyAlignment="1" applyProtection="1">
      <alignment horizontal="center"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49" fontId="4" fillId="0" borderId="30" xfId="0" applyNumberFormat="1" applyFont="1" applyFill="1" applyBorder="1" applyAlignment="1" applyProtection="1">
      <alignment horizontal="centerContinuous" vertical="center"/>
      <protection locked="0"/>
    </xf>
    <xf numFmtId="3" fontId="13" fillId="0" borderId="41" xfId="0" applyNumberFormat="1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3" fontId="13" fillId="0" borderId="59" xfId="0" applyNumberFormat="1" applyFont="1" applyFill="1" applyBorder="1" applyAlignment="1" applyProtection="1">
      <alignment vertical="center"/>
      <protection locked="0"/>
    </xf>
    <xf numFmtId="0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66" xfId="0" applyNumberFormat="1" applyFont="1" applyFill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6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13" fillId="0" borderId="31" xfId="0" applyNumberFormat="1" applyFont="1" applyFill="1" applyBorder="1" applyAlignment="1" applyProtection="1">
      <alignment vertical="center"/>
      <protection locked="0"/>
    </xf>
    <xf numFmtId="3" fontId="13" fillId="0" borderId="55" xfId="0" applyNumberFormat="1" applyFont="1" applyFill="1" applyBorder="1" applyAlignment="1" applyProtection="1">
      <alignment horizontal="right" vertical="center"/>
      <protection locked="0"/>
    </xf>
    <xf numFmtId="0" fontId="13" fillId="0" borderId="7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71" xfId="0" applyNumberFormat="1" applyFont="1" applyFill="1" applyBorder="1" applyAlignment="1" applyProtection="1">
      <alignment vertical="center" wrapText="1"/>
      <protection locked="0"/>
    </xf>
    <xf numFmtId="164" fontId="13" fillId="0" borderId="72" xfId="0" applyNumberFormat="1" applyFont="1" applyFill="1" applyBorder="1" applyAlignment="1" applyProtection="1">
      <alignment horizontal="center" vertical="center"/>
      <protection locked="0"/>
    </xf>
    <xf numFmtId="3" fontId="13" fillId="0" borderId="73" xfId="0" applyNumberFormat="1" applyFont="1" applyFill="1" applyBorder="1" applyAlignment="1" applyProtection="1">
      <alignment vertical="center"/>
      <protection locked="0"/>
    </xf>
    <xf numFmtId="3" fontId="13" fillId="0" borderId="72" xfId="0" applyNumberFormat="1" applyFont="1" applyFill="1" applyBorder="1" applyAlignment="1" applyProtection="1">
      <alignment vertical="center"/>
      <protection locked="0"/>
    </xf>
    <xf numFmtId="3" fontId="13" fillId="0" borderId="74" xfId="0" applyNumberFormat="1" applyFont="1" applyFill="1" applyBorder="1" applyAlignment="1" applyProtection="1">
      <alignment vertical="center"/>
      <protection locked="0"/>
    </xf>
    <xf numFmtId="3" fontId="13" fillId="0" borderId="71" xfId="0" applyNumberFormat="1" applyFont="1" applyFill="1" applyBorder="1" applyAlignment="1" applyProtection="1">
      <alignment horizontal="right" vertical="center"/>
      <protection locked="0"/>
    </xf>
    <xf numFmtId="3" fontId="13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76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0" fontId="2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/>
    </xf>
    <xf numFmtId="0" fontId="8" fillId="0" borderId="7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78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5" fillId="0" borderId="78" xfId="0" applyFont="1" applyBorder="1" applyAlignment="1">
      <alignment/>
    </xf>
    <xf numFmtId="0" fontId="25" fillId="0" borderId="7" xfId="0" applyFont="1" applyBorder="1" applyAlignment="1">
      <alignment/>
    </xf>
    <xf numFmtId="3" fontId="25" fillId="0" borderId="7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0" xfId="0" applyFont="1" applyAlignment="1">
      <alignment/>
    </xf>
    <xf numFmtId="0" fontId="26" fillId="0" borderId="7" xfId="0" applyFont="1" applyBorder="1" applyAlignment="1">
      <alignment/>
    </xf>
    <xf numFmtId="3" fontId="26" fillId="0" borderId="7" xfId="0" applyNumberFormat="1" applyFont="1" applyBorder="1" applyAlignment="1">
      <alignment/>
    </xf>
    <xf numFmtId="0" fontId="20" fillId="0" borderId="78" xfId="0" applyFont="1" applyBorder="1" applyAlignment="1">
      <alignment/>
    </xf>
    <xf numFmtId="0" fontId="20" fillId="0" borderId="7" xfId="0" applyFont="1" applyBorder="1" applyAlignment="1">
      <alignment vertical="center"/>
    </xf>
    <xf numFmtId="3" fontId="20" fillId="0" borderId="7" xfId="0" applyNumberFormat="1" applyFont="1" applyBorder="1" applyAlignment="1">
      <alignment vertical="center"/>
    </xf>
    <xf numFmtId="3" fontId="20" fillId="0" borderId="25" xfId="0" applyNumberFormat="1" applyFont="1" applyBorder="1" applyAlignment="1">
      <alignment/>
    </xf>
    <xf numFmtId="0" fontId="20" fillId="0" borderId="0" xfId="0" applyFont="1" applyAlignment="1">
      <alignment/>
    </xf>
    <xf numFmtId="0" fontId="8" fillId="0" borderId="7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vertical="center"/>
    </xf>
    <xf numFmtId="3" fontId="26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0" fontId="4" fillId="0" borderId="78" xfId="0" applyFont="1" applyBorder="1" applyAlignment="1">
      <alignment/>
    </xf>
    <xf numFmtId="0" fontId="20" fillId="0" borderId="7" xfId="0" applyFont="1" applyBorder="1" applyAlignment="1">
      <alignment wrapText="1"/>
    </xf>
    <xf numFmtId="3" fontId="20" fillId="0" borderId="0" xfId="0" applyNumberFormat="1" applyFont="1" applyAlignment="1">
      <alignment/>
    </xf>
    <xf numFmtId="3" fontId="20" fillId="0" borderId="45" xfId="0" applyNumberFormat="1" applyFont="1" applyBorder="1" applyAlignment="1">
      <alignment/>
    </xf>
    <xf numFmtId="0" fontId="4" fillId="0" borderId="0" xfId="0" applyFont="1" applyAlignment="1">
      <alignment/>
    </xf>
    <xf numFmtId="0" fontId="20" fillId="0" borderId="7" xfId="0" applyFont="1" applyBorder="1" applyAlignment="1">
      <alignment/>
    </xf>
    <xf numFmtId="3" fontId="20" fillId="0" borderId="7" xfId="0" applyNumberFormat="1" applyFont="1" applyBorder="1" applyAlignment="1">
      <alignment/>
    </xf>
    <xf numFmtId="3" fontId="5" fillId="0" borderId="71" xfId="0" applyNumberFormat="1" applyFont="1" applyBorder="1" applyAlignment="1">
      <alignment/>
    </xf>
    <xf numFmtId="3" fontId="8" fillId="0" borderId="75" xfId="0" applyNumberFormat="1" applyFont="1" applyBorder="1" applyAlignment="1">
      <alignment vertical="center"/>
    </xf>
    <xf numFmtId="0" fontId="9" fillId="0" borderId="77" xfId="0" applyFont="1" applyBorder="1" applyAlignment="1">
      <alignment/>
    </xf>
    <xf numFmtId="0" fontId="8" fillId="0" borderId="32" xfId="0" applyFont="1" applyBorder="1" applyAlignment="1">
      <alignment vertical="center"/>
    </xf>
    <xf numFmtId="0" fontId="9" fillId="0" borderId="0" xfId="0" applyFont="1" applyAlignment="1">
      <alignment/>
    </xf>
    <xf numFmtId="3" fontId="14" fillId="0" borderId="32" xfId="0" applyNumberFormat="1" applyFont="1" applyBorder="1" applyAlignment="1">
      <alignment horizontal="centerContinuous" vertical="center"/>
    </xf>
    <xf numFmtId="4" fontId="7" fillId="0" borderId="14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1" fontId="13" fillId="0" borderId="7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71" xfId="18" applyNumberFormat="1" applyFont="1" applyFill="1" applyBorder="1" applyAlignment="1" applyProtection="1">
      <alignment vertical="center" wrapText="1"/>
      <protection locked="0"/>
    </xf>
    <xf numFmtId="0" fontId="13" fillId="0" borderId="72" xfId="0" applyNumberFormat="1" applyFont="1" applyFill="1" applyBorder="1" applyAlignment="1" applyProtection="1">
      <alignment horizontal="center" vertical="center"/>
      <protection locked="0"/>
    </xf>
    <xf numFmtId="3" fontId="13" fillId="0" borderId="53" xfId="0" applyNumberFormat="1" applyFont="1" applyFill="1" applyBorder="1" applyAlignment="1" applyProtection="1">
      <alignment vertical="center"/>
      <protection locked="0"/>
    </xf>
    <xf numFmtId="3" fontId="13" fillId="0" borderId="79" xfId="0" applyNumberFormat="1" applyFont="1" applyFill="1" applyBorder="1" applyAlignment="1" applyProtection="1">
      <alignment vertical="center"/>
      <protection locked="0"/>
    </xf>
    <xf numFmtId="0" fontId="4" fillId="0" borderId="64" xfId="0" applyNumberFormat="1" applyFont="1" applyFill="1" applyBorder="1" applyAlignment="1" applyProtection="1">
      <alignment vertical="center" wrapText="1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74" xfId="0" applyNumberFormat="1" applyFont="1" applyFill="1" applyBorder="1" applyAlignment="1" applyProtection="1">
      <alignment horizontal="right" vertical="center"/>
      <protection locked="0"/>
    </xf>
    <xf numFmtId="3" fontId="14" fillId="0" borderId="50" xfId="0" applyNumberFormat="1" applyFont="1" applyBorder="1" applyAlignment="1">
      <alignment vertical="center"/>
    </xf>
    <xf numFmtId="3" fontId="13" fillId="0" borderId="80" xfId="0" applyNumberFormat="1" applyFont="1" applyFill="1" applyBorder="1" applyAlignment="1" applyProtection="1">
      <alignment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56" xfId="0" applyNumberFormat="1" applyFont="1" applyFill="1" applyBorder="1" applyAlignment="1" applyProtection="1">
      <alignment horizontal="right" vertical="center"/>
      <protection locked="0"/>
    </xf>
    <xf numFmtId="1" fontId="4" fillId="0" borderId="8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82" xfId="18" applyNumberFormat="1" applyFont="1" applyFill="1" applyBorder="1" applyAlignment="1" applyProtection="1">
      <alignment vertical="center" wrapText="1"/>
      <protection locked="0"/>
    </xf>
    <xf numFmtId="0" fontId="4" fillId="0" borderId="83" xfId="0" applyNumberFormat="1" applyFont="1" applyFill="1" applyBorder="1" applyAlignment="1" applyProtection="1">
      <alignment horizontal="center" vertical="center"/>
      <protection locked="0"/>
    </xf>
    <xf numFmtId="3" fontId="4" fillId="0" borderId="82" xfId="0" applyNumberFormat="1" applyFont="1" applyFill="1" applyBorder="1" applyAlignment="1" applyProtection="1">
      <alignment horizontal="right" vertical="center"/>
      <protection locked="0"/>
    </xf>
    <xf numFmtId="3" fontId="4" fillId="0" borderId="84" xfId="0" applyNumberFormat="1" applyFont="1" applyFill="1" applyBorder="1" applyAlignment="1" applyProtection="1">
      <alignment horizontal="right" vertical="center"/>
      <protection locked="0"/>
    </xf>
    <xf numFmtId="3" fontId="4" fillId="0" borderId="85" xfId="0" applyNumberFormat="1" applyFont="1" applyFill="1" applyBorder="1" applyAlignment="1" applyProtection="1">
      <alignment horizontal="right" vertical="center"/>
      <protection locked="0"/>
    </xf>
    <xf numFmtId="3" fontId="4" fillId="0" borderId="80" xfId="0" applyNumberFormat="1" applyFont="1" applyFill="1" applyBorder="1" applyAlignment="1" applyProtection="1">
      <alignment horizontal="right" vertical="center"/>
      <protection locked="0"/>
    </xf>
    <xf numFmtId="164" fontId="13" fillId="0" borderId="62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wrapText="1"/>
    </xf>
    <xf numFmtId="166" fontId="6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166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25" fillId="0" borderId="0" xfId="0" applyFont="1" applyAlignment="1">
      <alignment horizontal="left"/>
    </xf>
    <xf numFmtId="165" fontId="19" fillId="0" borderId="0" xfId="0" applyNumberFormat="1" applyFont="1" applyAlignment="1">
      <alignment horizontal="centerContinuous"/>
    </xf>
    <xf numFmtId="166" fontId="19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 horizontal="center"/>
    </xf>
    <xf numFmtId="0" fontId="9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/>
    </xf>
    <xf numFmtId="165" fontId="9" fillId="0" borderId="88" xfId="0" applyNumberFormat="1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7" fillId="0" borderId="4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49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3" fontId="14" fillId="0" borderId="91" xfId="0" applyNumberFormat="1" applyFont="1" applyBorder="1" applyAlignment="1">
      <alignment vertical="center"/>
    </xf>
    <xf numFmtId="3" fontId="14" fillId="0" borderId="82" xfId="0" applyNumberFormat="1" applyFont="1" applyBorder="1" applyAlignment="1">
      <alignment vertical="center"/>
    </xf>
    <xf numFmtId="3" fontId="14" fillId="0" borderId="92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93" xfId="0" applyFont="1" applyBorder="1" applyAlignment="1">
      <alignment horizontal="center" vertical="center"/>
    </xf>
    <xf numFmtId="0" fontId="14" fillId="0" borderId="87" xfId="0" applyFont="1" applyBorder="1" applyAlignment="1">
      <alignment vertical="center"/>
    </xf>
    <xf numFmtId="3" fontId="14" fillId="0" borderId="88" xfId="0" applyNumberFormat="1" applyFont="1" applyBorder="1" applyAlignment="1">
      <alignment horizontal="right" vertical="center"/>
    </xf>
    <xf numFmtId="3" fontId="14" fillId="0" borderId="7" xfId="0" applyNumberFormat="1" applyFont="1" applyBorder="1" applyAlignment="1">
      <alignment vertical="center"/>
    </xf>
    <xf numFmtId="3" fontId="14" fillId="0" borderId="4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13" fillId="0" borderId="71" xfId="0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14" fillId="0" borderId="73" xfId="0" applyNumberFormat="1" applyFont="1" applyBorder="1" applyAlignment="1">
      <alignment vertical="center"/>
    </xf>
    <xf numFmtId="0" fontId="8" fillId="0" borderId="94" xfId="0" applyFont="1" applyBorder="1" applyAlignment="1">
      <alignment horizontal="center" vertical="center"/>
    </xf>
    <xf numFmtId="0" fontId="8" fillId="0" borderId="71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5" fillId="0" borderId="87" xfId="0" applyNumberFormat="1" applyFont="1" applyBorder="1" applyAlignment="1">
      <alignment vertical="center"/>
    </xf>
    <xf numFmtId="3" fontId="8" fillId="0" borderId="92" xfId="0" applyNumberFormat="1" applyFont="1" applyBorder="1" applyAlignment="1">
      <alignment vertical="center"/>
    </xf>
    <xf numFmtId="0" fontId="13" fillId="0" borderId="95" xfId="0" applyFont="1" applyBorder="1" applyAlignment="1">
      <alignment horizontal="center" vertical="center"/>
    </xf>
    <xf numFmtId="0" fontId="13" fillId="0" borderId="18" xfId="0" applyFont="1" applyBorder="1" applyAlignment="1">
      <alignment vertical="top" wrapText="1"/>
    </xf>
    <xf numFmtId="3" fontId="8" fillId="0" borderId="59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49" fontId="6" fillId="0" borderId="9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8" fillId="0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43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3" fontId="6" fillId="0" borderId="54" xfId="0" applyNumberFormat="1" applyFont="1" applyBorder="1" applyAlignment="1">
      <alignment vertical="center"/>
    </xf>
    <xf numFmtId="0" fontId="13" fillId="0" borderId="9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3" fontId="13" fillId="0" borderId="68" xfId="0" applyNumberFormat="1" applyFont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6" fillId="0" borderId="64" xfId="0" applyNumberFormat="1" applyFont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72" xfId="0" applyNumberFormat="1" applyFont="1" applyBorder="1" applyAlignment="1">
      <alignment vertical="center"/>
    </xf>
    <xf numFmtId="3" fontId="6" fillId="0" borderId="71" xfId="0" applyNumberFormat="1" applyFont="1" applyFill="1" applyBorder="1" applyAlignment="1">
      <alignment vertical="center"/>
    </xf>
    <xf numFmtId="3" fontId="6" fillId="0" borderId="73" xfId="0" applyNumberFormat="1" applyFont="1" applyBorder="1" applyAlignment="1">
      <alignment vertical="center"/>
    </xf>
    <xf numFmtId="0" fontId="14" fillId="0" borderId="87" xfId="0" applyFont="1" applyBorder="1" applyAlignment="1">
      <alignment horizontal="left" vertical="center"/>
    </xf>
    <xf numFmtId="3" fontId="14" fillId="0" borderId="87" xfId="0" applyNumberFormat="1" applyFont="1" applyBorder="1" applyAlignment="1">
      <alignment horizontal="right" vertical="center"/>
    </xf>
    <xf numFmtId="3" fontId="14" fillId="0" borderId="89" xfId="0" applyNumberFormat="1" applyFont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13" fillId="0" borderId="55" xfId="0" applyFont="1" applyBorder="1" applyAlignment="1">
      <alignment horizontal="center" vertical="center"/>
    </xf>
    <xf numFmtId="3" fontId="13" fillId="0" borderId="59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3" fontId="6" fillId="0" borderId="59" xfId="0" applyNumberFormat="1" applyFont="1" applyBorder="1" applyAlignment="1">
      <alignment vertical="center"/>
    </xf>
    <xf numFmtId="0" fontId="18" fillId="0" borderId="52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8" fillId="0" borderId="8" xfId="0" applyNumberFormat="1" applyFont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52" xfId="0" applyFont="1" applyBorder="1" applyAlignment="1">
      <alignment horizontal="center" vertical="center"/>
    </xf>
    <xf numFmtId="0" fontId="27" fillId="0" borderId="7" xfId="0" applyFont="1" applyBorder="1" applyAlignment="1">
      <alignment vertical="center"/>
    </xf>
    <xf numFmtId="3" fontId="27" fillId="0" borderId="39" xfId="0" applyNumberFormat="1" applyFont="1" applyBorder="1" applyAlignment="1">
      <alignment vertical="center"/>
    </xf>
    <xf numFmtId="3" fontId="27" fillId="0" borderId="7" xfId="0" applyNumberFormat="1" applyFont="1" applyBorder="1" applyAlignment="1">
      <alignment vertical="center"/>
    </xf>
    <xf numFmtId="3" fontId="27" fillId="0" borderId="45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7" fillId="0" borderId="7" xfId="0" applyFont="1" applyBorder="1" applyAlignment="1">
      <alignment vertical="center" wrapText="1"/>
    </xf>
    <xf numFmtId="0" fontId="27" fillId="0" borderId="55" xfId="0" applyFont="1" applyBorder="1" applyAlignment="1">
      <alignment horizontal="center" vertical="center"/>
    </xf>
    <xf numFmtId="0" fontId="27" fillId="0" borderId="41" xfId="0" applyFont="1" applyBorder="1" applyAlignment="1">
      <alignment vertical="center" wrapText="1"/>
    </xf>
    <xf numFmtId="3" fontId="27" fillId="0" borderId="62" xfId="0" applyNumberFormat="1" applyFont="1" applyBorder="1" applyAlignment="1">
      <alignment vertical="center"/>
    </xf>
    <xf numFmtId="3" fontId="27" fillId="0" borderId="41" xfId="0" applyNumberFormat="1" applyFont="1" applyBorder="1" applyAlignment="1">
      <alignment vertical="center"/>
    </xf>
    <xf numFmtId="3" fontId="27" fillId="0" borderId="54" xfId="0" applyNumberFormat="1" applyFont="1" applyBorder="1" applyAlignment="1">
      <alignment vertical="center"/>
    </xf>
    <xf numFmtId="0" fontId="13" fillId="0" borderId="49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27" fillId="0" borderId="72" xfId="0" applyNumberFormat="1" applyFont="1" applyBorder="1" applyAlignment="1">
      <alignment vertical="center"/>
    </xf>
    <xf numFmtId="3" fontId="27" fillId="0" borderId="71" xfId="0" applyNumberFormat="1" applyFont="1" applyBorder="1" applyAlignment="1">
      <alignment vertical="center"/>
    </xf>
    <xf numFmtId="3" fontId="27" fillId="0" borderId="73" xfId="0" applyNumberFormat="1" applyFont="1" applyBorder="1" applyAlignment="1">
      <alignment vertical="center"/>
    </xf>
    <xf numFmtId="0" fontId="14" fillId="0" borderId="50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3" fontId="14" fillId="0" borderId="15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45">
      <selection activeCell="E50" sqref="E50"/>
    </sheetView>
  </sheetViews>
  <sheetFormatPr defaultColWidth="9.00390625" defaultRowHeight="12.75"/>
  <cols>
    <col min="1" max="1" width="8.00390625" style="2" customWidth="1"/>
    <col min="2" max="2" width="34.75390625" style="2" customWidth="1"/>
    <col min="3" max="3" width="6.875" style="2" customWidth="1"/>
    <col min="4" max="7" width="12.75390625" style="2" customWidth="1"/>
    <col min="8" max="16384" width="10.00390625" style="2" customWidth="1"/>
  </cols>
  <sheetData>
    <row r="1" spans="4:7" ht="16.5">
      <c r="D1" s="3"/>
      <c r="E1" s="3"/>
      <c r="F1" s="4" t="s">
        <v>13</v>
      </c>
      <c r="G1" s="5"/>
    </row>
    <row r="2" spans="1:7" ht="14.25" customHeight="1">
      <c r="A2" s="6"/>
      <c r="B2" s="7"/>
      <c r="C2" s="8"/>
      <c r="D2" s="9"/>
      <c r="E2" s="9"/>
      <c r="F2" s="10" t="s">
        <v>221</v>
      </c>
      <c r="G2" s="11"/>
    </row>
    <row r="3" spans="1:7" ht="13.5" customHeight="1">
      <c r="A3" s="6"/>
      <c r="B3" s="7"/>
      <c r="C3" s="8"/>
      <c r="D3" s="9"/>
      <c r="E3" s="9"/>
      <c r="F3" s="10" t="s">
        <v>12</v>
      </c>
      <c r="G3" s="11"/>
    </row>
    <row r="4" spans="1:7" ht="15" customHeight="1">
      <c r="A4" s="6"/>
      <c r="B4" s="7"/>
      <c r="C4" s="8"/>
      <c r="D4" s="9"/>
      <c r="E4" s="9"/>
      <c r="F4" s="10" t="s">
        <v>180</v>
      </c>
      <c r="G4" s="11"/>
    </row>
    <row r="5" spans="1:7" ht="20.25" customHeight="1">
      <c r="A5" s="6"/>
      <c r="B5" s="7"/>
      <c r="C5" s="8"/>
      <c r="D5" s="9"/>
      <c r="E5" s="9"/>
      <c r="F5" s="10"/>
      <c r="G5" s="11"/>
    </row>
    <row r="6" spans="1:7" s="16" customFormat="1" ht="38.25" customHeight="1">
      <c r="A6" s="12" t="s">
        <v>23</v>
      </c>
      <c r="B6" s="13"/>
      <c r="C6" s="14"/>
      <c r="D6" s="15"/>
      <c r="E6" s="15"/>
      <c r="F6" s="15"/>
      <c r="G6" s="15"/>
    </row>
    <row r="7" spans="1:7" s="16" customFormat="1" ht="17.25" customHeight="1" thickBot="1">
      <c r="A7" s="12"/>
      <c r="B7" s="13"/>
      <c r="C7" s="14"/>
      <c r="D7" s="15"/>
      <c r="E7" s="15"/>
      <c r="F7" s="15"/>
      <c r="G7" s="15" t="s">
        <v>17</v>
      </c>
    </row>
    <row r="8" spans="1:7" s="23" customFormat="1" ht="26.25" customHeight="1">
      <c r="A8" s="17" t="s">
        <v>0</v>
      </c>
      <c r="B8" s="18" t="s">
        <v>1</v>
      </c>
      <c r="C8" s="177" t="s">
        <v>2</v>
      </c>
      <c r="D8" s="194" t="s">
        <v>18</v>
      </c>
      <c r="E8" s="20"/>
      <c r="F8" s="21" t="s">
        <v>3</v>
      </c>
      <c r="G8" s="22"/>
    </row>
    <row r="9" spans="1:7" s="23" customFormat="1" ht="15" customHeight="1">
      <c r="A9" s="24" t="s">
        <v>4</v>
      </c>
      <c r="B9" s="25"/>
      <c r="C9" s="178" t="s">
        <v>5</v>
      </c>
      <c r="D9" s="27" t="s">
        <v>8</v>
      </c>
      <c r="E9" s="28" t="s">
        <v>6</v>
      </c>
      <c r="F9" s="27" t="s">
        <v>8</v>
      </c>
      <c r="G9" s="29" t="s">
        <v>6</v>
      </c>
    </row>
    <row r="10" spans="1:7" s="31" customFormat="1" ht="12.75" customHeight="1" thickBot="1">
      <c r="A10" s="30">
        <v>1</v>
      </c>
      <c r="B10" s="140">
        <v>2</v>
      </c>
      <c r="C10" s="179">
        <v>3</v>
      </c>
      <c r="D10" s="140">
        <v>4</v>
      </c>
      <c r="E10" s="141">
        <v>5</v>
      </c>
      <c r="F10" s="140">
        <v>6</v>
      </c>
      <c r="G10" s="142">
        <v>7</v>
      </c>
    </row>
    <row r="11" spans="1:7" s="39" customFormat="1" ht="19.5" customHeight="1" thickBot="1" thickTop="1">
      <c r="A11" s="143">
        <v>600</v>
      </c>
      <c r="B11" s="50" t="s">
        <v>22</v>
      </c>
      <c r="C11" s="180" t="s">
        <v>20</v>
      </c>
      <c r="D11" s="195"/>
      <c r="E11" s="145">
        <f>E12+E20+E15+E22</f>
        <v>10267</v>
      </c>
      <c r="F11" s="98"/>
      <c r="G11" s="68">
        <f>G20+G12+G15+G22</f>
        <v>882000</v>
      </c>
    </row>
    <row r="12" spans="1:7" s="39" customFormat="1" ht="17.25" customHeight="1" thickTop="1">
      <c r="A12" s="144">
        <v>60004</v>
      </c>
      <c r="B12" s="52" t="s">
        <v>73</v>
      </c>
      <c r="C12" s="181"/>
      <c r="D12" s="196"/>
      <c r="E12" s="146">
        <f>SUM(E13:E14)</f>
        <v>4167</v>
      </c>
      <c r="F12" s="99"/>
      <c r="G12" s="104">
        <f>SUM(G13:G14)</f>
        <v>800000</v>
      </c>
    </row>
    <row r="13" spans="1:7" s="39" customFormat="1" ht="40.5" customHeight="1">
      <c r="A13" s="139">
        <v>2310</v>
      </c>
      <c r="B13" s="55" t="s">
        <v>134</v>
      </c>
      <c r="C13" s="182"/>
      <c r="D13" s="197"/>
      <c r="E13" s="56">
        <v>4167</v>
      </c>
      <c r="F13" s="213"/>
      <c r="G13" s="149"/>
    </row>
    <row r="14" spans="1:7" s="39" customFormat="1" ht="19.5" customHeight="1">
      <c r="A14" s="139">
        <v>4150</v>
      </c>
      <c r="B14" s="55" t="s">
        <v>74</v>
      </c>
      <c r="C14" s="182"/>
      <c r="D14" s="197"/>
      <c r="E14" s="154"/>
      <c r="F14" s="57"/>
      <c r="G14" s="58">
        <v>800000</v>
      </c>
    </row>
    <row r="15" spans="1:7" s="39" customFormat="1" ht="16.5" customHeight="1">
      <c r="A15" s="214">
        <v>60016</v>
      </c>
      <c r="B15" s="65" t="s">
        <v>121</v>
      </c>
      <c r="C15" s="193"/>
      <c r="D15" s="199"/>
      <c r="E15" s="43">
        <f>SUM(E16:E18)</f>
        <v>6000</v>
      </c>
      <c r="F15" s="215"/>
      <c r="G15" s="45">
        <f>SUM(G17)</f>
        <v>70000</v>
      </c>
    </row>
    <row r="16" spans="1:7" s="46" customFormat="1" ht="20.25" customHeight="1">
      <c r="A16" s="216" t="s">
        <v>140</v>
      </c>
      <c r="B16" s="55" t="s">
        <v>141</v>
      </c>
      <c r="C16" s="183"/>
      <c r="D16" s="198"/>
      <c r="E16" s="56">
        <v>6000</v>
      </c>
      <c r="F16" s="57"/>
      <c r="G16" s="58"/>
    </row>
    <row r="17" spans="1:7" s="39" customFormat="1" ht="18.75" customHeight="1">
      <c r="A17" s="139">
        <v>6050</v>
      </c>
      <c r="B17" s="55" t="s">
        <v>51</v>
      </c>
      <c r="C17" s="182"/>
      <c r="D17" s="197"/>
      <c r="E17" s="154"/>
      <c r="F17" s="57"/>
      <c r="G17" s="58">
        <f>SUM(G18:G19)</f>
        <v>70000</v>
      </c>
    </row>
    <row r="18" spans="1:7" s="150" customFormat="1" ht="12.75" customHeight="1">
      <c r="A18" s="241"/>
      <c r="B18" s="127" t="s">
        <v>122</v>
      </c>
      <c r="C18" s="242"/>
      <c r="D18" s="243"/>
      <c r="E18" s="244"/>
      <c r="F18" s="245"/>
      <c r="G18" s="128">
        <v>10000</v>
      </c>
    </row>
    <row r="19" spans="1:7" s="150" customFormat="1" ht="12.75" customHeight="1">
      <c r="A19" s="241"/>
      <c r="B19" s="127" t="s">
        <v>123</v>
      </c>
      <c r="C19" s="242"/>
      <c r="D19" s="243"/>
      <c r="E19" s="244"/>
      <c r="F19" s="245"/>
      <c r="G19" s="128">
        <v>60000</v>
      </c>
    </row>
    <row r="20" spans="1:7" s="39" customFormat="1" ht="20.25" customHeight="1">
      <c r="A20" s="214">
        <v>60017</v>
      </c>
      <c r="B20" s="65" t="s">
        <v>44</v>
      </c>
      <c r="C20" s="193"/>
      <c r="D20" s="199"/>
      <c r="E20" s="43"/>
      <c r="F20" s="215"/>
      <c r="G20" s="45">
        <f>SUM(G21:G21)</f>
        <v>12000</v>
      </c>
    </row>
    <row r="21" spans="1:7" s="39" customFormat="1" ht="30.75" customHeight="1">
      <c r="A21" s="139">
        <v>4270</v>
      </c>
      <c r="B21" s="55" t="s">
        <v>113</v>
      </c>
      <c r="C21" s="182"/>
      <c r="D21" s="197"/>
      <c r="E21" s="154"/>
      <c r="F21" s="57"/>
      <c r="G21" s="58">
        <v>12000</v>
      </c>
    </row>
    <row r="22" spans="1:7" s="39" customFormat="1" ht="20.25" customHeight="1">
      <c r="A22" s="214">
        <v>60095</v>
      </c>
      <c r="B22" s="65" t="s">
        <v>24</v>
      </c>
      <c r="C22" s="193"/>
      <c r="D22" s="199"/>
      <c r="E22" s="43">
        <f>SUM(E23:E23)</f>
        <v>100</v>
      </c>
      <c r="F22" s="215"/>
      <c r="G22" s="45"/>
    </row>
    <row r="23" spans="1:7" s="46" customFormat="1" ht="20.25" customHeight="1" thickBot="1">
      <c r="A23" s="216" t="s">
        <v>140</v>
      </c>
      <c r="B23" s="55" t="s">
        <v>141</v>
      </c>
      <c r="C23" s="183"/>
      <c r="D23" s="198"/>
      <c r="E23" s="56">
        <v>100</v>
      </c>
      <c r="F23" s="57"/>
      <c r="G23" s="58"/>
    </row>
    <row r="24" spans="1:7" s="39" customFormat="1" ht="22.5" customHeight="1" thickBot="1" thickTop="1">
      <c r="A24" s="32">
        <v>700</v>
      </c>
      <c r="B24" s="33" t="s">
        <v>35</v>
      </c>
      <c r="C24" s="175"/>
      <c r="D24" s="35">
        <f>D25+D30</f>
        <v>340000</v>
      </c>
      <c r="E24" s="36">
        <f>E25+E30</f>
        <v>1810000</v>
      </c>
      <c r="F24" s="37"/>
      <c r="G24" s="38">
        <f>SUM(G30)</f>
        <v>500</v>
      </c>
    </row>
    <row r="25" spans="1:7" s="46" customFormat="1" ht="19.5" customHeight="1" thickTop="1">
      <c r="A25" s="40">
        <v>70005</v>
      </c>
      <c r="B25" s="41" t="s">
        <v>65</v>
      </c>
      <c r="C25" s="184" t="s">
        <v>66</v>
      </c>
      <c r="D25" s="199">
        <f>SUM(D26:D29)</f>
        <v>340000</v>
      </c>
      <c r="E25" s="43">
        <f>SUM(E26:E29)</f>
        <v>1810000</v>
      </c>
      <c r="F25" s="44"/>
      <c r="G25" s="45">
        <f>SUM(G29:G30)</f>
        <v>500</v>
      </c>
    </row>
    <row r="26" spans="1:7" s="46" customFormat="1" ht="35.25" customHeight="1">
      <c r="A26" s="225" t="s">
        <v>95</v>
      </c>
      <c r="B26" s="226" t="s">
        <v>94</v>
      </c>
      <c r="C26" s="185"/>
      <c r="D26" s="198"/>
      <c r="E26" s="56">
        <v>200000</v>
      </c>
      <c r="F26" s="49"/>
      <c r="G26" s="58"/>
    </row>
    <row r="27" spans="1:7" s="46" customFormat="1" ht="18" customHeight="1">
      <c r="A27" s="102" t="s">
        <v>96</v>
      </c>
      <c r="B27" s="48" t="s">
        <v>97</v>
      </c>
      <c r="C27" s="95"/>
      <c r="D27" s="198"/>
      <c r="E27" s="56">
        <v>110000</v>
      </c>
      <c r="F27" s="49"/>
      <c r="G27" s="58"/>
    </row>
    <row r="28" spans="1:7" s="46" customFormat="1" ht="80.25" customHeight="1">
      <c r="A28" s="102" t="s">
        <v>25</v>
      </c>
      <c r="B28" s="48" t="s">
        <v>67</v>
      </c>
      <c r="C28" s="220"/>
      <c r="D28" s="198">
        <v>340000</v>
      </c>
      <c r="E28" s="154"/>
      <c r="F28" s="155"/>
      <c r="G28" s="149"/>
    </row>
    <row r="29" spans="1:7" s="46" customFormat="1" ht="36" customHeight="1">
      <c r="A29" s="259" t="s">
        <v>92</v>
      </c>
      <c r="B29" s="162" t="s">
        <v>93</v>
      </c>
      <c r="C29" s="257"/>
      <c r="D29" s="260"/>
      <c r="E29" s="261">
        <v>1500000</v>
      </c>
      <c r="F29" s="262"/>
      <c r="G29" s="258"/>
    </row>
    <row r="30" spans="1:7" s="46" customFormat="1" ht="21.75" customHeight="1">
      <c r="A30" s="40">
        <v>70095</v>
      </c>
      <c r="B30" s="41" t="s">
        <v>24</v>
      </c>
      <c r="C30" s="184" t="s">
        <v>38</v>
      </c>
      <c r="D30" s="199"/>
      <c r="E30" s="43"/>
      <c r="F30" s="44"/>
      <c r="G30" s="45">
        <f>SUM(G31:G31)</f>
        <v>500</v>
      </c>
    </row>
    <row r="31" spans="1:7" s="46" customFormat="1" ht="38.25" customHeight="1">
      <c r="A31" s="152">
        <v>4210</v>
      </c>
      <c r="B31" s="153" t="s">
        <v>39</v>
      </c>
      <c r="C31" s="266"/>
      <c r="D31" s="267"/>
      <c r="E31" s="268"/>
      <c r="F31" s="280"/>
      <c r="G31" s="151">
        <v>500</v>
      </c>
    </row>
    <row r="32" spans="1:7" s="46" customFormat="1" ht="21" customHeight="1" thickBot="1">
      <c r="A32" s="271">
        <v>750</v>
      </c>
      <c r="B32" s="272" t="s">
        <v>26</v>
      </c>
      <c r="C32" s="273"/>
      <c r="D32" s="277"/>
      <c r="E32" s="278">
        <f>SUM(E33)</f>
        <v>23727</v>
      </c>
      <c r="F32" s="279">
        <f>SUM(F33)</f>
        <v>500</v>
      </c>
      <c r="G32" s="276">
        <f>SUM(G33)</f>
        <v>25727</v>
      </c>
    </row>
    <row r="33" spans="1:7" s="46" customFormat="1" ht="19.5" customHeight="1" thickTop="1">
      <c r="A33" s="61" t="s">
        <v>37</v>
      </c>
      <c r="B33" s="173" t="s">
        <v>24</v>
      </c>
      <c r="C33" s="187"/>
      <c r="D33" s="200"/>
      <c r="E33" s="62">
        <f>SUM(E34:E42)</f>
        <v>23727</v>
      </c>
      <c r="F33" s="247">
        <f>SUM(F39:F42)</f>
        <v>500</v>
      </c>
      <c r="G33" s="248">
        <f>SUM(G34:G42)</f>
        <v>25727</v>
      </c>
    </row>
    <row r="34" spans="1:7" s="46" customFormat="1" ht="43.5" customHeight="1">
      <c r="A34" s="54" t="s">
        <v>132</v>
      </c>
      <c r="B34" s="86" t="s">
        <v>136</v>
      </c>
      <c r="C34" s="174" t="s">
        <v>138</v>
      </c>
      <c r="D34" s="201"/>
      <c r="E34" s="66">
        <v>1727</v>
      </c>
      <c r="F34" s="49"/>
      <c r="G34" s="58"/>
    </row>
    <row r="35" spans="1:7" s="256" customFormat="1" ht="18" customHeight="1">
      <c r="A35" s="249" t="s">
        <v>11</v>
      </c>
      <c r="B35" s="250" t="s">
        <v>133</v>
      </c>
      <c r="C35" s="251"/>
      <c r="D35" s="252"/>
      <c r="E35" s="253"/>
      <c r="F35" s="254"/>
      <c r="G35" s="255">
        <v>1727</v>
      </c>
    </row>
    <row r="36" spans="1:7" s="46" customFormat="1" ht="57.75" customHeight="1">
      <c r="A36" s="54" t="s">
        <v>135</v>
      </c>
      <c r="B36" s="86" t="s">
        <v>139</v>
      </c>
      <c r="C36" s="174" t="s">
        <v>105</v>
      </c>
      <c r="D36" s="201"/>
      <c r="E36" s="66">
        <v>22000</v>
      </c>
      <c r="F36" s="49"/>
      <c r="G36" s="58"/>
    </row>
    <row r="37" spans="1:7" s="256" customFormat="1" ht="15" customHeight="1">
      <c r="A37" s="249" t="s">
        <v>137</v>
      </c>
      <c r="B37" s="250" t="s">
        <v>29</v>
      </c>
      <c r="C37" s="251"/>
      <c r="D37" s="252"/>
      <c r="E37" s="253"/>
      <c r="F37" s="254"/>
      <c r="G37" s="255">
        <v>2400</v>
      </c>
    </row>
    <row r="38" spans="1:7" s="256" customFormat="1" ht="15" customHeight="1">
      <c r="A38" s="249" t="s">
        <v>11</v>
      </c>
      <c r="B38" s="250" t="s">
        <v>10</v>
      </c>
      <c r="C38" s="251"/>
      <c r="D38" s="252"/>
      <c r="E38" s="253"/>
      <c r="F38" s="254"/>
      <c r="G38" s="255">
        <v>19600</v>
      </c>
    </row>
    <row r="39" spans="1:7" s="46" customFormat="1" ht="18" customHeight="1">
      <c r="A39" s="47">
        <v>4260</v>
      </c>
      <c r="B39" s="48" t="s">
        <v>110</v>
      </c>
      <c r="C39" s="174" t="s">
        <v>38</v>
      </c>
      <c r="D39" s="201"/>
      <c r="E39" s="66"/>
      <c r="F39" s="49">
        <v>50</v>
      </c>
      <c r="G39" s="58"/>
    </row>
    <row r="40" spans="1:7" s="46" customFormat="1" ht="20.25" customHeight="1">
      <c r="A40" s="47">
        <v>4300</v>
      </c>
      <c r="B40" s="48" t="s">
        <v>111</v>
      </c>
      <c r="C40" s="174" t="s">
        <v>38</v>
      </c>
      <c r="D40" s="201"/>
      <c r="E40" s="66"/>
      <c r="F40" s="49">
        <v>200</v>
      </c>
      <c r="G40" s="58"/>
    </row>
    <row r="41" spans="1:7" s="46" customFormat="1" ht="27" customHeight="1">
      <c r="A41" s="47">
        <v>4300</v>
      </c>
      <c r="B41" s="48" t="s">
        <v>112</v>
      </c>
      <c r="C41" s="174" t="s">
        <v>38</v>
      </c>
      <c r="D41" s="201"/>
      <c r="E41" s="66"/>
      <c r="F41" s="49">
        <v>250</v>
      </c>
      <c r="G41" s="58"/>
    </row>
    <row r="42" spans="1:7" s="46" customFormat="1" ht="22.5" customHeight="1" thickBot="1">
      <c r="A42" s="159">
        <v>4300</v>
      </c>
      <c r="B42" s="160" t="s">
        <v>109</v>
      </c>
      <c r="C42" s="174" t="s">
        <v>38</v>
      </c>
      <c r="D42" s="198"/>
      <c r="E42" s="56"/>
      <c r="F42" s="49"/>
      <c r="G42" s="58">
        <v>2000</v>
      </c>
    </row>
    <row r="43" spans="1:7" s="39" customFormat="1" ht="86.25" customHeight="1" thickBot="1" thickTop="1">
      <c r="A43" s="143">
        <v>756</v>
      </c>
      <c r="B43" s="33" t="s">
        <v>47</v>
      </c>
      <c r="C43" s="175"/>
      <c r="D43" s="35">
        <f>D44+D46+D50</f>
        <v>240000</v>
      </c>
      <c r="E43" s="60">
        <f>E44+E46+E50</f>
        <v>260000</v>
      </c>
      <c r="F43" s="37"/>
      <c r="G43" s="38"/>
    </row>
    <row r="44" spans="1:7" s="39" customFormat="1" ht="31.5" customHeight="1" thickTop="1">
      <c r="A44" s="61" t="s">
        <v>53</v>
      </c>
      <c r="B44" s="173" t="s">
        <v>54</v>
      </c>
      <c r="C44" s="367" t="s">
        <v>45</v>
      </c>
      <c r="D44" s="200">
        <f>SUM(D45)</f>
        <v>30000</v>
      </c>
      <c r="E44" s="62"/>
      <c r="F44" s="53"/>
      <c r="G44" s="97"/>
    </row>
    <row r="45" spans="1:7" s="39" customFormat="1" ht="49.5" customHeight="1">
      <c r="A45" s="166" t="s">
        <v>55</v>
      </c>
      <c r="B45" s="167" t="s">
        <v>56</v>
      </c>
      <c r="C45" s="188"/>
      <c r="D45" s="202">
        <v>30000</v>
      </c>
      <c r="E45" s="168"/>
      <c r="F45" s="171"/>
      <c r="G45" s="172"/>
    </row>
    <row r="46" spans="1:7" s="39" customFormat="1" ht="64.5" customHeight="1">
      <c r="A46" s="209" t="s">
        <v>57</v>
      </c>
      <c r="B46" s="210" t="s">
        <v>58</v>
      </c>
      <c r="C46" s="42" t="s">
        <v>45</v>
      </c>
      <c r="D46" s="205">
        <f>SUM(D47:D49)</f>
        <v>210000</v>
      </c>
      <c r="E46" s="129">
        <f>SUM(E47:E49)</f>
        <v>80000</v>
      </c>
      <c r="F46" s="131"/>
      <c r="G46" s="132"/>
    </row>
    <row r="47" spans="1:7" s="39" customFormat="1" ht="15.75" customHeight="1">
      <c r="A47" s="166" t="s">
        <v>59</v>
      </c>
      <c r="B47" s="167" t="s">
        <v>60</v>
      </c>
      <c r="C47" s="188"/>
      <c r="D47" s="202">
        <v>60000</v>
      </c>
      <c r="E47" s="168"/>
      <c r="F47" s="171"/>
      <c r="G47" s="172"/>
    </row>
    <row r="48" spans="1:7" s="46" customFormat="1" ht="15.75" customHeight="1">
      <c r="A48" s="54" t="s">
        <v>62</v>
      </c>
      <c r="B48" s="86" t="s">
        <v>61</v>
      </c>
      <c r="C48" s="186"/>
      <c r="D48" s="201">
        <v>150000</v>
      </c>
      <c r="E48" s="66"/>
      <c r="F48" s="211"/>
      <c r="G48" s="147"/>
    </row>
    <row r="49" spans="1:7" s="46" customFormat="1" ht="15.75" customHeight="1">
      <c r="A49" s="281" t="s">
        <v>63</v>
      </c>
      <c r="B49" s="282" t="s">
        <v>64</v>
      </c>
      <c r="C49" s="257"/>
      <c r="D49" s="206"/>
      <c r="E49" s="157">
        <v>80000</v>
      </c>
      <c r="F49" s="163"/>
      <c r="G49" s="161"/>
    </row>
    <row r="50" spans="1:7" s="39" customFormat="1" ht="50.25" customHeight="1">
      <c r="A50" s="69">
        <v>75618</v>
      </c>
      <c r="B50" s="65" t="s">
        <v>99</v>
      </c>
      <c r="C50" s="184" t="s">
        <v>105</v>
      </c>
      <c r="D50" s="205"/>
      <c r="E50" s="129">
        <f>SUM(E51)</f>
        <v>180000</v>
      </c>
      <c r="F50" s="131"/>
      <c r="G50" s="132"/>
    </row>
    <row r="51" spans="1:7" s="39" customFormat="1" ht="31.5" customHeight="1" thickBot="1">
      <c r="A51" s="102" t="s">
        <v>103</v>
      </c>
      <c r="B51" s="55" t="s">
        <v>104</v>
      </c>
      <c r="C51" s="188"/>
      <c r="D51" s="202"/>
      <c r="E51" s="168">
        <v>180000</v>
      </c>
      <c r="F51" s="171"/>
      <c r="G51" s="172"/>
    </row>
    <row r="52" spans="1:7" s="39" customFormat="1" ht="22.5" customHeight="1" thickBot="1" thickTop="1">
      <c r="A52" s="143">
        <v>758</v>
      </c>
      <c r="B52" s="33" t="s">
        <v>46</v>
      </c>
      <c r="C52" s="175" t="s">
        <v>20</v>
      </c>
      <c r="D52" s="35"/>
      <c r="E52" s="60">
        <f>SUM(E53)</f>
        <v>33000</v>
      </c>
      <c r="F52" s="37"/>
      <c r="G52" s="38"/>
    </row>
    <row r="53" spans="1:7" s="39" customFormat="1" ht="21.75" customHeight="1" thickTop="1">
      <c r="A53" s="61" t="s">
        <v>142</v>
      </c>
      <c r="B53" s="173" t="s">
        <v>143</v>
      </c>
      <c r="C53" s="176"/>
      <c r="D53" s="200"/>
      <c r="E53" s="62">
        <f>SUM(E54)</f>
        <v>33000</v>
      </c>
      <c r="F53" s="53"/>
      <c r="G53" s="97"/>
    </row>
    <row r="54" spans="1:7" s="39" customFormat="1" ht="18" customHeight="1">
      <c r="A54" s="265" t="s">
        <v>144</v>
      </c>
      <c r="B54" s="263" t="s">
        <v>145</v>
      </c>
      <c r="C54" s="264"/>
      <c r="D54" s="207"/>
      <c r="E54" s="64">
        <v>33000</v>
      </c>
      <c r="F54" s="131"/>
      <c r="G54" s="132"/>
    </row>
    <row r="55" spans="1:7" s="46" customFormat="1" ht="17.25" customHeight="1" thickBot="1">
      <c r="A55" s="346">
        <v>801</v>
      </c>
      <c r="B55" s="347" t="s">
        <v>27</v>
      </c>
      <c r="C55" s="348" t="s">
        <v>178</v>
      </c>
      <c r="D55" s="277"/>
      <c r="E55" s="278">
        <f>E56+E67+E63</f>
        <v>31900</v>
      </c>
      <c r="F55" s="349">
        <f>F56+F67+F63</f>
        <v>24000</v>
      </c>
      <c r="G55" s="350">
        <f>G56+G67+G63</f>
        <v>300504</v>
      </c>
    </row>
    <row r="56" spans="1:7" s="46" customFormat="1" ht="21" customHeight="1" thickTop="1">
      <c r="A56" s="109">
        <v>80101</v>
      </c>
      <c r="B56" s="106" t="s">
        <v>28</v>
      </c>
      <c r="C56" s="189"/>
      <c r="D56" s="204"/>
      <c r="E56" s="96">
        <f>SUM(E57:E62)</f>
        <v>24500</v>
      </c>
      <c r="F56" s="99">
        <f>SUM(F57:F62)</f>
        <v>24000</v>
      </c>
      <c r="G56" s="104">
        <f>SUM(G57:G62)</f>
        <v>236200</v>
      </c>
    </row>
    <row r="57" spans="1:7" s="46" customFormat="1" ht="66.75" customHeight="1">
      <c r="A57" s="111" t="s">
        <v>25</v>
      </c>
      <c r="B57" s="103" t="s">
        <v>52</v>
      </c>
      <c r="C57" s="183"/>
      <c r="D57" s="201"/>
      <c r="E57" s="66">
        <v>24500</v>
      </c>
      <c r="F57" s="57"/>
      <c r="G57" s="58"/>
    </row>
    <row r="58" spans="1:7" s="46" customFormat="1" ht="18" customHeight="1">
      <c r="A58" s="47">
        <v>4210</v>
      </c>
      <c r="B58" s="48" t="s">
        <v>29</v>
      </c>
      <c r="C58" s="183"/>
      <c r="D58" s="201"/>
      <c r="E58" s="66"/>
      <c r="F58" s="57"/>
      <c r="G58" s="58">
        <v>2500</v>
      </c>
    </row>
    <row r="59" spans="1:7" s="46" customFormat="1" ht="18" customHeight="1">
      <c r="A59" s="47">
        <v>4260</v>
      </c>
      <c r="B59" s="48" t="s">
        <v>41</v>
      </c>
      <c r="C59" s="183"/>
      <c r="D59" s="201"/>
      <c r="E59" s="66"/>
      <c r="F59" s="57">
        <v>24000</v>
      </c>
      <c r="G59" s="58"/>
    </row>
    <row r="60" spans="1:7" s="46" customFormat="1" ht="18" customHeight="1">
      <c r="A60" s="47">
        <v>4270</v>
      </c>
      <c r="B60" s="48" t="s">
        <v>40</v>
      </c>
      <c r="C60" s="183"/>
      <c r="D60" s="201"/>
      <c r="E60" s="66"/>
      <c r="F60" s="57"/>
      <c r="G60" s="58">
        <v>11700</v>
      </c>
    </row>
    <row r="61" spans="1:7" s="46" customFormat="1" ht="18" customHeight="1">
      <c r="A61" s="47">
        <v>4300</v>
      </c>
      <c r="B61" s="48" t="s">
        <v>10</v>
      </c>
      <c r="C61" s="183"/>
      <c r="D61" s="201"/>
      <c r="E61" s="66"/>
      <c r="F61" s="57"/>
      <c r="G61" s="58">
        <v>2000</v>
      </c>
    </row>
    <row r="62" spans="1:7" s="46" customFormat="1" ht="33" customHeight="1">
      <c r="A62" s="54" t="s">
        <v>118</v>
      </c>
      <c r="B62" s="86" t="s">
        <v>119</v>
      </c>
      <c r="C62" s="183"/>
      <c r="D62" s="201"/>
      <c r="E62" s="66"/>
      <c r="F62" s="57"/>
      <c r="G62" s="58">
        <v>220000</v>
      </c>
    </row>
    <row r="63" spans="1:7" s="46" customFormat="1" ht="16.5" customHeight="1">
      <c r="A63" s="40">
        <v>80110</v>
      </c>
      <c r="B63" s="65" t="s">
        <v>30</v>
      </c>
      <c r="C63" s="190"/>
      <c r="D63" s="205"/>
      <c r="E63" s="129">
        <f>SUM(E64:E66)</f>
        <v>7400</v>
      </c>
      <c r="F63" s="107"/>
      <c r="G63" s="45">
        <f>SUM(G64:G66)</f>
        <v>15700</v>
      </c>
    </row>
    <row r="64" spans="1:7" s="46" customFormat="1" ht="66">
      <c r="A64" s="111" t="s">
        <v>25</v>
      </c>
      <c r="B64" s="103" t="s">
        <v>42</v>
      </c>
      <c r="C64" s="183"/>
      <c r="D64" s="201"/>
      <c r="E64" s="66">
        <v>7400</v>
      </c>
      <c r="F64" s="57"/>
      <c r="G64" s="149"/>
    </row>
    <row r="65" spans="1:7" s="46" customFormat="1" ht="17.25" customHeight="1">
      <c r="A65" s="47">
        <v>4210</v>
      </c>
      <c r="B65" s="48" t="s">
        <v>29</v>
      </c>
      <c r="C65" s="183"/>
      <c r="D65" s="201"/>
      <c r="E65" s="66"/>
      <c r="F65" s="57"/>
      <c r="G65" s="58">
        <v>7400</v>
      </c>
    </row>
    <row r="66" spans="1:7" s="46" customFormat="1" ht="17.25" customHeight="1">
      <c r="A66" s="47">
        <v>4270</v>
      </c>
      <c r="B66" s="48" t="s">
        <v>40</v>
      </c>
      <c r="C66" s="183"/>
      <c r="D66" s="201"/>
      <c r="E66" s="66"/>
      <c r="F66" s="57"/>
      <c r="G66" s="58">
        <v>8300</v>
      </c>
    </row>
    <row r="67" spans="1:7" s="46" customFormat="1" ht="18" customHeight="1">
      <c r="A67" s="40">
        <v>80195</v>
      </c>
      <c r="B67" s="65" t="s">
        <v>24</v>
      </c>
      <c r="C67" s="190"/>
      <c r="D67" s="205"/>
      <c r="E67" s="129"/>
      <c r="F67" s="107"/>
      <c r="G67" s="45">
        <f>SUM(G68:G69)</f>
        <v>48604</v>
      </c>
    </row>
    <row r="68" spans="1:7" s="46" customFormat="1" ht="31.5" customHeight="1">
      <c r="A68" s="102" t="s">
        <v>14</v>
      </c>
      <c r="B68" s="103" t="s">
        <v>129</v>
      </c>
      <c r="C68" s="183"/>
      <c r="D68" s="201"/>
      <c r="E68" s="66"/>
      <c r="F68" s="57"/>
      <c r="G68" s="58">
        <v>46604</v>
      </c>
    </row>
    <row r="69" spans="1:7" s="46" customFormat="1" ht="24" customHeight="1" thickBot="1">
      <c r="A69" s="102" t="s">
        <v>11</v>
      </c>
      <c r="B69" s="103" t="s">
        <v>179</v>
      </c>
      <c r="C69" s="183" t="s">
        <v>20</v>
      </c>
      <c r="D69" s="201"/>
      <c r="E69" s="66"/>
      <c r="F69" s="57"/>
      <c r="G69" s="58">
        <v>2000</v>
      </c>
    </row>
    <row r="70" spans="1:7" s="46" customFormat="1" ht="22.5" customHeight="1" thickBot="1" thickTop="1">
      <c r="A70" s="59">
        <v>803</v>
      </c>
      <c r="B70" s="50" t="s">
        <v>75</v>
      </c>
      <c r="C70" s="175" t="s">
        <v>31</v>
      </c>
      <c r="D70" s="35"/>
      <c r="E70" s="36"/>
      <c r="F70" s="98"/>
      <c r="G70" s="68">
        <f>SUM(G71)</f>
        <v>150000</v>
      </c>
    </row>
    <row r="71" spans="1:7" s="46" customFormat="1" ht="18" customHeight="1" thickTop="1">
      <c r="A71" s="100">
        <v>80395</v>
      </c>
      <c r="B71" s="52" t="s">
        <v>24</v>
      </c>
      <c r="C71" s="191"/>
      <c r="D71" s="204"/>
      <c r="E71" s="96"/>
      <c r="F71" s="99"/>
      <c r="G71" s="104">
        <f>SUM(G72)</f>
        <v>150000</v>
      </c>
    </row>
    <row r="72" spans="1:7" s="46" customFormat="1" ht="39.75" customHeight="1" thickBot="1">
      <c r="A72" s="102" t="s">
        <v>76</v>
      </c>
      <c r="B72" s="55" t="s">
        <v>171</v>
      </c>
      <c r="C72" s="186"/>
      <c r="D72" s="201"/>
      <c r="E72" s="66"/>
      <c r="F72" s="57"/>
      <c r="G72" s="58">
        <v>150000</v>
      </c>
    </row>
    <row r="73" spans="1:7" s="46" customFormat="1" ht="20.25" customHeight="1" thickBot="1" thickTop="1">
      <c r="A73" s="59">
        <v>851</v>
      </c>
      <c r="B73" s="50" t="s">
        <v>106</v>
      </c>
      <c r="C73" s="175" t="s">
        <v>107</v>
      </c>
      <c r="D73" s="35"/>
      <c r="E73" s="36"/>
      <c r="F73" s="98"/>
      <c r="G73" s="68">
        <f>SUM(G74)</f>
        <v>180000</v>
      </c>
    </row>
    <row r="74" spans="1:7" s="46" customFormat="1" ht="20.25" customHeight="1" thickTop="1">
      <c r="A74" s="100">
        <v>85154</v>
      </c>
      <c r="B74" s="52" t="s">
        <v>108</v>
      </c>
      <c r="C74" s="191"/>
      <c r="D74" s="204"/>
      <c r="E74" s="96"/>
      <c r="F74" s="99"/>
      <c r="G74" s="104">
        <f>SUM(G75)</f>
        <v>180000</v>
      </c>
    </row>
    <row r="75" spans="1:7" s="46" customFormat="1" ht="18.75" customHeight="1" thickBot="1">
      <c r="A75" s="111" t="s">
        <v>11</v>
      </c>
      <c r="B75" s="230" t="s">
        <v>10</v>
      </c>
      <c r="C75" s="185"/>
      <c r="D75" s="202"/>
      <c r="E75" s="168"/>
      <c r="F75" s="169"/>
      <c r="G75" s="170">
        <v>180000</v>
      </c>
    </row>
    <row r="76" spans="1:7" s="46" customFormat="1" ht="20.25" customHeight="1" thickBot="1" thickTop="1">
      <c r="A76" s="59">
        <v>852</v>
      </c>
      <c r="B76" s="50" t="s">
        <v>49</v>
      </c>
      <c r="C76" s="175" t="s">
        <v>81</v>
      </c>
      <c r="D76" s="35"/>
      <c r="E76" s="36"/>
      <c r="F76" s="98"/>
      <c r="G76" s="68">
        <f>SUM(G77)</f>
        <v>200000</v>
      </c>
    </row>
    <row r="77" spans="1:7" s="46" customFormat="1" ht="35.25" customHeight="1" thickTop="1">
      <c r="A77" s="100">
        <v>85214</v>
      </c>
      <c r="B77" s="65" t="s">
        <v>174</v>
      </c>
      <c r="C77" s="191"/>
      <c r="D77" s="204"/>
      <c r="E77" s="96"/>
      <c r="F77" s="99"/>
      <c r="G77" s="104">
        <f>SUM(G78)</f>
        <v>200000</v>
      </c>
    </row>
    <row r="78" spans="1:7" s="46" customFormat="1" ht="22.5" customHeight="1" thickBot="1">
      <c r="A78" s="111" t="s">
        <v>172</v>
      </c>
      <c r="B78" s="230" t="s">
        <v>173</v>
      </c>
      <c r="C78" s="185"/>
      <c r="D78" s="202"/>
      <c r="E78" s="168"/>
      <c r="F78" s="169"/>
      <c r="G78" s="170">
        <v>200000</v>
      </c>
    </row>
    <row r="79" spans="1:7" s="39" customFormat="1" ht="21" customHeight="1" thickBot="1" thickTop="1">
      <c r="A79" s="59">
        <v>854</v>
      </c>
      <c r="B79" s="50" t="s">
        <v>21</v>
      </c>
      <c r="C79" s="175" t="s">
        <v>31</v>
      </c>
      <c r="D79" s="195"/>
      <c r="E79" s="145"/>
      <c r="F79" s="123"/>
      <c r="G79" s="119">
        <f>G80+G84</f>
        <v>38396</v>
      </c>
    </row>
    <row r="80" spans="1:7" s="39" customFormat="1" ht="17.25" customHeight="1" thickTop="1">
      <c r="A80" s="227">
        <v>85401</v>
      </c>
      <c r="B80" s="228" t="s">
        <v>126</v>
      </c>
      <c r="C80" s="193"/>
      <c r="D80" s="205"/>
      <c r="E80" s="129"/>
      <c r="F80" s="131"/>
      <c r="G80" s="132">
        <f>SUM(G81:G83)</f>
        <v>24000</v>
      </c>
    </row>
    <row r="81" spans="1:7" s="46" customFormat="1" ht="17.25" customHeight="1">
      <c r="A81" s="111" t="s">
        <v>14</v>
      </c>
      <c r="B81" s="351" t="s">
        <v>15</v>
      </c>
      <c r="C81" s="185"/>
      <c r="D81" s="352"/>
      <c r="E81" s="353"/>
      <c r="F81" s="224"/>
      <c r="G81" s="354">
        <v>20000</v>
      </c>
    </row>
    <row r="82" spans="1:7" s="46" customFormat="1" ht="14.25" customHeight="1">
      <c r="A82" s="1">
        <v>4110</v>
      </c>
      <c r="B82" s="55" t="s">
        <v>127</v>
      </c>
      <c r="C82" s="186"/>
      <c r="D82" s="198"/>
      <c r="E82" s="56"/>
      <c r="F82" s="211"/>
      <c r="G82" s="121">
        <v>3500</v>
      </c>
    </row>
    <row r="83" spans="1:7" s="46" customFormat="1" ht="17.25" customHeight="1">
      <c r="A83" s="159">
        <v>4120</v>
      </c>
      <c r="B83" s="160" t="s">
        <v>128</v>
      </c>
      <c r="C83" s="257"/>
      <c r="D83" s="358"/>
      <c r="E83" s="261"/>
      <c r="F83" s="163"/>
      <c r="G83" s="359">
        <v>500</v>
      </c>
    </row>
    <row r="84" spans="1:7" s="39" customFormat="1" ht="18" customHeight="1">
      <c r="A84" s="227">
        <v>85495</v>
      </c>
      <c r="B84" s="228" t="s">
        <v>24</v>
      </c>
      <c r="C84" s="193"/>
      <c r="D84" s="205"/>
      <c r="E84" s="129"/>
      <c r="F84" s="131"/>
      <c r="G84" s="132">
        <f>SUM(G85)</f>
        <v>14396</v>
      </c>
    </row>
    <row r="85" spans="1:7" s="39" customFormat="1" ht="21.75" customHeight="1" thickBot="1">
      <c r="A85" s="360">
        <v>4440</v>
      </c>
      <c r="B85" s="361" t="s">
        <v>43</v>
      </c>
      <c r="C85" s="362"/>
      <c r="D85" s="363"/>
      <c r="E85" s="364"/>
      <c r="F85" s="365"/>
      <c r="G85" s="366">
        <v>14396</v>
      </c>
    </row>
    <row r="86" spans="1:7" s="39" customFormat="1" ht="34.5" customHeight="1" thickBot="1" thickTop="1">
      <c r="A86" s="271">
        <v>900</v>
      </c>
      <c r="B86" s="272" t="s">
        <v>36</v>
      </c>
      <c r="C86" s="273" t="s">
        <v>20</v>
      </c>
      <c r="D86" s="277"/>
      <c r="E86" s="278"/>
      <c r="F86" s="277">
        <f>F91+F87</f>
        <v>16000</v>
      </c>
      <c r="G86" s="355">
        <f>G87+G91</f>
        <v>504000</v>
      </c>
    </row>
    <row r="87" spans="1:7" s="39" customFormat="1" ht="21" customHeight="1" thickTop="1">
      <c r="A87" s="69">
        <v>90004</v>
      </c>
      <c r="B87" s="65" t="s">
        <v>124</v>
      </c>
      <c r="C87" s="193"/>
      <c r="D87" s="205"/>
      <c r="E87" s="129"/>
      <c r="F87" s="156">
        <f>SUM(F88:F90)</f>
        <v>16000</v>
      </c>
      <c r="G87" s="132"/>
    </row>
    <row r="88" spans="1:7" s="39" customFormat="1" ht="18.75" customHeight="1">
      <c r="A88" s="229">
        <v>4300</v>
      </c>
      <c r="B88" s="230" t="s">
        <v>114</v>
      </c>
      <c r="C88" s="231"/>
      <c r="D88" s="232"/>
      <c r="E88" s="233"/>
      <c r="F88" s="234">
        <v>12000</v>
      </c>
      <c r="G88" s="172"/>
    </row>
    <row r="89" spans="1:7" s="39" customFormat="1" ht="29.25">
      <c r="A89" s="1">
        <v>4300</v>
      </c>
      <c r="B89" s="55" t="s">
        <v>115</v>
      </c>
      <c r="C89" s="182"/>
      <c r="D89" s="203"/>
      <c r="E89" s="164"/>
      <c r="F89" s="134">
        <v>2000</v>
      </c>
      <c r="G89" s="219"/>
    </row>
    <row r="90" spans="1:7" s="39" customFormat="1" ht="29.25">
      <c r="A90" s="159">
        <v>4300</v>
      </c>
      <c r="B90" s="160" t="s">
        <v>109</v>
      </c>
      <c r="C90" s="192"/>
      <c r="D90" s="206"/>
      <c r="E90" s="157"/>
      <c r="F90" s="158">
        <v>2000</v>
      </c>
      <c r="G90" s="161"/>
    </row>
    <row r="91" spans="1:7" s="39" customFormat="1" ht="19.5" customHeight="1">
      <c r="A91" s="227">
        <v>90015</v>
      </c>
      <c r="B91" s="228" t="s">
        <v>77</v>
      </c>
      <c r="C91" s="187"/>
      <c r="D91" s="206"/>
      <c r="E91" s="157"/>
      <c r="F91" s="158"/>
      <c r="G91" s="97">
        <f>SUM(G92:G93)</f>
        <v>504000</v>
      </c>
    </row>
    <row r="92" spans="1:7" s="39" customFormat="1" ht="16.5" customHeight="1">
      <c r="A92" s="54" t="s">
        <v>78</v>
      </c>
      <c r="B92" s="86" t="s">
        <v>41</v>
      </c>
      <c r="C92" s="182"/>
      <c r="D92" s="201"/>
      <c r="E92" s="66"/>
      <c r="F92" s="134"/>
      <c r="G92" s="217">
        <v>344484</v>
      </c>
    </row>
    <row r="93" spans="1:7" s="39" customFormat="1" ht="16.5" customHeight="1" thickBot="1">
      <c r="A93" s="216" t="s">
        <v>79</v>
      </c>
      <c r="B93" s="86" t="s">
        <v>40</v>
      </c>
      <c r="C93" s="192"/>
      <c r="D93" s="206"/>
      <c r="E93" s="157"/>
      <c r="F93" s="158"/>
      <c r="G93" s="161">
        <v>159516</v>
      </c>
    </row>
    <row r="94" spans="1:7" s="39" customFormat="1" ht="33" customHeight="1" thickBot="1" thickTop="1">
      <c r="A94" s="59">
        <v>921</v>
      </c>
      <c r="B94" s="50" t="s">
        <v>80</v>
      </c>
      <c r="C94" s="175" t="s">
        <v>81</v>
      </c>
      <c r="D94" s="35"/>
      <c r="E94" s="36"/>
      <c r="F94" s="35"/>
      <c r="G94" s="38">
        <f>G95+G97</f>
        <v>116000</v>
      </c>
    </row>
    <row r="95" spans="1:7" s="39" customFormat="1" ht="23.25" customHeight="1" thickTop="1">
      <c r="A95" s="69">
        <v>92105</v>
      </c>
      <c r="B95" s="65" t="s">
        <v>84</v>
      </c>
      <c r="C95" s="193"/>
      <c r="D95" s="207"/>
      <c r="E95" s="64"/>
      <c r="F95" s="148"/>
      <c r="G95" s="132">
        <f>SUM(G96)</f>
        <v>10000</v>
      </c>
    </row>
    <row r="96" spans="1:7" s="46" customFormat="1" ht="34.5" customHeight="1">
      <c r="A96" s="47">
        <v>3020</v>
      </c>
      <c r="B96" s="48" t="s">
        <v>85</v>
      </c>
      <c r="C96" s="174"/>
      <c r="D96" s="201"/>
      <c r="E96" s="66"/>
      <c r="F96" s="49"/>
      <c r="G96" s="58">
        <v>10000</v>
      </c>
    </row>
    <row r="97" spans="1:7" s="39" customFormat="1" ht="20.25" customHeight="1">
      <c r="A97" s="69">
        <v>92109</v>
      </c>
      <c r="B97" s="65" t="s">
        <v>82</v>
      </c>
      <c r="C97" s="193"/>
      <c r="D97" s="207"/>
      <c r="E97" s="64"/>
      <c r="F97" s="148"/>
      <c r="G97" s="132">
        <f>SUM(G98)</f>
        <v>106000</v>
      </c>
    </row>
    <row r="98" spans="1:7" s="46" customFormat="1" ht="34.5" customHeight="1" thickBot="1">
      <c r="A98" s="47">
        <v>2550</v>
      </c>
      <c r="B98" s="48" t="s">
        <v>175</v>
      </c>
      <c r="C98" s="174"/>
      <c r="D98" s="201"/>
      <c r="E98" s="66"/>
      <c r="F98" s="49"/>
      <c r="G98" s="58">
        <v>106000</v>
      </c>
    </row>
    <row r="99" spans="1:7" s="39" customFormat="1" ht="21" customHeight="1" thickBot="1" thickTop="1">
      <c r="A99" s="59">
        <v>926</v>
      </c>
      <c r="B99" s="50" t="s">
        <v>50</v>
      </c>
      <c r="C99" s="175" t="s">
        <v>81</v>
      </c>
      <c r="D99" s="35"/>
      <c r="E99" s="36"/>
      <c r="F99" s="35"/>
      <c r="G99" s="38">
        <f>SUM(G100)</f>
        <v>601206</v>
      </c>
    </row>
    <row r="100" spans="1:7" s="39" customFormat="1" ht="20.25" customHeight="1" thickTop="1">
      <c r="A100" s="69">
        <v>92601</v>
      </c>
      <c r="B100" s="65" t="s">
        <v>86</v>
      </c>
      <c r="C100" s="193"/>
      <c r="D100" s="207"/>
      <c r="E100" s="64"/>
      <c r="F100" s="148"/>
      <c r="G100" s="132">
        <f>SUM(G101:G104)</f>
        <v>601206</v>
      </c>
    </row>
    <row r="101" spans="1:7" s="46" customFormat="1" ht="18.75" customHeight="1">
      <c r="A101" s="47">
        <v>4150</v>
      </c>
      <c r="B101" s="48" t="s">
        <v>176</v>
      </c>
      <c r="C101" s="174"/>
      <c r="D101" s="201"/>
      <c r="E101" s="66"/>
      <c r="F101" s="49"/>
      <c r="G101" s="58">
        <v>111546</v>
      </c>
    </row>
    <row r="102" spans="1:7" s="46" customFormat="1" ht="33">
      <c r="A102" s="47">
        <v>6050</v>
      </c>
      <c r="B102" s="48" t="s">
        <v>177</v>
      </c>
      <c r="C102" s="174"/>
      <c r="D102" s="201"/>
      <c r="E102" s="66"/>
      <c r="F102" s="49"/>
      <c r="G102" s="58">
        <v>70660</v>
      </c>
    </row>
    <row r="103" spans="1:7" s="46" customFormat="1" ht="18.75" customHeight="1">
      <c r="A103" s="47">
        <v>4300</v>
      </c>
      <c r="B103" s="48" t="s">
        <v>10</v>
      </c>
      <c r="C103" s="174"/>
      <c r="D103" s="201"/>
      <c r="E103" s="66"/>
      <c r="F103" s="49"/>
      <c r="G103" s="58">
        <v>400000</v>
      </c>
    </row>
    <row r="104" spans="1:7" s="39" customFormat="1" ht="31.5" customHeight="1" thickBot="1">
      <c r="A104" s="159">
        <v>6060</v>
      </c>
      <c r="B104" s="160" t="s">
        <v>102</v>
      </c>
      <c r="C104" s="192"/>
      <c r="D104" s="206"/>
      <c r="E104" s="157"/>
      <c r="F104" s="158"/>
      <c r="G104" s="161">
        <v>19000</v>
      </c>
    </row>
    <row r="105" spans="1:7" s="77" customFormat="1" ht="18.75" customHeight="1" thickBot="1" thickTop="1">
      <c r="A105" s="72"/>
      <c r="B105" s="73" t="s">
        <v>7</v>
      </c>
      <c r="C105" s="73"/>
      <c r="D105" s="208">
        <f>D11+D24+D32+D43+D52+D55+D70+D73+D79+D86+D94+D99+D76</f>
        <v>580000</v>
      </c>
      <c r="E105" s="165">
        <f>E11+E24+E32+E43+E52+E55+E70+E73+E79+E86+E94+E99+E76</f>
        <v>2168894</v>
      </c>
      <c r="F105" s="356">
        <f>F11+F24+F32+F43+F52+F55+F70+F73+F79+F86+F94+F99+F76</f>
        <v>40500</v>
      </c>
      <c r="G105" s="76">
        <f>G11+G24+G32+G43+G52+G55+G70+G73+G79+G86+G94+G99+G76</f>
        <v>2998333</v>
      </c>
    </row>
    <row r="106" spans="1:7" s="83" customFormat="1" ht="18.75" customHeight="1" thickBot="1" thickTop="1">
      <c r="A106" s="78"/>
      <c r="B106" s="79" t="s">
        <v>19</v>
      </c>
      <c r="C106" s="79"/>
      <c r="D106" s="212">
        <f>E105-D105</f>
        <v>1588894</v>
      </c>
      <c r="E106" s="81"/>
      <c r="F106" s="80">
        <f>G105-F105</f>
        <v>2957833</v>
      </c>
      <c r="G106" s="82"/>
    </row>
    <row r="107" s="84" customFormat="1" ht="13.5" thickTop="1"/>
    <row r="108" s="84" customFormat="1" ht="12.75"/>
    <row r="109" spans="4:5" s="84" customFormat="1" ht="12.75">
      <c r="D109" s="90"/>
      <c r="E109" s="90"/>
    </row>
    <row r="110" s="84" customFormat="1" ht="12.75"/>
    <row r="111" s="84" customFormat="1" ht="12.75"/>
    <row r="112" s="84" customFormat="1" ht="12.75"/>
    <row r="113" s="84" customFormat="1" ht="12.75"/>
    <row r="114" s="84" customFormat="1" ht="12.75"/>
    <row r="115" s="84" customFormat="1" ht="12.75"/>
  </sheetData>
  <printOptions horizontalCentered="1"/>
  <pageMargins left="0" right="0" top="0.7874015748031497" bottom="0.5905511811023623" header="0.31496062992125984" footer="0.5118110236220472"/>
  <pageSetup firstPageNumber="4" useFirstPageNumber="1" horizontalDpi="300" verticalDpi="300" orientation="portrait" paperSize="9" r:id="rId1"/>
  <headerFooter alignWithMargins="0">
    <oddHeader>&amp;C&amp;"Times New Roman CE,Normalny"&amp;P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Q57"/>
  <sheetViews>
    <sheetView workbookViewId="0" topLeftCell="A27">
      <selection activeCell="B43" sqref="B43"/>
    </sheetView>
  </sheetViews>
  <sheetFormatPr defaultColWidth="9.00390625" defaultRowHeight="12.75"/>
  <cols>
    <col min="1" max="1" width="7.125" style="84" customWidth="1"/>
    <col min="2" max="2" width="46.25390625" style="84" customWidth="1"/>
    <col min="3" max="3" width="10.75390625" style="369" customWidth="1"/>
    <col min="4" max="4" width="9.875" style="372" customWidth="1"/>
    <col min="5" max="5" width="9.875" style="369" customWidth="1"/>
    <col min="6" max="6" width="10.75390625" style="369" customWidth="1"/>
    <col min="7" max="16384" width="9.125" style="84" customWidth="1"/>
  </cols>
  <sheetData>
    <row r="1" spans="3:4" ht="12.75">
      <c r="C1" s="368"/>
      <c r="D1" s="368" t="s">
        <v>181</v>
      </c>
    </row>
    <row r="2" spans="3:4" ht="12.75">
      <c r="C2" s="370"/>
      <c r="D2" s="10" t="s">
        <v>222</v>
      </c>
    </row>
    <row r="3" spans="3:4" ht="12.75">
      <c r="C3" s="370"/>
      <c r="D3" s="10" t="s">
        <v>182</v>
      </c>
    </row>
    <row r="4" spans="3:6" ht="12.75">
      <c r="C4" s="370"/>
      <c r="D4" s="10" t="s">
        <v>223</v>
      </c>
      <c r="F4" s="371"/>
    </row>
    <row r="6" spans="1:6" s="377" customFormat="1" ht="18.75">
      <c r="A6" s="373" t="s">
        <v>183</v>
      </c>
      <c r="B6" s="374"/>
      <c r="C6" s="375"/>
      <c r="D6" s="376"/>
      <c r="E6" s="375"/>
      <c r="F6" s="375"/>
    </row>
    <row r="7" spans="1:6" s="377" customFormat="1" ht="18.75">
      <c r="A7" s="378"/>
      <c r="B7" s="379" t="s">
        <v>184</v>
      </c>
      <c r="C7" s="375"/>
      <c r="D7" s="376"/>
      <c r="E7" s="375"/>
      <c r="F7" s="375"/>
    </row>
    <row r="8" spans="1:6" s="380" customFormat="1" ht="15.75">
      <c r="A8" s="380" t="s">
        <v>185</v>
      </c>
      <c r="B8" s="381" t="s">
        <v>186</v>
      </c>
      <c r="C8" s="382"/>
      <c r="D8" s="383"/>
      <c r="E8" s="382"/>
      <c r="F8" s="382"/>
    </row>
    <row r="9" spans="3:6" ht="13.5" thickBot="1">
      <c r="C9" s="384"/>
      <c r="D9" s="384"/>
      <c r="E9" s="384"/>
      <c r="F9" s="384" t="s">
        <v>9</v>
      </c>
    </row>
    <row r="10" spans="1:6" s="390" customFormat="1" ht="50.25" customHeight="1" thickTop="1">
      <c r="A10" s="385" t="s">
        <v>187</v>
      </c>
      <c r="B10" s="386" t="s">
        <v>152</v>
      </c>
      <c r="C10" s="387" t="s">
        <v>188</v>
      </c>
      <c r="D10" s="388" t="s">
        <v>8</v>
      </c>
      <c r="E10" s="388" t="s">
        <v>6</v>
      </c>
      <c r="F10" s="389" t="s">
        <v>189</v>
      </c>
    </row>
    <row r="11" spans="1:6" s="396" customFormat="1" ht="10.5" customHeight="1">
      <c r="A11" s="391">
        <v>1</v>
      </c>
      <c r="B11" s="392">
        <v>2</v>
      </c>
      <c r="C11" s="393">
        <v>3</v>
      </c>
      <c r="D11" s="394">
        <v>4</v>
      </c>
      <c r="E11" s="394">
        <v>5</v>
      </c>
      <c r="F11" s="395">
        <v>6</v>
      </c>
    </row>
    <row r="12" spans="1:6" s="402" customFormat="1" ht="25.5" customHeight="1" thickBot="1">
      <c r="A12" s="397" t="s">
        <v>190</v>
      </c>
      <c r="B12" s="398" t="s">
        <v>191</v>
      </c>
      <c r="C12" s="399">
        <v>514098</v>
      </c>
      <c r="D12" s="400"/>
      <c r="E12" s="400"/>
      <c r="F12" s="401">
        <f>C12-D12+E12</f>
        <v>514098</v>
      </c>
    </row>
    <row r="13" spans="1:6" s="408" customFormat="1" ht="20.25" customHeight="1" thickTop="1">
      <c r="A13" s="403" t="s">
        <v>192</v>
      </c>
      <c r="B13" s="404" t="s">
        <v>193</v>
      </c>
      <c r="C13" s="405">
        <f>SUM(C15)</f>
        <v>900000</v>
      </c>
      <c r="D13" s="406"/>
      <c r="E13" s="405">
        <f>SUM(E15)</f>
        <v>510000</v>
      </c>
      <c r="F13" s="407">
        <f aca="true" t="shared" si="0" ref="F13:F56">C13-D13+E13</f>
        <v>1410000</v>
      </c>
    </row>
    <row r="14" spans="1:6" s="343" customFormat="1" ht="16.5" customHeight="1" thickBot="1">
      <c r="A14" s="409"/>
      <c r="B14" s="410" t="s">
        <v>156</v>
      </c>
      <c r="C14" s="411"/>
      <c r="D14" s="412"/>
      <c r="E14" s="412"/>
      <c r="F14" s="413"/>
    </row>
    <row r="15" spans="1:6" s="344" customFormat="1" ht="21.75" customHeight="1" thickBot="1" thickTop="1">
      <c r="A15" s="414">
        <v>600</v>
      </c>
      <c r="B15" s="415" t="s">
        <v>194</v>
      </c>
      <c r="C15" s="416">
        <f>SUM(C16+C20)</f>
        <v>900000</v>
      </c>
      <c r="D15" s="417"/>
      <c r="E15" s="416">
        <f>SUM(E16+E20)</f>
        <v>510000</v>
      </c>
      <c r="F15" s="418">
        <f t="shared" si="0"/>
        <v>1410000</v>
      </c>
    </row>
    <row r="16" spans="1:6" s="425" customFormat="1" ht="32.25" customHeight="1" thickTop="1">
      <c r="A16" s="419">
        <v>60015</v>
      </c>
      <c r="B16" s="420" t="s">
        <v>195</v>
      </c>
      <c r="C16" s="421">
        <f>SUM(C17:C19)</f>
        <v>480000</v>
      </c>
      <c r="D16" s="422"/>
      <c r="E16" s="423"/>
      <c r="F16" s="424">
        <f t="shared" si="0"/>
        <v>480000</v>
      </c>
    </row>
    <row r="17" spans="1:251" s="344" customFormat="1" ht="15" customHeight="1">
      <c r="A17" s="426" t="s">
        <v>196</v>
      </c>
      <c r="B17" s="427" t="s">
        <v>197</v>
      </c>
      <c r="C17" s="428">
        <v>2000</v>
      </c>
      <c r="D17" s="429"/>
      <c r="E17" s="430"/>
      <c r="F17" s="431">
        <f t="shared" si="0"/>
        <v>2000</v>
      </c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32"/>
      <c r="BF17" s="432"/>
      <c r="BG17" s="432"/>
      <c r="BH17" s="432"/>
      <c r="BI17" s="432"/>
      <c r="BJ17" s="432"/>
      <c r="BK17" s="432"/>
      <c r="BL17" s="432"/>
      <c r="BM17" s="432"/>
      <c r="BN17" s="432"/>
      <c r="BO17" s="432"/>
      <c r="BP17" s="432"/>
      <c r="BQ17" s="432"/>
      <c r="BR17" s="432"/>
      <c r="BS17" s="432"/>
      <c r="BT17" s="432"/>
      <c r="BU17" s="432"/>
      <c r="BV17" s="432"/>
      <c r="BW17" s="432"/>
      <c r="BX17" s="432"/>
      <c r="BY17" s="432"/>
      <c r="BZ17" s="432"/>
      <c r="CA17" s="432"/>
      <c r="CB17" s="432"/>
      <c r="CC17" s="432"/>
      <c r="CD17" s="432"/>
      <c r="CE17" s="432"/>
      <c r="CF17" s="432"/>
      <c r="CG17" s="432"/>
      <c r="CH17" s="432"/>
      <c r="CI17" s="432"/>
      <c r="CJ17" s="432"/>
      <c r="CK17" s="432"/>
      <c r="CL17" s="432"/>
      <c r="CM17" s="432"/>
      <c r="CN17" s="432"/>
      <c r="CO17" s="432"/>
      <c r="CP17" s="432"/>
      <c r="CQ17" s="432"/>
      <c r="CR17" s="432"/>
      <c r="CS17" s="432"/>
      <c r="CT17" s="432"/>
      <c r="CU17" s="432"/>
      <c r="CV17" s="432"/>
      <c r="CW17" s="432"/>
      <c r="CX17" s="432"/>
      <c r="CY17" s="432"/>
      <c r="CZ17" s="432"/>
      <c r="DA17" s="432"/>
      <c r="DB17" s="432"/>
      <c r="DC17" s="432"/>
      <c r="DD17" s="432"/>
      <c r="DE17" s="432"/>
      <c r="DF17" s="432"/>
      <c r="DG17" s="432"/>
      <c r="DH17" s="432"/>
      <c r="DI17" s="432"/>
      <c r="DJ17" s="432"/>
      <c r="DK17" s="432"/>
      <c r="DL17" s="432"/>
      <c r="DM17" s="432"/>
      <c r="DN17" s="432"/>
      <c r="DO17" s="432"/>
      <c r="DP17" s="432"/>
      <c r="DQ17" s="432"/>
      <c r="DR17" s="432"/>
      <c r="DS17" s="432"/>
      <c r="DT17" s="432"/>
      <c r="DU17" s="432"/>
      <c r="DV17" s="432"/>
      <c r="DW17" s="432"/>
      <c r="DX17" s="432"/>
      <c r="DY17" s="432"/>
      <c r="DZ17" s="432"/>
      <c r="EA17" s="432"/>
      <c r="EB17" s="432"/>
      <c r="EC17" s="432"/>
      <c r="ED17" s="432"/>
      <c r="EE17" s="432"/>
      <c r="EF17" s="432"/>
      <c r="EG17" s="432"/>
      <c r="EH17" s="432"/>
      <c r="EI17" s="432"/>
      <c r="EJ17" s="432"/>
      <c r="EK17" s="432"/>
      <c r="EL17" s="432"/>
      <c r="EM17" s="432"/>
      <c r="EN17" s="432"/>
      <c r="EO17" s="432"/>
      <c r="EP17" s="432"/>
      <c r="EQ17" s="432"/>
      <c r="ER17" s="432"/>
      <c r="ES17" s="432"/>
      <c r="ET17" s="432"/>
      <c r="EU17" s="432"/>
      <c r="EV17" s="432"/>
      <c r="EW17" s="432"/>
      <c r="EX17" s="432"/>
      <c r="EY17" s="432"/>
      <c r="EZ17" s="432"/>
      <c r="FA17" s="432"/>
      <c r="FB17" s="432"/>
      <c r="FC17" s="432"/>
      <c r="FD17" s="432"/>
      <c r="FE17" s="432"/>
      <c r="FF17" s="432"/>
      <c r="FG17" s="432"/>
      <c r="FH17" s="432"/>
      <c r="FI17" s="432"/>
      <c r="FJ17" s="432"/>
      <c r="FK17" s="432"/>
      <c r="FL17" s="432"/>
      <c r="FM17" s="432"/>
      <c r="FN17" s="432"/>
      <c r="FO17" s="432"/>
      <c r="FP17" s="432"/>
      <c r="FQ17" s="432"/>
      <c r="FR17" s="432"/>
      <c r="FS17" s="432"/>
      <c r="FT17" s="432"/>
      <c r="FU17" s="432"/>
      <c r="FV17" s="432"/>
      <c r="FW17" s="432"/>
      <c r="FX17" s="432"/>
      <c r="FY17" s="432"/>
      <c r="FZ17" s="432"/>
      <c r="GA17" s="432"/>
      <c r="GB17" s="432"/>
      <c r="GC17" s="432"/>
      <c r="GD17" s="432"/>
      <c r="GE17" s="432"/>
      <c r="GF17" s="432"/>
      <c r="GG17" s="432"/>
      <c r="GH17" s="432"/>
      <c r="GI17" s="432"/>
      <c r="GJ17" s="432"/>
      <c r="GK17" s="432"/>
      <c r="GL17" s="432"/>
      <c r="GM17" s="432"/>
      <c r="GN17" s="432"/>
      <c r="GO17" s="432"/>
      <c r="GP17" s="432"/>
      <c r="GQ17" s="432"/>
      <c r="GR17" s="432"/>
      <c r="GS17" s="432"/>
      <c r="GT17" s="432"/>
      <c r="GU17" s="432"/>
      <c r="GV17" s="432"/>
      <c r="GW17" s="432"/>
      <c r="GX17" s="432"/>
      <c r="GY17" s="432"/>
      <c r="GZ17" s="432"/>
      <c r="HA17" s="432"/>
      <c r="HB17" s="432"/>
      <c r="HC17" s="432"/>
      <c r="HD17" s="432"/>
      <c r="HE17" s="432"/>
      <c r="HF17" s="432"/>
      <c r="HG17" s="432"/>
      <c r="HH17" s="432"/>
      <c r="HI17" s="432"/>
      <c r="HJ17" s="432"/>
      <c r="HK17" s="432"/>
      <c r="HL17" s="432"/>
      <c r="HM17" s="432"/>
      <c r="HN17" s="432"/>
      <c r="HO17" s="432"/>
      <c r="HP17" s="432"/>
      <c r="HQ17" s="432"/>
      <c r="HR17" s="432"/>
      <c r="HS17" s="432"/>
      <c r="HT17" s="432"/>
      <c r="HU17" s="432"/>
      <c r="HV17" s="432"/>
      <c r="HW17" s="432"/>
      <c r="HX17" s="432"/>
      <c r="HY17" s="432"/>
      <c r="HZ17" s="432"/>
      <c r="IA17" s="432"/>
      <c r="IB17" s="432"/>
      <c r="IC17" s="432"/>
      <c r="ID17" s="432"/>
      <c r="IE17" s="432"/>
      <c r="IF17" s="432"/>
      <c r="IG17" s="432"/>
      <c r="IH17" s="432"/>
      <c r="II17" s="432"/>
      <c r="IJ17" s="432"/>
      <c r="IK17" s="432"/>
      <c r="IL17" s="432"/>
      <c r="IM17" s="432"/>
      <c r="IN17" s="432"/>
      <c r="IO17" s="432"/>
      <c r="IP17" s="432"/>
      <c r="IQ17" s="432"/>
    </row>
    <row r="18" spans="1:251" s="344" customFormat="1" ht="27.75" customHeight="1">
      <c r="A18" s="426" t="s">
        <v>198</v>
      </c>
      <c r="B18" s="433" t="s">
        <v>199</v>
      </c>
      <c r="C18" s="428">
        <v>1000</v>
      </c>
      <c r="D18" s="434"/>
      <c r="E18" s="430"/>
      <c r="F18" s="435">
        <f t="shared" si="0"/>
        <v>1000</v>
      </c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36"/>
      <c r="BC18" s="436"/>
      <c r="BD18" s="436"/>
      <c r="BE18" s="436"/>
      <c r="BF18" s="436"/>
      <c r="BG18" s="436"/>
      <c r="BH18" s="436"/>
      <c r="BI18" s="436"/>
      <c r="BJ18" s="436"/>
      <c r="BK18" s="436"/>
      <c r="BL18" s="436"/>
      <c r="BM18" s="436"/>
      <c r="BN18" s="436"/>
      <c r="BO18" s="436"/>
      <c r="BP18" s="436"/>
      <c r="BQ18" s="436"/>
      <c r="BR18" s="436"/>
      <c r="BS18" s="436"/>
      <c r="BT18" s="436"/>
      <c r="BU18" s="436"/>
      <c r="BV18" s="436"/>
      <c r="BW18" s="436"/>
      <c r="BX18" s="436"/>
      <c r="BY18" s="436"/>
      <c r="BZ18" s="436"/>
      <c r="CA18" s="436"/>
      <c r="CB18" s="436"/>
      <c r="CC18" s="436"/>
      <c r="CD18" s="436"/>
      <c r="CE18" s="436"/>
      <c r="CF18" s="436"/>
      <c r="CG18" s="436"/>
      <c r="CH18" s="436"/>
      <c r="CI18" s="436"/>
      <c r="CJ18" s="436"/>
      <c r="CK18" s="436"/>
      <c r="CL18" s="436"/>
      <c r="CM18" s="436"/>
      <c r="CN18" s="436"/>
      <c r="CO18" s="436"/>
      <c r="CP18" s="436"/>
      <c r="CQ18" s="436"/>
      <c r="CR18" s="436"/>
      <c r="CS18" s="436"/>
      <c r="CT18" s="436"/>
      <c r="CU18" s="436"/>
      <c r="CV18" s="436"/>
      <c r="CW18" s="436"/>
      <c r="CX18" s="436"/>
      <c r="CY18" s="436"/>
      <c r="CZ18" s="436"/>
      <c r="DA18" s="436"/>
      <c r="DB18" s="436"/>
      <c r="DC18" s="436"/>
      <c r="DD18" s="436"/>
      <c r="DE18" s="436"/>
      <c r="DF18" s="436"/>
      <c r="DG18" s="436"/>
      <c r="DH18" s="436"/>
      <c r="DI18" s="436"/>
      <c r="DJ18" s="436"/>
      <c r="DK18" s="436"/>
      <c r="DL18" s="436"/>
      <c r="DM18" s="436"/>
      <c r="DN18" s="436"/>
      <c r="DO18" s="436"/>
      <c r="DP18" s="436"/>
      <c r="DQ18" s="436"/>
      <c r="DR18" s="436"/>
      <c r="DS18" s="436"/>
      <c r="DT18" s="436"/>
      <c r="DU18" s="436"/>
      <c r="DV18" s="436"/>
      <c r="DW18" s="436"/>
      <c r="DX18" s="436"/>
      <c r="DY18" s="436"/>
      <c r="DZ18" s="436"/>
      <c r="EA18" s="436"/>
      <c r="EB18" s="436"/>
      <c r="EC18" s="436"/>
      <c r="ED18" s="436"/>
      <c r="EE18" s="436"/>
      <c r="EF18" s="436"/>
      <c r="EG18" s="436"/>
      <c r="EH18" s="436"/>
      <c r="EI18" s="436"/>
      <c r="EJ18" s="436"/>
      <c r="EK18" s="436"/>
      <c r="EL18" s="436"/>
      <c r="EM18" s="436"/>
      <c r="EN18" s="436"/>
      <c r="EO18" s="436"/>
      <c r="EP18" s="436"/>
      <c r="EQ18" s="436"/>
      <c r="ER18" s="436"/>
      <c r="ES18" s="436"/>
      <c r="ET18" s="436"/>
      <c r="EU18" s="436"/>
      <c r="EV18" s="436"/>
      <c r="EW18" s="436"/>
      <c r="EX18" s="436"/>
      <c r="EY18" s="436"/>
      <c r="EZ18" s="436"/>
      <c r="FA18" s="436"/>
      <c r="FB18" s="436"/>
      <c r="FC18" s="436"/>
      <c r="FD18" s="436"/>
      <c r="FE18" s="436"/>
      <c r="FF18" s="436"/>
      <c r="FG18" s="436"/>
      <c r="FH18" s="436"/>
      <c r="FI18" s="436"/>
      <c r="FJ18" s="436"/>
      <c r="FK18" s="436"/>
      <c r="FL18" s="436"/>
      <c r="FM18" s="436"/>
      <c r="FN18" s="436"/>
      <c r="FO18" s="436"/>
      <c r="FP18" s="436"/>
      <c r="FQ18" s="436"/>
      <c r="FR18" s="436"/>
      <c r="FS18" s="436"/>
      <c r="FT18" s="436"/>
      <c r="FU18" s="436"/>
      <c r="FV18" s="436"/>
      <c r="FW18" s="436"/>
      <c r="FX18" s="436"/>
      <c r="FY18" s="436"/>
      <c r="FZ18" s="436"/>
      <c r="GA18" s="436"/>
      <c r="GB18" s="436"/>
      <c r="GC18" s="436"/>
      <c r="GD18" s="436"/>
      <c r="GE18" s="436"/>
      <c r="GF18" s="436"/>
      <c r="GG18" s="436"/>
      <c r="GH18" s="436"/>
      <c r="GI18" s="436"/>
      <c r="GJ18" s="436"/>
      <c r="GK18" s="436"/>
      <c r="GL18" s="436"/>
      <c r="GM18" s="436"/>
      <c r="GN18" s="436"/>
      <c r="GO18" s="436"/>
      <c r="GP18" s="436"/>
      <c r="GQ18" s="436"/>
      <c r="GR18" s="436"/>
      <c r="GS18" s="436"/>
      <c r="GT18" s="436"/>
      <c r="GU18" s="436"/>
      <c r="GV18" s="436"/>
      <c r="GW18" s="436"/>
      <c r="GX18" s="436"/>
      <c r="GY18" s="436"/>
      <c r="GZ18" s="436"/>
      <c r="HA18" s="436"/>
      <c r="HB18" s="436"/>
      <c r="HC18" s="436"/>
      <c r="HD18" s="436"/>
      <c r="HE18" s="436"/>
      <c r="HF18" s="436"/>
      <c r="HG18" s="436"/>
      <c r="HH18" s="436"/>
      <c r="HI18" s="436"/>
      <c r="HJ18" s="436"/>
      <c r="HK18" s="436"/>
      <c r="HL18" s="436"/>
      <c r="HM18" s="436"/>
      <c r="HN18" s="436"/>
      <c r="HO18" s="436"/>
      <c r="HP18" s="436"/>
      <c r="HQ18" s="436"/>
      <c r="HR18" s="436"/>
      <c r="HS18" s="436"/>
      <c r="HT18" s="436"/>
      <c r="HU18" s="436"/>
      <c r="HV18" s="436"/>
      <c r="HW18" s="436"/>
      <c r="HX18" s="436"/>
      <c r="HY18" s="436"/>
      <c r="HZ18" s="436"/>
      <c r="IA18" s="436"/>
      <c r="IB18" s="436"/>
      <c r="IC18" s="436"/>
      <c r="ID18" s="436"/>
      <c r="IE18" s="436"/>
      <c r="IF18" s="436"/>
      <c r="IG18" s="436"/>
      <c r="IH18" s="436"/>
      <c r="II18" s="436"/>
      <c r="IJ18" s="436"/>
      <c r="IK18" s="436"/>
      <c r="IL18" s="436"/>
      <c r="IM18" s="436"/>
      <c r="IN18" s="436"/>
      <c r="IO18" s="436"/>
      <c r="IP18" s="436"/>
      <c r="IQ18" s="436"/>
    </row>
    <row r="19" spans="1:251" s="344" customFormat="1" ht="15" customHeight="1">
      <c r="A19" s="426" t="s">
        <v>96</v>
      </c>
      <c r="B19" s="433" t="s">
        <v>97</v>
      </c>
      <c r="C19" s="428">
        <v>477000</v>
      </c>
      <c r="D19" s="434"/>
      <c r="E19" s="430"/>
      <c r="F19" s="437">
        <f t="shared" si="0"/>
        <v>477000</v>
      </c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6"/>
      <c r="CL19" s="436"/>
      <c r="CM19" s="436"/>
      <c r="CN19" s="436"/>
      <c r="CO19" s="436"/>
      <c r="CP19" s="436"/>
      <c r="CQ19" s="436"/>
      <c r="CR19" s="436"/>
      <c r="CS19" s="436"/>
      <c r="CT19" s="436"/>
      <c r="CU19" s="436"/>
      <c r="CV19" s="436"/>
      <c r="CW19" s="436"/>
      <c r="CX19" s="436"/>
      <c r="CY19" s="436"/>
      <c r="CZ19" s="436"/>
      <c r="DA19" s="436"/>
      <c r="DB19" s="436"/>
      <c r="DC19" s="436"/>
      <c r="DD19" s="436"/>
      <c r="DE19" s="436"/>
      <c r="DF19" s="436"/>
      <c r="DG19" s="436"/>
      <c r="DH19" s="436"/>
      <c r="DI19" s="436"/>
      <c r="DJ19" s="436"/>
      <c r="DK19" s="436"/>
      <c r="DL19" s="436"/>
      <c r="DM19" s="436"/>
      <c r="DN19" s="436"/>
      <c r="DO19" s="436"/>
      <c r="DP19" s="436"/>
      <c r="DQ19" s="436"/>
      <c r="DR19" s="436"/>
      <c r="DS19" s="436"/>
      <c r="DT19" s="436"/>
      <c r="DU19" s="436"/>
      <c r="DV19" s="436"/>
      <c r="DW19" s="436"/>
      <c r="DX19" s="436"/>
      <c r="DY19" s="436"/>
      <c r="DZ19" s="436"/>
      <c r="EA19" s="436"/>
      <c r="EB19" s="436"/>
      <c r="EC19" s="436"/>
      <c r="ED19" s="436"/>
      <c r="EE19" s="436"/>
      <c r="EF19" s="436"/>
      <c r="EG19" s="436"/>
      <c r="EH19" s="436"/>
      <c r="EI19" s="436"/>
      <c r="EJ19" s="436"/>
      <c r="EK19" s="436"/>
      <c r="EL19" s="436"/>
      <c r="EM19" s="436"/>
      <c r="EN19" s="436"/>
      <c r="EO19" s="436"/>
      <c r="EP19" s="436"/>
      <c r="EQ19" s="436"/>
      <c r="ER19" s="436"/>
      <c r="ES19" s="436"/>
      <c r="ET19" s="436"/>
      <c r="EU19" s="436"/>
      <c r="EV19" s="436"/>
      <c r="EW19" s="436"/>
      <c r="EX19" s="436"/>
      <c r="EY19" s="436"/>
      <c r="EZ19" s="436"/>
      <c r="FA19" s="436"/>
      <c r="FB19" s="436"/>
      <c r="FC19" s="436"/>
      <c r="FD19" s="436"/>
      <c r="FE19" s="436"/>
      <c r="FF19" s="436"/>
      <c r="FG19" s="436"/>
      <c r="FH19" s="436"/>
      <c r="FI19" s="436"/>
      <c r="FJ19" s="436"/>
      <c r="FK19" s="436"/>
      <c r="FL19" s="436"/>
      <c r="FM19" s="436"/>
      <c r="FN19" s="436"/>
      <c r="FO19" s="436"/>
      <c r="FP19" s="436"/>
      <c r="FQ19" s="436"/>
      <c r="FR19" s="436"/>
      <c r="FS19" s="436"/>
      <c r="FT19" s="436"/>
      <c r="FU19" s="436"/>
      <c r="FV19" s="436"/>
      <c r="FW19" s="436"/>
      <c r="FX19" s="436"/>
      <c r="FY19" s="436"/>
      <c r="FZ19" s="436"/>
      <c r="GA19" s="436"/>
      <c r="GB19" s="436"/>
      <c r="GC19" s="436"/>
      <c r="GD19" s="436"/>
      <c r="GE19" s="436"/>
      <c r="GF19" s="436"/>
      <c r="GG19" s="436"/>
      <c r="GH19" s="436"/>
      <c r="GI19" s="436"/>
      <c r="GJ19" s="436"/>
      <c r="GK19" s="436"/>
      <c r="GL19" s="436"/>
      <c r="GM19" s="436"/>
      <c r="GN19" s="436"/>
      <c r="GO19" s="436"/>
      <c r="GP19" s="436"/>
      <c r="GQ19" s="436"/>
      <c r="GR19" s="436"/>
      <c r="GS19" s="436"/>
      <c r="GT19" s="436"/>
      <c r="GU19" s="436"/>
      <c r="GV19" s="436"/>
      <c r="GW19" s="436"/>
      <c r="GX19" s="436"/>
      <c r="GY19" s="436"/>
      <c r="GZ19" s="436"/>
      <c r="HA19" s="436"/>
      <c r="HB19" s="436"/>
      <c r="HC19" s="436"/>
      <c r="HD19" s="436"/>
      <c r="HE19" s="436"/>
      <c r="HF19" s="436"/>
      <c r="HG19" s="436"/>
      <c r="HH19" s="436"/>
      <c r="HI19" s="436"/>
      <c r="HJ19" s="436"/>
      <c r="HK19" s="436"/>
      <c r="HL19" s="436"/>
      <c r="HM19" s="436"/>
      <c r="HN19" s="436"/>
      <c r="HO19" s="436"/>
      <c r="HP19" s="436"/>
      <c r="HQ19" s="436"/>
      <c r="HR19" s="436"/>
      <c r="HS19" s="436"/>
      <c r="HT19" s="436"/>
      <c r="HU19" s="436"/>
      <c r="HV19" s="436"/>
      <c r="HW19" s="436"/>
      <c r="HX19" s="436"/>
      <c r="HY19" s="436"/>
      <c r="HZ19" s="436"/>
      <c r="IA19" s="436"/>
      <c r="IB19" s="436"/>
      <c r="IC19" s="436"/>
      <c r="ID19" s="436"/>
      <c r="IE19" s="436"/>
      <c r="IF19" s="436"/>
      <c r="IG19" s="436"/>
      <c r="IH19" s="436"/>
      <c r="II19" s="436"/>
      <c r="IJ19" s="436"/>
      <c r="IK19" s="436"/>
      <c r="IL19" s="436"/>
      <c r="IM19" s="436"/>
      <c r="IN19" s="436"/>
      <c r="IO19" s="436"/>
      <c r="IP19" s="436"/>
      <c r="IQ19" s="436"/>
    </row>
    <row r="20" spans="1:251" s="444" customFormat="1" ht="18.75" customHeight="1">
      <c r="A20" s="438">
        <v>60016</v>
      </c>
      <c r="B20" s="439" t="s">
        <v>121</v>
      </c>
      <c r="C20" s="440">
        <f>SUM(C21:C23)</f>
        <v>420000</v>
      </c>
      <c r="D20" s="441"/>
      <c r="E20" s="441">
        <f>SUM(E21:E23)</f>
        <v>510000</v>
      </c>
      <c r="F20" s="442">
        <f t="shared" si="0"/>
        <v>930000</v>
      </c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  <c r="BB20" s="443"/>
      <c r="BC20" s="443"/>
      <c r="BD20" s="443"/>
      <c r="BE20" s="443"/>
      <c r="BF20" s="443"/>
      <c r="BG20" s="443"/>
      <c r="BH20" s="443"/>
      <c r="BI20" s="443"/>
      <c r="BJ20" s="443"/>
      <c r="BK20" s="443"/>
      <c r="BL20" s="443"/>
      <c r="BM20" s="443"/>
      <c r="BN20" s="443"/>
      <c r="BO20" s="443"/>
      <c r="BP20" s="443"/>
      <c r="BQ20" s="443"/>
      <c r="BR20" s="443"/>
      <c r="BS20" s="443"/>
      <c r="BT20" s="443"/>
      <c r="BU20" s="443"/>
      <c r="BV20" s="443"/>
      <c r="BW20" s="443"/>
      <c r="BX20" s="443"/>
      <c r="BY20" s="443"/>
      <c r="BZ20" s="443"/>
      <c r="CA20" s="443"/>
      <c r="CB20" s="443"/>
      <c r="CC20" s="443"/>
      <c r="CD20" s="443"/>
      <c r="CE20" s="443"/>
      <c r="CF20" s="443"/>
      <c r="CG20" s="443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3"/>
      <c r="DX20" s="443"/>
      <c r="DY20" s="443"/>
      <c r="DZ20" s="443"/>
      <c r="EA20" s="443"/>
      <c r="EB20" s="443"/>
      <c r="EC20" s="443"/>
      <c r="ED20" s="443"/>
      <c r="EE20" s="443"/>
      <c r="EF20" s="443"/>
      <c r="EG20" s="443"/>
      <c r="EH20" s="443"/>
      <c r="EI20" s="443"/>
      <c r="EJ20" s="443"/>
      <c r="EK20" s="443"/>
      <c r="EL20" s="443"/>
      <c r="EM20" s="443"/>
      <c r="EN20" s="443"/>
      <c r="EO20" s="443"/>
      <c r="EP20" s="443"/>
      <c r="EQ20" s="443"/>
      <c r="ER20" s="443"/>
      <c r="ES20" s="443"/>
      <c r="ET20" s="443"/>
      <c r="EU20" s="443"/>
      <c r="EV20" s="443"/>
      <c r="EW20" s="443"/>
      <c r="EX20" s="443"/>
      <c r="EY20" s="443"/>
      <c r="EZ20" s="443"/>
      <c r="FA20" s="443"/>
      <c r="FB20" s="443"/>
      <c r="FC20" s="443"/>
      <c r="FD20" s="443"/>
      <c r="FE20" s="443"/>
      <c r="FF20" s="443"/>
      <c r="FG20" s="443"/>
      <c r="FH20" s="443"/>
      <c r="FI20" s="443"/>
      <c r="FJ20" s="443"/>
      <c r="FK20" s="443"/>
      <c r="FL20" s="443"/>
      <c r="FM20" s="443"/>
      <c r="FN20" s="443"/>
      <c r="FO20" s="443"/>
      <c r="FP20" s="443"/>
      <c r="FQ20" s="443"/>
      <c r="FR20" s="443"/>
      <c r="FS20" s="443"/>
      <c r="FT20" s="443"/>
      <c r="FU20" s="443"/>
      <c r="FV20" s="443"/>
      <c r="FW20" s="443"/>
      <c r="FX20" s="443"/>
      <c r="FY20" s="443"/>
      <c r="FZ20" s="443"/>
      <c r="GA20" s="443"/>
      <c r="GB20" s="443"/>
      <c r="GC20" s="443"/>
      <c r="GD20" s="443"/>
      <c r="GE20" s="443"/>
      <c r="GF20" s="443"/>
      <c r="GG20" s="443"/>
      <c r="GH20" s="443"/>
      <c r="GI20" s="443"/>
      <c r="GJ20" s="443"/>
      <c r="GK20" s="443"/>
      <c r="GL20" s="443"/>
      <c r="GM20" s="443"/>
      <c r="GN20" s="443"/>
      <c r="GO20" s="443"/>
      <c r="GP20" s="443"/>
      <c r="GQ20" s="443"/>
      <c r="GR20" s="443"/>
      <c r="GS20" s="443"/>
      <c r="GT20" s="443"/>
      <c r="GU20" s="443"/>
      <c r="GV20" s="443"/>
      <c r="GW20" s="443"/>
      <c r="GX20" s="443"/>
      <c r="GY20" s="443"/>
      <c r="GZ20" s="443"/>
      <c r="HA20" s="443"/>
      <c r="HB20" s="443"/>
      <c r="HC20" s="443"/>
      <c r="HD20" s="443"/>
      <c r="HE20" s="443"/>
      <c r="HF20" s="443"/>
      <c r="HG20" s="443"/>
      <c r="HH20" s="443"/>
      <c r="HI20" s="443"/>
      <c r="HJ20" s="443"/>
      <c r="HK20" s="443"/>
      <c r="HL20" s="443"/>
      <c r="HM20" s="443"/>
      <c r="HN20" s="443"/>
      <c r="HO20" s="443"/>
      <c r="HP20" s="443"/>
      <c r="HQ20" s="443"/>
      <c r="HR20" s="443"/>
      <c r="HS20" s="443"/>
      <c r="HT20" s="443"/>
      <c r="HU20" s="443"/>
      <c r="HV20" s="443"/>
      <c r="HW20" s="443"/>
      <c r="HX20" s="443"/>
      <c r="HY20" s="443"/>
      <c r="HZ20" s="443"/>
      <c r="IA20" s="443"/>
      <c r="IB20" s="443"/>
      <c r="IC20" s="443"/>
      <c r="ID20" s="443"/>
      <c r="IE20" s="443"/>
      <c r="IF20" s="443"/>
      <c r="IG20" s="443"/>
      <c r="IH20" s="443"/>
      <c r="II20" s="443"/>
      <c r="IJ20" s="443"/>
      <c r="IK20" s="443"/>
      <c r="IL20" s="443"/>
      <c r="IM20" s="443"/>
      <c r="IN20" s="443"/>
      <c r="IO20" s="443"/>
      <c r="IP20" s="443"/>
      <c r="IQ20" s="443"/>
    </row>
    <row r="21" spans="1:251" s="344" customFormat="1" ht="15" customHeight="1">
      <c r="A21" s="426" t="s">
        <v>196</v>
      </c>
      <c r="B21" s="427" t="s">
        <v>197</v>
      </c>
      <c r="C21" s="445">
        <v>2000</v>
      </c>
      <c r="D21" s="446"/>
      <c r="E21" s="446">
        <v>3000</v>
      </c>
      <c r="F21" s="431">
        <f t="shared" si="0"/>
        <v>5000</v>
      </c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36"/>
      <c r="BE21" s="436"/>
      <c r="BF21" s="436"/>
      <c r="BG21" s="436"/>
      <c r="BH21" s="436"/>
      <c r="BI21" s="436"/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6"/>
      <c r="BW21" s="436"/>
      <c r="BX21" s="436"/>
      <c r="BY21" s="436"/>
      <c r="BZ21" s="436"/>
      <c r="CA21" s="436"/>
      <c r="CB21" s="436"/>
      <c r="CC21" s="436"/>
      <c r="CD21" s="436"/>
      <c r="CE21" s="436"/>
      <c r="CF21" s="436"/>
      <c r="CG21" s="436"/>
      <c r="CH21" s="436"/>
      <c r="CI21" s="436"/>
      <c r="CJ21" s="436"/>
      <c r="CK21" s="436"/>
      <c r="CL21" s="436"/>
      <c r="CM21" s="436"/>
      <c r="CN21" s="436"/>
      <c r="CO21" s="436"/>
      <c r="CP21" s="436"/>
      <c r="CQ21" s="436"/>
      <c r="CR21" s="436"/>
      <c r="CS21" s="436"/>
      <c r="CT21" s="436"/>
      <c r="CU21" s="436"/>
      <c r="CV21" s="436"/>
      <c r="CW21" s="436"/>
      <c r="CX21" s="436"/>
      <c r="CY21" s="436"/>
      <c r="CZ21" s="436"/>
      <c r="DA21" s="436"/>
      <c r="DB21" s="436"/>
      <c r="DC21" s="436"/>
      <c r="DD21" s="436"/>
      <c r="DE21" s="436"/>
      <c r="DF21" s="436"/>
      <c r="DG21" s="436"/>
      <c r="DH21" s="436"/>
      <c r="DI21" s="436"/>
      <c r="DJ21" s="436"/>
      <c r="DK21" s="436"/>
      <c r="DL21" s="436"/>
      <c r="DM21" s="436"/>
      <c r="DN21" s="436"/>
      <c r="DO21" s="436"/>
      <c r="DP21" s="436"/>
      <c r="DQ21" s="436"/>
      <c r="DR21" s="436"/>
      <c r="DS21" s="436"/>
      <c r="DT21" s="436"/>
      <c r="DU21" s="436"/>
      <c r="DV21" s="436"/>
      <c r="DW21" s="436"/>
      <c r="DX21" s="436"/>
      <c r="DY21" s="436"/>
      <c r="DZ21" s="436"/>
      <c r="EA21" s="436"/>
      <c r="EB21" s="436"/>
      <c r="EC21" s="436"/>
      <c r="ED21" s="436"/>
      <c r="EE21" s="436"/>
      <c r="EF21" s="436"/>
      <c r="EG21" s="436"/>
      <c r="EH21" s="436"/>
      <c r="EI21" s="436"/>
      <c r="EJ21" s="436"/>
      <c r="EK21" s="436"/>
      <c r="EL21" s="436"/>
      <c r="EM21" s="436"/>
      <c r="EN21" s="436"/>
      <c r="EO21" s="436"/>
      <c r="EP21" s="436"/>
      <c r="EQ21" s="436"/>
      <c r="ER21" s="436"/>
      <c r="ES21" s="436"/>
      <c r="ET21" s="436"/>
      <c r="EU21" s="436"/>
      <c r="EV21" s="436"/>
      <c r="EW21" s="436"/>
      <c r="EX21" s="436"/>
      <c r="EY21" s="436"/>
      <c r="EZ21" s="436"/>
      <c r="FA21" s="436"/>
      <c r="FB21" s="436"/>
      <c r="FC21" s="436"/>
      <c r="FD21" s="436"/>
      <c r="FE21" s="436"/>
      <c r="FF21" s="436"/>
      <c r="FG21" s="436"/>
      <c r="FH21" s="436"/>
      <c r="FI21" s="436"/>
      <c r="FJ21" s="436"/>
      <c r="FK21" s="436"/>
      <c r="FL21" s="436"/>
      <c r="FM21" s="436"/>
      <c r="FN21" s="436"/>
      <c r="FO21" s="436"/>
      <c r="FP21" s="436"/>
      <c r="FQ21" s="436"/>
      <c r="FR21" s="436"/>
      <c r="FS21" s="436"/>
      <c r="FT21" s="436"/>
      <c r="FU21" s="436"/>
      <c r="FV21" s="436"/>
      <c r="FW21" s="436"/>
      <c r="FX21" s="436"/>
      <c r="FY21" s="436"/>
      <c r="FZ21" s="436"/>
      <c r="GA21" s="436"/>
      <c r="GB21" s="436"/>
      <c r="GC21" s="436"/>
      <c r="GD21" s="436"/>
      <c r="GE21" s="436"/>
      <c r="GF21" s="436"/>
      <c r="GG21" s="436"/>
      <c r="GH21" s="436"/>
      <c r="GI21" s="436"/>
      <c r="GJ21" s="436"/>
      <c r="GK21" s="436"/>
      <c r="GL21" s="436"/>
      <c r="GM21" s="436"/>
      <c r="GN21" s="436"/>
      <c r="GO21" s="436"/>
      <c r="GP21" s="436"/>
      <c r="GQ21" s="436"/>
      <c r="GR21" s="436"/>
      <c r="GS21" s="436"/>
      <c r="GT21" s="436"/>
      <c r="GU21" s="436"/>
      <c r="GV21" s="436"/>
      <c r="GW21" s="436"/>
      <c r="GX21" s="436"/>
      <c r="GY21" s="436"/>
      <c r="GZ21" s="436"/>
      <c r="HA21" s="436"/>
      <c r="HB21" s="436"/>
      <c r="HC21" s="436"/>
      <c r="HD21" s="436"/>
      <c r="HE21" s="436"/>
      <c r="HF21" s="436"/>
      <c r="HG21" s="436"/>
      <c r="HH21" s="436"/>
      <c r="HI21" s="436"/>
      <c r="HJ21" s="436"/>
      <c r="HK21" s="436"/>
      <c r="HL21" s="436"/>
      <c r="HM21" s="436"/>
      <c r="HN21" s="436"/>
      <c r="HO21" s="436"/>
      <c r="HP21" s="436"/>
      <c r="HQ21" s="436"/>
      <c r="HR21" s="436"/>
      <c r="HS21" s="436"/>
      <c r="HT21" s="436"/>
      <c r="HU21" s="436"/>
      <c r="HV21" s="436"/>
      <c r="HW21" s="436"/>
      <c r="HX21" s="436"/>
      <c r="HY21" s="436"/>
      <c r="HZ21" s="436"/>
      <c r="IA21" s="436"/>
      <c r="IB21" s="436"/>
      <c r="IC21" s="436"/>
      <c r="ID21" s="436"/>
      <c r="IE21" s="436"/>
      <c r="IF21" s="436"/>
      <c r="IG21" s="436"/>
      <c r="IH21" s="436"/>
      <c r="II21" s="436"/>
      <c r="IJ21" s="436"/>
      <c r="IK21" s="436"/>
      <c r="IL21" s="436"/>
      <c r="IM21" s="436"/>
      <c r="IN21" s="436"/>
      <c r="IO21" s="436"/>
      <c r="IP21" s="436"/>
      <c r="IQ21" s="436"/>
    </row>
    <row r="22" spans="1:251" s="344" customFormat="1" ht="27.75" customHeight="1">
      <c r="A22" s="426" t="s">
        <v>198</v>
      </c>
      <c r="B22" s="433" t="s">
        <v>199</v>
      </c>
      <c r="C22" s="447">
        <v>1000</v>
      </c>
      <c r="D22" s="448"/>
      <c r="E22" s="448"/>
      <c r="F22" s="435">
        <f t="shared" si="0"/>
        <v>1000</v>
      </c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436"/>
      <c r="AW22" s="436"/>
      <c r="AX22" s="436"/>
      <c r="AY22" s="436"/>
      <c r="AZ22" s="436"/>
      <c r="BA22" s="436"/>
      <c r="BB22" s="436"/>
      <c r="BC22" s="436"/>
      <c r="BD22" s="436"/>
      <c r="BE22" s="436"/>
      <c r="BF22" s="436"/>
      <c r="BG22" s="436"/>
      <c r="BH22" s="436"/>
      <c r="BI22" s="436"/>
      <c r="BJ22" s="436"/>
      <c r="BK22" s="436"/>
      <c r="BL22" s="436"/>
      <c r="BM22" s="436"/>
      <c r="BN22" s="436"/>
      <c r="BO22" s="436"/>
      <c r="BP22" s="436"/>
      <c r="BQ22" s="436"/>
      <c r="BR22" s="436"/>
      <c r="BS22" s="436"/>
      <c r="BT22" s="436"/>
      <c r="BU22" s="436"/>
      <c r="BV22" s="436"/>
      <c r="BW22" s="436"/>
      <c r="BX22" s="436"/>
      <c r="BY22" s="436"/>
      <c r="BZ22" s="436"/>
      <c r="CA22" s="436"/>
      <c r="CB22" s="436"/>
      <c r="CC22" s="436"/>
      <c r="CD22" s="436"/>
      <c r="CE22" s="436"/>
      <c r="CF22" s="436"/>
      <c r="CG22" s="436"/>
      <c r="CH22" s="436"/>
      <c r="CI22" s="436"/>
      <c r="CJ22" s="436"/>
      <c r="CK22" s="436"/>
      <c r="CL22" s="436"/>
      <c r="CM22" s="436"/>
      <c r="CN22" s="436"/>
      <c r="CO22" s="436"/>
      <c r="CP22" s="436"/>
      <c r="CQ22" s="436"/>
      <c r="CR22" s="436"/>
      <c r="CS22" s="436"/>
      <c r="CT22" s="436"/>
      <c r="CU22" s="436"/>
      <c r="CV22" s="436"/>
      <c r="CW22" s="436"/>
      <c r="CX22" s="436"/>
      <c r="CY22" s="436"/>
      <c r="CZ22" s="436"/>
      <c r="DA22" s="436"/>
      <c r="DB22" s="436"/>
      <c r="DC22" s="436"/>
      <c r="DD22" s="436"/>
      <c r="DE22" s="436"/>
      <c r="DF22" s="436"/>
      <c r="DG22" s="436"/>
      <c r="DH22" s="436"/>
      <c r="DI22" s="436"/>
      <c r="DJ22" s="436"/>
      <c r="DK22" s="436"/>
      <c r="DL22" s="436"/>
      <c r="DM22" s="436"/>
      <c r="DN22" s="436"/>
      <c r="DO22" s="436"/>
      <c r="DP22" s="436"/>
      <c r="DQ22" s="436"/>
      <c r="DR22" s="436"/>
      <c r="DS22" s="436"/>
      <c r="DT22" s="436"/>
      <c r="DU22" s="436"/>
      <c r="DV22" s="436"/>
      <c r="DW22" s="436"/>
      <c r="DX22" s="436"/>
      <c r="DY22" s="436"/>
      <c r="DZ22" s="436"/>
      <c r="EA22" s="436"/>
      <c r="EB22" s="436"/>
      <c r="EC22" s="436"/>
      <c r="ED22" s="436"/>
      <c r="EE22" s="436"/>
      <c r="EF22" s="436"/>
      <c r="EG22" s="436"/>
      <c r="EH22" s="436"/>
      <c r="EI22" s="436"/>
      <c r="EJ22" s="436"/>
      <c r="EK22" s="436"/>
      <c r="EL22" s="436"/>
      <c r="EM22" s="436"/>
      <c r="EN22" s="436"/>
      <c r="EO22" s="436"/>
      <c r="EP22" s="436"/>
      <c r="EQ22" s="436"/>
      <c r="ER22" s="436"/>
      <c r="ES22" s="436"/>
      <c r="ET22" s="436"/>
      <c r="EU22" s="436"/>
      <c r="EV22" s="436"/>
      <c r="EW22" s="436"/>
      <c r="EX22" s="436"/>
      <c r="EY22" s="436"/>
      <c r="EZ22" s="436"/>
      <c r="FA22" s="436"/>
      <c r="FB22" s="436"/>
      <c r="FC22" s="436"/>
      <c r="FD22" s="436"/>
      <c r="FE22" s="436"/>
      <c r="FF22" s="436"/>
      <c r="FG22" s="436"/>
      <c r="FH22" s="436"/>
      <c r="FI22" s="436"/>
      <c r="FJ22" s="436"/>
      <c r="FK22" s="436"/>
      <c r="FL22" s="436"/>
      <c r="FM22" s="436"/>
      <c r="FN22" s="436"/>
      <c r="FO22" s="436"/>
      <c r="FP22" s="436"/>
      <c r="FQ22" s="436"/>
      <c r="FR22" s="436"/>
      <c r="FS22" s="436"/>
      <c r="FT22" s="436"/>
      <c r="FU22" s="436"/>
      <c r="FV22" s="436"/>
      <c r="FW22" s="436"/>
      <c r="FX22" s="436"/>
      <c r="FY22" s="436"/>
      <c r="FZ22" s="436"/>
      <c r="GA22" s="436"/>
      <c r="GB22" s="436"/>
      <c r="GC22" s="436"/>
      <c r="GD22" s="436"/>
      <c r="GE22" s="436"/>
      <c r="GF22" s="436"/>
      <c r="GG22" s="436"/>
      <c r="GH22" s="436"/>
      <c r="GI22" s="436"/>
      <c r="GJ22" s="436"/>
      <c r="GK22" s="436"/>
      <c r="GL22" s="436"/>
      <c r="GM22" s="436"/>
      <c r="GN22" s="436"/>
      <c r="GO22" s="436"/>
      <c r="GP22" s="436"/>
      <c r="GQ22" s="436"/>
      <c r="GR22" s="436"/>
      <c r="GS22" s="436"/>
      <c r="GT22" s="436"/>
      <c r="GU22" s="436"/>
      <c r="GV22" s="436"/>
      <c r="GW22" s="436"/>
      <c r="GX22" s="436"/>
      <c r="GY22" s="436"/>
      <c r="GZ22" s="436"/>
      <c r="HA22" s="436"/>
      <c r="HB22" s="436"/>
      <c r="HC22" s="436"/>
      <c r="HD22" s="436"/>
      <c r="HE22" s="436"/>
      <c r="HF22" s="436"/>
      <c r="HG22" s="436"/>
      <c r="HH22" s="436"/>
      <c r="HI22" s="436"/>
      <c r="HJ22" s="436"/>
      <c r="HK22" s="436"/>
      <c r="HL22" s="436"/>
      <c r="HM22" s="436"/>
      <c r="HN22" s="436"/>
      <c r="HO22" s="436"/>
      <c r="HP22" s="436"/>
      <c r="HQ22" s="436"/>
      <c r="HR22" s="436"/>
      <c r="HS22" s="436"/>
      <c r="HT22" s="436"/>
      <c r="HU22" s="436"/>
      <c r="HV22" s="436"/>
      <c r="HW22" s="436"/>
      <c r="HX22" s="436"/>
      <c r="HY22" s="436"/>
      <c r="HZ22" s="436"/>
      <c r="IA22" s="436"/>
      <c r="IB22" s="436"/>
      <c r="IC22" s="436"/>
      <c r="ID22" s="436"/>
      <c r="IE22" s="436"/>
      <c r="IF22" s="436"/>
      <c r="IG22" s="436"/>
      <c r="IH22" s="436"/>
      <c r="II22" s="436"/>
      <c r="IJ22" s="436"/>
      <c r="IK22" s="436"/>
      <c r="IL22" s="436"/>
      <c r="IM22" s="436"/>
      <c r="IN22" s="436"/>
      <c r="IO22" s="436"/>
      <c r="IP22" s="436"/>
      <c r="IQ22" s="436"/>
    </row>
    <row r="23" spans="1:251" s="344" customFormat="1" ht="15" customHeight="1" thickBot="1">
      <c r="A23" s="426" t="s">
        <v>96</v>
      </c>
      <c r="B23" s="433" t="s">
        <v>97</v>
      </c>
      <c r="C23" s="449">
        <v>417000</v>
      </c>
      <c r="D23" s="450"/>
      <c r="E23" s="450">
        <v>507000</v>
      </c>
      <c r="F23" s="451">
        <f t="shared" si="0"/>
        <v>924000</v>
      </c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6"/>
      <c r="AW23" s="436"/>
      <c r="AX23" s="436"/>
      <c r="AY23" s="436"/>
      <c r="AZ23" s="436"/>
      <c r="BA23" s="436"/>
      <c r="BB23" s="436"/>
      <c r="BC23" s="436"/>
      <c r="BD23" s="436"/>
      <c r="BE23" s="436"/>
      <c r="BF23" s="436"/>
      <c r="BG23" s="436"/>
      <c r="BH23" s="436"/>
      <c r="BI23" s="436"/>
      <c r="BJ23" s="436"/>
      <c r="BK23" s="436"/>
      <c r="BL23" s="436"/>
      <c r="BM23" s="436"/>
      <c r="BN23" s="436"/>
      <c r="BO23" s="436"/>
      <c r="BP23" s="436"/>
      <c r="BQ23" s="436"/>
      <c r="BR23" s="436"/>
      <c r="BS23" s="436"/>
      <c r="BT23" s="436"/>
      <c r="BU23" s="436"/>
      <c r="BV23" s="436"/>
      <c r="BW23" s="436"/>
      <c r="BX23" s="436"/>
      <c r="BY23" s="436"/>
      <c r="BZ23" s="436"/>
      <c r="CA23" s="436"/>
      <c r="CB23" s="436"/>
      <c r="CC23" s="436"/>
      <c r="CD23" s="436"/>
      <c r="CE23" s="436"/>
      <c r="CF23" s="436"/>
      <c r="CG23" s="436"/>
      <c r="CH23" s="436"/>
      <c r="CI23" s="436"/>
      <c r="CJ23" s="436"/>
      <c r="CK23" s="436"/>
      <c r="CL23" s="436"/>
      <c r="CM23" s="436"/>
      <c r="CN23" s="436"/>
      <c r="CO23" s="436"/>
      <c r="CP23" s="436"/>
      <c r="CQ23" s="436"/>
      <c r="CR23" s="436"/>
      <c r="CS23" s="436"/>
      <c r="CT23" s="436"/>
      <c r="CU23" s="436"/>
      <c r="CV23" s="436"/>
      <c r="CW23" s="436"/>
      <c r="CX23" s="436"/>
      <c r="CY23" s="436"/>
      <c r="CZ23" s="436"/>
      <c r="DA23" s="436"/>
      <c r="DB23" s="436"/>
      <c r="DC23" s="436"/>
      <c r="DD23" s="436"/>
      <c r="DE23" s="436"/>
      <c r="DF23" s="436"/>
      <c r="DG23" s="436"/>
      <c r="DH23" s="436"/>
      <c r="DI23" s="436"/>
      <c r="DJ23" s="436"/>
      <c r="DK23" s="436"/>
      <c r="DL23" s="436"/>
      <c r="DM23" s="436"/>
      <c r="DN23" s="436"/>
      <c r="DO23" s="436"/>
      <c r="DP23" s="436"/>
      <c r="DQ23" s="436"/>
      <c r="DR23" s="436"/>
      <c r="DS23" s="436"/>
      <c r="DT23" s="436"/>
      <c r="DU23" s="436"/>
      <c r="DV23" s="436"/>
      <c r="DW23" s="436"/>
      <c r="DX23" s="436"/>
      <c r="DY23" s="436"/>
      <c r="DZ23" s="436"/>
      <c r="EA23" s="436"/>
      <c r="EB23" s="436"/>
      <c r="EC23" s="436"/>
      <c r="ED23" s="436"/>
      <c r="EE23" s="436"/>
      <c r="EF23" s="436"/>
      <c r="EG23" s="436"/>
      <c r="EH23" s="436"/>
      <c r="EI23" s="436"/>
      <c r="EJ23" s="436"/>
      <c r="EK23" s="436"/>
      <c r="EL23" s="436"/>
      <c r="EM23" s="436"/>
      <c r="EN23" s="436"/>
      <c r="EO23" s="436"/>
      <c r="EP23" s="436"/>
      <c r="EQ23" s="436"/>
      <c r="ER23" s="436"/>
      <c r="ES23" s="436"/>
      <c r="ET23" s="436"/>
      <c r="EU23" s="436"/>
      <c r="EV23" s="436"/>
      <c r="EW23" s="436"/>
      <c r="EX23" s="436"/>
      <c r="EY23" s="436"/>
      <c r="EZ23" s="436"/>
      <c r="FA23" s="436"/>
      <c r="FB23" s="436"/>
      <c r="FC23" s="436"/>
      <c r="FD23" s="436"/>
      <c r="FE23" s="436"/>
      <c r="FF23" s="436"/>
      <c r="FG23" s="436"/>
      <c r="FH23" s="436"/>
      <c r="FI23" s="436"/>
      <c r="FJ23" s="436"/>
      <c r="FK23" s="436"/>
      <c r="FL23" s="436"/>
      <c r="FM23" s="436"/>
      <c r="FN23" s="436"/>
      <c r="FO23" s="436"/>
      <c r="FP23" s="436"/>
      <c r="FQ23" s="436"/>
      <c r="FR23" s="436"/>
      <c r="FS23" s="436"/>
      <c r="FT23" s="436"/>
      <c r="FU23" s="436"/>
      <c r="FV23" s="436"/>
      <c r="FW23" s="436"/>
      <c r="FX23" s="436"/>
      <c r="FY23" s="436"/>
      <c r="FZ23" s="436"/>
      <c r="GA23" s="436"/>
      <c r="GB23" s="436"/>
      <c r="GC23" s="436"/>
      <c r="GD23" s="436"/>
      <c r="GE23" s="436"/>
      <c r="GF23" s="436"/>
      <c r="GG23" s="436"/>
      <c r="GH23" s="436"/>
      <c r="GI23" s="436"/>
      <c r="GJ23" s="436"/>
      <c r="GK23" s="436"/>
      <c r="GL23" s="436"/>
      <c r="GM23" s="436"/>
      <c r="GN23" s="436"/>
      <c r="GO23" s="436"/>
      <c r="GP23" s="436"/>
      <c r="GQ23" s="436"/>
      <c r="GR23" s="436"/>
      <c r="GS23" s="436"/>
      <c r="GT23" s="436"/>
      <c r="GU23" s="436"/>
      <c r="GV23" s="436"/>
      <c r="GW23" s="436"/>
      <c r="GX23" s="436"/>
      <c r="GY23" s="436"/>
      <c r="GZ23" s="436"/>
      <c r="HA23" s="436"/>
      <c r="HB23" s="436"/>
      <c r="HC23" s="436"/>
      <c r="HD23" s="436"/>
      <c r="HE23" s="436"/>
      <c r="HF23" s="436"/>
      <c r="HG23" s="436"/>
      <c r="HH23" s="436"/>
      <c r="HI23" s="436"/>
      <c r="HJ23" s="436"/>
      <c r="HK23" s="436"/>
      <c r="HL23" s="436"/>
      <c r="HM23" s="436"/>
      <c r="HN23" s="436"/>
      <c r="HO23" s="436"/>
      <c r="HP23" s="436"/>
      <c r="HQ23" s="436"/>
      <c r="HR23" s="436"/>
      <c r="HS23" s="436"/>
      <c r="HT23" s="436"/>
      <c r="HU23" s="436"/>
      <c r="HV23" s="436"/>
      <c r="HW23" s="436"/>
      <c r="HX23" s="436"/>
      <c r="HY23" s="436"/>
      <c r="HZ23" s="436"/>
      <c r="IA23" s="436"/>
      <c r="IB23" s="436"/>
      <c r="IC23" s="436"/>
      <c r="ID23" s="436"/>
      <c r="IE23" s="436"/>
      <c r="IF23" s="436"/>
      <c r="IG23" s="436"/>
      <c r="IH23" s="436"/>
      <c r="II23" s="436"/>
      <c r="IJ23" s="436"/>
      <c r="IK23" s="436"/>
      <c r="IL23" s="436"/>
      <c r="IM23" s="436"/>
      <c r="IN23" s="436"/>
      <c r="IO23" s="436"/>
      <c r="IP23" s="436"/>
      <c r="IQ23" s="436"/>
    </row>
    <row r="24" spans="1:6" s="408" customFormat="1" ht="21" customHeight="1" thickTop="1">
      <c r="A24" s="403" t="s">
        <v>200</v>
      </c>
      <c r="B24" s="452" t="s">
        <v>201</v>
      </c>
      <c r="C24" s="405">
        <f>C26</f>
        <v>1404098</v>
      </c>
      <c r="D24" s="453"/>
      <c r="E24" s="453">
        <f>E26</f>
        <v>510000</v>
      </c>
      <c r="F24" s="454">
        <f>F26</f>
        <v>1914098</v>
      </c>
    </row>
    <row r="25" spans="1:6" ht="16.5" customHeight="1" thickBot="1">
      <c r="A25" s="409"/>
      <c r="B25" s="410" t="s">
        <v>156</v>
      </c>
      <c r="C25" s="411"/>
      <c r="D25" s="412"/>
      <c r="E25" s="412"/>
      <c r="F25" s="413"/>
    </row>
    <row r="26" spans="1:6" s="313" customFormat="1" ht="21.75" customHeight="1" thickBot="1" thickTop="1">
      <c r="A26" s="455">
        <v>600</v>
      </c>
      <c r="B26" s="415" t="s">
        <v>22</v>
      </c>
      <c r="C26" s="416">
        <f>C27+C43</f>
        <v>1404098</v>
      </c>
      <c r="D26" s="456"/>
      <c r="E26" s="456">
        <f>E27+E43</f>
        <v>510000</v>
      </c>
      <c r="F26" s="457">
        <f>SUM(F27+F43)</f>
        <v>1914098</v>
      </c>
    </row>
    <row r="27" spans="1:6" s="462" customFormat="1" ht="32.25" customHeight="1" thickTop="1">
      <c r="A27" s="458">
        <v>60015</v>
      </c>
      <c r="B27" s="420" t="s">
        <v>202</v>
      </c>
      <c r="C27" s="459">
        <f>SUM(C28:C33)</f>
        <v>1097598</v>
      </c>
      <c r="D27" s="460"/>
      <c r="E27" s="460">
        <f>SUM(E28:E33)</f>
        <v>376500</v>
      </c>
      <c r="F27" s="461">
        <f>SUM(F28:F33)</f>
        <v>1474098</v>
      </c>
    </row>
    <row r="28" spans="1:6" s="465" customFormat="1" ht="15" customHeight="1">
      <c r="A28" s="463">
        <v>4210</v>
      </c>
      <c r="B28" s="464" t="s">
        <v>29</v>
      </c>
      <c r="C28" s="428">
        <v>25000</v>
      </c>
      <c r="D28" s="412"/>
      <c r="E28" s="412">
        <v>20000</v>
      </c>
      <c r="F28" s="431">
        <f t="shared" si="0"/>
        <v>45000</v>
      </c>
    </row>
    <row r="29" spans="1:6" s="465" customFormat="1" ht="15" customHeight="1">
      <c r="A29" s="463">
        <v>4260</v>
      </c>
      <c r="B29" s="464" t="s">
        <v>41</v>
      </c>
      <c r="C29" s="428">
        <v>0</v>
      </c>
      <c r="D29" s="412"/>
      <c r="E29" s="412">
        <v>30000</v>
      </c>
      <c r="F29" s="435">
        <f t="shared" si="0"/>
        <v>30000</v>
      </c>
    </row>
    <row r="30" spans="1:6" s="466" customFormat="1" ht="15" customHeight="1">
      <c r="A30" s="463">
        <v>4270</v>
      </c>
      <c r="B30" s="464" t="s">
        <v>40</v>
      </c>
      <c r="C30" s="428">
        <v>1013598</v>
      </c>
      <c r="D30" s="412"/>
      <c r="E30" s="412">
        <v>276500</v>
      </c>
      <c r="F30" s="435">
        <f t="shared" si="0"/>
        <v>1290098</v>
      </c>
    </row>
    <row r="31" spans="1:6" s="466" customFormat="1" ht="15" customHeight="1">
      <c r="A31" s="463">
        <v>4300</v>
      </c>
      <c r="B31" s="464" t="s">
        <v>10</v>
      </c>
      <c r="C31" s="428">
        <v>50000</v>
      </c>
      <c r="D31" s="412"/>
      <c r="E31" s="412">
        <v>50000</v>
      </c>
      <c r="F31" s="435">
        <f t="shared" si="0"/>
        <v>100000</v>
      </c>
    </row>
    <row r="32" spans="1:6" s="466" customFormat="1" ht="15" customHeight="1">
      <c r="A32" s="463">
        <v>4430</v>
      </c>
      <c r="B32" s="464" t="s">
        <v>203</v>
      </c>
      <c r="C32" s="428">
        <v>7000</v>
      </c>
      <c r="D32" s="412"/>
      <c r="E32" s="412"/>
      <c r="F32" s="435">
        <f t="shared" si="0"/>
        <v>7000</v>
      </c>
    </row>
    <row r="33" spans="1:6" s="466" customFormat="1" ht="15" customHeight="1">
      <c r="A33" s="467">
        <v>4590</v>
      </c>
      <c r="B33" s="468" t="s">
        <v>204</v>
      </c>
      <c r="C33" s="469">
        <v>2000</v>
      </c>
      <c r="D33" s="412"/>
      <c r="E33" s="412"/>
      <c r="F33" s="437">
        <f t="shared" si="0"/>
        <v>2000</v>
      </c>
    </row>
    <row r="34" spans="1:6" s="475" customFormat="1" ht="13.5" customHeight="1">
      <c r="A34" s="470"/>
      <c r="B34" s="471" t="s">
        <v>205</v>
      </c>
      <c r="C34" s="472">
        <f>SUM(C35:C42)</f>
        <v>1097598</v>
      </c>
      <c r="D34" s="473"/>
      <c r="E34" s="473">
        <f>SUM(E35:E42)</f>
        <v>376500</v>
      </c>
      <c r="F34" s="474">
        <f>SUM(F35:F42)</f>
        <v>1474098</v>
      </c>
    </row>
    <row r="35" spans="1:6" s="481" customFormat="1" ht="13.5" customHeight="1">
      <c r="A35" s="476"/>
      <c r="B35" s="477" t="s">
        <v>206</v>
      </c>
      <c r="C35" s="478">
        <v>903098</v>
      </c>
      <c r="D35" s="479"/>
      <c r="E35" s="479">
        <v>136500</v>
      </c>
      <c r="F35" s="480">
        <f t="shared" si="0"/>
        <v>1039598</v>
      </c>
    </row>
    <row r="36" spans="1:6" s="481" customFormat="1" ht="13.5" customHeight="1">
      <c r="A36" s="476"/>
      <c r="B36" s="477" t="s">
        <v>207</v>
      </c>
      <c r="C36" s="478">
        <v>20500</v>
      </c>
      <c r="D36" s="479"/>
      <c r="E36" s="479">
        <v>40000</v>
      </c>
      <c r="F36" s="480">
        <f t="shared" si="0"/>
        <v>60500</v>
      </c>
    </row>
    <row r="37" spans="1:6" s="481" customFormat="1" ht="13.5" customHeight="1">
      <c r="A37" s="476"/>
      <c r="B37" s="477" t="s">
        <v>208</v>
      </c>
      <c r="C37" s="478">
        <v>30000</v>
      </c>
      <c r="D37" s="479"/>
      <c r="E37" s="479">
        <v>50000</v>
      </c>
      <c r="F37" s="480">
        <f t="shared" si="0"/>
        <v>80000</v>
      </c>
    </row>
    <row r="38" spans="1:6" s="481" customFormat="1" ht="13.5" customHeight="1">
      <c r="A38" s="476"/>
      <c r="B38" s="477" t="s">
        <v>209</v>
      </c>
      <c r="C38" s="478">
        <v>40000</v>
      </c>
      <c r="D38" s="479"/>
      <c r="E38" s="479">
        <v>50000</v>
      </c>
      <c r="F38" s="480">
        <f t="shared" si="0"/>
        <v>90000</v>
      </c>
    </row>
    <row r="39" spans="1:6" s="481" customFormat="1" ht="13.5" customHeight="1">
      <c r="A39" s="476"/>
      <c r="B39" s="477" t="s">
        <v>210</v>
      </c>
      <c r="C39" s="478">
        <v>80000</v>
      </c>
      <c r="D39" s="479"/>
      <c r="E39" s="479">
        <v>100000</v>
      </c>
      <c r="F39" s="480">
        <f t="shared" si="0"/>
        <v>180000</v>
      </c>
    </row>
    <row r="40" spans="1:6" s="481" customFormat="1" ht="13.5" customHeight="1">
      <c r="A40" s="476"/>
      <c r="B40" s="482" t="s">
        <v>211</v>
      </c>
      <c r="C40" s="478">
        <v>15000</v>
      </c>
      <c r="D40" s="479"/>
      <c r="E40" s="479"/>
      <c r="F40" s="480">
        <f t="shared" si="0"/>
        <v>15000</v>
      </c>
    </row>
    <row r="41" spans="1:6" s="481" customFormat="1" ht="15" customHeight="1">
      <c r="A41" s="476"/>
      <c r="B41" s="477" t="s">
        <v>212</v>
      </c>
      <c r="C41" s="478">
        <v>7000</v>
      </c>
      <c r="D41" s="479"/>
      <c r="E41" s="479"/>
      <c r="F41" s="480">
        <f t="shared" si="0"/>
        <v>7000</v>
      </c>
    </row>
    <row r="42" spans="1:6" s="481" customFormat="1" ht="24.75" customHeight="1">
      <c r="A42" s="483"/>
      <c r="B42" s="484" t="s">
        <v>213</v>
      </c>
      <c r="C42" s="485">
        <v>2000</v>
      </c>
      <c r="D42" s="486"/>
      <c r="E42" s="486"/>
      <c r="F42" s="487">
        <f t="shared" si="0"/>
        <v>2000</v>
      </c>
    </row>
    <row r="43" spans="1:6" s="492" customFormat="1" ht="19.5" customHeight="1">
      <c r="A43" s="488">
        <v>60016</v>
      </c>
      <c r="B43" s="489" t="s">
        <v>121</v>
      </c>
      <c r="C43" s="421">
        <f>SUM(C44:C48)</f>
        <v>306500</v>
      </c>
      <c r="D43" s="490"/>
      <c r="E43" s="421">
        <f>SUM(E44:E48)</f>
        <v>133500</v>
      </c>
      <c r="F43" s="491">
        <f t="shared" si="0"/>
        <v>440000</v>
      </c>
    </row>
    <row r="44" spans="1:6" s="466" customFormat="1" ht="15" customHeight="1">
      <c r="A44" s="463">
        <v>4210</v>
      </c>
      <c r="B44" s="464" t="s">
        <v>29</v>
      </c>
      <c r="C44" s="428">
        <v>15000</v>
      </c>
      <c r="D44" s="493"/>
      <c r="E44" s="493"/>
      <c r="F44" s="431">
        <f t="shared" si="0"/>
        <v>15000</v>
      </c>
    </row>
    <row r="45" spans="1:6" s="466" customFormat="1" ht="15" customHeight="1">
      <c r="A45" s="463">
        <v>4270</v>
      </c>
      <c r="B45" s="464" t="s">
        <v>40</v>
      </c>
      <c r="C45" s="428">
        <v>215500</v>
      </c>
      <c r="D45" s="493"/>
      <c r="E45" s="412">
        <v>133500</v>
      </c>
      <c r="F45" s="435">
        <f t="shared" si="0"/>
        <v>349000</v>
      </c>
    </row>
    <row r="46" spans="1:6" s="466" customFormat="1" ht="15" customHeight="1">
      <c r="A46" s="463">
        <v>4300</v>
      </c>
      <c r="B46" s="464" t="s">
        <v>10</v>
      </c>
      <c r="C46" s="428">
        <v>60000</v>
      </c>
      <c r="D46" s="493"/>
      <c r="E46" s="493"/>
      <c r="F46" s="435">
        <f t="shared" si="0"/>
        <v>60000</v>
      </c>
    </row>
    <row r="47" spans="1:6" s="466" customFormat="1" ht="15" customHeight="1">
      <c r="A47" s="463">
        <v>4430</v>
      </c>
      <c r="B47" s="464" t="s">
        <v>203</v>
      </c>
      <c r="C47" s="428">
        <v>14000</v>
      </c>
      <c r="D47" s="493"/>
      <c r="E47" s="493"/>
      <c r="F47" s="435">
        <f t="shared" si="0"/>
        <v>14000</v>
      </c>
    </row>
    <row r="48" spans="1:6" s="466" customFormat="1" ht="15" customHeight="1">
      <c r="A48" s="463">
        <v>4590</v>
      </c>
      <c r="B48" s="464" t="s">
        <v>204</v>
      </c>
      <c r="C48" s="428">
        <v>2000</v>
      </c>
      <c r="D48" s="493"/>
      <c r="E48" s="493"/>
      <c r="F48" s="435">
        <f t="shared" si="0"/>
        <v>2000</v>
      </c>
    </row>
    <row r="49" spans="1:6" s="481" customFormat="1" ht="15" customHeight="1">
      <c r="A49" s="470"/>
      <c r="B49" s="471" t="s">
        <v>205</v>
      </c>
      <c r="C49" s="478">
        <f>SUM(C50:C56)</f>
        <v>306500</v>
      </c>
      <c r="D49" s="479"/>
      <c r="E49" s="478">
        <f>SUM(E50:E56)</f>
        <v>133500</v>
      </c>
      <c r="F49" s="480">
        <f t="shared" si="0"/>
        <v>440000</v>
      </c>
    </row>
    <row r="50" spans="1:6" s="481" customFormat="1" ht="15" customHeight="1">
      <c r="A50" s="476"/>
      <c r="B50" s="477" t="s">
        <v>206</v>
      </c>
      <c r="C50" s="478">
        <v>150000</v>
      </c>
      <c r="D50" s="479"/>
      <c r="E50" s="479">
        <v>100000</v>
      </c>
      <c r="F50" s="480">
        <f t="shared" si="0"/>
        <v>250000</v>
      </c>
    </row>
    <row r="51" spans="1:6" s="481" customFormat="1" ht="15" customHeight="1">
      <c r="A51" s="476"/>
      <c r="B51" s="477" t="s">
        <v>207</v>
      </c>
      <c r="C51" s="478">
        <v>20500</v>
      </c>
      <c r="D51" s="479"/>
      <c r="E51" s="479">
        <v>33500</v>
      </c>
      <c r="F51" s="480">
        <f t="shared" si="0"/>
        <v>54000</v>
      </c>
    </row>
    <row r="52" spans="1:6" s="481" customFormat="1" ht="15" customHeight="1">
      <c r="A52" s="476"/>
      <c r="B52" s="477" t="s">
        <v>214</v>
      </c>
      <c r="C52" s="478">
        <v>50000</v>
      </c>
      <c r="D52" s="479"/>
      <c r="E52" s="479"/>
      <c r="F52" s="480">
        <f t="shared" si="0"/>
        <v>50000</v>
      </c>
    </row>
    <row r="53" spans="1:6" s="481" customFormat="1" ht="15" customHeight="1">
      <c r="A53" s="476"/>
      <c r="B53" s="477" t="s">
        <v>215</v>
      </c>
      <c r="C53" s="478">
        <v>60000</v>
      </c>
      <c r="D53" s="479"/>
      <c r="E53" s="479"/>
      <c r="F53" s="480">
        <f t="shared" si="0"/>
        <v>60000</v>
      </c>
    </row>
    <row r="54" spans="1:6" s="481" customFormat="1" ht="23.25" customHeight="1">
      <c r="A54" s="476"/>
      <c r="B54" s="482" t="s">
        <v>216</v>
      </c>
      <c r="C54" s="478">
        <v>10000</v>
      </c>
      <c r="D54" s="479"/>
      <c r="E54" s="479"/>
      <c r="F54" s="480">
        <f t="shared" si="0"/>
        <v>10000</v>
      </c>
    </row>
    <row r="55" spans="1:6" s="481" customFormat="1" ht="15" customHeight="1">
      <c r="A55" s="476"/>
      <c r="B55" s="477" t="s">
        <v>217</v>
      </c>
      <c r="C55" s="478">
        <v>14000</v>
      </c>
      <c r="D55" s="479"/>
      <c r="E55" s="479"/>
      <c r="F55" s="480">
        <f t="shared" si="0"/>
        <v>14000</v>
      </c>
    </row>
    <row r="56" spans="1:6" s="481" customFormat="1" ht="27.75" customHeight="1" thickBot="1">
      <c r="A56" s="476"/>
      <c r="B56" s="482" t="s">
        <v>218</v>
      </c>
      <c r="C56" s="494">
        <v>2000</v>
      </c>
      <c r="D56" s="495"/>
      <c r="E56" s="495"/>
      <c r="F56" s="496">
        <f t="shared" si="0"/>
        <v>2000</v>
      </c>
    </row>
    <row r="57" spans="1:6" s="77" customFormat="1" ht="39" customHeight="1" thickBot="1" thickTop="1">
      <c r="A57" s="497" t="s">
        <v>219</v>
      </c>
      <c r="B57" s="498" t="s">
        <v>220</v>
      </c>
      <c r="C57" s="208">
        <f>C12+C13-C24</f>
        <v>10000</v>
      </c>
      <c r="D57" s="499">
        <f>D12+D13-D24</f>
        <v>0</v>
      </c>
      <c r="E57" s="208">
        <f>E12+E13-E24</f>
        <v>0</v>
      </c>
      <c r="F57" s="75">
        <f>F12+F13-F24</f>
        <v>10000</v>
      </c>
    </row>
    <row r="58" ht="13.5" thickTop="1"/>
  </sheetData>
  <printOptions horizontalCentered="1"/>
  <pageMargins left="0" right="0" top="0.984251968503937" bottom="0.3937007874015748" header="0.5118110236220472" footer="0.5118110236220472"/>
  <pageSetup firstPageNumber="11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7.875" style="283" customWidth="1"/>
    <col min="2" max="2" width="48.25390625" style="283" customWidth="1"/>
    <col min="3" max="4" width="15.00390625" style="283" customWidth="1"/>
    <col min="5" max="16384" width="9.125" style="283" customWidth="1"/>
  </cols>
  <sheetData>
    <row r="1" ht="12.75">
      <c r="C1" s="4" t="s">
        <v>170</v>
      </c>
    </row>
    <row r="2" ht="14.25" customHeight="1">
      <c r="C2" s="10" t="s">
        <v>221</v>
      </c>
    </row>
    <row r="3" spans="1:4" ht="14.25" customHeight="1">
      <c r="A3" s="284"/>
      <c r="B3" s="284"/>
      <c r="C3" s="10" t="s">
        <v>12</v>
      </c>
      <c r="D3" s="285"/>
    </row>
    <row r="4" spans="1:4" ht="14.25" customHeight="1">
      <c r="A4" s="284"/>
      <c r="B4" s="284"/>
      <c r="C4" s="10" t="s">
        <v>180</v>
      </c>
      <c r="D4" s="285"/>
    </row>
    <row r="5" spans="1:4" ht="21.75" customHeight="1">
      <c r="A5" s="284"/>
      <c r="B5" s="284"/>
      <c r="C5" s="286"/>
      <c r="D5" s="285"/>
    </row>
    <row r="6" spans="1:4" s="84" customFormat="1" ht="18">
      <c r="A6" s="292"/>
      <c r="B6" s="293" t="s">
        <v>147</v>
      </c>
      <c r="C6" s="293"/>
      <c r="D6" s="294"/>
    </row>
    <row r="7" spans="1:4" s="84" customFormat="1" ht="18">
      <c r="A7" s="292"/>
      <c r="B7" s="293" t="s">
        <v>148</v>
      </c>
      <c r="C7" s="292"/>
      <c r="D7" s="294"/>
    </row>
    <row r="8" spans="1:4" s="84" customFormat="1" ht="18">
      <c r="A8" s="292"/>
      <c r="B8" s="293" t="s">
        <v>149</v>
      </c>
      <c r="C8" s="292"/>
      <c r="D8" s="294"/>
    </row>
    <row r="9" spans="1:4" s="84" customFormat="1" ht="18">
      <c r="A9" s="292"/>
      <c r="B9" s="293" t="s">
        <v>150</v>
      </c>
      <c r="C9" s="292"/>
      <c r="D9" s="294"/>
    </row>
    <row r="10" s="84" customFormat="1" ht="26.25" customHeight="1" thickBot="1">
      <c r="D10" s="295" t="s">
        <v>9</v>
      </c>
    </row>
    <row r="11" spans="1:4" s="84" customFormat="1" ht="36.75" customHeight="1" thickBot="1" thickTop="1">
      <c r="A11" s="296" t="s">
        <v>151</v>
      </c>
      <c r="B11" s="297" t="s">
        <v>152</v>
      </c>
      <c r="C11" s="297" t="s">
        <v>153</v>
      </c>
      <c r="D11" s="298" t="s">
        <v>154</v>
      </c>
    </row>
    <row r="12" spans="1:4" s="84" customFormat="1" ht="14.25" customHeight="1" thickBot="1" thickTop="1">
      <c r="A12" s="299">
        <v>1</v>
      </c>
      <c r="B12" s="300">
        <v>2</v>
      </c>
      <c r="C12" s="300">
        <v>3</v>
      </c>
      <c r="D12" s="301">
        <v>4</v>
      </c>
    </row>
    <row r="13" spans="1:4" s="84" customFormat="1" ht="45" customHeight="1" thickTop="1">
      <c r="A13" s="302">
        <v>9520</v>
      </c>
      <c r="B13" s="303" t="s">
        <v>155</v>
      </c>
      <c r="C13" s="304">
        <f>C16+C18</f>
        <v>30390000</v>
      </c>
      <c r="D13" s="305"/>
    </row>
    <row r="14" spans="1:4" s="84" customFormat="1" ht="18.75" customHeight="1">
      <c r="A14" s="306"/>
      <c r="B14" s="307" t="s">
        <v>156</v>
      </c>
      <c r="C14" s="308"/>
      <c r="D14" s="305"/>
    </row>
    <row r="15" spans="1:4" s="84" customFormat="1" ht="12" customHeight="1" hidden="1">
      <c r="A15" s="306"/>
      <c r="B15" s="307"/>
      <c r="C15" s="308"/>
      <c r="D15" s="305"/>
    </row>
    <row r="16" spans="1:4" s="313" customFormat="1" ht="28.5" customHeight="1">
      <c r="A16" s="309"/>
      <c r="B16" s="310" t="s">
        <v>157</v>
      </c>
      <c r="C16" s="311">
        <v>30000000</v>
      </c>
      <c r="D16" s="312"/>
    </row>
    <row r="17" spans="1:4" s="84" customFormat="1" ht="4.5" customHeight="1">
      <c r="A17" s="306"/>
      <c r="B17" s="314"/>
      <c r="C17" s="315"/>
      <c r="D17" s="312"/>
    </row>
    <row r="18" spans="1:4" s="84" customFormat="1" ht="20.25" customHeight="1">
      <c r="A18" s="306"/>
      <c r="B18" s="310" t="s">
        <v>158</v>
      </c>
      <c r="C18" s="311">
        <f>SUM(C19:C20)</f>
        <v>390000</v>
      </c>
      <c r="D18" s="312"/>
    </row>
    <row r="19" spans="1:4" s="320" customFormat="1" ht="26.25" customHeight="1">
      <c r="A19" s="316"/>
      <c r="B19" s="317" t="s">
        <v>159</v>
      </c>
      <c r="C19" s="318">
        <v>250000</v>
      </c>
      <c r="D19" s="319"/>
    </row>
    <row r="20" spans="1:4" s="320" customFormat="1" ht="26.25" customHeight="1">
      <c r="A20" s="316"/>
      <c r="B20" s="317" t="s">
        <v>169</v>
      </c>
      <c r="C20" s="318">
        <v>140000</v>
      </c>
      <c r="D20" s="319"/>
    </row>
    <row r="21" spans="1:4" s="84" customFormat="1" ht="28.5" customHeight="1">
      <c r="A21" s="302">
        <v>9550</v>
      </c>
      <c r="B21" s="321" t="s">
        <v>160</v>
      </c>
      <c r="C21" s="322">
        <v>4627000</v>
      </c>
      <c r="D21" s="323"/>
    </row>
    <row r="22" spans="1:4" s="84" customFormat="1" ht="16.5" customHeight="1">
      <c r="A22" s="306"/>
      <c r="B22" s="324"/>
      <c r="C22" s="325"/>
      <c r="D22" s="312"/>
    </row>
    <row r="23" spans="1:4" s="84" customFormat="1" ht="15.75">
      <c r="A23" s="302">
        <v>992</v>
      </c>
      <c r="B23" s="321" t="s">
        <v>161</v>
      </c>
      <c r="C23" s="326"/>
      <c r="D23" s="327">
        <f>D25+D26+D27+D28</f>
        <v>12683700</v>
      </c>
    </row>
    <row r="24" spans="1:4" s="84" customFormat="1" ht="15.75" customHeight="1">
      <c r="A24" s="306"/>
      <c r="B24" s="307" t="s">
        <v>156</v>
      </c>
      <c r="C24" s="326"/>
      <c r="D24" s="328"/>
    </row>
    <row r="25" spans="1:4" s="333" customFormat="1" ht="30.75" customHeight="1">
      <c r="A25" s="329"/>
      <c r="B25" s="330" t="s">
        <v>162</v>
      </c>
      <c r="C25" s="331"/>
      <c r="D25" s="332">
        <v>4178240</v>
      </c>
    </row>
    <row r="26" spans="1:4" s="333" customFormat="1" ht="32.25" customHeight="1">
      <c r="A26" s="329"/>
      <c r="B26" s="330" t="s">
        <v>163</v>
      </c>
      <c r="C26" s="331"/>
      <c r="D26" s="332">
        <v>6548860</v>
      </c>
    </row>
    <row r="27" spans="1:4" s="333" customFormat="1" ht="24.75" customHeight="1">
      <c r="A27" s="329"/>
      <c r="B27" s="334" t="s">
        <v>164</v>
      </c>
      <c r="C27" s="335"/>
      <c r="D27" s="319">
        <v>900000</v>
      </c>
    </row>
    <row r="28" spans="1:4" s="333" customFormat="1" ht="18.75" customHeight="1">
      <c r="A28" s="329"/>
      <c r="B28" s="334" t="s">
        <v>165</v>
      </c>
      <c r="C28" s="335"/>
      <c r="D28" s="319">
        <v>1056600</v>
      </c>
    </row>
    <row r="29" spans="1:4" s="84" customFormat="1" ht="25.5" customHeight="1" thickBot="1">
      <c r="A29" s="302">
        <v>9940</v>
      </c>
      <c r="B29" s="321" t="s">
        <v>166</v>
      </c>
      <c r="C29" s="336"/>
      <c r="D29" s="337">
        <v>1127156</v>
      </c>
    </row>
    <row r="30" spans="1:4" s="340" customFormat="1" ht="21" customHeight="1" thickBot="1" thickTop="1">
      <c r="A30" s="338"/>
      <c r="B30" s="339" t="s">
        <v>167</v>
      </c>
      <c r="C30" s="208">
        <f>C21+C13+C22</f>
        <v>35017000</v>
      </c>
      <c r="D30" s="75">
        <f>D23+D29</f>
        <v>13810856</v>
      </c>
    </row>
    <row r="31" spans="1:4" s="340" customFormat="1" ht="27" customHeight="1" thickBot="1" thickTop="1">
      <c r="A31" s="338"/>
      <c r="B31" s="339" t="s">
        <v>168</v>
      </c>
      <c r="C31" s="341">
        <f>D30-C30</f>
        <v>-21206144</v>
      </c>
      <c r="D31" s="342"/>
    </row>
    <row r="32" spans="1:4" s="84" customFormat="1" ht="16.5" thickTop="1">
      <c r="A32" s="343"/>
      <c r="B32" s="344"/>
      <c r="C32" s="345"/>
      <c r="D32" s="345"/>
    </row>
    <row r="33" spans="1:4" s="84" customFormat="1" ht="15.75">
      <c r="A33" s="343"/>
      <c r="B33" s="344"/>
      <c r="C33" s="345"/>
      <c r="D33" s="345"/>
    </row>
    <row r="34" spans="1:4" ht="15.75">
      <c r="A34" s="287"/>
      <c r="B34" s="288"/>
      <c r="C34" s="289"/>
      <c r="D34" s="289"/>
    </row>
    <row r="35" spans="1:4" ht="15.75">
      <c r="A35" s="287"/>
      <c r="B35" s="288"/>
      <c r="C35" s="289"/>
      <c r="D35" s="289"/>
    </row>
    <row r="36" spans="1:4" ht="15.75">
      <c r="A36" s="287"/>
      <c r="B36" s="288"/>
      <c r="C36" s="289"/>
      <c r="D36" s="289"/>
    </row>
    <row r="37" spans="1:4" ht="15.75">
      <c r="A37" s="287"/>
      <c r="B37" s="288"/>
      <c r="C37" s="289"/>
      <c r="D37" s="289"/>
    </row>
    <row r="38" spans="1:4" ht="12.75">
      <c r="A38" s="287"/>
      <c r="B38" s="287"/>
      <c r="C38" s="290"/>
      <c r="D38" s="290"/>
    </row>
    <row r="39" spans="1:4" ht="12.75">
      <c r="A39" s="287"/>
      <c r="B39" s="287"/>
      <c r="C39" s="290"/>
      <c r="D39" s="290"/>
    </row>
    <row r="40" spans="1:4" ht="12.75">
      <c r="A40" s="287"/>
      <c r="B40" s="287"/>
      <c r="C40" s="290"/>
      <c r="D40" s="290"/>
    </row>
    <row r="41" spans="3:4" ht="12.75">
      <c r="C41" s="291"/>
      <c r="D41" s="291"/>
    </row>
    <row r="42" spans="3:4" ht="12.75">
      <c r="C42" s="291"/>
      <c r="D42" s="291"/>
    </row>
    <row r="43" spans="3:4" ht="12.75">
      <c r="C43" s="291"/>
      <c r="D43" s="291"/>
    </row>
    <row r="44" spans="3:4" ht="12.75">
      <c r="C44" s="291"/>
      <c r="D44" s="291"/>
    </row>
    <row r="45" spans="3:4" ht="12.75">
      <c r="C45" s="291"/>
      <c r="D45" s="291"/>
    </row>
  </sheetData>
  <printOptions horizontalCentered="1"/>
  <pageMargins left="0" right="0" top="0.984251968503937" bottom="0.984251968503937" header="0.5118110236220472" footer="0.5118110236220472"/>
  <pageSetup firstPageNumber="10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39">
      <selection activeCell="E45" sqref="E45"/>
    </sheetView>
  </sheetViews>
  <sheetFormatPr defaultColWidth="9.00390625" defaultRowHeight="12.75"/>
  <cols>
    <col min="1" max="1" width="8.375" style="2" customWidth="1"/>
    <col min="2" max="2" width="33.625" style="2" customWidth="1"/>
    <col min="3" max="3" width="6.125" style="2" customWidth="1"/>
    <col min="4" max="6" width="14.00390625" style="2" customWidth="1"/>
    <col min="7" max="16384" width="10.00390625" style="2" customWidth="1"/>
  </cols>
  <sheetData>
    <row r="1" spans="4:7" ht="12.75" customHeight="1">
      <c r="D1" s="4"/>
      <c r="E1" s="4" t="s">
        <v>16</v>
      </c>
      <c r="F1" s="4"/>
      <c r="G1" s="5"/>
    </row>
    <row r="2" spans="1:7" ht="12.75" customHeight="1">
      <c r="A2" s="6"/>
      <c r="B2" s="7"/>
      <c r="C2" s="8"/>
      <c r="D2" s="10"/>
      <c r="E2" s="10" t="s">
        <v>221</v>
      </c>
      <c r="F2" s="10"/>
      <c r="G2" s="5"/>
    </row>
    <row r="3" spans="1:7" ht="12.75" customHeight="1">
      <c r="A3" s="6"/>
      <c r="B3" s="7"/>
      <c r="C3" s="8"/>
      <c r="D3" s="10"/>
      <c r="E3" s="10" t="s">
        <v>12</v>
      </c>
      <c r="F3" s="10"/>
      <c r="G3" s="5"/>
    </row>
    <row r="4" spans="1:7" ht="12.75" customHeight="1">
      <c r="A4" s="6"/>
      <c r="B4" s="7"/>
      <c r="C4" s="8"/>
      <c r="D4" s="10"/>
      <c r="E4" s="10" t="s">
        <v>180</v>
      </c>
      <c r="F4" s="10"/>
      <c r="G4" s="5"/>
    </row>
    <row r="5" spans="1:7" ht="21.75" customHeight="1">
      <c r="A5" s="6"/>
      <c r="B5" s="7"/>
      <c r="C5" s="8"/>
      <c r="D5" s="9"/>
      <c r="E5" s="9"/>
      <c r="F5" s="10"/>
      <c r="G5" s="5"/>
    </row>
    <row r="6" spans="1:7" s="16" customFormat="1" ht="46.5" customHeight="1">
      <c r="A6" s="12" t="s">
        <v>48</v>
      </c>
      <c r="B6" s="13"/>
      <c r="C6" s="14"/>
      <c r="D6" s="15"/>
      <c r="E6" s="15"/>
      <c r="F6" s="15"/>
      <c r="G6" s="4"/>
    </row>
    <row r="7" spans="1:7" s="16" customFormat="1" ht="16.5" customHeight="1" thickBot="1">
      <c r="A7" s="12"/>
      <c r="B7" s="13"/>
      <c r="C7" s="14"/>
      <c r="D7" s="15"/>
      <c r="E7" s="15"/>
      <c r="F7" s="11" t="s">
        <v>9</v>
      </c>
      <c r="G7" s="4"/>
    </row>
    <row r="8" spans="1:6" s="23" customFormat="1" ht="22.5" customHeight="1">
      <c r="A8" s="17" t="s">
        <v>0</v>
      </c>
      <c r="B8" s="18" t="s">
        <v>1</v>
      </c>
      <c r="C8" s="19" t="s">
        <v>2</v>
      </c>
      <c r="D8" s="85" t="s">
        <v>18</v>
      </c>
      <c r="E8" s="101" t="s">
        <v>3</v>
      </c>
      <c r="F8" s="101"/>
    </row>
    <row r="9" spans="1:6" s="23" customFormat="1" ht="16.5" customHeight="1">
      <c r="A9" s="24" t="s">
        <v>4</v>
      </c>
      <c r="B9" s="25"/>
      <c r="C9" s="26" t="s">
        <v>5</v>
      </c>
      <c r="D9" s="112" t="s">
        <v>6</v>
      </c>
      <c r="E9" s="122" t="s">
        <v>8</v>
      </c>
      <c r="F9" s="118" t="s">
        <v>6</v>
      </c>
    </row>
    <row r="10" spans="1:6" s="93" customFormat="1" ht="8.25" customHeight="1" thickBot="1">
      <c r="A10" s="91">
        <v>1</v>
      </c>
      <c r="B10" s="92">
        <v>2</v>
      </c>
      <c r="C10" s="92">
        <v>3</v>
      </c>
      <c r="D10" s="236">
        <v>4</v>
      </c>
      <c r="E10" s="237">
        <v>5</v>
      </c>
      <c r="F10" s="238">
        <v>6</v>
      </c>
    </row>
    <row r="11" spans="1:6" s="93" customFormat="1" ht="18.75" customHeight="1" thickBot="1" thickTop="1">
      <c r="A11" s="59">
        <v>600</v>
      </c>
      <c r="B11" s="50" t="s">
        <v>22</v>
      </c>
      <c r="C11" s="34" t="s">
        <v>20</v>
      </c>
      <c r="D11" s="239"/>
      <c r="E11" s="123">
        <f>SUM(E12)</f>
        <v>290000</v>
      </c>
      <c r="F11" s="119">
        <f>SUM(F12)</f>
        <v>140000</v>
      </c>
    </row>
    <row r="12" spans="1:6" s="93" customFormat="1" ht="33" customHeight="1" thickTop="1">
      <c r="A12" s="51" t="s">
        <v>116</v>
      </c>
      <c r="B12" s="87" t="s">
        <v>117</v>
      </c>
      <c r="C12" s="88"/>
      <c r="D12" s="240"/>
      <c r="E12" s="124">
        <f>SUM(E14)</f>
        <v>290000</v>
      </c>
      <c r="F12" s="120">
        <f>SUM(F13:F14)</f>
        <v>140000</v>
      </c>
    </row>
    <row r="13" spans="1:6" s="93" customFormat="1" ht="33" customHeight="1">
      <c r="A13" s="54" t="s">
        <v>79</v>
      </c>
      <c r="B13" s="226" t="s">
        <v>146</v>
      </c>
      <c r="C13" s="71"/>
      <c r="D13" s="235"/>
      <c r="E13" s="125"/>
      <c r="F13" s="121">
        <v>140000</v>
      </c>
    </row>
    <row r="14" spans="1:6" s="93" customFormat="1" ht="36.75" customHeight="1" thickBot="1">
      <c r="A14" s="54" t="s">
        <v>118</v>
      </c>
      <c r="B14" s="86" t="s">
        <v>120</v>
      </c>
      <c r="C14" s="71"/>
      <c r="D14" s="235"/>
      <c r="E14" s="125">
        <v>290000</v>
      </c>
      <c r="F14" s="121"/>
    </row>
    <row r="15" spans="1:6" s="39" customFormat="1" ht="19.5" customHeight="1" thickBot="1" thickTop="1">
      <c r="A15" s="59">
        <v>750</v>
      </c>
      <c r="B15" s="50" t="s">
        <v>26</v>
      </c>
      <c r="C15" s="34" t="s">
        <v>68</v>
      </c>
      <c r="D15" s="60">
        <f>SUM(D16)</f>
        <v>500000</v>
      </c>
      <c r="E15" s="123"/>
      <c r="F15" s="119"/>
    </row>
    <row r="16" spans="1:6" s="39" customFormat="1" ht="21" customHeight="1" thickTop="1">
      <c r="A16" s="51" t="s">
        <v>69</v>
      </c>
      <c r="B16" s="87" t="s">
        <v>70</v>
      </c>
      <c r="C16" s="88"/>
      <c r="D16" s="113">
        <f>SUM(D17)</f>
        <v>500000</v>
      </c>
      <c r="E16" s="124"/>
      <c r="F16" s="120"/>
    </row>
    <row r="17" spans="1:6" s="39" customFormat="1" ht="19.5" customHeight="1" thickBot="1">
      <c r="A17" s="102" t="s">
        <v>71</v>
      </c>
      <c r="B17" s="55" t="s">
        <v>72</v>
      </c>
      <c r="C17" s="71"/>
      <c r="D17" s="114">
        <v>500000</v>
      </c>
      <c r="E17" s="125"/>
      <c r="F17" s="121"/>
    </row>
    <row r="18" spans="1:6" s="39" customFormat="1" ht="82.5" customHeight="1" thickBot="1" thickTop="1">
      <c r="A18" s="143">
        <v>756</v>
      </c>
      <c r="B18" s="33" t="s">
        <v>47</v>
      </c>
      <c r="C18" s="34" t="s">
        <v>68</v>
      </c>
      <c r="D18" s="67">
        <f>D19</f>
        <v>30000</v>
      </c>
      <c r="E18" s="123"/>
      <c r="F18" s="119"/>
    </row>
    <row r="19" spans="1:6" s="39" customFormat="1" ht="51.75" customHeight="1" thickTop="1">
      <c r="A19" s="100">
        <v>75618</v>
      </c>
      <c r="B19" s="52" t="s">
        <v>99</v>
      </c>
      <c r="C19" s="94"/>
      <c r="D19" s="113">
        <f>SUM(D20)</f>
        <v>30000</v>
      </c>
      <c r="E19" s="124"/>
      <c r="F19" s="120"/>
    </row>
    <row r="20" spans="1:6" s="39" customFormat="1" ht="45" customHeight="1" thickBot="1">
      <c r="A20" s="102" t="s">
        <v>100</v>
      </c>
      <c r="B20" s="55" t="s">
        <v>101</v>
      </c>
      <c r="C20" s="71"/>
      <c r="D20" s="114">
        <v>30000</v>
      </c>
      <c r="E20" s="135"/>
      <c r="F20" s="121"/>
    </row>
    <row r="21" spans="1:6" s="39" customFormat="1" ht="21" customHeight="1" thickBot="1" thickTop="1">
      <c r="A21" s="108">
        <v>801</v>
      </c>
      <c r="B21" s="105" t="s">
        <v>27</v>
      </c>
      <c r="C21" s="34" t="s">
        <v>31</v>
      </c>
      <c r="D21" s="67">
        <f>D22+D27</f>
        <v>18000</v>
      </c>
      <c r="E21" s="110"/>
      <c r="F21" s="68">
        <f>F22+F27</f>
        <v>68000</v>
      </c>
    </row>
    <row r="22" spans="1:6" s="39" customFormat="1" ht="22.5" customHeight="1" thickTop="1">
      <c r="A22" s="40">
        <v>80120</v>
      </c>
      <c r="B22" s="41" t="s">
        <v>32</v>
      </c>
      <c r="C22" s="246"/>
      <c r="D22" s="136">
        <f>SUM(D23:D26)</f>
        <v>18000</v>
      </c>
      <c r="E22" s="137"/>
      <c r="F22" s="138">
        <f>SUM(F24:F26)</f>
        <v>18000</v>
      </c>
    </row>
    <row r="23" spans="1:6" s="39" customFormat="1" ht="65.25" customHeight="1">
      <c r="A23" s="111" t="s">
        <v>25</v>
      </c>
      <c r="B23" s="103" t="s">
        <v>52</v>
      </c>
      <c r="C23" s="71"/>
      <c r="D23" s="114">
        <v>15000</v>
      </c>
      <c r="E23" s="125"/>
      <c r="F23" s="121"/>
    </row>
    <row r="24" spans="1:6" s="39" customFormat="1" ht="16.5" customHeight="1">
      <c r="A24" s="102" t="s">
        <v>33</v>
      </c>
      <c r="B24" s="103" t="s">
        <v>34</v>
      </c>
      <c r="C24" s="95"/>
      <c r="D24" s="114">
        <v>3000</v>
      </c>
      <c r="E24" s="125"/>
      <c r="F24" s="121"/>
    </row>
    <row r="25" spans="1:6" s="39" customFormat="1" ht="16.5" customHeight="1">
      <c r="A25" s="102" t="s">
        <v>11</v>
      </c>
      <c r="B25" s="103" t="s">
        <v>10</v>
      </c>
      <c r="C25" s="95"/>
      <c r="D25" s="114"/>
      <c r="E25" s="125"/>
      <c r="F25" s="121">
        <v>17000</v>
      </c>
    </row>
    <row r="26" spans="1:6" s="39" customFormat="1" ht="18.75" customHeight="1">
      <c r="A26" s="1">
        <v>4410</v>
      </c>
      <c r="B26" s="55" t="s">
        <v>125</v>
      </c>
      <c r="C26" s="95"/>
      <c r="D26" s="114"/>
      <c r="E26" s="125"/>
      <c r="F26" s="121">
        <v>1000</v>
      </c>
    </row>
    <row r="27" spans="1:6" s="46" customFormat="1" ht="18" customHeight="1">
      <c r="A27" s="40">
        <v>80195</v>
      </c>
      <c r="B27" s="65" t="s">
        <v>24</v>
      </c>
      <c r="C27" s="63"/>
      <c r="D27" s="129"/>
      <c r="E27" s="107"/>
      <c r="F27" s="45">
        <f>SUM(F28:F28)</f>
        <v>50000</v>
      </c>
    </row>
    <row r="28" spans="1:6" s="46" customFormat="1" ht="19.5" customHeight="1">
      <c r="A28" s="152">
        <v>4300</v>
      </c>
      <c r="B28" s="153" t="s">
        <v>10</v>
      </c>
      <c r="C28" s="63"/>
      <c r="D28" s="64"/>
      <c r="E28" s="107"/>
      <c r="F28" s="151">
        <v>50000</v>
      </c>
    </row>
    <row r="29" spans="1:6" s="39" customFormat="1" ht="34.5" customHeight="1" thickBot="1">
      <c r="A29" s="271">
        <v>921</v>
      </c>
      <c r="B29" s="272" t="s">
        <v>80</v>
      </c>
      <c r="C29" s="273" t="s">
        <v>81</v>
      </c>
      <c r="D29" s="274">
        <f>D30+D33+D35+D39+D42</f>
        <v>1235900</v>
      </c>
      <c r="E29" s="275">
        <f>E30+E33+E35+E39+E42</f>
        <v>708500</v>
      </c>
      <c r="F29" s="357">
        <f>F30+F33+F35+F39+F42</f>
        <v>1631500</v>
      </c>
    </row>
    <row r="30" spans="1:6" s="39" customFormat="1" ht="21.75" customHeight="1" thickTop="1">
      <c r="A30" s="227">
        <v>92106</v>
      </c>
      <c r="B30" s="228" t="s">
        <v>88</v>
      </c>
      <c r="C30" s="246"/>
      <c r="D30" s="269">
        <f>SUM(D31:D32)</f>
        <v>582000</v>
      </c>
      <c r="E30" s="270">
        <f>SUM(E31:E32)</f>
        <v>282000</v>
      </c>
      <c r="F30" s="138">
        <f>SUM(F31:F32)</f>
        <v>582000</v>
      </c>
    </row>
    <row r="31" spans="1:6" s="39" customFormat="1" ht="51.75" customHeight="1">
      <c r="A31" s="1">
        <v>2130</v>
      </c>
      <c r="B31" s="55" t="s">
        <v>87</v>
      </c>
      <c r="C31" s="220"/>
      <c r="D31" s="56">
        <v>582000</v>
      </c>
      <c r="E31" s="218"/>
      <c r="F31" s="219"/>
    </row>
    <row r="32" spans="1:6" s="39" customFormat="1" ht="30" customHeight="1">
      <c r="A32" s="47">
        <v>2550</v>
      </c>
      <c r="B32" s="48" t="s">
        <v>83</v>
      </c>
      <c r="C32" s="220"/>
      <c r="D32" s="154"/>
      <c r="E32" s="125">
        <v>282000</v>
      </c>
      <c r="F32" s="147">
        <v>582000</v>
      </c>
    </row>
    <row r="33" spans="1:6" s="39" customFormat="1" ht="25.5" customHeight="1">
      <c r="A33" s="69">
        <v>92108</v>
      </c>
      <c r="B33" s="65" t="s">
        <v>91</v>
      </c>
      <c r="C33" s="42"/>
      <c r="D33" s="43"/>
      <c r="E33" s="126"/>
      <c r="F33" s="132">
        <f>SUM(F34)</f>
        <v>60000</v>
      </c>
    </row>
    <row r="34" spans="1:6" s="39" customFormat="1" ht="33.75" customHeight="1">
      <c r="A34" s="47">
        <v>2550</v>
      </c>
      <c r="B34" s="48" t="s">
        <v>83</v>
      </c>
      <c r="C34" s="221"/>
      <c r="D34" s="56"/>
      <c r="E34" s="125"/>
      <c r="F34" s="121">
        <v>60000</v>
      </c>
    </row>
    <row r="35" spans="1:6" s="39" customFormat="1" ht="20.25" customHeight="1">
      <c r="A35" s="69">
        <v>92116</v>
      </c>
      <c r="B35" s="65" t="s">
        <v>89</v>
      </c>
      <c r="C35" s="42"/>
      <c r="D35" s="43">
        <f>SUM(D36:D37)</f>
        <v>426500</v>
      </c>
      <c r="E35" s="126">
        <f>SUM(E36:E37)</f>
        <v>426500</v>
      </c>
      <c r="F35" s="132">
        <f>SUM(F36:F38)</f>
        <v>756500</v>
      </c>
    </row>
    <row r="36" spans="1:6" s="39" customFormat="1" ht="45.75" customHeight="1">
      <c r="A36" s="1">
        <v>2130</v>
      </c>
      <c r="B36" s="55" t="s">
        <v>87</v>
      </c>
      <c r="C36" s="221"/>
      <c r="D36" s="56">
        <v>426500</v>
      </c>
      <c r="E36" s="125"/>
      <c r="F36" s="121"/>
    </row>
    <row r="37" spans="1:6" s="39" customFormat="1" ht="30" customHeight="1">
      <c r="A37" s="47">
        <v>2550</v>
      </c>
      <c r="B37" s="48" t="s">
        <v>83</v>
      </c>
      <c r="C37" s="70"/>
      <c r="D37" s="56"/>
      <c r="E37" s="125">
        <v>426500</v>
      </c>
      <c r="F37" s="121">
        <v>426500</v>
      </c>
    </row>
    <row r="38" spans="1:6" s="39" customFormat="1" ht="67.5" customHeight="1">
      <c r="A38" s="47">
        <v>6220</v>
      </c>
      <c r="B38" s="48" t="s">
        <v>98</v>
      </c>
      <c r="C38" s="70"/>
      <c r="D38" s="56"/>
      <c r="E38" s="211"/>
      <c r="F38" s="121">
        <v>330000</v>
      </c>
    </row>
    <row r="39" spans="1:6" s="39" customFormat="1" ht="18" customHeight="1">
      <c r="A39" s="69">
        <v>92118</v>
      </c>
      <c r="B39" s="65" t="s">
        <v>90</v>
      </c>
      <c r="C39" s="130"/>
      <c r="D39" s="129">
        <f>SUM(D40:D41)</f>
        <v>213400</v>
      </c>
      <c r="E39" s="131"/>
      <c r="F39" s="132">
        <f>SUM(F40:F41)</f>
        <v>219000</v>
      </c>
    </row>
    <row r="40" spans="1:6" s="39" customFormat="1" ht="48.75" customHeight="1">
      <c r="A40" s="1">
        <v>2130</v>
      </c>
      <c r="B40" s="55" t="s">
        <v>87</v>
      </c>
      <c r="C40" s="223"/>
      <c r="D40" s="168">
        <v>213400</v>
      </c>
      <c r="E40" s="224"/>
      <c r="F40" s="217"/>
    </row>
    <row r="41" spans="1:6" s="39" customFormat="1" ht="32.25" customHeight="1">
      <c r="A41" s="47">
        <v>2550</v>
      </c>
      <c r="B41" s="48" t="s">
        <v>83</v>
      </c>
      <c r="C41" s="222"/>
      <c r="D41" s="157"/>
      <c r="E41" s="163"/>
      <c r="F41" s="161">
        <v>219000</v>
      </c>
    </row>
    <row r="42" spans="1:6" s="39" customFormat="1" ht="18" customHeight="1">
      <c r="A42" s="69">
        <v>92195</v>
      </c>
      <c r="B42" s="65" t="s">
        <v>24</v>
      </c>
      <c r="C42" s="130"/>
      <c r="D42" s="129">
        <f>SUM(D43:D44)</f>
        <v>14000</v>
      </c>
      <c r="E42" s="131"/>
      <c r="F42" s="132">
        <f>SUM(F43:F44)</f>
        <v>14000</v>
      </c>
    </row>
    <row r="43" spans="1:6" s="39" customFormat="1" ht="67.5" customHeight="1">
      <c r="A43" s="1">
        <v>2990</v>
      </c>
      <c r="B43" s="55" t="s">
        <v>131</v>
      </c>
      <c r="C43" s="223"/>
      <c r="D43" s="168">
        <v>14000</v>
      </c>
      <c r="E43" s="224"/>
      <c r="F43" s="217"/>
    </row>
    <row r="44" spans="1:6" s="39" customFormat="1" ht="48" customHeight="1" thickBot="1">
      <c r="A44" s="47">
        <v>2550</v>
      </c>
      <c r="B44" s="48" t="s">
        <v>130</v>
      </c>
      <c r="C44" s="222"/>
      <c r="D44" s="157"/>
      <c r="E44" s="163"/>
      <c r="F44" s="161">
        <v>14000</v>
      </c>
    </row>
    <row r="45" spans="1:6" s="77" customFormat="1" ht="19.5" customHeight="1" thickBot="1" thickTop="1">
      <c r="A45" s="72"/>
      <c r="B45" s="73" t="s">
        <v>7</v>
      </c>
      <c r="C45" s="74"/>
      <c r="D45" s="75">
        <f>D11+D15+D18+D21+D29</f>
        <v>1783900</v>
      </c>
      <c r="E45" s="165">
        <f>E11+E15+E18+E21+E29</f>
        <v>998500</v>
      </c>
      <c r="F45" s="76">
        <f>F11+F15+F18+F21+F29</f>
        <v>1839500</v>
      </c>
    </row>
    <row r="46" spans="1:6" s="84" customFormat="1" ht="18.75" customHeight="1" thickBot="1" thickTop="1">
      <c r="A46" s="78"/>
      <c r="B46" s="79" t="s">
        <v>19</v>
      </c>
      <c r="C46" s="79"/>
      <c r="D46" s="81"/>
      <c r="E46" s="80">
        <f>F45-E45</f>
        <v>841000</v>
      </c>
      <c r="F46" s="133"/>
    </row>
    <row r="47" s="84" customFormat="1" ht="13.5" thickTop="1">
      <c r="E47" s="115"/>
    </row>
    <row r="48" s="84" customFormat="1" ht="12.75">
      <c r="E48" s="115"/>
    </row>
    <row r="49" spans="4:5" s="84" customFormat="1" ht="12.75">
      <c r="D49" s="89"/>
      <c r="E49" s="116"/>
    </row>
    <row r="50" spans="4:5" s="84" customFormat="1" ht="12.75">
      <c r="D50" s="90"/>
      <c r="E50" s="115"/>
    </row>
    <row r="51" spans="4:5" s="84" customFormat="1" ht="12.75">
      <c r="D51" s="90"/>
      <c r="E51" s="115"/>
    </row>
    <row r="52" s="84" customFormat="1" ht="12.75">
      <c r="E52" s="115"/>
    </row>
    <row r="53" s="84" customFormat="1" ht="12.75">
      <c r="E53" s="115"/>
    </row>
    <row r="54" s="84" customFormat="1" ht="12.75">
      <c r="E54" s="115"/>
    </row>
    <row r="55" ht="15.75">
      <c r="E55" s="117"/>
    </row>
    <row r="56" ht="15.75">
      <c r="E56" s="117"/>
    </row>
    <row r="57" ht="15.75">
      <c r="E57" s="117"/>
    </row>
    <row r="58" ht="15.75">
      <c r="E58" s="117"/>
    </row>
    <row r="59" ht="15.75">
      <c r="E59" s="117"/>
    </row>
    <row r="60" ht="15.75">
      <c r="E60" s="117"/>
    </row>
    <row r="61" ht="15.75">
      <c r="E61" s="117"/>
    </row>
    <row r="62" ht="15.75">
      <c r="E62" s="117"/>
    </row>
    <row r="63" ht="15.75">
      <c r="E63" s="117"/>
    </row>
    <row r="64" ht="15.75">
      <c r="E64" s="117"/>
    </row>
    <row r="65" ht="15.75">
      <c r="E65" s="117"/>
    </row>
    <row r="66" ht="15.75">
      <c r="E66" s="117"/>
    </row>
    <row r="67" ht="15.75">
      <c r="E67" s="117"/>
    </row>
    <row r="68" ht="15.75">
      <c r="E68" s="117"/>
    </row>
    <row r="69" ht="15.75">
      <c r="E69" s="117"/>
    </row>
    <row r="70" ht="15.75">
      <c r="E70" s="117"/>
    </row>
    <row r="71" ht="15.75">
      <c r="E71" s="117"/>
    </row>
    <row r="72" ht="15.75">
      <c r="E72" s="117"/>
    </row>
    <row r="73" ht="15.75">
      <c r="E73" s="117"/>
    </row>
    <row r="74" ht="15.75">
      <c r="E74" s="117"/>
    </row>
    <row r="75" ht="15.75">
      <c r="E75" s="117"/>
    </row>
    <row r="76" ht="15.75">
      <c r="E76" s="117"/>
    </row>
    <row r="77" ht="15.75">
      <c r="E77" s="117"/>
    </row>
    <row r="78" ht="15.75">
      <c r="E78" s="117"/>
    </row>
    <row r="79" ht="15.75">
      <c r="E79" s="117"/>
    </row>
    <row r="80" ht="15.75">
      <c r="E80" s="117"/>
    </row>
    <row r="81" ht="15.75">
      <c r="E81" s="117"/>
    </row>
    <row r="82" ht="15.75">
      <c r="E82" s="117"/>
    </row>
    <row r="83" ht="15.75">
      <c r="E83" s="117"/>
    </row>
    <row r="84" ht="15.75">
      <c r="E84" s="117"/>
    </row>
    <row r="85" ht="15.75">
      <c r="E85" s="117"/>
    </row>
    <row r="86" ht="15.75">
      <c r="E86" s="117"/>
    </row>
    <row r="87" ht="15.75">
      <c r="E87" s="117"/>
    </row>
    <row r="88" ht="15.75">
      <c r="E88" s="117"/>
    </row>
    <row r="89" ht="15.75">
      <c r="E89" s="117"/>
    </row>
    <row r="90" ht="15.75">
      <c r="E90" s="117"/>
    </row>
    <row r="91" ht="15.75">
      <c r="E91" s="117"/>
    </row>
    <row r="92" ht="15.75">
      <c r="E92" s="117"/>
    </row>
  </sheetData>
  <printOptions horizontalCentered="1"/>
  <pageMargins left="0" right="0" top="0.7874015748031497" bottom="0.5905511811023623" header="0.31496062992125984" footer="0"/>
  <pageSetup firstPageNumber="8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2004-09-24T07:56:12Z</cp:lastPrinted>
  <dcterms:created xsi:type="dcterms:W3CDTF">2000-03-17T13:30:26Z</dcterms:created>
  <dcterms:modified xsi:type="dcterms:W3CDTF">2004-10-05T08:16:50Z</dcterms:modified>
  <cp:category/>
  <cp:version/>
  <cp:contentType/>
  <cp:contentStatus/>
</cp:coreProperties>
</file>