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. nr 1" sheetId="1" r:id="rId1"/>
    <sheet name="zał. nr 2" sheetId="2" r:id="rId2"/>
  </sheets>
  <definedNames>
    <definedName name="_xlnm.Print_Titles" localSheetId="0">'zał. nr 1'!$9:$11</definedName>
    <definedName name="_xlnm.Print_Titles" localSheetId="1">'zał. nr 2'!$7:$9</definedName>
  </definedNames>
  <calcPr fullCalcOnLoad="1"/>
</workbook>
</file>

<file path=xl/sharedStrings.xml><?xml version="1.0" encoding="utf-8"?>
<sst xmlns="http://schemas.openxmlformats.org/spreadsheetml/2006/main" count="168" uniqueCount="103">
  <si>
    <t>Prezydenta Miasta Koszalina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</si>
  <si>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</si>
  <si>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</si>
  <si>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</si>
  <si>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</si>
  <si>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</si>
  <si>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</si>
  <si>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</si>
  <si>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</si>
  <si>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</si>
  <si>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Zakup usług pozostałych</t>
  </si>
  <si>
    <t>OGÓŁEM</t>
  </si>
  <si>
    <t>Pozostała działalność</t>
  </si>
  <si>
    <t xml:space="preserve">Wynagrodzenia osobowe pracowników </t>
  </si>
  <si>
    <t>PI</t>
  </si>
  <si>
    <t>Załącznik nr 1 do Zarządzenia</t>
  </si>
  <si>
    <t>Zmniejszenia</t>
  </si>
  <si>
    <t>E</t>
  </si>
  <si>
    <t>Nagrody o charakterze szczególnym niezaliczone do wynagrodzeń</t>
  </si>
  <si>
    <t>Nagrody i wydatki niezaliczane do wynagrodzeń</t>
  </si>
  <si>
    <t>Opłaty za usługi internetowe</t>
  </si>
  <si>
    <t>OŚWIATA I WYCHOWANIE</t>
  </si>
  <si>
    <t xml:space="preserve">Szkoły podstawowe </t>
  </si>
  <si>
    <t>Dodatkowe wynagrodzenie roczne</t>
  </si>
  <si>
    <t xml:space="preserve">Wynagrodzenia bezosobowe </t>
  </si>
  <si>
    <t>nauka pływania</t>
  </si>
  <si>
    <t>organizacja konkursów, olimpiad, itd..</t>
  </si>
  <si>
    <t>Zespół Obsługi Ekonomiczno - Administracyjnej Przedszkoli Miejskich</t>
  </si>
  <si>
    <t>KS</t>
  </si>
  <si>
    <t>Usługi opiekuńcze i specjalistyczne usługi opiekuńcze</t>
  </si>
  <si>
    <t>EDUKACYJNA OPIEKA WYCHOWAWCZA</t>
  </si>
  <si>
    <t>Utrzymanie zieleni w miastach i gminach</t>
  </si>
  <si>
    <t>926</t>
  </si>
  <si>
    <t>KULTURA FIZYCZNA I SPORT</t>
  </si>
  <si>
    <t>92695</t>
  </si>
  <si>
    <t>per saldo</t>
  </si>
  <si>
    <t>Zakup usług remontowych:</t>
  </si>
  <si>
    <t>Zespól Szkół Sportowych</t>
  </si>
  <si>
    <t>Szkoła Podstawowa Nr 4</t>
  </si>
  <si>
    <t>Szkoła Podstawowa Nr 6</t>
  </si>
  <si>
    <t>Szkoła Podstawowa Nr 7</t>
  </si>
  <si>
    <t>Szkoła Podstawowa Nr 9</t>
  </si>
  <si>
    <t>Szkoła Podstawowa Nr 10</t>
  </si>
  <si>
    <t>Zespół Szkół Nr 11</t>
  </si>
  <si>
    <t>Szkoła Podstawowa Nr 17</t>
  </si>
  <si>
    <t>Szkoła Podstawowa Nr 21</t>
  </si>
  <si>
    <t>Gimnazjum Nr 2</t>
  </si>
  <si>
    <t>Gimnazjum Nr 7</t>
  </si>
  <si>
    <t>Gimnazjum Nr 6</t>
  </si>
  <si>
    <t>Gimnazjum Nr 11</t>
  </si>
  <si>
    <t xml:space="preserve">Szkoła Podstawowa Nr 5 </t>
  </si>
  <si>
    <t>Gimnazjum Nr 5</t>
  </si>
  <si>
    <t xml:space="preserve">Szkoła Podstawowa Nr 18 </t>
  </si>
  <si>
    <t>Gimnazjum Nr 9</t>
  </si>
  <si>
    <t>I Liceum Ogólnokształcące</t>
  </si>
  <si>
    <t>II Liceum Ogólnokształcące</t>
  </si>
  <si>
    <t>Zespół Szkół Nr 2</t>
  </si>
  <si>
    <t>Zesół Szkół Nr 3</t>
  </si>
  <si>
    <t>Zespół Szkół Nr 1</t>
  </si>
  <si>
    <t>Zespół Szkół Nr 8</t>
  </si>
  <si>
    <t>Zespół Szkół Nr 7</t>
  </si>
  <si>
    <t>Zespół Szkół Nr 9</t>
  </si>
  <si>
    <t>Zespół Szkół Nr 10</t>
  </si>
  <si>
    <t xml:space="preserve">ZMIANY W PLANIE DOCHODÓW I WYDATKÓW NA ZADANIA                                                          </t>
  </si>
  <si>
    <t>Załącznik nr 2 do Zarządzenia</t>
  </si>
  <si>
    <t>ZMIANY W PLANIE WYDATKÓW NA ZADANIA WŁASNE POWIATU                             W  2005  ROKU</t>
  </si>
  <si>
    <t>OCHRONA ZDROWIA</t>
  </si>
  <si>
    <t>Zakup materiałów i wyposażenia</t>
  </si>
  <si>
    <t>WŁASNE GMINY W  2005 ROKU</t>
  </si>
  <si>
    <t>TURYSTYKA</t>
  </si>
  <si>
    <t>Zadania w zakresie upowszechniania turystyki</t>
  </si>
  <si>
    <t>Wpłaty na PFRON</t>
  </si>
  <si>
    <t>Odsetki od nieterminowych wpłat z tytułu pozostałych podatków i opłat</t>
  </si>
  <si>
    <t>Podróże służbowe krajowe</t>
  </si>
  <si>
    <t>Zakup pomocy naukowych,                                    dydaktycznych i książek</t>
  </si>
  <si>
    <t>Gimnazja</t>
  </si>
  <si>
    <t>4270</t>
  </si>
  <si>
    <t>Zakup usług remontowych</t>
  </si>
  <si>
    <r>
      <t xml:space="preserve">Wydatki inwestycyjne jednostek budżetowych - </t>
    </r>
    <r>
      <rPr>
        <b/>
        <sz val="11"/>
        <rFont val="Times New Roman"/>
        <family val="1"/>
      </rPr>
      <t>ZOEAPM</t>
    </r>
  </si>
  <si>
    <t>854</t>
  </si>
  <si>
    <t>85417</t>
  </si>
  <si>
    <t>Składki na ubezpieczenia społeczne</t>
  </si>
  <si>
    <t>Szkolne schroniska młodzieżowe</t>
  </si>
  <si>
    <t>Gimnazja specjalne</t>
  </si>
  <si>
    <t>Licea ogólnokształcące</t>
  </si>
  <si>
    <t>Licea profilowane</t>
  </si>
  <si>
    <t>Szkoły zawodowe</t>
  </si>
  <si>
    <t>Placówki wychowania pozaszkolnego - Młodzieżowy Dom Kultury</t>
  </si>
  <si>
    <t>Wynagrodzenia bezosobowe</t>
  </si>
  <si>
    <t>Zwalczanie narkomanii</t>
  </si>
  <si>
    <t>PU</t>
  </si>
  <si>
    <t>KS/PU</t>
  </si>
  <si>
    <t>GOSPODARKA MIESZKANIOWA</t>
  </si>
  <si>
    <t>Gospodarka gruntami i nieruchomościami</t>
  </si>
  <si>
    <t>N</t>
  </si>
  <si>
    <t>IK</t>
  </si>
  <si>
    <t xml:space="preserve">Wydatki na zakupy inwestycyjne jednostek budżetowych </t>
  </si>
  <si>
    <t>Pozostałe odsetki</t>
  </si>
  <si>
    <t>Koszty postępowania sądowego i prokuratorskiego</t>
  </si>
  <si>
    <t>Wydatki inwestycyjne jednostek budżetowych</t>
  </si>
  <si>
    <t>N/IK</t>
  </si>
  <si>
    <t xml:space="preserve">Nr  290 / 1764 / 05  </t>
  </si>
  <si>
    <t>z dnia 25 kwietnia 2005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</si>
</sst>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9">
    <font>
      <sz val="10"/>
      <name val="Arial CE"/>
      <family val="0"/>
    </font>
    <font>
      <sz val="10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 CE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color indexed="8"/>
      <name val="Times New Roman CE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centerContinuous" vertical="center"/>
      <protection locked="0"/>
    </xf>
    <xf numFmtId="0" fontId="3" fillId="0" borderId="2" xfId="0" applyNumberFormat="1" applyFont="1" applyFill="1" applyBorder="1" applyAlignment="1" applyProtection="1">
      <alignment vertical="center" wrapText="1"/>
      <protection locked="0"/>
    </xf>
    <xf numFmtId="164" fontId="3" fillId="0" borderId="2" xfId="0" applyNumberFormat="1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/>
      <protection locked="0"/>
    </xf>
    <xf numFmtId="3" fontId="4" fillId="0" borderId="5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NumberFormat="1" applyFont="1" applyFill="1" applyBorder="1" applyAlignment="1" applyProtection="1">
      <alignment horizontal="centerContinuous" vertical="center"/>
      <protection locked="0"/>
    </xf>
    <xf numFmtId="0" fontId="3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8" xfId="0" applyNumberFormat="1" applyFont="1" applyFill="1" applyBorder="1" applyAlignment="1" applyProtection="1">
      <alignment horizontal="centerContinuous" vertical="center"/>
      <protection locked="0"/>
    </xf>
    <xf numFmtId="0" fontId="4" fillId="0" borderId="9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wrapText="1"/>
      <protection locked="0"/>
    </xf>
    <xf numFmtId="0" fontId="8" fillId="0" borderId="12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top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top" wrapText="1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3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3" fillId="0" borderId="2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21" xfId="0" applyNumberFormat="1" applyFont="1" applyFill="1" applyBorder="1" applyAlignment="1" applyProtection="1">
      <alignment horizontal="centerContinuous" vertical="center"/>
      <protection locked="0"/>
    </xf>
    <xf numFmtId="0" fontId="3" fillId="0" borderId="22" xfId="0" applyNumberFormat="1" applyFont="1" applyFill="1" applyBorder="1" applyAlignment="1" applyProtection="1">
      <alignment vertical="center" wrapText="1"/>
      <protection locked="0"/>
    </xf>
    <xf numFmtId="0" fontId="4" fillId="0" borderId="23" xfId="0" applyNumberFormat="1" applyFont="1" applyFill="1" applyBorder="1" applyAlignment="1" applyProtection="1">
      <alignment vertical="center" wrapText="1"/>
      <protection locked="0"/>
    </xf>
    <xf numFmtId="3" fontId="3" fillId="0" borderId="24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NumberFormat="1" applyFont="1" applyFill="1" applyBorder="1" applyAlignment="1" applyProtection="1">
      <alignment vertical="center" wrapText="1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26" xfId="0" applyNumberFormat="1" applyFont="1" applyFill="1" applyBorder="1" applyAlignment="1" applyProtection="1">
      <alignment horizontal="right" vertical="center"/>
      <protection locked="0"/>
    </xf>
    <xf numFmtId="0" fontId="13" fillId="0" borderId="8" xfId="0" applyNumberFormat="1" applyFont="1" applyFill="1" applyBorder="1" applyAlignment="1" applyProtection="1">
      <alignment horizontal="centerContinuous" vertical="center"/>
      <protection locked="0"/>
    </xf>
    <xf numFmtId="0" fontId="13" fillId="0" borderId="23" xfId="0" applyNumberFormat="1" applyFont="1" applyFill="1" applyBorder="1" applyAlignment="1" applyProtection="1">
      <alignment vertical="center" wrapText="1"/>
      <protection locked="0"/>
    </xf>
    <xf numFmtId="3" fontId="13" fillId="0" borderId="27" xfId="0" applyNumberFormat="1" applyFont="1" applyFill="1" applyBorder="1" applyAlignment="1" applyProtection="1">
      <alignment horizontal="right" vertical="center"/>
      <protection locked="0"/>
    </xf>
    <xf numFmtId="3" fontId="13" fillId="0" borderId="28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64" fontId="4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right" vertical="center"/>
      <protection locked="0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29" xfId="0" applyNumberFormat="1" applyFont="1" applyFill="1" applyBorder="1" applyAlignment="1" applyProtection="1">
      <alignment horizontal="centerContinuous" vertical="center"/>
      <protection locked="0"/>
    </xf>
    <xf numFmtId="0" fontId="4" fillId="0" borderId="30" xfId="0" applyNumberFormat="1" applyFont="1" applyFill="1" applyBorder="1" applyAlignment="1" applyProtection="1">
      <alignment vertical="center" wrapText="1"/>
      <protection locked="0"/>
    </xf>
    <xf numFmtId="164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4" fillId="0" borderId="32" xfId="0" applyNumberFormat="1" applyFont="1" applyFill="1" applyBorder="1" applyAlignment="1" applyProtection="1">
      <alignment horizontal="right" vertical="center"/>
      <protection locked="0"/>
    </xf>
    <xf numFmtId="164" fontId="3" fillId="0" borderId="30" xfId="0" applyNumberFormat="1" applyFont="1" applyFill="1" applyBorder="1" applyAlignment="1" applyProtection="1">
      <alignment horizontal="center" vertical="center"/>
      <protection locked="0"/>
    </xf>
    <xf numFmtId="3" fontId="3" fillId="0" borderId="31" xfId="0" applyNumberFormat="1" applyFont="1" applyFill="1" applyBorder="1" applyAlignment="1" applyProtection="1">
      <alignment horizontal="right" vertical="center"/>
      <protection locked="0"/>
    </xf>
    <xf numFmtId="3" fontId="3" fillId="0" borderId="32" xfId="0" applyNumberFormat="1" applyFont="1" applyFill="1" applyBorder="1" applyAlignment="1" applyProtection="1">
      <alignment horizontal="right" vertical="center"/>
      <protection locked="0"/>
    </xf>
    <xf numFmtId="0" fontId="14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3" fontId="14" fillId="0" borderId="27" xfId="0" applyNumberFormat="1" applyFont="1" applyFill="1" applyBorder="1" applyAlignment="1" applyProtection="1">
      <alignment horizontal="right" vertical="center"/>
      <protection locked="0"/>
    </xf>
    <xf numFmtId="3" fontId="14" fillId="0" borderId="28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0" fontId="14" fillId="0" borderId="23" xfId="0" applyNumberFormat="1" applyFont="1" applyFill="1" applyBorder="1" applyAlignment="1" applyProtection="1">
      <alignment vertical="center" wrapText="1"/>
      <protection locked="0"/>
    </xf>
    <xf numFmtId="164" fontId="5" fillId="0" borderId="4" xfId="18" applyNumberFormat="1" applyFont="1" applyFill="1" applyBorder="1" applyAlignment="1" applyProtection="1">
      <alignment vertical="center" wrapText="1"/>
      <protection locked="0"/>
    </xf>
    <xf numFmtId="3" fontId="3" fillId="0" borderId="34" xfId="0" applyNumberFormat="1" applyFont="1" applyFill="1" applyBorder="1" applyAlignment="1" applyProtection="1">
      <alignment horizontal="right" vertical="center"/>
      <protection locked="0"/>
    </xf>
    <xf numFmtId="164" fontId="3" fillId="0" borderId="35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right" vertical="center"/>
      <protection locked="0"/>
    </xf>
    <xf numFmtId="3" fontId="3" fillId="0" borderId="37" xfId="0" applyNumberFormat="1" applyFont="1" applyFill="1" applyBorder="1" applyAlignment="1" applyProtection="1">
      <alignment horizontal="right" vertical="center"/>
      <protection locked="0"/>
    </xf>
    <xf numFmtId="0" fontId="4" fillId="0" borderId="38" xfId="0" applyNumberFormat="1" applyFont="1" applyFill="1" applyBorder="1" applyAlignment="1" applyProtection="1">
      <alignment vertical="center" wrapText="1"/>
      <protection locked="0"/>
    </xf>
    <xf numFmtId="3" fontId="4" fillId="0" borderId="39" xfId="0" applyNumberFormat="1" applyFont="1" applyFill="1" applyBorder="1" applyAlignment="1" applyProtection="1">
      <alignment horizontal="right" vertical="center"/>
      <protection locked="0"/>
    </xf>
    <xf numFmtId="3" fontId="4" fillId="0" borderId="40" xfId="0" applyNumberFormat="1" applyFont="1" applyFill="1" applyBorder="1" applyAlignment="1" applyProtection="1">
      <alignment horizontal="right" vertical="center"/>
      <protection locked="0"/>
    </xf>
    <xf numFmtId="164" fontId="13" fillId="0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1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42" xfId="0" applyNumberFormat="1" applyFont="1" applyFill="1" applyBorder="1" applyAlignment="1" applyProtection="1">
      <alignment horizontal="centerContinuous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49" fontId="4" fillId="0" borderId="8" xfId="0" applyNumberFormat="1" applyFont="1" applyFill="1" applyBorder="1" applyAlignment="1" applyProtection="1">
      <alignment horizontal="centerContinuous" vertical="center"/>
      <protection locked="0"/>
    </xf>
    <xf numFmtId="0" fontId="3" fillId="0" borderId="43" xfId="0" applyNumberFormat="1" applyFont="1" applyFill="1" applyBorder="1" applyAlignment="1" applyProtection="1">
      <alignment vertical="center" wrapText="1"/>
      <protection locked="0"/>
    </xf>
    <xf numFmtId="164" fontId="3" fillId="0" borderId="20" xfId="0" applyNumberFormat="1" applyFont="1" applyFill="1" applyBorder="1" applyAlignment="1" applyProtection="1">
      <alignment horizontal="center" vertical="center"/>
      <protection locked="0"/>
    </xf>
    <xf numFmtId="164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23" xfId="0" applyNumberFormat="1" applyFont="1" applyFill="1" applyBorder="1" applyAlignment="1" applyProtection="1">
      <alignment horizontal="center" vertical="center"/>
      <protection locked="0"/>
    </xf>
    <xf numFmtId="164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45" xfId="0" applyNumberFormat="1" applyFont="1" applyFill="1" applyBorder="1" applyAlignment="1" applyProtection="1">
      <alignment horizontal="centerContinuous" vertical="center"/>
      <protection locked="0"/>
    </xf>
    <xf numFmtId="0" fontId="3" fillId="0" borderId="38" xfId="0" applyNumberFormat="1" applyFont="1" applyFill="1" applyBorder="1" applyAlignment="1" applyProtection="1">
      <alignment vertical="center" wrapText="1"/>
      <protection locked="0"/>
    </xf>
    <xf numFmtId="49" fontId="3" fillId="0" borderId="46" xfId="0" applyNumberFormat="1" applyFont="1" applyFill="1" applyBorder="1" applyAlignment="1" applyProtection="1">
      <alignment horizontal="centerContinuous" vertical="center"/>
      <protection locked="0"/>
    </xf>
    <xf numFmtId="0" fontId="3" fillId="0" borderId="24" xfId="0" applyFont="1" applyBorder="1" applyAlignment="1">
      <alignment horizontal="center" vertical="center"/>
    </xf>
    <xf numFmtId="3" fontId="3" fillId="0" borderId="4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45" xfId="0" applyNumberFormat="1" applyFont="1" applyFill="1" applyBorder="1" applyAlignment="1" applyProtection="1">
      <alignment horizontal="centerContinuous" vertical="center"/>
      <protection locked="0"/>
    </xf>
    <xf numFmtId="0" fontId="3" fillId="0" borderId="30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3" fontId="4" fillId="0" borderId="49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3" fontId="4" fillId="0" borderId="52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3" fontId="15" fillId="0" borderId="24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54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55" xfId="0" applyFont="1" applyBorder="1" applyAlignment="1">
      <alignment horizontal="center" vertical="center"/>
    </xf>
    <xf numFmtId="0" fontId="12" fillId="0" borderId="56" xfId="0" applyNumberFormat="1" applyFont="1" applyFill="1" applyBorder="1" applyAlignment="1" applyProtection="1">
      <alignment horizontal="center" vertical="center"/>
      <protection locked="0"/>
    </xf>
    <xf numFmtId="164" fontId="4" fillId="0" borderId="23" xfId="0" applyNumberFormat="1" applyFont="1" applyFill="1" applyBorder="1" applyAlignment="1" applyProtection="1">
      <alignment horizontal="center" vertical="center"/>
      <protection locked="0"/>
    </xf>
    <xf numFmtId="164" fontId="4" fillId="0" borderId="38" xfId="0" applyNumberFormat="1" applyFont="1" applyFill="1" applyBorder="1" applyAlignment="1" applyProtection="1">
      <alignment horizontal="center" vertical="center"/>
      <protection locked="0"/>
    </xf>
    <xf numFmtId="164" fontId="14" fillId="0" borderId="23" xfId="0" applyNumberFormat="1" applyFont="1" applyFill="1" applyBorder="1" applyAlignment="1" applyProtection="1">
      <alignment horizontal="center" vertical="center"/>
      <protection locked="0"/>
    </xf>
    <xf numFmtId="164" fontId="13" fillId="0" borderId="23" xfId="0" applyNumberFormat="1" applyFont="1" applyFill="1" applyBorder="1" applyAlignment="1" applyProtection="1">
      <alignment horizontal="center" vertical="center"/>
      <protection locked="0"/>
    </xf>
    <xf numFmtId="164" fontId="3" fillId="0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55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horizontal="right" vertical="center"/>
      <protection locked="0"/>
    </xf>
    <xf numFmtId="3" fontId="4" fillId="0" borderId="55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3" fontId="8" fillId="0" borderId="20" xfId="0" applyNumberFormat="1" applyFont="1" applyBorder="1" applyAlignment="1">
      <alignment vertical="center"/>
    </xf>
    <xf numFmtId="0" fontId="8" fillId="0" borderId="58" xfId="0" applyNumberFormat="1" applyFont="1" applyFill="1" applyBorder="1" applyAlignment="1" applyProtection="1">
      <alignment horizontal="centerContinuous" vertical="center" wrapText="1"/>
      <protection locked="0"/>
    </xf>
    <xf numFmtId="3" fontId="3" fillId="0" borderId="4" xfId="0" applyNumberFormat="1" applyFont="1" applyFill="1" applyBorder="1" applyAlignment="1" applyProtection="1">
      <alignment horizontal="right" vertical="center"/>
      <protection locked="0"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vertical="center"/>
    </xf>
    <xf numFmtId="0" fontId="14" fillId="0" borderId="0" xfId="0" applyNumberFormat="1" applyFont="1" applyFill="1" applyBorder="1" applyAlignment="1" applyProtection="1">
      <alignment vertical="center" wrapText="1"/>
      <protection locked="0"/>
    </xf>
    <xf numFmtId="3" fontId="17" fillId="0" borderId="9" xfId="0" applyNumberFormat="1" applyFont="1" applyBorder="1" applyAlignment="1">
      <alignment horizontal="left" vertical="center" wrapText="1"/>
    </xf>
    <xf numFmtId="3" fontId="3" fillId="0" borderId="27" xfId="0" applyNumberFormat="1" applyFont="1" applyFill="1" applyBorder="1" applyAlignment="1" applyProtection="1">
      <alignment horizontal="right" vertical="center"/>
      <protection locked="0"/>
    </xf>
    <xf numFmtId="0" fontId="18" fillId="0" borderId="9" xfId="0" applyFont="1" applyBorder="1" applyAlignment="1">
      <alignment horizontal="left" vertical="center" wrapText="1"/>
    </xf>
    <xf numFmtId="0" fontId="15" fillId="0" borderId="24" xfId="0" applyFon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3" fillId="0" borderId="59" xfId="0" applyNumberFormat="1" applyFont="1" applyFill="1" applyBorder="1" applyAlignment="1" applyProtection="1">
      <alignment horizontal="center" vertical="center"/>
      <protection locked="0"/>
    </xf>
    <xf numFmtId="0" fontId="3" fillId="0" borderId="57" xfId="0" applyNumberFormat="1" applyFont="1" applyFill="1" applyBorder="1" applyAlignment="1" applyProtection="1">
      <alignment horizontal="left" vertical="center"/>
      <protection locked="0"/>
    </xf>
    <xf numFmtId="0" fontId="3" fillId="0" borderId="51" xfId="0" applyNumberFormat="1" applyFont="1" applyFill="1" applyBorder="1" applyAlignment="1" applyProtection="1">
      <alignment horizontal="center" vertical="center"/>
      <protection locked="0"/>
    </xf>
    <xf numFmtId="0" fontId="3" fillId="0" borderId="57" xfId="0" applyNumberFormat="1" applyFont="1" applyFill="1" applyBorder="1" applyAlignment="1" applyProtection="1">
      <alignment horizontal="center" vertical="center"/>
      <protection locked="0"/>
    </xf>
    <xf numFmtId="0" fontId="4" fillId="0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57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55" xfId="0" applyNumberFormat="1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horizontal="right" vertical="center"/>
      <protection locked="0"/>
    </xf>
    <xf numFmtId="3" fontId="3" fillId="0" borderId="40" xfId="0" applyNumberFormat="1" applyFont="1" applyFill="1" applyBorder="1" applyAlignment="1" applyProtection="1">
      <alignment horizontal="right" vertical="center"/>
      <protection locked="0"/>
    </xf>
    <xf numFmtId="1" fontId="5" fillId="0" borderId="6" xfId="0" applyNumberFormat="1" applyFont="1" applyFill="1" applyBorder="1" applyAlignment="1" applyProtection="1">
      <alignment horizontal="centerContinuous" vertical="center"/>
      <protection locked="0"/>
    </xf>
    <xf numFmtId="0" fontId="4" fillId="0" borderId="41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3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NumberFormat="1" applyFont="1" applyFill="1" applyBorder="1" applyAlignment="1" applyProtection="1">
      <alignment horizontal="centerContinuous" vertical="center"/>
      <protection locked="0"/>
    </xf>
    <xf numFmtId="3" fontId="8" fillId="0" borderId="34" xfId="0" applyNumberFormat="1" applyFont="1" applyBorder="1" applyAlignment="1">
      <alignment vertical="center"/>
    </xf>
    <xf numFmtId="164" fontId="3" fillId="0" borderId="60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3" fontId="4" fillId="0" borderId="4" xfId="0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right" vertical="center"/>
      <protection locked="0"/>
    </xf>
    <xf numFmtId="3" fontId="4" fillId="0" borderId="48" xfId="0" applyNumberFormat="1" applyFont="1" applyFill="1" applyBorder="1" applyAlignment="1" applyProtection="1">
      <alignment horizontal="right" vertical="center"/>
      <protection locked="0"/>
    </xf>
    <xf numFmtId="3" fontId="3" fillId="0" borderId="48" xfId="0" applyNumberFormat="1" applyFont="1" applyFill="1" applyBorder="1" applyAlignment="1" applyProtection="1">
      <alignment horizontal="right" vertical="center"/>
      <protection locked="0"/>
    </xf>
    <xf numFmtId="3" fontId="15" fillId="0" borderId="34" xfId="0" applyNumberFormat="1" applyFont="1" applyBorder="1" applyAlignment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NumberFormat="1" applyFont="1" applyFill="1" applyBorder="1" applyAlignment="1" applyProtection="1">
      <alignment horizontal="centerContinuous" vertical="center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2" xfId="0" applyNumberFormat="1" applyFont="1" applyFill="1" applyBorder="1" applyAlignment="1" applyProtection="1">
      <alignment horizontal="right" vertical="center"/>
      <protection locked="0"/>
    </xf>
    <xf numFmtId="3" fontId="14" fillId="0" borderId="9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4" fillId="0" borderId="23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NumberFormat="1" applyFont="1" applyFill="1" applyBorder="1" applyAlignment="1" applyProtection="1">
      <alignment vertical="center" wrapText="1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right" vertical="center"/>
      <protection locked="0"/>
    </xf>
    <xf numFmtId="164" fontId="4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left" vertical="center" wrapText="1"/>
    </xf>
    <xf numFmtId="164" fontId="4" fillId="0" borderId="39" xfId="0" applyNumberFormat="1" applyFont="1" applyFill="1" applyBorder="1" applyAlignment="1" applyProtection="1">
      <alignment horizontal="center" vertical="center"/>
      <protection locked="0"/>
    </xf>
    <xf numFmtId="3" fontId="1" fillId="0" borderId="53" xfId="0" applyNumberFormat="1" applyFont="1" applyFill="1" applyBorder="1" applyAlignment="1" applyProtection="1">
      <alignment horizontal="right" vertical="center"/>
      <protection locked="0"/>
    </xf>
    <xf numFmtId="3" fontId="4" fillId="0" borderId="57" xfId="0" applyNumberFormat="1" applyFont="1" applyFill="1" applyBorder="1" applyAlignment="1" applyProtection="1">
      <alignment horizontal="right" vertical="center"/>
      <protection locked="0"/>
    </xf>
    <xf numFmtId="0" fontId="3" fillId="0" borderId="44" xfId="0" applyNumberFormat="1" applyFont="1" applyFill="1" applyBorder="1" applyAlignment="1" applyProtection="1">
      <alignment horizontal="centerContinuous" vertical="center"/>
      <protection locked="0"/>
    </xf>
    <xf numFmtId="3" fontId="3" fillId="0" borderId="60" xfId="0" applyNumberFormat="1" applyFont="1" applyFill="1" applyBorder="1" applyAlignment="1" applyProtection="1">
      <alignment horizontal="right" vertical="center"/>
      <protection locked="0"/>
    </xf>
    <xf numFmtId="3" fontId="3" fillId="0" borderId="62" xfId="0" applyNumberFormat="1" applyFont="1" applyFill="1" applyBorder="1" applyAlignment="1" applyProtection="1">
      <alignment horizontal="right" vertical="center"/>
      <protection locked="0"/>
    </xf>
    <xf numFmtId="3" fontId="3" fillId="0" borderId="30" xfId="0" applyNumberFormat="1" applyFont="1" applyFill="1" applyBorder="1" applyAlignment="1" applyProtection="1">
      <alignment horizontal="right" vertical="center"/>
      <protection locked="0"/>
    </xf>
    <xf numFmtId="0" fontId="4" fillId="0" borderId="63" xfId="0" applyNumberFormat="1" applyFont="1" applyFill="1" applyBorder="1" applyAlignment="1" applyProtection="1">
      <alignment horizontal="centerContinuous" vertical="center"/>
      <protection locked="0"/>
    </xf>
    <xf numFmtId="0" fontId="2" fillId="0" borderId="4" xfId="0" applyFont="1" applyBorder="1" applyAlignment="1">
      <alignment horizontal="left" vertical="center" wrapText="1"/>
    </xf>
    <xf numFmtId="49" fontId="3" fillId="0" borderId="64" xfId="0" applyNumberFormat="1" applyFont="1" applyFill="1" applyBorder="1" applyAlignment="1" applyProtection="1">
      <alignment horizontal="centerContinuous" vertical="center"/>
      <protection locked="0"/>
    </xf>
    <xf numFmtId="0" fontId="3" fillId="0" borderId="17" xfId="0" applyNumberFormat="1" applyFont="1" applyFill="1" applyBorder="1" applyAlignment="1" applyProtection="1">
      <alignment vertical="center" wrapTex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3" fillId="0" borderId="65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0" fontId="3" fillId="0" borderId="64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17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45" xfId="0" applyNumberFormat="1" applyFont="1" applyFill="1" applyBorder="1" applyAlignment="1" applyProtection="1">
      <alignment horizontal="centerContinuous" vertical="center"/>
      <protection locked="0"/>
    </xf>
    <xf numFmtId="0" fontId="2" fillId="0" borderId="30" xfId="0" applyFont="1" applyBorder="1" applyAlignment="1">
      <alignment horizontal="left" vertical="center" wrapText="1"/>
    </xf>
    <xf numFmtId="3" fontId="1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67" xfId="0" applyNumberFormat="1" applyFont="1" applyFill="1" applyBorder="1" applyAlignment="1" applyProtection="1">
      <alignment horizontal="centerContinuous" vertical="center"/>
      <protection locked="0"/>
    </xf>
    <xf numFmtId="0" fontId="3" fillId="0" borderId="68" xfId="0" applyNumberFormat="1" applyFont="1" applyFill="1" applyBorder="1" applyAlignment="1" applyProtection="1">
      <alignment vertical="center" wrapText="1"/>
      <protection locked="0"/>
    </xf>
    <xf numFmtId="164" fontId="3" fillId="0" borderId="69" xfId="0" applyNumberFormat="1" applyFont="1" applyFill="1" applyBorder="1" applyAlignment="1" applyProtection="1">
      <alignment horizontal="center" vertical="center"/>
      <protection locked="0"/>
    </xf>
    <xf numFmtId="3" fontId="3" fillId="0" borderId="70" xfId="0" applyNumberFormat="1" applyFont="1" applyFill="1" applyBorder="1" applyAlignment="1" applyProtection="1">
      <alignment horizontal="right" vertical="center"/>
      <protection locked="0"/>
    </xf>
    <xf numFmtId="0" fontId="3" fillId="0" borderId="47" xfId="0" applyNumberFormat="1" applyFont="1" applyFill="1" applyBorder="1" applyAlignment="1" applyProtection="1">
      <alignment vertical="center" wrapText="1"/>
      <protection locked="0"/>
    </xf>
    <xf numFmtId="0" fontId="4" fillId="0" borderId="49" xfId="0" applyNumberFormat="1" applyFont="1" applyFill="1" applyBorder="1" applyAlignment="1" applyProtection="1">
      <alignment vertical="center" wrapText="1"/>
      <protection locked="0"/>
    </xf>
    <xf numFmtId="164" fontId="4" fillId="0" borderId="55" xfId="0" applyNumberFormat="1" applyFont="1" applyFill="1" applyBorder="1" applyAlignment="1" applyProtection="1">
      <alignment horizontal="center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0" fontId="4" fillId="0" borderId="59" xfId="0" applyNumberFormat="1" applyFont="1" applyFill="1" applyBorder="1" applyAlignment="1" applyProtection="1">
      <alignment horizontal="centerContinuous" vertical="center"/>
      <protection locked="0"/>
    </xf>
    <xf numFmtId="0" fontId="4" fillId="0" borderId="57" xfId="0" applyNumberFormat="1" applyFont="1" applyFill="1" applyBorder="1" applyAlignment="1" applyProtection="1">
      <alignment vertical="center" wrapText="1"/>
      <protection locked="0"/>
    </xf>
    <xf numFmtId="164" fontId="3" fillId="0" borderId="51" xfId="0" applyNumberFormat="1" applyFont="1" applyFill="1" applyBorder="1" applyAlignment="1" applyProtection="1">
      <alignment horizontal="center" vertical="center"/>
      <protection locked="0"/>
    </xf>
    <xf numFmtId="164" fontId="3" fillId="0" borderId="57" xfId="0" applyNumberFormat="1" applyFont="1" applyFill="1" applyBorder="1" applyAlignment="1" applyProtection="1">
      <alignment horizontal="center" vertical="center"/>
      <protection locked="0"/>
    </xf>
    <xf numFmtId="3" fontId="4" fillId="0" borderId="53" xfId="0" applyNumberFormat="1" applyFont="1" applyFill="1" applyBorder="1" applyAlignment="1" applyProtection="1">
      <alignment horizontal="right" vertical="center"/>
      <protection locked="0"/>
    </xf>
    <xf numFmtId="0" fontId="4" fillId="0" borderId="55" xfId="0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selection activeCell="F5" sqref="F5"/>
    </sheetView>
  </sheetViews>
  <sheetFormatPr defaultColWidth="9.00390625" defaultRowHeight="12.75"/>
  <cols>
    <col min="1" max="1" width="7.875" style="13" customWidth="1"/>
    <col min="2" max="2" width="36.875" style="13" customWidth="1"/>
    <col min="3" max="3" width="6.875" style="13" customWidth="1"/>
    <col min="4" max="4" width="9.875" style="13" hidden="1" customWidth="1"/>
    <col min="5" max="5" width="12.75390625" style="13" hidden="1" customWidth="1"/>
    <col min="6" max="6" width="16.125" style="13" customWidth="1"/>
    <col min="7" max="7" width="16.00390625" style="13" customWidth="1"/>
    <col min="8" max="16384" width="10.00390625" style="13" customWidth="1"/>
  </cols>
  <sheetData>
    <row r="1" ht="12.75" customHeight="1">
      <c r="F1" s="1" t="s">
        <v>15</v>
      </c>
    </row>
    <row r="2" spans="1:6" ht="12.75" customHeight="1">
      <c r="A2" s="14"/>
      <c r="B2" s="15"/>
      <c r="C2" s="16"/>
      <c r="D2" s="16"/>
      <c r="F2" s="2" t="s">
        <v>101</v>
      </c>
    </row>
    <row r="3" spans="1:6" ht="12.75" customHeight="1">
      <c r="A3" s="14"/>
      <c r="B3" s="15"/>
      <c r="C3" s="16"/>
      <c r="D3" s="16"/>
      <c r="F3" s="2" t="s">
        <v>0</v>
      </c>
    </row>
    <row r="4" spans="1:6" ht="12.75" customHeight="1">
      <c r="A4" s="14"/>
      <c r="B4" s="15"/>
      <c r="C4" s="16"/>
      <c r="D4" s="16"/>
      <c r="F4" s="2" t="s">
        <v>102</v>
      </c>
    </row>
    <row r="5" spans="1:5" ht="26.25" customHeight="1">
      <c r="A5" s="14"/>
      <c r="C5" s="16"/>
      <c r="D5" s="16"/>
      <c r="E5" s="2"/>
    </row>
    <row r="6" spans="1:7" s="20" customFormat="1" ht="19.5" customHeight="1">
      <c r="A6" s="17" t="s">
        <v>63</v>
      </c>
      <c r="B6" s="182"/>
      <c r="C6" s="183"/>
      <c r="D6" s="183"/>
      <c r="E6" s="182"/>
      <c r="F6" s="182"/>
      <c r="G6" s="182"/>
    </row>
    <row r="7" spans="1:7" s="20" customFormat="1" ht="18" customHeight="1">
      <c r="A7" s="161" t="s">
        <v>68</v>
      </c>
      <c r="B7" s="182"/>
      <c r="C7" s="183"/>
      <c r="D7" s="183"/>
      <c r="E7" s="182"/>
      <c r="F7" s="184"/>
      <c r="G7" s="182"/>
    </row>
    <row r="8" spans="1:7" s="20" customFormat="1" ht="29.25" customHeight="1" thickBot="1">
      <c r="A8" s="17"/>
      <c r="B8" s="15"/>
      <c r="C8" s="18"/>
      <c r="D8" s="18"/>
      <c r="F8" s="21"/>
      <c r="G8" s="21" t="s">
        <v>1</v>
      </c>
    </row>
    <row r="9" spans="1:7" s="27" customFormat="1" ht="30" customHeight="1">
      <c r="A9" s="22" t="s">
        <v>2</v>
      </c>
      <c r="B9" s="23" t="s">
        <v>3</v>
      </c>
      <c r="C9" s="24" t="s">
        <v>4</v>
      </c>
      <c r="D9" s="119" t="s">
        <v>5</v>
      </c>
      <c r="E9" s="135" t="s">
        <v>5</v>
      </c>
      <c r="F9" s="25" t="s">
        <v>6</v>
      </c>
      <c r="G9" s="26"/>
    </row>
    <row r="10" spans="1:7" s="27" customFormat="1" ht="14.25" customHeight="1">
      <c r="A10" s="28" t="s">
        <v>7</v>
      </c>
      <c r="B10" s="29"/>
      <c r="C10" s="30" t="s">
        <v>8</v>
      </c>
      <c r="D10" s="120" t="s">
        <v>9</v>
      </c>
      <c r="E10" s="146" t="s">
        <v>9</v>
      </c>
      <c r="F10" s="31" t="s">
        <v>16</v>
      </c>
      <c r="G10" s="32" t="s">
        <v>9</v>
      </c>
    </row>
    <row r="11" spans="1:7" s="37" customFormat="1" ht="11.25" customHeight="1" thickBot="1">
      <c r="A11" s="33">
        <v>1</v>
      </c>
      <c r="B11" s="34">
        <v>2</v>
      </c>
      <c r="C11" s="34">
        <v>3</v>
      </c>
      <c r="D11" s="121">
        <v>4</v>
      </c>
      <c r="E11" s="34">
        <v>4</v>
      </c>
      <c r="F11" s="35">
        <v>5</v>
      </c>
      <c r="G11" s="36">
        <v>6</v>
      </c>
    </row>
    <row r="12" spans="1:7" s="39" customFormat="1" ht="27" customHeight="1" thickBot="1" thickTop="1">
      <c r="A12" s="147">
        <v>630</v>
      </c>
      <c r="B12" s="148" t="s">
        <v>69</v>
      </c>
      <c r="C12" s="149" t="s">
        <v>14</v>
      </c>
      <c r="D12" s="150"/>
      <c r="E12" s="149"/>
      <c r="F12" s="157">
        <f>F13</f>
        <v>7500</v>
      </c>
      <c r="G12" s="158">
        <f>G13</f>
        <v>7500</v>
      </c>
    </row>
    <row r="13" spans="1:7" s="55" customFormat="1" ht="29.25" thickTop="1">
      <c r="A13" s="159">
        <v>63003</v>
      </c>
      <c r="B13" s="72" t="s">
        <v>70</v>
      </c>
      <c r="C13" s="153"/>
      <c r="D13" s="154"/>
      <c r="E13" s="153"/>
      <c r="F13" s="142">
        <f>SUM(F14:F15)</f>
        <v>7500</v>
      </c>
      <c r="G13" s="70">
        <f>SUM(G14:G15)</f>
        <v>7500</v>
      </c>
    </row>
    <row r="14" spans="1:7" s="55" customFormat="1" ht="15">
      <c r="A14" s="84">
        <v>4210</v>
      </c>
      <c r="B14" s="160" t="s">
        <v>67</v>
      </c>
      <c r="C14" s="155"/>
      <c r="D14" s="156"/>
      <c r="E14" s="155"/>
      <c r="F14" s="82">
        <f>4500+3000</f>
        <v>7500</v>
      </c>
      <c r="G14" s="85"/>
    </row>
    <row r="15" spans="1:7" s="55" customFormat="1" ht="15.75" thickBot="1">
      <c r="A15" s="56">
        <v>4300</v>
      </c>
      <c r="B15" s="77" t="s">
        <v>10</v>
      </c>
      <c r="C15" s="151"/>
      <c r="D15" s="152"/>
      <c r="E15" s="151"/>
      <c r="F15" s="78"/>
      <c r="G15" s="79">
        <f>4500+3000</f>
        <v>7500</v>
      </c>
    </row>
    <row r="16" spans="1:7" s="55" customFormat="1" ht="29.25" customHeight="1" thickBot="1" thickTop="1">
      <c r="A16" s="3">
        <v>700</v>
      </c>
      <c r="B16" s="4" t="s">
        <v>92</v>
      </c>
      <c r="C16" s="149" t="s">
        <v>100</v>
      </c>
      <c r="D16" s="152"/>
      <c r="E16" s="151"/>
      <c r="F16" s="157">
        <f>F17+F19</f>
        <v>227520</v>
      </c>
      <c r="G16" s="158">
        <f>G17+G19</f>
        <v>227520</v>
      </c>
    </row>
    <row r="17" spans="1:7" s="55" customFormat="1" ht="29.25" thickTop="1">
      <c r="A17" s="166">
        <v>70005</v>
      </c>
      <c r="B17" s="169" t="s">
        <v>93</v>
      </c>
      <c r="C17" s="176" t="s">
        <v>94</v>
      </c>
      <c r="D17" s="154"/>
      <c r="E17" s="153"/>
      <c r="F17" s="142">
        <f>F18</f>
        <v>227520</v>
      </c>
      <c r="G17" s="54"/>
    </row>
    <row r="18" spans="1:7" s="55" customFormat="1" ht="30">
      <c r="A18" s="11">
        <v>6060</v>
      </c>
      <c r="B18" s="12" t="s">
        <v>96</v>
      </c>
      <c r="C18" s="177"/>
      <c r="D18" s="170"/>
      <c r="E18" s="170"/>
      <c r="F18" s="171">
        <f>227516+4</f>
        <v>227520</v>
      </c>
      <c r="G18" s="172"/>
    </row>
    <row r="19" spans="1:7" s="55" customFormat="1" ht="24" customHeight="1">
      <c r="A19" s="9">
        <v>70095</v>
      </c>
      <c r="B19" s="44" t="s">
        <v>12</v>
      </c>
      <c r="C19" s="177" t="s">
        <v>95</v>
      </c>
      <c r="D19" s="170"/>
      <c r="E19" s="170"/>
      <c r="F19" s="171"/>
      <c r="G19" s="69">
        <f>SUM(G20:G22)</f>
        <v>227520</v>
      </c>
    </row>
    <row r="20" spans="1:7" s="55" customFormat="1" ht="15.75" customHeight="1">
      <c r="A20" s="11">
        <v>4580</v>
      </c>
      <c r="B20" s="12" t="s">
        <v>97</v>
      </c>
      <c r="C20" s="153"/>
      <c r="D20" s="154"/>
      <c r="E20" s="153"/>
      <c r="F20" s="53"/>
      <c r="G20" s="54">
        <f>41536+2</f>
        <v>41538</v>
      </c>
    </row>
    <row r="21" spans="1:7" s="55" customFormat="1" ht="30">
      <c r="A21" s="11">
        <v>4610</v>
      </c>
      <c r="B21" s="42" t="s">
        <v>98</v>
      </c>
      <c r="C21" s="153"/>
      <c r="D21" s="154"/>
      <c r="E21" s="153"/>
      <c r="F21" s="53"/>
      <c r="G21" s="54">
        <f>18799+1</f>
        <v>18800</v>
      </c>
    </row>
    <row r="22" spans="1:7" s="55" customFormat="1" ht="30.75" thickBot="1">
      <c r="A22" s="11">
        <v>6050</v>
      </c>
      <c r="B22" s="42" t="s">
        <v>99</v>
      </c>
      <c r="C22" s="151"/>
      <c r="D22" s="152"/>
      <c r="E22" s="151"/>
      <c r="F22" s="78"/>
      <c r="G22" s="79">
        <f>167181+1</f>
        <v>167182</v>
      </c>
    </row>
    <row r="23" spans="1:7" s="39" customFormat="1" ht="24.75" customHeight="1" thickBot="1" thickTop="1">
      <c r="A23" s="3">
        <v>801</v>
      </c>
      <c r="B23" s="38" t="s">
        <v>21</v>
      </c>
      <c r="C23" s="5" t="s">
        <v>17</v>
      </c>
      <c r="D23" s="88"/>
      <c r="E23" s="5"/>
      <c r="F23" s="43">
        <f>F33+F24+F46</f>
        <v>51090</v>
      </c>
      <c r="G23" s="73">
        <f>G33+G24+G46</f>
        <v>51090</v>
      </c>
    </row>
    <row r="24" spans="1:7" s="39" customFormat="1" ht="17.25" customHeight="1" thickTop="1">
      <c r="A24" s="40">
        <v>80101</v>
      </c>
      <c r="B24" s="41" t="s">
        <v>22</v>
      </c>
      <c r="C24" s="74"/>
      <c r="D24" s="89"/>
      <c r="E24" s="74"/>
      <c r="F24" s="75">
        <f>SUM(F25:F32)</f>
        <v>8860</v>
      </c>
      <c r="G24" s="76">
        <f>SUM(G25:G32)</f>
        <v>8860</v>
      </c>
    </row>
    <row r="25" spans="1:7" s="55" customFormat="1" ht="15">
      <c r="A25" s="11">
        <v>4010</v>
      </c>
      <c r="B25" s="12" t="s">
        <v>13</v>
      </c>
      <c r="C25" s="52"/>
      <c r="D25" s="122"/>
      <c r="E25" s="52"/>
      <c r="F25" s="53"/>
      <c r="G25" s="54">
        <v>2860</v>
      </c>
    </row>
    <row r="26" spans="1:7" s="55" customFormat="1" ht="16.5" customHeight="1">
      <c r="A26" s="11">
        <v>4040</v>
      </c>
      <c r="B26" s="42" t="s">
        <v>23</v>
      </c>
      <c r="C26" s="52"/>
      <c r="D26" s="122"/>
      <c r="E26" s="52"/>
      <c r="F26" s="53">
        <v>3300</v>
      </c>
      <c r="G26" s="54"/>
    </row>
    <row r="27" spans="1:7" s="55" customFormat="1" ht="12.75" customHeight="1">
      <c r="A27" s="11">
        <v>4140</v>
      </c>
      <c r="B27" s="42" t="s">
        <v>71</v>
      </c>
      <c r="C27" s="52"/>
      <c r="D27" s="122"/>
      <c r="E27" s="52"/>
      <c r="F27" s="53"/>
      <c r="G27" s="54">
        <v>4900</v>
      </c>
    </row>
    <row r="28" spans="1:7" s="55" customFormat="1" ht="12.75" customHeight="1">
      <c r="A28" s="11">
        <v>4210</v>
      </c>
      <c r="B28" s="42" t="s">
        <v>67</v>
      </c>
      <c r="C28" s="52"/>
      <c r="D28" s="122"/>
      <c r="E28" s="52"/>
      <c r="F28" s="53">
        <v>460</v>
      </c>
      <c r="G28" s="54"/>
    </row>
    <row r="29" spans="1:7" s="55" customFormat="1" ht="30">
      <c r="A29" s="11">
        <v>4240</v>
      </c>
      <c r="B29" s="42" t="s">
        <v>74</v>
      </c>
      <c r="C29" s="52"/>
      <c r="D29" s="122"/>
      <c r="E29" s="52"/>
      <c r="F29" s="53">
        <v>3000</v>
      </c>
      <c r="G29" s="54"/>
    </row>
    <row r="30" spans="1:7" s="55" customFormat="1" ht="12.75" customHeight="1">
      <c r="A30" s="11">
        <v>4300</v>
      </c>
      <c r="B30" s="12" t="s">
        <v>10</v>
      </c>
      <c r="C30" s="52"/>
      <c r="D30" s="122"/>
      <c r="E30" s="52"/>
      <c r="F30" s="53">
        <v>1100</v>
      </c>
      <c r="G30" s="54"/>
    </row>
    <row r="31" spans="1:7" s="55" customFormat="1" ht="12.75" customHeight="1">
      <c r="A31" s="11">
        <v>4410</v>
      </c>
      <c r="B31" s="12" t="s">
        <v>73</v>
      </c>
      <c r="C31" s="52"/>
      <c r="D31" s="122"/>
      <c r="E31" s="52"/>
      <c r="F31" s="53">
        <v>1000</v>
      </c>
      <c r="G31" s="54"/>
    </row>
    <row r="32" spans="1:7" s="55" customFormat="1" ht="30">
      <c r="A32" s="56">
        <v>4570</v>
      </c>
      <c r="B32" s="57" t="s">
        <v>72</v>
      </c>
      <c r="C32" s="58"/>
      <c r="D32" s="123"/>
      <c r="E32" s="58"/>
      <c r="F32" s="59"/>
      <c r="G32" s="60">
        <v>1100</v>
      </c>
    </row>
    <row r="33" spans="1:7" s="55" customFormat="1" ht="21" customHeight="1">
      <c r="A33" s="9">
        <v>80110</v>
      </c>
      <c r="B33" s="10" t="s">
        <v>75</v>
      </c>
      <c r="C33" s="61"/>
      <c r="D33" s="92"/>
      <c r="E33" s="61"/>
      <c r="F33" s="62">
        <f>SUM(F34:F36)+F39</f>
        <v>7230</v>
      </c>
      <c r="G33" s="63">
        <f>SUM(G34:G36)+G39</f>
        <v>7230</v>
      </c>
    </row>
    <row r="34" spans="1:7" s="55" customFormat="1" ht="15" customHeight="1">
      <c r="A34" s="84">
        <v>4040</v>
      </c>
      <c r="B34" s="227" t="s">
        <v>23</v>
      </c>
      <c r="C34" s="189"/>
      <c r="D34" s="220"/>
      <c r="E34" s="189"/>
      <c r="F34" s="82">
        <v>7230</v>
      </c>
      <c r="G34" s="85"/>
    </row>
    <row r="35" spans="1:7" s="55" customFormat="1" ht="15" customHeight="1">
      <c r="A35" s="56">
        <v>4140</v>
      </c>
      <c r="B35" s="77" t="s">
        <v>71</v>
      </c>
      <c r="C35" s="58"/>
      <c r="D35" s="123"/>
      <c r="E35" s="58"/>
      <c r="F35" s="59"/>
      <c r="G35" s="60">
        <v>7230</v>
      </c>
    </row>
    <row r="36" spans="1:7" s="55" customFormat="1" ht="16.5" customHeight="1" hidden="1">
      <c r="A36" s="11">
        <v>4300</v>
      </c>
      <c r="B36" s="42" t="s">
        <v>10</v>
      </c>
      <c r="C36" s="52"/>
      <c r="D36" s="122"/>
      <c r="E36" s="52"/>
      <c r="F36" s="53">
        <f>SUM(F37:F38)</f>
        <v>0</v>
      </c>
      <c r="G36" s="54">
        <f>SUM(G37:G38)</f>
        <v>0</v>
      </c>
    </row>
    <row r="37" spans="1:7" s="68" customFormat="1" ht="12.75" hidden="1">
      <c r="A37" s="64"/>
      <c r="B37" s="71" t="s">
        <v>25</v>
      </c>
      <c r="C37" s="65"/>
      <c r="D37" s="124"/>
      <c r="E37" s="65"/>
      <c r="F37" s="66"/>
      <c r="G37" s="67"/>
    </row>
    <row r="38" spans="1:7" s="68" customFormat="1" ht="12.75" hidden="1">
      <c r="A38" s="64"/>
      <c r="B38" s="71" t="s">
        <v>26</v>
      </c>
      <c r="C38" s="65"/>
      <c r="D38" s="124"/>
      <c r="E38" s="65"/>
      <c r="F38" s="66"/>
      <c r="G38" s="67"/>
    </row>
    <row r="39" spans="1:7" s="51" customFormat="1" ht="30" customHeight="1" hidden="1">
      <c r="A39" s="47"/>
      <c r="B39" s="48" t="s">
        <v>27</v>
      </c>
      <c r="C39" s="80"/>
      <c r="D39" s="125"/>
      <c r="E39" s="80"/>
      <c r="F39" s="49">
        <f>SUM(F40:F42)</f>
        <v>0</v>
      </c>
      <c r="G39" s="50">
        <f>SUM(G40:G42)</f>
        <v>0</v>
      </c>
    </row>
    <row r="40" spans="1:7" s="55" customFormat="1" ht="14.25" customHeight="1" hidden="1">
      <c r="A40" s="11">
        <v>4170</v>
      </c>
      <c r="B40" s="42" t="s">
        <v>24</v>
      </c>
      <c r="C40" s="52"/>
      <c r="D40" s="122"/>
      <c r="E40" s="52"/>
      <c r="F40" s="53"/>
      <c r="G40" s="54"/>
    </row>
    <row r="41" spans="1:7" s="55" customFormat="1" ht="14.25" customHeight="1" hidden="1">
      <c r="A41" s="11">
        <v>4300</v>
      </c>
      <c r="B41" s="42" t="s">
        <v>10</v>
      </c>
      <c r="C41" s="52"/>
      <c r="D41" s="122"/>
      <c r="E41" s="52"/>
      <c r="F41" s="53"/>
      <c r="G41" s="54"/>
    </row>
    <row r="42" spans="1:7" s="55" customFormat="1" ht="14.25" customHeight="1" hidden="1">
      <c r="A42" s="11">
        <v>4350</v>
      </c>
      <c r="B42" s="12" t="s">
        <v>20</v>
      </c>
      <c r="C42" s="52"/>
      <c r="D42" s="122"/>
      <c r="E42" s="52"/>
      <c r="F42" s="53"/>
      <c r="G42" s="54"/>
    </row>
    <row r="43" spans="1:7" s="39" customFormat="1" ht="33" customHeight="1" hidden="1">
      <c r="A43" s="9">
        <v>85228</v>
      </c>
      <c r="B43" s="44" t="s">
        <v>29</v>
      </c>
      <c r="C43" s="7"/>
      <c r="D43" s="126"/>
      <c r="E43" s="7"/>
      <c r="F43" s="45">
        <f>SUM(F44:F45)</f>
        <v>0</v>
      </c>
      <c r="G43" s="46">
        <f>SUM(G44:G45)</f>
        <v>0</v>
      </c>
    </row>
    <row r="44" spans="1:7" s="55" customFormat="1" ht="16.5" customHeight="1" hidden="1">
      <c r="A44" s="11">
        <v>4170</v>
      </c>
      <c r="B44" s="42" t="s">
        <v>24</v>
      </c>
      <c r="C44" s="81"/>
      <c r="D44" s="127"/>
      <c r="E44" s="81"/>
      <c r="F44" s="82"/>
      <c r="G44" s="54"/>
    </row>
    <row r="45" spans="1:7" s="55" customFormat="1" ht="17.25" customHeight="1" hidden="1">
      <c r="A45" s="11">
        <v>4300</v>
      </c>
      <c r="B45" s="12" t="s">
        <v>10</v>
      </c>
      <c r="C45" s="83"/>
      <c r="D45" s="91"/>
      <c r="E45" s="83"/>
      <c r="F45" s="53"/>
      <c r="G45" s="54"/>
    </row>
    <row r="46" spans="1:7" s="39" customFormat="1" ht="15" customHeight="1">
      <c r="A46" s="9">
        <v>80195</v>
      </c>
      <c r="B46" s="44" t="s">
        <v>12</v>
      </c>
      <c r="C46" s="7"/>
      <c r="D46" s="128">
        <f>SUM(D47:D49)</f>
        <v>0</v>
      </c>
      <c r="E46" s="136"/>
      <c r="F46" s="45">
        <f>SUM(F47:F49)</f>
        <v>35000</v>
      </c>
      <c r="G46" s="46">
        <f>SUM(G47:G49)</f>
        <v>35000</v>
      </c>
    </row>
    <row r="47" spans="1:7" s="55" customFormat="1" ht="15">
      <c r="A47" s="86" t="s">
        <v>76</v>
      </c>
      <c r="B47" s="42" t="s">
        <v>77</v>
      </c>
      <c r="C47" s="81"/>
      <c r="D47" s="129"/>
      <c r="E47" s="137"/>
      <c r="F47" s="82">
        <v>30000</v>
      </c>
      <c r="G47" s="54">
        <v>30000</v>
      </c>
    </row>
    <row r="48" spans="1:7" s="55" customFormat="1" ht="15">
      <c r="A48" s="11">
        <v>4300</v>
      </c>
      <c r="B48" s="12" t="s">
        <v>10</v>
      </c>
      <c r="C48" s="83"/>
      <c r="D48" s="185"/>
      <c r="E48" s="179"/>
      <c r="F48" s="53">
        <v>5000</v>
      </c>
      <c r="G48" s="54"/>
    </row>
    <row r="49" spans="1:7" s="55" customFormat="1" ht="30.75" thickBot="1">
      <c r="A49" s="11">
        <v>6050</v>
      </c>
      <c r="B49" s="12" t="s">
        <v>78</v>
      </c>
      <c r="C49" s="83"/>
      <c r="D49" s="91"/>
      <c r="E49" s="83"/>
      <c r="F49" s="53"/>
      <c r="G49" s="54">
        <v>5000</v>
      </c>
    </row>
    <row r="50" spans="1:7" s="55" customFormat="1" ht="14.25" customHeight="1" hidden="1">
      <c r="A50" s="11"/>
      <c r="B50" s="140" t="s">
        <v>37</v>
      </c>
      <c r="C50" s="83"/>
      <c r="D50" s="91"/>
      <c r="E50" s="83"/>
      <c r="F50" s="53"/>
      <c r="G50" s="67"/>
    </row>
    <row r="51" spans="1:7" s="55" customFormat="1" ht="14.25" customHeight="1" hidden="1">
      <c r="A51" s="11"/>
      <c r="B51" s="141" t="s">
        <v>38</v>
      </c>
      <c r="C51" s="83"/>
      <c r="D51" s="91"/>
      <c r="E51" s="83"/>
      <c r="F51" s="53"/>
      <c r="G51" s="67"/>
    </row>
    <row r="52" spans="1:7" s="55" customFormat="1" ht="14.25" customHeight="1" hidden="1">
      <c r="A52" s="11"/>
      <c r="B52" s="141" t="s">
        <v>50</v>
      </c>
      <c r="C52" s="83"/>
      <c r="D52" s="91"/>
      <c r="E52" s="83"/>
      <c r="F52" s="53"/>
      <c r="G52" s="67"/>
    </row>
    <row r="53" spans="1:7" s="55" customFormat="1" ht="14.25" customHeight="1" hidden="1">
      <c r="A53" s="11"/>
      <c r="B53" s="141" t="s">
        <v>51</v>
      </c>
      <c r="C53" s="83"/>
      <c r="D53" s="91"/>
      <c r="E53" s="83"/>
      <c r="F53" s="53"/>
      <c r="G53" s="67"/>
    </row>
    <row r="54" spans="1:7" s="55" customFormat="1" ht="14.25" customHeight="1" hidden="1">
      <c r="A54" s="11"/>
      <c r="B54" s="141" t="s">
        <v>39</v>
      </c>
      <c r="C54" s="83"/>
      <c r="D54" s="91"/>
      <c r="E54" s="83"/>
      <c r="F54" s="53"/>
      <c r="G54" s="67"/>
    </row>
    <row r="55" spans="1:7" s="55" customFormat="1" ht="14.25" customHeight="1" hidden="1">
      <c r="A55" s="11"/>
      <c r="B55" s="141" t="s">
        <v>40</v>
      </c>
      <c r="C55" s="83"/>
      <c r="D55" s="91"/>
      <c r="E55" s="83"/>
      <c r="F55" s="53"/>
      <c r="G55" s="67"/>
    </row>
    <row r="56" spans="1:7" s="55" customFormat="1" ht="14.25" customHeight="1" hidden="1">
      <c r="A56" s="11"/>
      <c r="B56" s="141" t="s">
        <v>41</v>
      </c>
      <c r="C56" s="83"/>
      <c r="D56" s="91"/>
      <c r="E56" s="83"/>
      <c r="F56" s="53"/>
      <c r="G56" s="67"/>
    </row>
    <row r="57" spans="1:7" s="55" customFormat="1" ht="14.25" customHeight="1" hidden="1">
      <c r="A57" s="11"/>
      <c r="B57" s="141" t="s">
        <v>42</v>
      </c>
      <c r="C57" s="83"/>
      <c r="D57" s="91"/>
      <c r="E57" s="83"/>
      <c r="F57" s="53"/>
      <c r="G57" s="67"/>
    </row>
    <row r="58" spans="1:7" s="55" customFormat="1" ht="14.25" customHeight="1" hidden="1">
      <c r="A58" s="11"/>
      <c r="B58" s="141" t="s">
        <v>43</v>
      </c>
      <c r="C58" s="83"/>
      <c r="D58" s="91"/>
      <c r="E58" s="83"/>
      <c r="F58" s="53"/>
      <c r="G58" s="67"/>
    </row>
    <row r="59" spans="1:7" s="55" customFormat="1" ht="14.25" customHeight="1" hidden="1">
      <c r="A59" s="11"/>
      <c r="B59" s="141" t="s">
        <v>44</v>
      </c>
      <c r="C59" s="83"/>
      <c r="D59" s="91"/>
      <c r="E59" s="83"/>
      <c r="F59" s="53"/>
      <c r="G59" s="67"/>
    </row>
    <row r="60" spans="1:7" s="55" customFormat="1" ht="14.25" customHeight="1" hidden="1">
      <c r="A60" s="11"/>
      <c r="B60" s="141" t="s">
        <v>52</v>
      </c>
      <c r="C60" s="83"/>
      <c r="D60" s="91"/>
      <c r="E60" s="83"/>
      <c r="F60" s="53"/>
      <c r="G60" s="67"/>
    </row>
    <row r="61" spans="1:7" s="55" customFormat="1" ht="14.25" customHeight="1" hidden="1">
      <c r="A61" s="11"/>
      <c r="B61" s="141" t="s">
        <v>53</v>
      </c>
      <c r="C61" s="83"/>
      <c r="D61" s="91"/>
      <c r="E61" s="83"/>
      <c r="F61" s="53"/>
      <c r="G61" s="67"/>
    </row>
    <row r="62" spans="1:7" s="55" customFormat="1" ht="14.25" customHeight="1" hidden="1">
      <c r="A62" s="11"/>
      <c r="B62" s="141" t="s">
        <v>45</v>
      </c>
      <c r="C62" s="83"/>
      <c r="D62" s="91"/>
      <c r="E62" s="83"/>
      <c r="F62" s="53"/>
      <c r="G62" s="67"/>
    </row>
    <row r="63" spans="1:7" s="55" customFormat="1" ht="14.25" customHeight="1" hidden="1">
      <c r="A63" s="11"/>
      <c r="B63" s="141" t="s">
        <v>46</v>
      </c>
      <c r="C63" s="83"/>
      <c r="D63" s="91"/>
      <c r="E63" s="83"/>
      <c r="F63" s="53"/>
      <c r="G63" s="67"/>
    </row>
    <row r="64" spans="1:7" s="55" customFormat="1" ht="14.25" customHeight="1" hidden="1">
      <c r="A64" s="11"/>
      <c r="B64" s="141" t="s">
        <v>47</v>
      </c>
      <c r="C64" s="83"/>
      <c r="D64" s="91"/>
      <c r="E64" s="83"/>
      <c r="F64" s="53"/>
      <c r="G64" s="67"/>
    </row>
    <row r="65" spans="1:7" s="55" customFormat="1" ht="14.25" customHeight="1" hidden="1">
      <c r="A65" s="11"/>
      <c r="B65" s="141" t="s">
        <v>48</v>
      </c>
      <c r="C65" s="83"/>
      <c r="D65" s="91"/>
      <c r="E65" s="83"/>
      <c r="F65" s="53"/>
      <c r="G65" s="67"/>
    </row>
    <row r="66" spans="1:7" s="55" customFormat="1" ht="14.25" customHeight="1" hidden="1" thickBot="1">
      <c r="A66" s="11"/>
      <c r="B66" s="141" t="s">
        <v>49</v>
      </c>
      <c r="C66" s="83"/>
      <c r="D66" s="91"/>
      <c r="E66" s="83"/>
      <c r="F66" s="53"/>
      <c r="G66" s="67"/>
    </row>
    <row r="67" spans="1:7" s="39" customFormat="1" ht="27" customHeight="1" thickBot="1" thickTop="1">
      <c r="A67" s="3">
        <v>851</v>
      </c>
      <c r="B67" s="87" t="s">
        <v>66</v>
      </c>
      <c r="C67" s="5" t="s">
        <v>91</v>
      </c>
      <c r="D67" s="88"/>
      <c r="E67" s="180">
        <f>E71</f>
        <v>0</v>
      </c>
      <c r="F67" s="43">
        <f>SUM(F71)+F68</f>
        <v>900</v>
      </c>
      <c r="G67" s="6">
        <f>G71+G68</f>
        <v>900</v>
      </c>
    </row>
    <row r="68" spans="1:7" s="39" customFormat="1" ht="21" customHeight="1" thickTop="1">
      <c r="A68" s="214">
        <v>85153</v>
      </c>
      <c r="B68" s="215" t="s">
        <v>89</v>
      </c>
      <c r="C68" s="168" t="s">
        <v>90</v>
      </c>
      <c r="D68" s="216"/>
      <c r="E68" s="195"/>
      <c r="F68" s="217">
        <f>SUM(F69:F70)</f>
        <v>500</v>
      </c>
      <c r="G68" s="196">
        <f>SUM(G69:G70)</f>
        <v>500</v>
      </c>
    </row>
    <row r="69" spans="1:7" s="39" customFormat="1" ht="15">
      <c r="A69" s="84">
        <v>4170</v>
      </c>
      <c r="B69" s="219" t="s">
        <v>88</v>
      </c>
      <c r="C69" s="189"/>
      <c r="D69" s="220"/>
      <c r="E69" s="137"/>
      <c r="F69" s="82"/>
      <c r="G69" s="85">
        <v>500</v>
      </c>
    </row>
    <row r="70" spans="1:7" s="39" customFormat="1" ht="15">
      <c r="A70" s="56">
        <v>4300</v>
      </c>
      <c r="B70" s="77" t="s">
        <v>10</v>
      </c>
      <c r="C70" s="58"/>
      <c r="D70" s="123"/>
      <c r="E70" s="221"/>
      <c r="F70" s="59">
        <v>500</v>
      </c>
      <c r="G70" s="60"/>
    </row>
    <row r="71" spans="1:7" s="39" customFormat="1" ht="21" customHeight="1">
      <c r="A71" s="166">
        <v>85195</v>
      </c>
      <c r="B71" s="218" t="s">
        <v>12</v>
      </c>
      <c r="C71" s="61" t="s">
        <v>28</v>
      </c>
      <c r="D71" s="92"/>
      <c r="E71" s="197">
        <f>E72</f>
        <v>0</v>
      </c>
      <c r="F71" s="62">
        <f>SUM(F72:F73)</f>
        <v>400</v>
      </c>
      <c r="G71" s="63">
        <f>SUM(G72:G73)</f>
        <v>400</v>
      </c>
    </row>
    <row r="72" spans="1:7" s="55" customFormat="1" ht="15">
      <c r="A72" s="84">
        <v>4210</v>
      </c>
      <c r="B72" s="160" t="s">
        <v>67</v>
      </c>
      <c r="C72" s="81"/>
      <c r="D72" s="127"/>
      <c r="E72" s="137"/>
      <c r="F72" s="82"/>
      <c r="G72" s="85">
        <v>400</v>
      </c>
    </row>
    <row r="73" spans="1:7" s="55" customFormat="1" ht="15.75" thickBot="1">
      <c r="A73" s="222">
        <v>4300</v>
      </c>
      <c r="B73" s="223" t="s">
        <v>10</v>
      </c>
      <c r="C73" s="224"/>
      <c r="D73" s="225"/>
      <c r="E73" s="224"/>
      <c r="F73" s="78">
        <v>400</v>
      </c>
      <c r="G73" s="226"/>
    </row>
    <row r="74" spans="1:7" s="39" customFormat="1" ht="30.75" customHeight="1" hidden="1">
      <c r="A74" s="93">
        <v>90004</v>
      </c>
      <c r="B74" s="94" t="s">
        <v>31</v>
      </c>
      <c r="C74" s="61"/>
      <c r="D74" s="92"/>
      <c r="E74" s="61"/>
      <c r="F74" s="62"/>
      <c r="G74" s="174">
        <f>SUM(G75)</f>
        <v>0</v>
      </c>
    </row>
    <row r="75" spans="1:7" s="55" customFormat="1" ht="16.5" customHeight="1" hidden="1" thickBot="1">
      <c r="A75" s="90">
        <v>4300</v>
      </c>
      <c r="B75" s="42" t="s">
        <v>10</v>
      </c>
      <c r="C75" s="83"/>
      <c r="D75" s="91"/>
      <c r="E75" s="83"/>
      <c r="F75" s="53"/>
      <c r="G75" s="8"/>
    </row>
    <row r="76" spans="1:7" s="99" customFormat="1" ht="36.75" customHeight="1" thickBot="1" thickTop="1">
      <c r="A76" s="200" t="s">
        <v>79</v>
      </c>
      <c r="B76" s="201" t="s">
        <v>30</v>
      </c>
      <c r="C76" s="202" t="s">
        <v>17</v>
      </c>
      <c r="D76" s="203"/>
      <c r="E76" s="204"/>
      <c r="F76" s="205">
        <f>SUM(F77)</f>
        <v>250</v>
      </c>
      <c r="G76" s="206">
        <f>G77</f>
        <v>250</v>
      </c>
    </row>
    <row r="77" spans="1:7" s="99" customFormat="1" ht="18.75" customHeight="1" thickTop="1">
      <c r="A77" s="100" t="s">
        <v>80</v>
      </c>
      <c r="B77" s="94" t="s">
        <v>82</v>
      </c>
      <c r="C77" s="101"/>
      <c r="D77" s="131"/>
      <c r="E77" s="101"/>
      <c r="F77" s="102">
        <f>SUM(F78:F79)</f>
        <v>250</v>
      </c>
      <c r="G77" s="103">
        <f>SUM(G78:G79)</f>
        <v>250</v>
      </c>
    </row>
    <row r="78" spans="1:7" s="99" customFormat="1" ht="15">
      <c r="A78" s="11">
        <v>4040</v>
      </c>
      <c r="B78" s="42" t="s">
        <v>23</v>
      </c>
      <c r="C78" s="104"/>
      <c r="D78" s="132"/>
      <c r="E78" s="104"/>
      <c r="F78" s="105"/>
      <c r="G78" s="106">
        <v>250</v>
      </c>
    </row>
    <row r="79" spans="1:7" s="99" customFormat="1" ht="15.75" thickBot="1">
      <c r="A79" s="11">
        <v>4110</v>
      </c>
      <c r="B79" s="42" t="s">
        <v>81</v>
      </c>
      <c r="C79" s="107"/>
      <c r="D79" s="133"/>
      <c r="E79" s="107"/>
      <c r="F79" s="108">
        <v>250</v>
      </c>
      <c r="G79" s="109"/>
    </row>
    <row r="80" spans="1:7" s="99" customFormat="1" ht="18" customHeight="1" hidden="1" thickBot="1" thickTop="1">
      <c r="A80" s="95" t="s">
        <v>32</v>
      </c>
      <c r="B80" s="4" t="s">
        <v>33</v>
      </c>
      <c r="C80" s="96" t="s">
        <v>28</v>
      </c>
      <c r="D80" s="130"/>
      <c r="E80" s="138"/>
      <c r="F80" s="97">
        <f>F81</f>
        <v>0</v>
      </c>
      <c r="G80" s="98">
        <f>G81</f>
        <v>0</v>
      </c>
    </row>
    <row r="81" spans="1:7" s="99" customFormat="1" ht="16.5" customHeight="1" hidden="1" thickTop="1">
      <c r="A81" s="100" t="s">
        <v>34</v>
      </c>
      <c r="B81" s="94" t="s">
        <v>12</v>
      </c>
      <c r="C81" s="101"/>
      <c r="D81" s="131"/>
      <c r="E81" s="101"/>
      <c r="F81" s="102">
        <f>SUM(F82:F83)</f>
        <v>0</v>
      </c>
      <c r="G81" s="103">
        <f>SUM(G82:G83)</f>
        <v>0</v>
      </c>
    </row>
    <row r="82" spans="1:7" s="99" customFormat="1" ht="28.5" customHeight="1" hidden="1">
      <c r="A82" s="11">
        <v>3020</v>
      </c>
      <c r="B82" s="42" t="s">
        <v>19</v>
      </c>
      <c r="C82" s="104"/>
      <c r="D82" s="132"/>
      <c r="E82" s="104"/>
      <c r="F82" s="105"/>
      <c r="G82" s="106"/>
    </row>
    <row r="83" spans="1:7" s="99" customFormat="1" ht="31.5" customHeight="1" hidden="1" thickBot="1">
      <c r="A83" s="11">
        <v>3040</v>
      </c>
      <c r="B83" s="42" t="s">
        <v>18</v>
      </c>
      <c r="C83" s="107"/>
      <c r="D83" s="133"/>
      <c r="E83" s="107"/>
      <c r="F83" s="108"/>
      <c r="G83" s="109"/>
    </row>
    <row r="84" spans="1:7" s="113" customFormat="1" ht="21" customHeight="1" thickBot="1" thickTop="1">
      <c r="A84" s="110"/>
      <c r="B84" s="111" t="s">
        <v>11</v>
      </c>
      <c r="C84" s="112"/>
      <c r="D84" s="134" t="e">
        <f>#REF!</f>
        <v>#REF!</v>
      </c>
      <c r="E84" s="139">
        <f>E23+E67</f>
        <v>0</v>
      </c>
      <c r="F84" s="139">
        <f>F12+F23+F67+F16+F76</f>
        <v>287260</v>
      </c>
      <c r="G84" s="167">
        <f>G12+G23+G67+G16+G76</f>
        <v>287260</v>
      </c>
    </row>
    <row r="85" spans="1:7" s="117" customFormat="1" ht="22.5" customHeight="1" hidden="1" thickBot="1" thickTop="1">
      <c r="A85" s="114"/>
      <c r="B85" s="115" t="s">
        <v>35</v>
      </c>
      <c r="C85" s="144"/>
      <c r="D85" s="115"/>
      <c r="E85" s="145"/>
      <c r="F85" s="116">
        <f>G84-F84</f>
        <v>0</v>
      </c>
      <c r="G85" s="175"/>
    </row>
    <row r="86" s="118" customFormat="1" ht="13.5" thickTop="1"/>
    <row r="87" s="118" customFormat="1" ht="12.75"/>
    <row r="88" s="118" customFormat="1" ht="12.75"/>
    <row r="89" s="118" customFormat="1" ht="12.75"/>
    <row r="90" s="118" customFormat="1" ht="12.75"/>
    <row r="91" s="118" customFormat="1" ht="12.75"/>
  </sheetData>
  <printOptions horizontalCentered="1"/>
  <pageMargins left="0" right="0" top="0.984251968503937" bottom="0.984251968503937" header="0.2362204724409449" footer="0.9055118110236221"/>
  <pageSetup firstPageNumber="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7.875" style="13" customWidth="1"/>
    <col min="2" max="2" width="36.875" style="13" customWidth="1"/>
    <col min="3" max="3" width="6.875" style="13" customWidth="1"/>
    <col min="4" max="5" width="16.00390625" style="13" customWidth="1"/>
    <col min="6" max="16384" width="10.00390625" style="13" customWidth="1"/>
  </cols>
  <sheetData>
    <row r="1" ht="14.25" customHeight="1">
      <c r="D1" s="1" t="s">
        <v>64</v>
      </c>
    </row>
    <row r="2" spans="1:4" ht="14.25" customHeight="1">
      <c r="A2" s="14"/>
      <c r="B2" s="15"/>
      <c r="C2" s="16"/>
      <c r="D2" s="2" t="s">
        <v>101</v>
      </c>
    </row>
    <row r="3" spans="1:4" ht="14.25" customHeight="1">
      <c r="A3" s="14"/>
      <c r="B3" s="15"/>
      <c r="C3" s="16"/>
      <c r="D3" s="2" t="s">
        <v>0</v>
      </c>
    </row>
    <row r="4" spans="1:4" ht="14.25" customHeight="1">
      <c r="A4" s="14"/>
      <c r="B4" s="15"/>
      <c r="C4" s="16"/>
      <c r="D4" s="2" t="s">
        <v>102</v>
      </c>
    </row>
    <row r="5" spans="1:5" s="20" customFormat="1" ht="45.75" customHeight="1">
      <c r="A5" s="17" t="s">
        <v>65</v>
      </c>
      <c r="B5" s="161"/>
      <c r="C5" s="18"/>
      <c r="D5" s="19"/>
      <c r="E5" s="19"/>
    </row>
    <row r="6" spans="1:5" s="20" customFormat="1" ht="14.25" customHeight="1" thickBot="1">
      <c r="A6" s="17"/>
      <c r="B6" s="161"/>
      <c r="C6" s="18"/>
      <c r="E6" s="21" t="s">
        <v>1</v>
      </c>
    </row>
    <row r="7" spans="1:5" s="27" customFormat="1" ht="26.25" customHeight="1">
      <c r="A7" s="22" t="s">
        <v>2</v>
      </c>
      <c r="B7" s="23" t="s">
        <v>3</v>
      </c>
      <c r="C7" s="24" t="s">
        <v>4</v>
      </c>
      <c r="D7" s="25" t="s">
        <v>6</v>
      </c>
      <c r="E7" s="26"/>
    </row>
    <row r="8" spans="1:5" s="27" customFormat="1" ht="11.25" customHeight="1">
      <c r="A8" s="28" t="s">
        <v>7</v>
      </c>
      <c r="B8" s="29"/>
      <c r="C8" s="30" t="s">
        <v>8</v>
      </c>
      <c r="D8" s="31" t="s">
        <v>16</v>
      </c>
      <c r="E8" s="32" t="s">
        <v>9</v>
      </c>
    </row>
    <row r="9" spans="1:5" s="37" customFormat="1" ht="11.25" customHeight="1" thickBot="1">
      <c r="A9" s="162">
        <v>1</v>
      </c>
      <c r="B9" s="163">
        <v>2</v>
      </c>
      <c r="C9" s="163">
        <v>3</v>
      </c>
      <c r="D9" s="164">
        <v>4</v>
      </c>
      <c r="E9" s="165">
        <v>5</v>
      </c>
    </row>
    <row r="10" spans="1:5" s="39" customFormat="1" ht="19.5" customHeight="1" thickBot="1" thickTop="1">
      <c r="A10" s="3">
        <v>801</v>
      </c>
      <c r="B10" s="38" t="s">
        <v>21</v>
      </c>
      <c r="C10" s="5" t="s">
        <v>17</v>
      </c>
      <c r="D10" s="43">
        <f>D11+D13+D16+D19+D25</f>
        <v>647093</v>
      </c>
      <c r="E10" s="73">
        <f>E11+E13+E16+E19+E25</f>
        <v>647093</v>
      </c>
    </row>
    <row r="11" spans="1:5" s="55" customFormat="1" ht="19.5" customHeight="1" thickTop="1">
      <c r="A11" s="40">
        <v>80111</v>
      </c>
      <c r="B11" s="41" t="s">
        <v>83</v>
      </c>
      <c r="C11" s="74"/>
      <c r="D11" s="75">
        <f>SUM(D12)</f>
        <v>7997</v>
      </c>
      <c r="E11" s="76"/>
    </row>
    <row r="12" spans="1:5" s="55" customFormat="1" ht="19.5" customHeight="1">
      <c r="A12" s="11">
        <v>4040</v>
      </c>
      <c r="B12" s="42" t="s">
        <v>23</v>
      </c>
      <c r="C12" s="52"/>
      <c r="D12" s="53">
        <v>7997</v>
      </c>
      <c r="E12" s="54"/>
    </row>
    <row r="13" spans="1:5" s="55" customFormat="1" ht="19.5" customHeight="1">
      <c r="A13" s="9">
        <v>80120</v>
      </c>
      <c r="B13" s="10" t="s">
        <v>84</v>
      </c>
      <c r="C13" s="7"/>
      <c r="D13" s="45"/>
      <c r="E13" s="46">
        <f>SUM(E14:E15)</f>
        <v>3500</v>
      </c>
    </row>
    <row r="14" spans="1:5" s="55" customFormat="1" ht="19.5" customHeight="1">
      <c r="A14" s="84">
        <v>4210</v>
      </c>
      <c r="B14" s="160" t="s">
        <v>67</v>
      </c>
      <c r="C14" s="52"/>
      <c r="D14" s="53"/>
      <c r="E14" s="54">
        <v>1000</v>
      </c>
    </row>
    <row r="15" spans="1:5" s="55" customFormat="1" ht="19.5" customHeight="1">
      <c r="A15" s="56">
        <v>4300</v>
      </c>
      <c r="B15" s="77" t="s">
        <v>10</v>
      </c>
      <c r="C15" s="52"/>
      <c r="D15" s="53"/>
      <c r="E15" s="54">
        <v>2500</v>
      </c>
    </row>
    <row r="16" spans="1:5" s="55" customFormat="1" ht="19.5" customHeight="1">
      <c r="A16" s="9">
        <v>80123</v>
      </c>
      <c r="B16" s="10" t="s">
        <v>85</v>
      </c>
      <c r="C16" s="7"/>
      <c r="D16" s="45">
        <f>SUM(D17:D18)</f>
        <v>712</v>
      </c>
      <c r="E16" s="46">
        <f>SUM(E17:E18)</f>
        <v>3000</v>
      </c>
    </row>
    <row r="17" spans="1:5" s="55" customFormat="1" ht="19.5" customHeight="1">
      <c r="A17" s="11">
        <v>4040</v>
      </c>
      <c r="B17" s="42" t="s">
        <v>23</v>
      </c>
      <c r="C17" s="52"/>
      <c r="D17" s="53">
        <v>712</v>
      </c>
      <c r="E17" s="54"/>
    </row>
    <row r="18" spans="1:5" s="55" customFormat="1" ht="19.5" customHeight="1">
      <c r="A18" s="11">
        <v>4270</v>
      </c>
      <c r="B18" s="12" t="s">
        <v>36</v>
      </c>
      <c r="C18" s="52"/>
      <c r="D18" s="53"/>
      <c r="E18" s="54">
        <v>3000</v>
      </c>
    </row>
    <row r="19" spans="1:5" s="55" customFormat="1" ht="19.5" customHeight="1">
      <c r="A19" s="9">
        <v>80130</v>
      </c>
      <c r="B19" s="10" t="s">
        <v>86</v>
      </c>
      <c r="C19" s="7"/>
      <c r="D19" s="45">
        <f>SUM(D20:D24)</f>
        <v>23000</v>
      </c>
      <c r="E19" s="46">
        <f>SUM(E20:E24)</f>
        <v>40593</v>
      </c>
    </row>
    <row r="20" spans="1:5" s="55" customFormat="1" ht="19.5" customHeight="1">
      <c r="A20" s="11">
        <v>4040</v>
      </c>
      <c r="B20" s="42" t="s">
        <v>23</v>
      </c>
      <c r="C20" s="52"/>
      <c r="D20" s="53"/>
      <c r="E20" s="54">
        <v>8593</v>
      </c>
    </row>
    <row r="21" spans="1:5" s="55" customFormat="1" ht="19.5" customHeight="1">
      <c r="A21" s="11">
        <v>4110</v>
      </c>
      <c r="B21" s="12" t="s">
        <v>81</v>
      </c>
      <c r="C21" s="52"/>
      <c r="D21" s="53">
        <v>20000</v>
      </c>
      <c r="E21" s="54"/>
    </row>
    <row r="22" spans="1:5" s="55" customFormat="1" ht="19.5" customHeight="1">
      <c r="A22" s="11">
        <v>4210</v>
      </c>
      <c r="B22" s="12" t="s">
        <v>67</v>
      </c>
      <c r="C22" s="52"/>
      <c r="D22" s="53"/>
      <c r="E22" s="54">
        <v>18000</v>
      </c>
    </row>
    <row r="23" spans="1:5" s="55" customFormat="1" ht="19.5" customHeight="1">
      <c r="A23" s="11">
        <v>4270</v>
      </c>
      <c r="B23" s="12" t="s">
        <v>36</v>
      </c>
      <c r="C23" s="52"/>
      <c r="D23" s="53"/>
      <c r="E23" s="54">
        <v>14000</v>
      </c>
    </row>
    <row r="24" spans="1:5" s="55" customFormat="1" ht="19.5" customHeight="1">
      <c r="A24" s="56">
        <v>4300</v>
      </c>
      <c r="B24" s="77" t="s">
        <v>10</v>
      </c>
      <c r="C24" s="58"/>
      <c r="D24" s="59">
        <v>3000</v>
      </c>
      <c r="E24" s="173"/>
    </row>
    <row r="25" spans="1:5" s="39" customFormat="1" ht="17.25" customHeight="1">
      <c r="A25" s="9">
        <v>80195</v>
      </c>
      <c r="B25" s="44" t="s">
        <v>12</v>
      </c>
      <c r="C25" s="7"/>
      <c r="D25" s="45">
        <f>SUM(D26:D27)+SUM(D37:D38)</f>
        <v>615384</v>
      </c>
      <c r="E25" s="69">
        <f>SUM(E26:E27)+SUM(E37:E38)</f>
        <v>600000</v>
      </c>
    </row>
    <row r="26" spans="1:5" s="55" customFormat="1" ht="17.25" customHeight="1">
      <c r="A26" s="84">
        <v>4210</v>
      </c>
      <c r="B26" s="160" t="s">
        <v>67</v>
      </c>
      <c r="C26" s="189"/>
      <c r="D26" s="82">
        <v>1000</v>
      </c>
      <c r="E26" s="85"/>
    </row>
    <row r="27" spans="1:5" s="39" customFormat="1" ht="17.25" customHeight="1">
      <c r="A27" s="11">
        <v>4270</v>
      </c>
      <c r="B27" s="12" t="s">
        <v>36</v>
      </c>
      <c r="C27" s="83"/>
      <c r="D27" s="53">
        <v>600000</v>
      </c>
      <c r="E27" s="54">
        <f>SUM(E28:E36)</f>
        <v>600000</v>
      </c>
    </row>
    <row r="28" spans="1:5" s="55" customFormat="1" ht="15" customHeight="1">
      <c r="A28" s="90"/>
      <c r="B28" s="143" t="s">
        <v>54</v>
      </c>
      <c r="C28" s="52"/>
      <c r="D28" s="53"/>
      <c r="E28" s="67">
        <v>330000</v>
      </c>
    </row>
    <row r="29" spans="1:5" s="55" customFormat="1" ht="15" customHeight="1">
      <c r="A29" s="90"/>
      <c r="B29" s="143" t="s">
        <v>55</v>
      </c>
      <c r="C29" s="52"/>
      <c r="D29" s="53"/>
      <c r="E29" s="67">
        <v>20000</v>
      </c>
    </row>
    <row r="30" spans="1:5" s="55" customFormat="1" ht="15" customHeight="1">
      <c r="A30" s="90"/>
      <c r="B30" s="143" t="s">
        <v>56</v>
      </c>
      <c r="C30" s="52"/>
      <c r="D30" s="53"/>
      <c r="E30" s="67">
        <v>42100</v>
      </c>
    </row>
    <row r="31" spans="1:5" s="55" customFormat="1" ht="15" customHeight="1">
      <c r="A31" s="90"/>
      <c r="B31" s="143" t="s">
        <v>57</v>
      </c>
      <c r="C31" s="52"/>
      <c r="D31" s="53"/>
      <c r="E31" s="67">
        <v>20000</v>
      </c>
    </row>
    <row r="32" spans="1:5" s="55" customFormat="1" ht="15" customHeight="1">
      <c r="A32" s="90"/>
      <c r="B32" s="143" t="s">
        <v>58</v>
      </c>
      <c r="C32" s="52"/>
      <c r="D32" s="53"/>
      <c r="E32" s="67">
        <v>87900</v>
      </c>
    </row>
    <row r="33" spans="1:5" s="55" customFormat="1" ht="15" customHeight="1">
      <c r="A33" s="90"/>
      <c r="B33" s="143" t="s">
        <v>59</v>
      </c>
      <c r="C33" s="52"/>
      <c r="D33" s="53"/>
      <c r="E33" s="67">
        <v>25000</v>
      </c>
    </row>
    <row r="34" spans="1:5" s="55" customFormat="1" ht="15" customHeight="1">
      <c r="A34" s="90"/>
      <c r="B34" s="143" t="s">
        <v>60</v>
      </c>
      <c r="C34" s="52"/>
      <c r="D34" s="53"/>
      <c r="E34" s="67">
        <v>20000</v>
      </c>
    </row>
    <row r="35" spans="1:5" s="39" customFormat="1" ht="17.25" customHeight="1">
      <c r="A35" s="90"/>
      <c r="B35" s="143" t="s">
        <v>61</v>
      </c>
      <c r="C35" s="83"/>
      <c r="D35" s="53"/>
      <c r="E35" s="67">
        <v>25000</v>
      </c>
    </row>
    <row r="36" spans="1:5" s="55" customFormat="1" ht="15.75" customHeight="1">
      <c r="A36" s="90"/>
      <c r="B36" s="143" t="s">
        <v>62</v>
      </c>
      <c r="C36" s="52"/>
      <c r="D36" s="53"/>
      <c r="E36" s="67">
        <v>30000</v>
      </c>
    </row>
    <row r="37" spans="1:5" s="55" customFormat="1" ht="15.75" customHeight="1">
      <c r="A37" s="211">
        <v>4300</v>
      </c>
      <c r="B37" s="212" t="s">
        <v>10</v>
      </c>
      <c r="C37" s="58"/>
      <c r="D37" s="59">
        <f>12000+2384</f>
        <v>14384</v>
      </c>
      <c r="E37" s="213"/>
    </row>
    <row r="38" spans="1:5" s="55" customFormat="1" ht="15.75" customHeight="1" hidden="1" thickBot="1">
      <c r="A38" s="90">
        <v>4300</v>
      </c>
      <c r="B38" s="190"/>
      <c r="C38" s="52"/>
      <c r="D38" s="53"/>
      <c r="E38" s="67"/>
    </row>
    <row r="39" spans="1:5" s="39" customFormat="1" ht="29.25" thickBot="1">
      <c r="A39" s="207">
        <v>854</v>
      </c>
      <c r="B39" s="201" t="s">
        <v>30</v>
      </c>
      <c r="C39" s="208" t="s">
        <v>17</v>
      </c>
      <c r="D39" s="209">
        <f>SUM(D42)+D40</f>
        <v>608400</v>
      </c>
      <c r="E39" s="210">
        <f>SUM(E42)+E40</f>
        <v>608400</v>
      </c>
    </row>
    <row r="40" spans="1:5" s="39" customFormat="1" ht="29.25" thickTop="1">
      <c r="A40" s="194">
        <v>85407</v>
      </c>
      <c r="B40" s="186" t="s">
        <v>87</v>
      </c>
      <c r="C40" s="168"/>
      <c r="D40" s="195"/>
      <c r="E40" s="196">
        <f>SUM(E41)</f>
        <v>8400</v>
      </c>
    </row>
    <row r="41" spans="1:5" s="55" customFormat="1" ht="15">
      <c r="A41" s="198">
        <v>4300</v>
      </c>
      <c r="B41" s="199" t="s">
        <v>10</v>
      </c>
      <c r="C41" s="187"/>
      <c r="D41" s="171"/>
      <c r="E41" s="188">
        <v>8400</v>
      </c>
    </row>
    <row r="42" spans="1:5" s="39" customFormat="1" ht="15.75" customHeight="1">
      <c r="A42" s="194">
        <v>85495</v>
      </c>
      <c r="B42" s="186" t="s">
        <v>12</v>
      </c>
      <c r="C42" s="83"/>
      <c r="D42" s="197">
        <f>SUM(D43)+D53</f>
        <v>608400</v>
      </c>
      <c r="E42" s="63">
        <f>SUM(E43)+E53</f>
        <v>600000</v>
      </c>
    </row>
    <row r="43" spans="1:5" s="55" customFormat="1" ht="15.75" customHeight="1">
      <c r="A43" s="178">
        <v>4270</v>
      </c>
      <c r="B43" s="160" t="s">
        <v>36</v>
      </c>
      <c r="C43" s="81"/>
      <c r="D43" s="179">
        <f>SUM(D44:D52)</f>
        <v>600000</v>
      </c>
      <c r="E43" s="54">
        <v>600000</v>
      </c>
    </row>
    <row r="44" spans="1:5" s="55" customFormat="1" ht="15.75" customHeight="1">
      <c r="A44" s="90"/>
      <c r="B44" s="143" t="s">
        <v>54</v>
      </c>
      <c r="C44" s="52"/>
      <c r="D44" s="181">
        <v>330000</v>
      </c>
      <c r="E44" s="67"/>
    </row>
    <row r="45" spans="1:5" s="55" customFormat="1" ht="15.75" customHeight="1">
      <c r="A45" s="90"/>
      <c r="B45" s="143" t="s">
        <v>55</v>
      </c>
      <c r="C45" s="52"/>
      <c r="D45" s="181">
        <v>20000</v>
      </c>
      <c r="E45" s="67"/>
    </row>
    <row r="46" spans="1:5" s="55" customFormat="1" ht="15.75" customHeight="1">
      <c r="A46" s="90"/>
      <c r="B46" s="143" t="s">
        <v>56</v>
      </c>
      <c r="C46" s="52"/>
      <c r="D46" s="181">
        <v>42100</v>
      </c>
      <c r="E46" s="67"/>
    </row>
    <row r="47" spans="1:5" s="55" customFormat="1" ht="15.75" customHeight="1">
      <c r="A47" s="90"/>
      <c r="B47" s="143" t="s">
        <v>57</v>
      </c>
      <c r="C47" s="52"/>
      <c r="D47" s="181">
        <v>20000</v>
      </c>
      <c r="E47" s="67"/>
    </row>
    <row r="48" spans="1:5" s="55" customFormat="1" ht="15.75" customHeight="1">
      <c r="A48" s="90"/>
      <c r="B48" s="143" t="s">
        <v>58</v>
      </c>
      <c r="C48" s="52"/>
      <c r="D48" s="181">
        <v>87900</v>
      </c>
      <c r="E48" s="67"/>
    </row>
    <row r="49" spans="1:5" s="55" customFormat="1" ht="15.75" customHeight="1">
      <c r="A49" s="90"/>
      <c r="B49" s="143" t="s">
        <v>59</v>
      </c>
      <c r="C49" s="52"/>
      <c r="D49" s="181">
        <v>25000</v>
      </c>
      <c r="E49" s="67"/>
    </row>
    <row r="50" spans="1:5" s="55" customFormat="1" ht="15.75" customHeight="1">
      <c r="A50" s="90"/>
      <c r="B50" s="143" t="s">
        <v>60</v>
      </c>
      <c r="C50" s="52"/>
      <c r="D50" s="181">
        <v>20000</v>
      </c>
      <c r="E50" s="67"/>
    </row>
    <row r="51" spans="1:5" s="55" customFormat="1" ht="15.75" customHeight="1">
      <c r="A51" s="90"/>
      <c r="B51" s="143" t="s">
        <v>61</v>
      </c>
      <c r="C51" s="52"/>
      <c r="D51" s="181">
        <v>25000</v>
      </c>
      <c r="E51" s="67"/>
    </row>
    <row r="52" spans="1:5" s="55" customFormat="1" ht="15.75" customHeight="1">
      <c r="A52" s="90"/>
      <c r="B52" s="143" t="s">
        <v>62</v>
      </c>
      <c r="C52" s="52"/>
      <c r="D52" s="181">
        <v>30000</v>
      </c>
      <c r="E52" s="67"/>
    </row>
    <row r="53" spans="1:5" s="55" customFormat="1" ht="15.75" customHeight="1" thickBot="1">
      <c r="A53" s="90">
        <v>4300</v>
      </c>
      <c r="B53" s="190" t="s">
        <v>10</v>
      </c>
      <c r="C53" s="191"/>
      <c r="D53" s="193">
        <v>8400</v>
      </c>
      <c r="E53" s="192"/>
    </row>
    <row r="54" spans="1:5" s="113" customFormat="1" ht="22.5" customHeight="1" thickBot="1" thickTop="1">
      <c r="A54" s="110"/>
      <c r="B54" s="111" t="s">
        <v>11</v>
      </c>
      <c r="C54" s="112"/>
      <c r="D54" s="134">
        <f>D10+D39</f>
        <v>1255493</v>
      </c>
      <c r="E54" s="167">
        <f>E10+E39</f>
        <v>1255493</v>
      </c>
    </row>
    <row r="55" s="118" customFormat="1" ht="13.5" thickTop="1"/>
    <row r="56" s="118" customFormat="1" ht="12.75"/>
    <row r="57" s="118" customFormat="1" ht="12.75"/>
    <row r="58" s="118" customFormat="1" ht="12.75"/>
    <row r="59" s="118" customFormat="1" ht="12.75"/>
    <row r="60" s="118" customFormat="1" ht="12.75"/>
    <row r="61" s="118" customFormat="1" ht="12.75"/>
  </sheetData>
  <printOptions horizontalCentered="1"/>
  <pageMargins left="0.4330708661417323" right="0.3937007874015748" top="0.984251968503937" bottom="0.984251968503937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 &amp;P</oddHead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Malgorzata Liwak</cp:lastModifiedBy>
  <cp:lastPrinted>2005-04-21T11:11:47Z</cp:lastPrinted>
  <dcterms:created xsi:type="dcterms:W3CDTF">2005-04-05T08:04:20Z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