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602" activeTab="0"/>
  </bookViews>
  <sheets>
    <sheet name="Zal nr 1" sheetId="1" r:id="rId1"/>
    <sheet name="Zał nr 2" sheetId="2" r:id="rId2"/>
    <sheet name="Zal nr 3" sheetId="3" r:id="rId3"/>
    <sheet name="Zal nr 4" sheetId="4" r:id="rId4"/>
    <sheet name="Zał nr 5" sheetId="5" r:id="rId5"/>
    <sheet name="Zał nr 6" sheetId="6" r:id="rId6"/>
    <sheet name="Zał nr 7" sheetId="7" r:id="rId7"/>
  </sheets>
  <definedNames>
    <definedName name="_xlnm.Print_Titles" localSheetId="0">'Zal nr 1'!$7:$9</definedName>
    <definedName name="_xlnm.Print_Titles" localSheetId="1">'Zał nr 2'!$7:$9</definedName>
    <definedName name="_xlnm.Print_Titles" localSheetId="6">'Zał nr 7'!$10:$11</definedName>
  </definedNames>
  <calcPr fullCalcOnLoad="1"/>
</workbook>
</file>

<file path=xl/sharedStrings.xml><?xml version="1.0" encoding="utf-8"?>
<sst xmlns="http://schemas.openxmlformats.org/spreadsheetml/2006/main" count="695" uniqueCount="294">
  <si>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</si>
  <si>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</si>
  <si>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</si>
  <si>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</si>
  <si>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</si>
  <si>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</si>
  <si>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</si>
  <si>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</si>
  <si>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</si>
  <si>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</si>
  <si>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</si>
  <si>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</si>
  <si>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</si>
  <si>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</si>
  <si>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Zakup energii</t>
  </si>
  <si>
    <t>KS</t>
  </si>
  <si>
    <t>IK</t>
  </si>
  <si>
    <t>OGÓŁEM</t>
  </si>
  <si>
    <t>per saldo</t>
  </si>
  <si>
    <t>BEZPIECZEŃSTWO PUBLICZNE I OCHRONA PRZECIWPOŻAROWA</t>
  </si>
  <si>
    <t>ZK</t>
  </si>
  <si>
    <t>75411</t>
  </si>
  <si>
    <t>Komendy powiatowe Państwowej Straży Pożarnej</t>
  </si>
  <si>
    <t xml:space="preserve">Wynagrodzenia osobowe pracowników </t>
  </si>
  <si>
    <t>Dodatkowe wynagrodzenia roczne</t>
  </si>
  <si>
    <t>Pozostałe odsetki</t>
  </si>
  <si>
    <t>Wydatki na zakupy inwestycyjne jednostek budżetowych</t>
  </si>
  <si>
    <t>POMOC SPOŁECZNA</t>
  </si>
  <si>
    <t>Świadczenia rodzinne oraz składki na ubezpieczenia emerytalne i rentowe z ubezpieczenia społecznego</t>
  </si>
  <si>
    <t>Świadczenia społeczne</t>
  </si>
  <si>
    <t>Załącznik nr  3 do Zarządzenia</t>
  </si>
  <si>
    <t>ZMIANY W PLANIE  WYDATKÓW NA  ZADANIA  ZLECONE                                                POWIATOWI Z ZAKRESU ADMINISTRACJI  RZĄDOWEJ                                                                                            W  2005  ROKU</t>
  </si>
  <si>
    <t>926</t>
  </si>
  <si>
    <t>92695</t>
  </si>
  <si>
    <t>KULTURA FIZYCZNA I SPORT</t>
  </si>
  <si>
    <t>4210</t>
  </si>
  <si>
    <t>Zakup materiałów i wyposażenia</t>
  </si>
  <si>
    <t>Załącznik nr 2 do Zarządzenia</t>
  </si>
  <si>
    <t>ZMIANY W PLANIE WYDATKÓW NA ZADANIA WŁASNE POWIATU                             W  2005  ROKU</t>
  </si>
  <si>
    <t>TRANSPORT I ŁĄCZNOŚĆ</t>
  </si>
  <si>
    <t>Domy pomocy społecznej</t>
  </si>
  <si>
    <t>OŚWIATA I WYCHOWANIE</t>
  </si>
  <si>
    <t>E</t>
  </si>
  <si>
    <t>Gimnazja specjalne</t>
  </si>
  <si>
    <t>Licea ogólnokształcące</t>
  </si>
  <si>
    <t>Składki na ubezpieczenia społeczne</t>
  </si>
  <si>
    <t>Składki na FP</t>
  </si>
  <si>
    <t>Składki na ubezpieczenia zdrowotne</t>
  </si>
  <si>
    <t>Zakup usług zdrowotnych</t>
  </si>
  <si>
    <t>Opłaty za usługi internetowe</t>
  </si>
  <si>
    <t xml:space="preserve">Wynagrodzenia bezosobowe </t>
  </si>
  <si>
    <t>Zakup pomocy naukowych, dydaktycznych i książek</t>
  </si>
  <si>
    <t>Licea profilowane</t>
  </si>
  <si>
    <t>Szkoły zawodowe</t>
  </si>
  <si>
    <t>Szkoły artystyczne - POKP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</si>
  <si>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</si>
  <si>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</si>
  <si>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</si>
  <si>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</si>
  <si>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EDUKACYJNA OPIEKA WYCHOWAWCZA</t>
  </si>
  <si>
    <t>Placówki wychowania pozaszkolnego</t>
  </si>
  <si>
    <t>Miejska Poradnia Psychologiczno - Pedagogiczna</t>
  </si>
  <si>
    <t>Specjalne ośrodki szkolno - wychowawcze</t>
  </si>
  <si>
    <t xml:space="preserve">Szkoły podstawowe </t>
  </si>
  <si>
    <t>Wpłaty na PFRON</t>
  </si>
  <si>
    <t>organizacja konkursów, olimpiad, itd..</t>
  </si>
  <si>
    <t xml:space="preserve">Podróże służbowe krajowe </t>
  </si>
  <si>
    <t>Nagrody i wydatki niezaliczane do wynagrodzeń</t>
  </si>
  <si>
    <t>Dodatkowe wynagrodzenie roczne</t>
  </si>
  <si>
    <t>Wynagrodzenia bezosobowe</t>
  </si>
  <si>
    <t>Ośrodki pomocy społecznej</t>
  </si>
  <si>
    <t>ADMINISTRACJA PUBLICZNA</t>
  </si>
  <si>
    <t>Urząd Miejski</t>
  </si>
  <si>
    <t>RO "BUKOWE"</t>
  </si>
  <si>
    <t>RO "JEDLINY"</t>
  </si>
  <si>
    <t>RO "LECHITÓW</t>
  </si>
  <si>
    <t>RO "LUBIATOWO"</t>
  </si>
  <si>
    <t>RO "MORSKIE"</t>
  </si>
  <si>
    <t>RO "NA SKARPIE"</t>
  </si>
  <si>
    <t>RO "PRZEDMIEŚCIE KSIĘŻNEJ ANNY"</t>
  </si>
  <si>
    <t>RO "ROKOSOWO"</t>
  </si>
  <si>
    <t>RO " ŚRÓDMIEŚCIE"</t>
  </si>
  <si>
    <t>RO "TYSIĄCLECIA"</t>
  </si>
  <si>
    <t>RO "M.WAŃKOWICZA"</t>
  </si>
  <si>
    <t>RO "WSPÓLNY DOM"</t>
  </si>
  <si>
    <t>BRM</t>
  </si>
  <si>
    <t xml:space="preserve">Składki na ubezpieczenia społeczne  </t>
  </si>
  <si>
    <t>Zespół Obsługi Ekonomiczno - Administracyjnej Przedszkoli Miejskich</t>
  </si>
  <si>
    <t>Zakup usług remontowych</t>
  </si>
  <si>
    <t>Wydatki inwestycyjne jednostek budżetowych</t>
  </si>
  <si>
    <t>Usługi opiekuńcze i specjalistyczne usługi opiekuńcze</t>
  </si>
  <si>
    <t>Zakup usług przez jednostki samorządu terytorialnego od innych jednostek samorządu terytorialnego</t>
  </si>
  <si>
    <t>Podatek od nieruchomości</t>
  </si>
  <si>
    <t>Rodziny zastępcze</t>
  </si>
  <si>
    <t>Placówki opiekuńczo - wychowawcze</t>
  </si>
  <si>
    <t>Biuro Zamówień Publicznych</t>
  </si>
  <si>
    <t>Wydział Organizacyjno - Administracyjny</t>
  </si>
  <si>
    <t>Biuro Informatyki</t>
  </si>
  <si>
    <t>OA</t>
  </si>
  <si>
    <t>Nagrody o charakterze szczególnym niezaliczone do wynagrodzeń</t>
  </si>
  <si>
    <t>921</t>
  </si>
  <si>
    <t>KULTURA I OCHRONA DZIEDZICTWA NARODOWEGO</t>
  </si>
  <si>
    <t>USC</t>
  </si>
  <si>
    <t>2030</t>
  </si>
  <si>
    <t>Dotacje celowe otrzymane z budżetu państwa na realizację zadań bieżących gmin</t>
  </si>
  <si>
    <t>Odpisy na ZFŚS</t>
  </si>
  <si>
    <r>
      <t>Świadczenia społeczne -</t>
    </r>
    <r>
      <rPr>
        <i/>
        <sz val="10"/>
        <rFont val="Times New Roman"/>
        <family val="1"/>
      </rPr>
      <t xml:space="preserve"> "Posiłek dla potrzebujących"</t>
    </r>
  </si>
  <si>
    <t>PI</t>
  </si>
  <si>
    <t>Zakup środków żywności</t>
  </si>
  <si>
    <t>OBRONA NARODOWA</t>
  </si>
  <si>
    <t>SO</t>
  </si>
  <si>
    <t>75212</t>
  </si>
  <si>
    <t>Pozostałe wydatki obronne</t>
  </si>
  <si>
    <t>URZĘDY NACZELNYCH ORGANÓW WŁADZY PAŃSTWOWEJ, KONTROLI I OCHRONY PRAWA ORAZ SĄDOWNICTWA</t>
  </si>
  <si>
    <t>Urzędy naczelnych organów władzy państwowej, kontroli i ochrony prawa</t>
  </si>
  <si>
    <t>Wynagrodzenia osobowe pracowników</t>
  </si>
  <si>
    <t>POZOSTAŁE ZADANIA W ZAKRESIE POLITYKI SPOŁECZNEJ</t>
  </si>
  <si>
    <t>Zespoły ds. orzekania o niepełnosprawności</t>
  </si>
  <si>
    <t>RO "J.J. ŚNIADECKICH"</t>
  </si>
  <si>
    <t>Młodzieżowa Rada Miasta</t>
  </si>
  <si>
    <t>RWZ</t>
  </si>
  <si>
    <t>GOSPODARKA KOMUNALNA I OCHRONA ŚRODOWISKA</t>
  </si>
  <si>
    <t>Utrzymanie zieleni w miastach i gminach</t>
  </si>
  <si>
    <t>Dotacje celowe przekazane dla powiatu na zadania bieżące realizowane na podstawie porozumień między jednostkami samorządu terytorialnego</t>
  </si>
  <si>
    <t>GOSPODARKA MIESZKANIOWA</t>
  </si>
  <si>
    <t>Dotacja podmiotowa z budżetu dla zakładu budżetowego</t>
  </si>
  <si>
    <t>Gospodarka gruntami i nieruchomościami</t>
  </si>
  <si>
    <t>N</t>
  </si>
  <si>
    <t>OCHRONA ZDROWIA</t>
  </si>
  <si>
    <t>Zamiast Izby Wytrzeźwień</t>
  </si>
  <si>
    <t>Opłaty na rzecz budżetu państwa</t>
  </si>
  <si>
    <t xml:space="preserve">Koszty postęposania sądowego i prokuratorskiego </t>
  </si>
  <si>
    <t>Kary i odszkodowania wypłacane na rzecz osób fizycznych</t>
  </si>
  <si>
    <t>Pozostane odsetki</t>
  </si>
  <si>
    <t>Różne opłaty i składki</t>
  </si>
  <si>
    <t>Dotacje celowe z budżetu na finansowanie lub dofinansowanie kosztów realizacji inwestycji i zakupów inwestycyjnych innych jednostek sektora finansów publicznych</t>
  </si>
  <si>
    <r>
      <t xml:space="preserve">Zakup usług pozostałych </t>
    </r>
    <r>
      <rPr>
        <i/>
        <sz val="11"/>
        <rFont val="Times New Roman"/>
        <family val="1"/>
      </rPr>
      <t>- czynsz</t>
    </r>
  </si>
  <si>
    <t>"Złoty Wiek"</t>
  </si>
  <si>
    <t xml:space="preserve">Ośrodki wsparcia </t>
  </si>
  <si>
    <t>Schronisko dla bezdomnych "Przytulisko"</t>
  </si>
  <si>
    <t>Zespoły do spraw orzekania o niepełnosprawności</t>
  </si>
  <si>
    <r>
      <t>Ośrodki wsparcia</t>
    </r>
    <r>
      <rPr>
        <b/>
        <i/>
        <sz val="11"/>
        <rFont val="Times New Roman"/>
        <family val="1"/>
      </rPr>
      <t xml:space="preserve"> - "Środowiskowy Dom Samopomocowy 1"</t>
    </r>
  </si>
  <si>
    <t>Załącznik nr  4 do Zarządzenia</t>
  </si>
  <si>
    <r>
      <t xml:space="preserve">Zakup materiałów i wyposażenia                             </t>
    </r>
    <r>
      <rPr>
        <i/>
        <sz val="10"/>
        <rFont val="Times New Roman"/>
        <family val="1"/>
      </rPr>
      <t>RO "Na Skarpie"</t>
    </r>
  </si>
  <si>
    <r>
      <t>Zakup energii -</t>
    </r>
    <r>
      <rPr>
        <i/>
        <sz val="10"/>
        <rFont val="Times New Roman"/>
        <family val="1"/>
      </rPr>
      <t xml:space="preserve"> "RO Śródmieście"</t>
    </r>
  </si>
  <si>
    <t>RO "Na Skarpie"</t>
  </si>
  <si>
    <t>RO "Śródmieście" - czynsz</t>
  </si>
  <si>
    <t>Żłobki</t>
  </si>
  <si>
    <t>Rehabilitacja zawodowa i społeczna osób niepełnosprawnych</t>
  </si>
  <si>
    <t>Zakup usług pozostałych - WTZ</t>
  </si>
  <si>
    <t>Filharmonie, orkiestry, chóry i kapele</t>
  </si>
  <si>
    <t>Dotacje celowe przekazane z budżetu państwa na realizację zadań bieżących z zakresu administracji rządowej oraz innych zadań zleconych gminom ustawami</t>
  </si>
  <si>
    <t xml:space="preserve">Zasiłki i pomoc w naturze oraz składki na ubezpieczenia społeczne </t>
  </si>
  <si>
    <t>75023</t>
  </si>
  <si>
    <t>Urzędy gmin</t>
  </si>
  <si>
    <t>PU</t>
  </si>
  <si>
    <t>Wydatki  inwestycyjne jednostek budżetowych</t>
  </si>
  <si>
    <t>Przeciwdziałanie alkoholizmowi</t>
  </si>
  <si>
    <t>Zakłady gospodarki mieszkaniowej - ZBM</t>
  </si>
  <si>
    <t>PI/RWZ</t>
  </si>
  <si>
    <t>RÓŻNE ROZLICZENIE</t>
  </si>
  <si>
    <t>Fn</t>
  </si>
  <si>
    <t>Rezerwy ogólne i celowe</t>
  </si>
  <si>
    <t>Rezerwa celowa na programy z UE</t>
  </si>
  <si>
    <t>Przedszkola</t>
  </si>
  <si>
    <t>Świetlice szkolne</t>
  </si>
  <si>
    <t>DZIAŁALNOŚĆ USŁUGOWA</t>
  </si>
  <si>
    <t>A</t>
  </si>
  <si>
    <t>Plan zagospodarowania przestrzennego</t>
  </si>
  <si>
    <t>Składki na ubezpieczenie społeczne</t>
  </si>
  <si>
    <t>Podróże służbowe zagraniczne</t>
  </si>
  <si>
    <t>Dotacja podmiotowa z budżetu dla niepublicznej jednostki systemu oświaty</t>
  </si>
  <si>
    <t>Wydatki na zakupy inwestycyjne jednostek budżetowych - "Poprawa bazy dydaktycznej szkół zawodowych ponadgimnazjalnych'</t>
  </si>
  <si>
    <r>
      <t xml:space="preserve">Wynagrodzenia osobowe pracowników - </t>
    </r>
    <r>
      <rPr>
        <i/>
        <sz val="11"/>
        <rFont val="Times New Roman"/>
        <family val="1"/>
      </rPr>
      <t>odprawy emerytalne</t>
    </r>
  </si>
  <si>
    <t>Nagrody o charakterze szczególnym niezaliczane do wynagrodzeń</t>
  </si>
  <si>
    <t>Stypendia dla uczniów</t>
  </si>
  <si>
    <t>Pomoc materialna dla uczniów</t>
  </si>
  <si>
    <t>RO "Rokosowo"</t>
  </si>
  <si>
    <t>RO "T. Kotarbińskiego"</t>
  </si>
  <si>
    <t>ZMIANY  PLANU  DOCHODÓW  I  WYDATKÓW  NA  ZADANIA  ZLECONE GMINIE  Z  ZAKRESU ADMINISTRACJI  RZĄDOWEJ                                                                                                                                 W  2005 ROKU</t>
  </si>
  <si>
    <t>ZMIANY PLANU DOCHODÓW I WYDATKÓW NA ZADANIA WŁASNE GMINY                                        W  2005  ROKU</t>
  </si>
  <si>
    <t xml:space="preserve">ZMIANY W  PLANIE  WYDATKÓW NA  ZADANIA  REALIZOWANE PRZEZ   GMINĘ  NA PODSTAWIE POROZUMIEŃ  Z ORGANAMI ADMINISTRACJI RZĄDOWEJ  W  2005  ROKU            </t>
  </si>
  <si>
    <t>z dnia  13 czerwca 2005 r.</t>
  </si>
  <si>
    <t>Komisje poborowe</t>
  </si>
  <si>
    <t>Załącznik nr 5 do Zarządzenia</t>
  </si>
  <si>
    <t>Załącznik nr 6 do Zarządzenia</t>
  </si>
  <si>
    <t>92195</t>
  </si>
  <si>
    <t>RO "Tysiąclecie"</t>
  </si>
  <si>
    <t>Komendy powiatowe Policji</t>
  </si>
  <si>
    <t xml:space="preserve">Wydatki na zakupy inwestycyjne jednostek budżetowych </t>
  </si>
  <si>
    <t xml:space="preserve">TURYSTYKA </t>
  </si>
  <si>
    <t>Zadania w zakresie upowszechniania turystyki</t>
  </si>
  <si>
    <t>Lp.</t>
  </si>
  <si>
    <t xml:space="preserve">Dział                          </t>
  </si>
  <si>
    <t>T R E Ś Ć</t>
  </si>
  <si>
    <t xml:space="preserve">                        WYDATKI</t>
  </si>
  <si>
    <t>Rozdział §</t>
  </si>
  <si>
    <t>1</t>
  </si>
  <si>
    <t>II</t>
  </si>
  <si>
    <t>900         90011</t>
  </si>
  <si>
    <t>Fundusz Ochrony Środowiska i Gospodarki Wodnej</t>
  </si>
  <si>
    <t>1.</t>
  </si>
  <si>
    <t xml:space="preserve">    Edukacja ekologiczna, propagowanie działań ekologicznych:</t>
  </si>
  <si>
    <t>zakup materiałów i wyposażenia - propagowanie działań ekologicznych w szkołach i przedszkolach</t>
  </si>
  <si>
    <t>zakup materiałów i wyposażenia - Przedszkole Nr 15 dofinansowanie do przedsięwzięcia "Przedszkolak, mały ekolog doskonały"</t>
  </si>
  <si>
    <t>4300</t>
  </si>
  <si>
    <t>zakup usług pozostałych - propagowanie działań ekologicznych w szkołach i przedszkolach</t>
  </si>
  <si>
    <t>2.</t>
  </si>
  <si>
    <t>Urządzanie i utrzymanie terenów zieleni, zadrzewień, zakrzewień oraz parków:</t>
  </si>
  <si>
    <t>4270</t>
  </si>
  <si>
    <t>Zakup usług remontowych -opracowanie projektu na zagospodarowanie zielenią terenu położonego pomiędzy wąwozem grabowym a ul.Gajową</t>
  </si>
  <si>
    <t>Zakup usług pozostałych -odtworzenie kompleksu Parku Książąt Pomorskich A - alejek spacerowych, placów, schodów</t>
  </si>
  <si>
    <t>3.</t>
  </si>
  <si>
    <t xml:space="preserve">     Inne cele służące ochronie środowiska:</t>
  </si>
  <si>
    <t>zakup usług remontowych - ZDM na opracowanie dokumentacji na urządzenia podczyszczające</t>
  </si>
  <si>
    <t xml:space="preserve"> </t>
  </si>
  <si>
    <t>zakup usług pozostałych - likwidacja nielegalnych wysypisk oraz sprzątanie zaśmieconych terenów miejskich bez administrarora</t>
  </si>
  <si>
    <t>zakup usług pozostałych - projekt oczyszczania wód i osadów dennych Jeziora Jamno</t>
  </si>
  <si>
    <t>6050</t>
  </si>
  <si>
    <t>wydatki inwestycyjne jednostek budżetowych - ZDM na sporządzenie raportu oddziaływania na środowisko oraz dokumentacji projektowej polegającej na przebudowie rowów w celu odprowadzenia wód odpadowych z terenów Strefy Zorganizowanej Działalności Inwestycyjnej w Koszalinie</t>
  </si>
  <si>
    <t xml:space="preserve">wydatki inwestycyjne jednostek budżetowych - porządkowanie gospodarki wodno - ściekowej w rejonie ul.Monte Cassino  </t>
  </si>
  <si>
    <t>6230</t>
  </si>
  <si>
    <t>dotacje celowe z budżetu na finansowanie lub dofinansowanie kosztów realizacji inwestycji i zakupów inwestycyjnych jednostek niezaliczanych do sektora finansów publicznych - dotacja dla PGK do zakupu odkurzaczy VAC 04 do odsysania odchodów zwierzęcych</t>
  </si>
  <si>
    <t xml:space="preserve">Wpłaty jednostek na fundusz celowy na finansowanie lub dofinansowanie zadań inwestycyjnych </t>
  </si>
  <si>
    <t>z dnia 13 czerwca 2005 roku</t>
  </si>
  <si>
    <t xml:space="preserve">                            ZMIANY  PLANU  WYDATKÓW</t>
  </si>
  <si>
    <t xml:space="preserve">                             GMINNEGO  FUNDUSZU  OCHRONY</t>
  </si>
  <si>
    <t xml:space="preserve">                              ŚRODOWISKA  I  GOSPODARKI  WODNEJ</t>
  </si>
  <si>
    <t xml:space="preserve">                             NA  2005  ROK</t>
  </si>
  <si>
    <t xml:space="preserve">Przedszkola specjalne </t>
  </si>
  <si>
    <t>Zakup usług dostępu do sieci Internet</t>
  </si>
  <si>
    <t xml:space="preserve">Oddziały przedszkolne w szkołach podstawowych </t>
  </si>
  <si>
    <t>Wydatki osobowe niezaliczane do wynagrodzeń</t>
  </si>
  <si>
    <t>Dotacja podmiotowa z budżetu dla niepublicznej jednostki oświatowej</t>
  </si>
  <si>
    <t>Szkolne Schroniska Młodzieżowe</t>
  </si>
  <si>
    <t>Szkoły podstawowe specjalne</t>
  </si>
  <si>
    <t>Internaty i bursy szkolne</t>
  </si>
  <si>
    <t xml:space="preserve">Rada Miejska </t>
  </si>
  <si>
    <r>
      <t xml:space="preserve">Zakup materiałów i wyposażenia                               </t>
    </r>
    <r>
      <rPr>
        <i/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RO "Śródmieście"</t>
    </r>
  </si>
  <si>
    <t>Załącznik nr  7 do Zarządzenia</t>
  </si>
  <si>
    <t>Prezydenta Miasta Koszalin</t>
  </si>
  <si>
    <t xml:space="preserve">                              ZMIANA PLANU PRZYCHODÓW I WYDATKÓW DOCHODÓW WŁASNYCH  </t>
  </si>
  <si>
    <t xml:space="preserve">                                                                                    ZARZĄDU DRÓG MIEJSKICH NA 2005 ROK     </t>
  </si>
  <si>
    <t xml:space="preserve">  </t>
  </si>
  <si>
    <t>Dział, rozdział        §</t>
  </si>
  <si>
    <t>WYSZCZEGÓLNIENIE</t>
  </si>
  <si>
    <t>Plan  na 2005 rok</t>
  </si>
  <si>
    <t>Plan na 2005 rok</t>
  </si>
  <si>
    <t>Plan po zmianach na 2005 rok</t>
  </si>
  <si>
    <t>I</t>
  </si>
  <si>
    <t>Stan środków  na początek roku</t>
  </si>
  <si>
    <t>PRZYCHODY OGÓŁEM</t>
  </si>
  <si>
    <t>z tego: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</si>
  <si>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</si>
  <si>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</si>
  <si>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</si>
  <si>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</si>
  <si>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</si>
  <si>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</si>
  <si>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</si>
  <si>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</si>
  <si>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Drogi publiczne gminne</t>
  </si>
  <si>
    <t>III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</si>
  <si>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</si>
  <si>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</si>
  <si>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</si>
  <si>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</si>
  <si>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</si>
  <si>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</si>
  <si>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</si>
  <si>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</si>
  <si>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</si>
  <si>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</si>
  <si>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</si>
  <si>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</si>
  <si>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</si>
  <si>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</si>
  <si>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</si>
  <si>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</si>
  <si>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</si>
  <si>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ściekowa i ochrona wód</t>
  </si>
  <si>
    <t>1. Opłaty na rzecz ochrony środowiska</t>
  </si>
  <si>
    <t>2. Odsetki za nieterminowe wpłaty</t>
  </si>
  <si>
    <t>3. Operaty wodnoprawne</t>
  </si>
  <si>
    <t>4. Budowa urządzeń podczyszczających wody opadowe</t>
  </si>
  <si>
    <t>IV</t>
  </si>
  <si>
    <t>Stan środków na koniec roku (I+II-III)</t>
  </si>
  <si>
    <r>
      <t xml:space="preserve">Wydatki inwestycyjne jednostek budżetowych - </t>
    </r>
    <r>
      <rPr>
        <i/>
        <sz val="11"/>
        <rFont val="Times New Roman"/>
        <family val="1"/>
      </rPr>
      <t>"Inwestycyjne inicjatywy społeczne"</t>
    </r>
  </si>
  <si>
    <r>
      <t>Dotacje celowe z budżetu na finansowanie lub dofinansowanie inwestycji i zakupów inwestycyjnych jednostek niezaliczanych do sektora finansów publicznych -</t>
    </r>
    <r>
      <rPr>
        <i/>
        <sz val="11"/>
        <rFont val="Times New Roman"/>
        <family val="1"/>
      </rPr>
      <t xml:space="preserve"> "Czyny społeczne"</t>
    </r>
  </si>
  <si>
    <t>Gimnazja</t>
  </si>
  <si>
    <t>Koszty postępowania sądowego i prokuratorskiego</t>
  </si>
  <si>
    <t xml:space="preserve">Nr  307 / 1844 / 05  </t>
  </si>
  <si>
    <t xml:space="preserve">Nr  307 / 1844 / 05 </t>
  </si>
  <si>
    <t xml:space="preserve">z dnia  13 czerwca 2005 r.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</si>
</sst>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47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9" xfId="0" applyNumberFormat="1" applyFont="1" applyFill="1" applyBorder="1" applyAlignment="1" applyProtection="1">
      <alignment horizontal="centerContinuous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2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Continuous" vertical="center"/>
    </xf>
    <xf numFmtId="3" fontId="10" fillId="0" borderId="15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27" xfId="0" applyNumberFormat="1" applyFont="1" applyFill="1" applyBorder="1" applyAlignment="1" applyProtection="1">
      <alignment horizontal="center" vertical="top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3" fontId="8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vertical="center"/>
      <protection locked="0"/>
    </xf>
    <xf numFmtId="0" fontId="3" fillId="0" borderId="23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15" xfId="0" applyNumberFormat="1" applyFont="1" applyFill="1" applyBorder="1" applyAlignment="1" applyProtection="1">
      <alignment horizontal="centerContinuous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0" fontId="8" fillId="0" borderId="31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33" xfId="0" applyNumberFormat="1" applyFont="1" applyFill="1" applyBorder="1" applyAlignment="1" applyProtection="1">
      <alignment horizontal="centerContinuous" vertical="center"/>
      <protection locked="0"/>
    </xf>
    <xf numFmtId="0" fontId="8" fillId="0" borderId="34" xfId="0" applyNumberFormat="1" applyFont="1" applyFill="1" applyBorder="1" applyAlignment="1" applyProtection="1">
      <alignment vertical="center" wrapText="1"/>
      <protection locked="0"/>
    </xf>
    <xf numFmtId="164" fontId="8" fillId="0" borderId="34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Border="1" applyAlignment="1">
      <alignment vertical="center"/>
    </xf>
    <xf numFmtId="49" fontId="8" fillId="0" borderId="22" xfId="0" applyNumberFormat="1" applyFont="1" applyFill="1" applyBorder="1" applyAlignment="1" applyProtection="1">
      <alignment horizontal="centerContinuous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8" fillId="0" borderId="36" xfId="0" applyNumberFormat="1" applyFont="1" applyFill="1" applyBorder="1" applyAlignment="1" applyProtection="1">
      <alignment vertical="center" wrapText="1"/>
      <protection locked="0"/>
    </xf>
    <xf numFmtId="0" fontId="9" fillId="0" borderId="37" xfId="0" applyNumberFormat="1" applyFont="1" applyFill="1" applyBorder="1" applyAlignment="1" applyProtection="1">
      <alignment vertical="center" wrapText="1"/>
      <protection locked="0"/>
    </xf>
    <xf numFmtId="164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0" fontId="8" fillId="0" borderId="37" xfId="0" applyNumberFormat="1" applyFont="1" applyFill="1" applyBorder="1" applyAlignment="1" applyProtection="1">
      <alignment vertical="center" wrapText="1"/>
      <protection locked="0"/>
    </xf>
    <xf numFmtId="164" fontId="8" fillId="0" borderId="27" xfId="0" applyNumberFormat="1" applyFont="1" applyFill="1" applyBorder="1" applyAlignment="1" applyProtection="1">
      <alignment horizontal="center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40" xfId="0" applyNumberFormat="1" applyFont="1" applyFill="1" applyBorder="1" applyAlignment="1" applyProtection="1">
      <alignment horizontal="centerContinuous"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center"/>
    </xf>
    <xf numFmtId="49" fontId="8" fillId="0" borderId="41" xfId="0" applyNumberFormat="1" applyFont="1" applyFill="1" applyBorder="1" applyAlignment="1" applyProtection="1">
      <alignment horizontal="centerContinuous" vertical="center"/>
      <protection locked="0"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Continuous"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44" xfId="0" applyNumberFormat="1" applyFont="1" applyFill="1" applyBorder="1" applyAlignment="1" applyProtection="1">
      <alignment vertical="center" wrapText="1"/>
      <protection locked="0"/>
    </xf>
    <xf numFmtId="0" fontId="8" fillId="0" borderId="40" xfId="0" applyNumberFormat="1" applyFont="1" applyFill="1" applyBorder="1" applyAlignment="1" applyProtection="1">
      <alignment horizontal="centerContinuous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0" fontId="8" fillId="0" borderId="23" xfId="0" applyNumberFormat="1" applyFont="1" applyFill="1" applyBorder="1" applyAlignment="1" applyProtection="1">
      <alignment vertical="center" wrapText="1"/>
      <protection locked="0"/>
    </xf>
    <xf numFmtId="0" fontId="8" fillId="0" borderId="45" xfId="0" applyNumberFormat="1" applyFont="1" applyFill="1" applyBorder="1" applyAlignment="1" applyProtection="1">
      <alignment vertical="center" wrapText="1"/>
      <protection locked="0"/>
    </xf>
    <xf numFmtId="0" fontId="8" fillId="0" borderId="42" xfId="0" applyNumberFormat="1" applyFont="1" applyFill="1" applyBorder="1" applyAlignment="1" applyProtection="1">
      <alignment vertical="center" wrapText="1"/>
      <protection locked="0"/>
    </xf>
    <xf numFmtId="0" fontId="8" fillId="0" borderId="46" xfId="0" applyNumberFormat="1" applyFont="1" applyFill="1" applyBorder="1" applyAlignment="1" applyProtection="1">
      <alignment vertical="center" wrapText="1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8" xfId="0" applyNumberFormat="1" applyFont="1" applyFill="1" applyBorder="1" applyAlignment="1" applyProtection="1">
      <alignment vertical="center" wrapText="1"/>
      <protection locked="0"/>
    </xf>
    <xf numFmtId="164" fontId="16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vertical="center" wrapText="1"/>
      <protection locked="0"/>
    </xf>
    <xf numFmtId="3" fontId="8" fillId="0" borderId="47" xfId="0" applyNumberFormat="1" applyFont="1" applyFill="1" applyBorder="1" applyAlignment="1" applyProtection="1">
      <alignment horizontal="right" vertical="center"/>
      <protection locked="0"/>
    </xf>
    <xf numFmtId="164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3" fontId="16" fillId="0" borderId="48" xfId="0" applyNumberFormat="1" applyFont="1" applyFill="1" applyBorder="1" applyAlignment="1" applyProtection="1">
      <alignment horizontal="right" vertical="center"/>
      <protection locked="0"/>
    </xf>
    <xf numFmtId="3" fontId="16" fillId="0" borderId="43" xfId="0" applyNumberFormat="1" applyFont="1" applyFill="1" applyBorder="1" applyAlignment="1" applyProtection="1">
      <alignment horizontal="right" vertical="center"/>
      <protection locked="0"/>
    </xf>
    <xf numFmtId="0" fontId="8" fillId="0" borderId="27" xfId="0" applyNumberFormat="1" applyFont="1" applyFill="1" applyBorder="1" applyAlignment="1" applyProtection="1">
      <alignment vertical="center" wrapText="1"/>
      <protection locked="0"/>
    </xf>
    <xf numFmtId="0" fontId="9" fillId="0" borderId="27" xfId="0" applyNumberFormat="1" applyFont="1" applyFill="1" applyBorder="1" applyAlignment="1" applyProtection="1">
      <alignment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8" xfId="0" applyNumberFormat="1" applyFont="1" applyFill="1" applyBorder="1" applyAlignment="1" applyProtection="1">
      <alignment vertical="center" wrapText="1"/>
      <protection locked="0"/>
    </xf>
    <xf numFmtId="3" fontId="17" fillId="0" borderId="16" xfId="0" applyNumberFormat="1" applyFont="1" applyFill="1" applyBorder="1" applyAlignment="1" applyProtection="1">
      <alignment horizontal="right" vertical="center"/>
      <protection locked="0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3" fillId="0" borderId="23" xfId="0" applyNumberFormat="1" applyFont="1" applyBorder="1" applyAlignment="1">
      <alignment vertical="center"/>
    </xf>
    <xf numFmtId="0" fontId="3" fillId="0" borderId="49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0" xfId="0" applyFont="1" applyBorder="1" applyAlignment="1">
      <alignment horizontal="center" vertical="center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164" fontId="8" fillId="0" borderId="51" xfId="0" applyNumberFormat="1" applyFont="1" applyFill="1" applyBorder="1" applyAlignment="1" applyProtection="1">
      <alignment horizontal="center" vertical="center"/>
      <protection locked="0"/>
    </xf>
    <xf numFmtId="164" fontId="8" fillId="0" borderId="53" xfId="0" applyNumberFormat="1" applyFont="1" applyFill="1" applyBorder="1" applyAlignment="1" applyProtection="1">
      <alignment horizontal="center" vertical="center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164" fontId="17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0" borderId="54" xfId="0" applyNumberFormat="1" applyFont="1" applyFill="1" applyBorder="1" applyAlignment="1" applyProtection="1">
      <alignment horizontal="center" vertical="center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 locked="0"/>
    </xf>
    <xf numFmtId="164" fontId="16" fillId="0" borderId="52" xfId="0" applyNumberFormat="1" applyFont="1" applyFill="1" applyBorder="1" applyAlignment="1" applyProtection="1">
      <alignment horizontal="center" vertical="center"/>
      <protection locked="0"/>
    </xf>
    <xf numFmtId="164" fontId="8" fillId="0" borderId="55" xfId="0" applyNumberFormat="1" applyFont="1" applyFill="1" applyBorder="1" applyAlignment="1" applyProtection="1">
      <alignment horizontal="center" vertical="center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 locked="0"/>
    </xf>
    <xf numFmtId="164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64" fontId="13" fillId="0" borderId="9" xfId="18" applyNumberFormat="1" applyFont="1" applyFill="1" applyBorder="1" applyAlignment="1" applyProtection="1">
      <alignment vertical="center" wrapText="1"/>
      <protection locked="0"/>
    </xf>
    <xf numFmtId="3" fontId="8" fillId="0" borderId="48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164" fontId="13" fillId="0" borderId="13" xfId="18" applyNumberFormat="1" applyFont="1" applyFill="1" applyBorder="1" applyAlignment="1" applyProtection="1">
      <alignment vertical="center" wrapText="1"/>
      <protection locked="0"/>
    </xf>
    <xf numFmtId="164" fontId="13" fillId="0" borderId="27" xfId="18" applyNumberFormat="1" applyFont="1" applyFill="1" applyBorder="1" applyAlignment="1" applyProtection="1">
      <alignment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Border="1" applyAlignment="1">
      <alignment vertical="center"/>
    </xf>
    <xf numFmtId="1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1" fontId="13" fillId="0" borderId="40" xfId="0" applyNumberFormat="1" applyFont="1" applyFill="1" applyBorder="1" applyAlignment="1" applyProtection="1">
      <alignment horizontal="centerContinuous" vertical="center"/>
      <protection locked="0"/>
    </xf>
    <xf numFmtId="1" fontId="14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7" xfId="18" applyNumberFormat="1" applyFont="1" applyFill="1" applyBorder="1" applyAlignment="1" applyProtection="1">
      <alignment vertical="center" wrapText="1"/>
      <protection locked="0"/>
    </xf>
    <xf numFmtId="1" fontId="1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" xfId="18" applyNumberFormat="1" applyFont="1" applyFill="1" applyBorder="1" applyAlignment="1" applyProtection="1">
      <alignment vertical="center" wrapText="1"/>
      <protection locked="0"/>
    </xf>
    <xf numFmtId="3" fontId="13" fillId="0" borderId="38" xfId="0" applyNumberFormat="1" applyFont="1" applyBorder="1" applyAlignment="1">
      <alignment horizontal="right" vertical="center"/>
    </xf>
    <xf numFmtId="3" fontId="13" fillId="0" borderId="57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14" fillId="0" borderId="58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right" vertical="center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/>
      <protection locked="0"/>
    </xf>
    <xf numFmtId="3" fontId="13" fillId="0" borderId="14" xfId="0" applyNumberFormat="1" applyFont="1" applyBorder="1" applyAlignment="1">
      <alignment horizontal="right" vertical="center"/>
    </xf>
    <xf numFmtId="3" fontId="9" fillId="0" borderId="58" xfId="0" applyNumberFormat="1" applyFont="1" applyFill="1" applyBorder="1" applyAlignment="1" applyProtection="1">
      <alignment vertical="center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59" xfId="0" applyFont="1" applyBorder="1" applyAlignment="1">
      <alignment vertical="center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8" fillId="0" borderId="53" xfId="0" applyNumberFormat="1" applyFont="1" applyFill="1" applyBorder="1" applyAlignment="1" applyProtection="1">
      <alignment horizontal="right" vertical="center"/>
      <protection locked="0"/>
    </xf>
    <xf numFmtId="3" fontId="3" fillId="0" borderId="51" xfId="0" applyNumberFormat="1" applyFont="1" applyBorder="1" applyAlignment="1">
      <alignment vertical="center"/>
    </xf>
    <xf numFmtId="1" fontId="13" fillId="0" borderId="8" xfId="0" applyNumberFormat="1" applyFont="1" applyBorder="1" applyAlignment="1">
      <alignment horizontal="centerContinuous" vertical="center"/>
    </xf>
    <xf numFmtId="164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27" xfId="0" applyNumberFormat="1" applyFont="1" applyFill="1" applyBorder="1" applyAlignment="1" applyProtection="1">
      <alignment horizontal="center" vertical="center"/>
      <protection locked="0"/>
    </xf>
    <xf numFmtId="164" fontId="16" fillId="0" borderId="54" xfId="0" applyNumberFormat="1" applyFont="1" applyFill="1" applyBorder="1" applyAlignment="1" applyProtection="1">
      <alignment horizontal="center" vertical="center"/>
      <protection locked="0"/>
    </xf>
    <xf numFmtId="3" fontId="16" fillId="0" borderId="38" xfId="0" applyNumberFormat="1" applyFont="1" applyFill="1" applyBorder="1" applyAlignment="1" applyProtection="1">
      <alignment horizontal="right" vertical="center"/>
      <protection locked="0"/>
    </xf>
    <xf numFmtId="3" fontId="16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6" xfId="0" applyNumberFormat="1" applyFont="1" applyFill="1" applyBorder="1" applyAlignment="1" applyProtection="1">
      <alignment vertical="center" wrapText="1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0" fontId="9" fillId="0" borderId="60" xfId="0" applyNumberFormat="1" applyFont="1" applyFill="1" applyBorder="1" applyAlignment="1" applyProtection="1">
      <alignment horizontal="centerContinuous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0" fontId="8" fillId="0" borderId="62" xfId="0" applyNumberFormat="1" applyFont="1" applyFill="1" applyBorder="1" applyAlignment="1" applyProtection="1">
      <alignment horizontal="centerContinuous" vertical="center"/>
      <protection locked="0"/>
    </xf>
    <xf numFmtId="0" fontId="8" fillId="0" borderId="41" xfId="0" applyNumberFormat="1" applyFont="1" applyFill="1" applyBorder="1" applyAlignment="1" applyProtection="1">
      <alignment horizontal="centerContinuous" vertical="center"/>
      <protection locked="0"/>
    </xf>
    <xf numFmtId="0" fontId="9" fillId="0" borderId="41" xfId="0" applyNumberFormat="1" applyFont="1" applyFill="1" applyBorder="1" applyAlignment="1" applyProtection="1">
      <alignment horizontal="centerContinuous" vertical="center"/>
      <protection locked="0"/>
    </xf>
    <xf numFmtId="0" fontId="9" fillId="0" borderId="28" xfId="0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NumberFormat="1" applyFont="1" applyFill="1" applyBorder="1" applyAlignment="1" applyProtection="1">
      <alignment vertical="center" wrapText="1"/>
      <protection locked="0"/>
    </xf>
    <xf numFmtId="0" fontId="15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63" xfId="0" applyNumberFormat="1" applyFont="1" applyFill="1" applyBorder="1" applyAlignment="1" applyProtection="1">
      <alignment horizontal="centerContinuous" vertical="center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34" xfId="0" applyNumberFormat="1" applyFont="1" applyFill="1" applyBorder="1" applyAlignment="1" applyProtection="1">
      <alignment horizontal="right"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164" fontId="9" fillId="0" borderId="44" xfId="0" applyNumberFormat="1" applyFont="1" applyFill="1" applyBorder="1" applyAlignment="1" applyProtection="1">
      <alignment horizontal="center" vertical="center"/>
      <protection locked="0"/>
    </xf>
    <xf numFmtId="164" fontId="8" fillId="0" borderId="24" xfId="0" applyNumberFormat="1" applyFont="1" applyFill="1" applyBorder="1" applyAlignment="1" applyProtection="1">
      <alignment horizontal="center" vertical="center"/>
      <protection locked="0"/>
    </xf>
    <xf numFmtId="164" fontId="8" fillId="0" borderId="36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65" xfId="0" applyNumberFormat="1" applyFont="1" applyFill="1" applyBorder="1" applyAlignment="1" applyProtection="1">
      <alignment horizontal="center" vertical="center"/>
      <protection locked="0"/>
    </xf>
    <xf numFmtId="0" fontId="7" fillId="0" borderId="66" xfId="0" applyNumberFormat="1" applyFont="1" applyFill="1" applyBorder="1" applyAlignment="1" applyProtection="1">
      <alignment horizontal="center" vertical="center"/>
      <protection locked="0"/>
    </xf>
    <xf numFmtId="3" fontId="7" fillId="0" borderId="67" xfId="0" applyNumberFormat="1" applyFont="1" applyFill="1" applyBorder="1" applyAlignment="1" applyProtection="1">
      <alignment horizontal="center" vertical="center"/>
      <protection locked="0"/>
    </xf>
    <xf numFmtId="0" fontId="7" fillId="0" borderId="68" xfId="0" applyNumberFormat="1" applyFont="1" applyFill="1" applyBorder="1" applyAlignment="1" applyProtection="1">
      <alignment horizontal="center" vertical="center"/>
      <protection locked="0"/>
    </xf>
    <xf numFmtId="164" fontId="8" fillId="0" borderId="65" xfId="0" applyNumberFormat="1" applyFont="1" applyFill="1" applyBorder="1" applyAlignment="1" applyProtection="1">
      <alignment horizontal="center" vertical="center"/>
      <protection locked="0"/>
    </xf>
    <xf numFmtId="164" fontId="8" fillId="0" borderId="66" xfId="0" applyNumberFormat="1" applyFont="1" applyFill="1" applyBorder="1" applyAlignment="1" applyProtection="1">
      <alignment horizontal="center" vertical="center"/>
      <protection locked="0"/>
    </xf>
    <xf numFmtId="164" fontId="18" fillId="0" borderId="20" xfId="0" applyNumberFormat="1" applyFont="1" applyFill="1" applyBorder="1" applyAlignment="1" applyProtection="1">
      <alignment horizontal="center" vertical="center"/>
      <protection locked="0"/>
    </xf>
    <xf numFmtId="164" fontId="18" fillId="0" borderId="50" xfId="0" applyNumberFormat="1" applyFont="1" applyFill="1" applyBorder="1" applyAlignment="1" applyProtection="1">
      <alignment horizontal="center" vertical="center"/>
      <protection locked="0"/>
    </xf>
    <xf numFmtId="164" fontId="18" fillId="0" borderId="5" xfId="0" applyNumberFormat="1" applyFont="1" applyFill="1" applyBorder="1" applyAlignment="1" applyProtection="1">
      <alignment horizontal="center" vertical="center"/>
      <protection locked="0"/>
    </xf>
    <xf numFmtId="164" fontId="18" fillId="0" borderId="52" xfId="0" applyNumberFormat="1" applyFont="1" applyFill="1" applyBorder="1" applyAlignment="1" applyProtection="1">
      <alignment horizontal="center" vertical="center"/>
      <protection locked="0"/>
    </xf>
    <xf numFmtId="3" fontId="18" fillId="0" borderId="16" xfId="0" applyNumberFormat="1" applyFont="1" applyFill="1" applyBorder="1" applyAlignment="1" applyProtection="1">
      <alignment horizontal="right" vertical="center"/>
      <protection locked="0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3" fontId="18" fillId="0" borderId="6" xfId="0" applyNumberFormat="1" applyFont="1" applyFill="1" applyBorder="1" applyAlignment="1" applyProtection="1">
      <alignment horizontal="right" vertical="center"/>
      <protection locked="0"/>
    </xf>
    <xf numFmtId="0" fontId="18" fillId="0" borderId="18" xfId="0" applyNumberFormat="1" applyFont="1" applyFill="1" applyBorder="1" applyAlignment="1" applyProtection="1">
      <alignment vertical="center" wrapText="1"/>
      <protection locked="0"/>
    </xf>
    <xf numFmtId="0" fontId="18" fillId="0" borderId="5" xfId="0" applyNumberFormat="1" applyFont="1" applyFill="1" applyBorder="1" applyAlignment="1" applyProtection="1">
      <alignment vertical="center" wrapText="1"/>
      <protection locked="0"/>
    </xf>
    <xf numFmtId="3" fontId="13" fillId="0" borderId="57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14" fillId="0" borderId="48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0" fontId="15" fillId="0" borderId="5" xfId="0" applyNumberFormat="1" applyFont="1" applyFill="1" applyBorder="1" applyAlignment="1" applyProtection="1">
      <alignment vertical="center" wrapText="1"/>
      <protection locked="0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/>
      <protection locked="0"/>
    </xf>
    <xf numFmtId="0" fontId="9" fillId="0" borderId="69" xfId="0" applyNumberFormat="1" applyFont="1" applyFill="1" applyBorder="1" applyAlignment="1" applyProtection="1">
      <alignment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0" fontId="4" fillId="0" borderId="70" xfId="0" applyNumberFormat="1" applyFont="1" applyFill="1" applyBorder="1" applyAlignment="1" applyProtection="1">
      <alignment horizontal="center" wrapText="1"/>
      <protection locked="0"/>
    </xf>
    <xf numFmtId="0" fontId="4" fillId="0" borderId="37" xfId="0" applyNumberFormat="1" applyFont="1" applyFill="1" applyBorder="1" applyAlignment="1" applyProtection="1">
      <alignment horizontal="center" vertical="top" wrapText="1"/>
      <protection locked="0"/>
    </xf>
    <xf numFmtId="3" fontId="13" fillId="0" borderId="24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164" fontId="9" fillId="0" borderId="18" xfId="0" applyNumberFormat="1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center" vertical="center"/>
      <protection locked="0"/>
    </xf>
    <xf numFmtId="164" fontId="9" fillId="0" borderId="71" xfId="0" applyNumberFormat="1" applyFont="1" applyFill="1" applyBorder="1" applyAlignment="1" applyProtection="1">
      <alignment horizontal="center" vertical="center"/>
      <protection locked="0"/>
    </xf>
    <xf numFmtId="3" fontId="9" fillId="0" borderId="72" xfId="0" applyNumberFormat="1" applyFont="1" applyFill="1" applyBorder="1" applyAlignment="1" applyProtection="1">
      <alignment vertical="center"/>
      <protection locked="0"/>
    </xf>
    <xf numFmtId="0" fontId="7" fillId="0" borderId="50" xfId="0" applyNumberFormat="1" applyFont="1" applyFill="1" applyBorder="1" applyAlignment="1" applyProtection="1">
      <alignment horizontal="center" vertical="center"/>
      <protection locked="0"/>
    </xf>
    <xf numFmtId="3" fontId="13" fillId="0" borderId="51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vertical="center"/>
    </xf>
    <xf numFmtId="3" fontId="14" fillId="0" borderId="50" xfId="0" applyNumberFormat="1" applyFont="1" applyBorder="1" applyAlignment="1">
      <alignment vertical="center"/>
    </xf>
    <xf numFmtId="3" fontId="14" fillId="0" borderId="52" xfId="0" applyNumberFormat="1" applyFont="1" applyBorder="1" applyAlignment="1">
      <alignment vertical="center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/>
    </xf>
    <xf numFmtId="0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1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3" fontId="9" fillId="0" borderId="52" xfId="0" applyNumberFormat="1" applyFont="1" applyFill="1" applyBorder="1" applyAlignment="1" applyProtection="1">
      <alignment vertical="center"/>
      <protection locked="0"/>
    </xf>
    <xf numFmtId="3" fontId="9" fillId="0" borderId="56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Border="1" applyAlignment="1">
      <alignment horizontal="centerContinuous" vertical="center" wrapText="1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Border="1" applyAlignment="1" applyProtection="1">
      <alignment horizontal="centerContinuous"/>
      <protection locked="0"/>
    </xf>
    <xf numFmtId="0" fontId="21" fillId="0" borderId="0" xfId="0" applyNumberFormat="1" applyFont="1" applyFill="1" applyBorder="1" applyAlignment="1" applyProtection="1">
      <alignment horizontal="centerContinuous"/>
      <protection locked="0"/>
    </xf>
    <xf numFmtId="165" fontId="22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0" fillId="0" borderId="0" xfId="0" applyNumberFormat="1" applyFont="1" applyFill="1" applyBorder="1" applyAlignment="1" applyProtection="1">
      <alignment horizontal="centerContinuous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0" applyNumberFormat="1" applyFont="1" applyFill="1" applyBorder="1" applyAlignment="1" applyProtection="1">
      <alignment horizontal="center" vertical="top" wrapText="1"/>
      <protection locked="0"/>
    </xf>
    <xf numFmtId="0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8" xfId="0" applyNumberFormat="1" applyFont="1" applyFill="1" applyBorder="1" applyAlignment="1" applyProtection="1">
      <alignment horizontal="center" vertical="center"/>
      <protection locked="0"/>
    </xf>
    <xf numFmtId="0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" fontId="9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18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2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/>
    </xf>
    <xf numFmtId="0" fontId="22" fillId="0" borderId="74" xfId="0" applyNumberFormat="1" applyFont="1" applyFill="1" applyBorder="1" applyAlignment="1" applyProtection="1">
      <alignment horizontal="centerContinuous" vertical="center" wrapText="1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7" fillId="0" borderId="47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14" fillId="0" borderId="5" xfId="0" applyNumberFormat="1" applyFont="1" applyFill="1" applyBorder="1" applyAlignment="1" applyProtection="1">
      <alignment vertical="center"/>
      <protection locked="0"/>
    </xf>
    <xf numFmtId="3" fontId="28" fillId="0" borderId="13" xfId="0" applyNumberFormat="1" applyFont="1" applyBorder="1" applyAlignment="1">
      <alignment vertical="center"/>
    </xf>
    <xf numFmtId="3" fontId="28" fillId="0" borderId="25" xfId="0" applyNumberFormat="1" applyFont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17" fillId="0" borderId="48" xfId="0" applyNumberFormat="1" applyFont="1" applyBorder="1" applyAlignment="1">
      <alignment vertical="center"/>
    </xf>
    <xf numFmtId="49" fontId="17" fillId="0" borderId="60" xfId="0" applyNumberFormat="1" applyFont="1" applyFill="1" applyBorder="1" applyAlignment="1" applyProtection="1">
      <alignment horizontal="centerContinuous" vertical="center"/>
      <protection locked="0"/>
    </xf>
    <xf numFmtId="0" fontId="17" fillId="0" borderId="50" xfId="0" applyFont="1" applyBorder="1" applyAlignment="1">
      <alignment horizontal="center" vertical="center"/>
    </xf>
    <xf numFmtId="3" fontId="17" fillId="0" borderId="76" xfId="0" applyNumberFormat="1" applyFont="1" applyBorder="1" applyAlignment="1">
      <alignment vertical="center"/>
    </xf>
    <xf numFmtId="3" fontId="17" fillId="0" borderId="58" xfId="0" applyNumberFormat="1" applyFont="1" applyBorder="1" applyAlignment="1">
      <alignment vertical="center"/>
    </xf>
    <xf numFmtId="0" fontId="9" fillId="0" borderId="31" xfId="0" applyNumberFormat="1" applyFont="1" applyFill="1" applyBorder="1" applyAlignment="1" applyProtection="1">
      <alignment vertical="center" wrapText="1"/>
      <protection locked="0"/>
    </xf>
    <xf numFmtId="164" fontId="9" fillId="0" borderId="53" xfId="0" applyNumberFormat="1" applyFont="1" applyFill="1" applyBorder="1" applyAlignment="1" applyProtection="1">
      <alignment horizontal="center" vertical="center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  <protection locked="0"/>
    </xf>
    <xf numFmtId="3" fontId="8" fillId="0" borderId="77" xfId="0" applyNumberFormat="1" applyFont="1" applyFill="1" applyBorder="1" applyAlignment="1" applyProtection="1">
      <alignment horizontal="right" vertical="center"/>
      <protection locked="0"/>
    </xf>
    <xf numFmtId="3" fontId="8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3" fontId="8" fillId="0" borderId="44" xfId="0" applyNumberFormat="1" applyFont="1" applyFill="1" applyBorder="1" applyAlignment="1" applyProtection="1">
      <alignment horizontal="right" vertical="center"/>
      <protection locked="0"/>
    </xf>
    <xf numFmtId="0" fontId="8" fillId="0" borderId="78" xfId="0" applyNumberFormat="1" applyFont="1" applyFill="1" applyBorder="1" applyAlignment="1" applyProtection="1">
      <alignment horizontal="centerContinuous" vertical="center"/>
      <protection locked="0"/>
    </xf>
    <xf numFmtId="0" fontId="8" fillId="0" borderId="79" xfId="0" applyNumberFormat="1" applyFont="1" applyFill="1" applyBorder="1" applyAlignment="1" applyProtection="1">
      <alignment vertical="center" wrapText="1"/>
      <protection locked="0"/>
    </xf>
    <xf numFmtId="164" fontId="8" fillId="0" borderId="79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49" fontId="29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 horizontal="center"/>
      <protection/>
    </xf>
    <xf numFmtId="49" fontId="24" fillId="0" borderId="80" xfId="0" applyNumberFormat="1" applyFont="1" applyFill="1" applyBorder="1" applyAlignment="1" applyProtection="1">
      <alignment horizontal="center" wrapText="1"/>
      <protection/>
    </xf>
    <xf numFmtId="49" fontId="24" fillId="0" borderId="2" xfId="0" applyNumberFormat="1" applyFont="1" applyFill="1" applyBorder="1" applyAlignment="1" applyProtection="1">
      <alignment horizontal="center" wrapText="1"/>
      <protection/>
    </xf>
    <xf numFmtId="0" fontId="22" fillId="0" borderId="2" xfId="0" applyNumberFormat="1" applyFont="1" applyFill="1" applyBorder="1" applyAlignment="1" applyProtection="1">
      <alignment horizontal="center" wrapText="1"/>
      <protection/>
    </xf>
    <xf numFmtId="0" fontId="22" fillId="0" borderId="70" xfId="0" applyFont="1" applyBorder="1" applyAlignment="1">
      <alignment horizontal="center"/>
    </xf>
    <xf numFmtId="0" fontId="22" fillId="0" borderId="26" xfId="0" applyFont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24" fillId="0" borderId="41" xfId="0" applyNumberFormat="1" applyFont="1" applyFill="1" applyBorder="1" applyAlignment="1" applyProtection="1">
      <alignment horizontal="center" vertical="center" wrapText="1"/>
      <protection/>
    </xf>
    <xf numFmtId="49" fontId="24" fillId="0" borderId="27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NumberFormat="1" applyFont="1" applyFill="1" applyBorder="1" applyAlignment="1" applyProtection="1">
      <alignment horizontal="center" vertical="top" wrapText="1"/>
      <protection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/>
      <protection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0" fontId="27" fillId="0" borderId="68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3" fontId="5" fillId="0" borderId="44" xfId="0" applyNumberFormat="1" applyFont="1" applyFill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0" fontId="13" fillId="0" borderId="38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3" fontId="13" fillId="0" borderId="27" xfId="0" applyNumberFormat="1" applyFont="1" applyFill="1" applyBorder="1" applyAlignment="1" applyProtection="1">
      <alignment horizontal="right" vertical="center"/>
      <protection/>
    </xf>
    <xf numFmtId="3" fontId="13" fillId="0" borderId="43" xfId="0" applyNumberFormat="1" applyFont="1" applyFill="1" applyBorder="1" applyAlignment="1" applyProtection="1">
      <alignment horizontal="right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49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 applyProtection="1">
      <alignment vertical="center" wrapText="1"/>
      <protection/>
    </xf>
    <xf numFmtId="3" fontId="20" fillId="0" borderId="9" xfId="0" applyNumberFormat="1" applyFont="1" applyFill="1" applyBorder="1" applyAlignment="1" applyProtection="1">
      <alignment horizontal="right" vertical="center"/>
      <protection/>
    </xf>
    <xf numFmtId="3" fontId="20" fillId="0" borderId="11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49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vertical="center" wrapText="1"/>
      <protection/>
    </xf>
    <xf numFmtId="3" fontId="20" fillId="0" borderId="5" xfId="0" applyNumberFormat="1" applyFont="1" applyFill="1" applyBorder="1" applyAlignment="1" applyProtection="1">
      <alignment horizontal="right" vertical="center"/>
      <protection/>
    </xf>
    <xf numFmtId="3" fontId="20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47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28" xfId="0" applyNumberFormat="1" applyFont="1" applyFill="1" applyBorder="1" applyAlignment="1" applyProtection="1">
      <alignment horizontal="right" vertical="center"/>
      <protection/>
    </xf>
    <xf numFmtId="3" fontId="0" fillId="0" borderId="58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6" xfId="0" applyNumberFormat="1" applyFont="1" applyFill="1" applyBorder="1" applyAlignment="1" applyProtection="1">
      <alignment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46" xfId="0" applyNumberFormat="1" applyFont="1" applyFill="1" applyBorder="1" applyAlignment="1" applyProtection="1">
      <alignment vertical="center"/>
      <protection/>
    </xf>
    <xf numFmtId="3" fontId="13" fillId="0" borderId="9" xfId="0" applyNumberFormat="1" applyFont="1" applyFill="1" applyBorder="1" applyAlignment="1" applyProtection="1">
      <alignment horizontal="right" vertical="center"/>
      <protection/>
    </xf>
    <xf numFmtId="3" fontId="13" fillId="0" borderId="47" xfId="0" applyNumberFormat="1" applyFont="1" applyFill="1" applyBorder="1" applyAlignment="1" applyProtection="1">
      <alignment horizontal="right" vertical="center"/>
      <protection/>
    </xf>
    <xf numFmtId="49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3" fontId="8" fillId="0" borderId="68" xfId="0" applyNumberFormat="1" applyFont="1" applyFill="1" applyBorder="1" applyAlignment="1" applyProtection="1">
      <alignment horizontal="right" vertical="center"/>
      <protection locked="0"/>
    </xf>
    <xf numFmtId="0" fontId="17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center" vertical="center"/>
      <protection locked="0"/>
    </xf>
    <xf numFmtId="164" fontId="17" fillId="0" borderId="50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3" fontId="17" fillId="0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81" xfId="0" applyNumberFormat="1" applyFont="1" applyFill="1" applyBorder="1" applyAlignment="1" applyProtection="1">
      <alignment horizontal="centerContinuous" vertical="center"/>
      <protection locked="0"/>
    </xf>
    <xf numFmtId="3" fontId="8" fillId="0" borderId="82" xfId="0" applyNumberFormat="1" applyFont="1" applyFill="1" applyBorder="1" applyAlignment="1" applyProtection="1">
      <alignment horizontal="right" vertical="center"/>
      <protection locked="0"/>
    </xf>
    <xf numFmtId="3" fontId="8" fillId="0" borderId="83" xfId="0" applyNumberFormat="1" applyFont="1" applyFill="1" applyBorder="1" applyAlignment="1" applyProtection="1">
      <alignment horizontal="right" vertical="center"/>
      <protection locked="0"/>
    </xf>
    <xf numFmtId="0" fontId="8" fillId="0" borderId="64" xfId="0" applyNumberFormat="1" applyFont="1" applyFill="1" applyBorder="1" applyAlignment="1" applyProtection="1">
      <alignment horizontal="centerContinuous" vertical="center"/>
      <protection locked="0"/>
    </xf>
    <xf numFmtId="0" fontId="8" fillId="0" borderId="65" xfId="0" applyNumberFormat="1" applyFont="1" applyFill="1" applyBorder="1" applyAlignment="1" applyProtection="1">
      <alignment vertical="center" wrapText="1"/>
      <protection locked="0"/>
    </xf>
    <xf numFmtId="164" fontId="13" fillId="0" borderId="13" xfId="18" applyNumberFormat="1" applyFont="1" applyFill="1" applyBorder="1" applyAlignment="1" applyProtection="1">
      <alignment horizontal="left" vertical="center" wrapText="1"/>
      <protection locked="0"/>
    </xf>
    <xf numFmtId="0" fontId="8" fillId="0" borderId="63" xfId="0" applyNumberFormat="1" applyFont="1" applyFill="1" applyBorder="1" applyAlignment="1" applyProtection="1">
      <alignment horizontal="centerContinuous" vertical="center"/>
      <protection locked="0"/>
    </xf>
    <xf numFmtId="0" fontId="8" fillId="0" borderId="44" xfId="0" applyNumberFormat="1" applyFont="1" applyFill="1" applyBorder="1" applyAlignment="1" applyProtection="1">
      <alignment vertical="center" wrapText="1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72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>
      <alignment/>
    </xf>
    <xf numFmtId="166" fontId="32" fillId="0" borderId="0" xfId="0" applyNumberFormat="1" applyFont="1" applyAlignment="1">
      <alignment/>
    </xf>
    <xf numFmtId="165" fontId="32" fillId="0" borderId="0" xfId="0" applyNumberFormat="1" applyFont="1" applyAlignment="1">
      <alignment horizontal="left" vertical="center"/>
    </xf>
    <xf numFmtId="164" fontId="32" fillId="0" borderId="0" xfId="0" applyNumberFormat="1" applyFont="1" applyAlignment="1">
      <alignment horizontal="left" vertical="center"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centerContinuous"/>
    </xf>
    <xf numFmtId="165" fontId="34" fillId="0" borderId="0" xfId="0" applyNumberFormat="1" applyFont="1" applyAlignment="1">
      <alignment horizontal="centerContinuous"/>
    </xf>
    <xf numFmtId="166" fontId="34" fillId="0" borderId="0" xfId="0" applyNumberFormat="1" applyFont="1" applyAlignment="1">
      <alignment horizontal="centerContinuous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left"/>
    </xf>
    <xf numFmtId="165" fontId="35" fillId="0" borderId="0" xfId="0" applyNumberFormat="1" applyFont="1" applyAlignment="1">
      <alignment horizontal="centerContinuous"/>
    </xf>
    <xf numFmtId="166" fontId="35" fillId="0" borderId="0" xfId="0" applyNumberFormat="1" applyFont="1" applyAlignment="1">
      <alignment horizontal="centerContinuous"/>
    </xf>
    <xf numFmtId="165" fontId="32" fillId="0" borderId="0" xfId="0" applyNumberFormat="1" applyFont="1" applyAlignment="1">
      <alignment horizontal="center"/>
    </xf>
    <xf numFmtId="0" fontId="37" fillId="0" borderId="84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/>
    </xf>
    <xf numFmtId="165" fontId="39" fillId="0" borderId="85" xfId="0" applyNumberFormat="1" applyFont="1" applyBorder="1" applyAlignment="1">
      <alignment horizontal="center" vertical="center" wrapText="1"/>
    </xf>
    <xf numFmtId="0" fontId="39" fillId="0" borderId="86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8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88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 wrapText="1"/>
    </xf>
    <xf numFmtId="3" fontId="33" fillId="0" borderId="69" xfId="0" applyNumberFormat="1" applyFont="1" applyBorder="1" applyAlignment="1">
      <alignment vertical="center"/>
    </xf>
    <xf numFmtId="3" fontId="33" fillId="0" borderId="18" xfId="0" applyNumberFormat="1" applyFont="1" applyBorder="1" applyAlignment="1">
      <alignment vertical="center"/>
    </xf>
    <xf numFmtId="3" fontId="33" fillId="0" borderId="5" xfId="0" applyNumberFormat="1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3" fontId="33" fillId="0" borderId="52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89" xfId="0" applyFont="1" applyBorder="1" applyAlignment="1">
      <alignment horizontal="center" vertical="center"/>
    </xf>
    <xf numFmtId="0" fontId="33" fillId="0" borderId="79" xfId="0" applyFont="1" applyBorder="1" applyAlignment="1">
      <alignment vertical="center" wrapText="1"/>
    </xf>
    <xf numFmtId="3" fontId="33" fillId="0" borderId="85" xfId="0" applyNumberFormat="1" applyFont="1" applyBorder="1" applyAlignment="1">
      <alignment horizontal="right" vertical="center"/>
    </xf>
    <xf numFmtId="3" fontId="33" fillId="0" borderId="86" xfId="0" applyNumberFormat="1" applyFont="1" applyBorder="1" applyAlignment="1">
      <alignment vertical="center"/>
    </xf>
    <xf numFmtId="3" fontId="33" fillId="0" borderId="79" xfId="0" applyNumberFormat="1" applyFont="1" applyBorder="1" applyAlignment="1">
      <alignment vertical="center"/>
    </xf>
    <xf numFmtId="3" fontId="33" fillId="0" borderId="82" xfId="0" applyNumberFormat="1" applyFont="1" applyBorder="1" applyAlignment="1">
      <alignment vertical="center"/>
    </xf>
    <xf numFmtId="3" fontId="33" fillId="0" borderId="87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2" fillId="0" borderId="90" xfId="0" applyFont="1" applyBorder="1" applyAlignment="1">
      <alignment horizontal="center" vertical="center"/>
    </xf>
    <xf numFmtId="0" fontId="40" fillId="0" borderId="44" xfId="0" applyFont="1" applyBorder="1" applyAlignment="1">
      <alignment vertical="center" wrapText="1"/>
    </xf>
    <xf numFmtId="166" fontId="34" fillId="0" borderId="0" xfId="0" applyNumberFormat="1" applyFont="1" applyBorder="1" applyAlignment="1">
      <alignment vertical="center"/>
    </xf>
    <xf numFmtId="3" fontId="32" fillId="0" borderId="71" xfId="0" applyNumberFormat="1" applyFont="1" applyBorder="1" applyAlignment="1">
      <alignment vertical="center"/>
    </xf>
    <xf numFmtId="3" fontId="32" fillId="0" borderId="44" xfId="0" applyNumberFormat="1" applyFont="1" applyBorder="1" applyAlignment="1">
      <alignment vertical="center"/>
    </xf>
    <xf numFmtId="3" fontId="32" fillId="0" borderId="72" xfId="0" applyNumberFormat="1" applyFont="1" applyBorder="1" applyAlignment="1">
      <alignment vertical="center"/>
    </xf>
    <xf numFmtId="3" fontId="32" fillId="0" borderId="56" xfId="0" applyNumberFormat="1" applyFont="1" applyBorder="1" applyAlignment="1">
      <alignment vertical="center"/>
    </xf>
    <xf numFmtId="0" fontId="32" fillId="0" borderId="0" xfId="0" applyFont="1" applyBorder="1" applyAlignment="1">
      <alignment/>
    </xf>
    <xf numFmtId="0" fontId="38" fillId="0" borderId="91" xfId="0" applyFont="1" applyBorder="1" applyAlignment="1">
      <alignment horizontal="center" vertical="center"/>
    </xf>
    <xf numFmtId="0" fontId="38" fillId="0" borderId="44" xfId="0" applyFont="1" applyBorder="1" applyAlignment="1">
      <alignment vertical="center" wrapText="1"/>
    </xf>
    <xf numFmtId="3" fontId="38" fillId="0" borderId="23" xfId="0" applyNumberFormat="1" applyFont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3" fontId="38" fillId="0" borderId="5" xfId="0" applyNumberFormat="1" applyFont="1" applyBorder="1" applyAlignment="1">
      <alignment vertical="center"/>
    </xf>
    <xf numFmtId="3" fontId="38" fillId="0" borderId="16" xfId="0" applyNumberFormat="1" applyFont="1" applyBorder="1" applyAlignment="1">
      <alignment vertical="center"/>
    </xf>
    <xf numFmtId="3" fontId="38" fillId="0" borderId="52" xfId="0" applyNumberFormat="1" applyFont="1" applyBorder="1" applyAlignment="1">
      <alignment vertical="center"/>
    </xf>
    <xf numFmtId="0" fontId="42" fillId="0" borderId="0" xfId="0" applyFont="1" applyBorder="1" applyAlignment="1">
      <alignment/>
    </xf>
    <xf numFmtId="0" fontId="40" fillId="0" borderId="92" xfId="0" applyFont="1" applyBorder="1" applyAlignment="1">
      <alignment horizontal="center" vertical="center"/>
    </xf>
    <xf numFmtId="0" fontId="40" fillId="0" borderId="9" xfId="0" applyFont="1" applyBorder="1" applyAlignment="1">
      <alignment vertical="top" wrapText="1"/>
    </xf>
    <xf numFmtId="3" fontId="40" fillId="0" borderId="42" xfId="0" applyNumberFormat="1" applyFont="1" applyBorder="1" applyAlignment="1">
      <alignment vertical="center"/>
    </xf>
    <xf numFmtId="3" fontId="40" fillId="0" borderId="34" xfId="0" applyNumberFormat="1" applyFont="1" applyBorder="1" applyAlignment="1">
      <alignment vertical="center"/>
    </xf>
    <xf numFmtId="3" fontId="40" fillId="0" borderId="30" xfId="0" applyNumberFormat="1" applyFont="1" applyBorder="1" applyAlignment="1">
      <alignment vertical="center"/>
    </xf>
    <xf numFmtId="3" fontId="40" fillId="0" borderId="55" xfId="0" applyNumberFormat="1" applyFont="1" applyBorder="1" applyAlignment="1">
      <alignment vertical="center"/>
    </xf>
    <xf numFmtId="0" fontId="39" fillId="0" borderId="0" xfId="0" applyFont="1" applyBorder="1" applyAlignment="1">
      <alignment/>
    </xf>
    <xf numFmtId="49" fontId="32" fillId="0" borderId="93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right" vertical="center"/>
    </xf>
    <xf numFmtId="3" fontId="32" fillId="0" borderId="16" xfId="0" applyNumberFormat="1" applyFont="1" applyFill="1" applyBorder="1" applyAlignment="1">
      <alignment horizontal="center" vertical="center"/>
    </xf>
    <xf numFmtId="3" fontId="32" fillId="0" borderId="52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3" fontId="32" fillId="0" borderId="5" xfId="0" applyNumberFormat="1" applyFont="1" applyFill="1" applyBorder="1" applyAlignment="1">
      <alignment vertical="center"/>
    </xf>
    <xf numFmtId="3" fontId="32" fillId="0" borderId="16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0" fillId="0" borderId="94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 wrapText="1"/>
    </xf>
    <xf numFmtId="3" fontId="40" fillId="0" borderId="46" xfId="0" applyNumberFormat="1" applyFont="1" applyBorder="1" applyAlignment="1">
      <alignment vertical="center"/>
    </xf>
    <xf numFmtId="3" fontId="40" fillId="0" borderId="31" xfId="0" applyNumberFormat="1" applyFont="1" applyBorder="1" applyAlignment="1">
      <alignment vertical="center"/>
    </xf>
    <xf numFmtId="3" fontId="40" fillId="0" borderId="9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3" fontId="40" fillId="0" borderId="53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3" fontId="42" fillId="0" borderId="5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3" fontId="32" fillId="0" borderId="52" xfId="0" applyNumberFormat="1" applyFont="1" applyFill="1" applyBorder="1" applyAlignment="1">
      <alignment vertical="center"/>
    </xf>
    <xf numFmtId="0" fontId="33" fillId="0" borderId="79" xfId="0" applyFont="1" applyBorder="1" applyAlignment="1">
      <alignment horizontal="left" vertical="center" wrapText="1"/>
    </xf>
    <xf numFmtId="0" fontId="40" fillId="0" borderId="90" xfId="0" applyFont="1" applyBorder="1" applyAlignment="1">
      <alignment horizontal="center" vertical="center"/>
    </xf>
    <xf numFmtId="3" fontId="40" fillId="0" borderId="23" xfId="0" applyNumberFormat="1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3" fontId="40" fillId="0" borderId="51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0" fillId="0" borderId="95" xfId="0" applyFont="1" applyBorder="1" applyAlignment="1">
      <alignment horizontal="center" vertical="center"/>
    </xf>
    <xf numFmtId="3" fontId="38" fillId="0" borderId="18" xfId="0" applyNumberFormat="1" applyFont="1" applyBorder="1" applyAlignment="1">
      <alignment vertical="center"/>
    </xf>
    <xf numFmtId="3" fontId="40" fillId="0" borderId="5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3" fontId="40" fillId="0" borderId="52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2" fillId="0" borderId="61" xfId="0" applyFont="1" applyBorder="1" applyAlignment="1">
      <alignment horizontal="center" vertical="center"/>
    </xf>
    <xf numFmtId="0" fontId="32" fillId="0" borderId="5" xfId="0" applyFont="1" applyBorder="1" applyAlignment="1">
      <alignment vertical="center" wrapText="1"/>
    </xf>
    <xf numFmtId="3" fontId="42" fillId="0" borderId="28" xfId="0" applyNumberFormat="1" applyFont="1" applyBorder="1" applyAlignment="1">
      <alignment vertical="center"/>
    </xf>
    <xf numFmtId="3" fontId="32" fillId="0" borderId="20" xfId="0" applyNumberFormat="1" applyFont="1" applyBorder="1" applyAlignment="1">
      <alignment vertical="center"/>
    </xf>
    <xf numFmtId="3" fontId="32" fillId="0" borderId="6" xfId="0" applyNumberFormat="1" applyFont="1" applyBorder="1" applyAlignment="1">
      <alignment vertical="center"/>
    </xf>
    <xf numFmtId="3" fontId="32" fillId="0" borderId="5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3" fontId="32" fillId="0" borderId="5" xfId="0" applyNumberFormat="1" applyFont="1" applyBorder="1" applyAlignment="1">
      <alignment vertical="center"/>
    </xf>
    <xf numFmtId="3" fontId="32" fillId="0" borderId="16" xfId="0" applyNumberFormat="1" applyFont="1" applyBorder="1" applyAlignment="1">
      <alignment vertical="center"/>
    </xf>
    <xf numFmtId="3" fontId="32" fillId="0" borderId="52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2" fillId="0" borderId="95" xfId="0" applyFont="1" applyBorder="1" applyAlignment="1">
      <alignment horizontal="center" vertical="center"/>
    </xf>
    <xf numFmtId="0" fontId="32" fillId="0" borderId="27" xfId="0" applyFont="1" applyBorder="1" applyAlignment="1">
      <alignment vertical="center" wrapText="1"/>
    </xf>
    <xf numFmtId="3" fontId="32" fillId="0" borderId="42" xfId="0" applyNumberFormat="1" applyFont="1" applyBorder="1" applyAlignment="1">
      <alignment vertical="center"/>
    </xf>
    <xf numFmtId="3" fontId="42" fillId="0" borderId="37" xfId="0" applyNumberFormat="1" applyFont="1" applyBorder="1" applyAlignment="1">
      <alignment vertical="center"/>
    </xf>
    <xf numFmtId="3" fontId="32" fillId="0" borderId="27" xfId="0" applyNumberFormat="1" applyFont="1" applyBorder="1" applyAlignment="1">
      <alignment vertical="center"/>
    </xf>
    <xf numFmtId="3" fontId="32" fillId="0" borderId="38" xfId="0" applyNumberFormat="1" applyFont="1" applyBorder="1" applyAlignment="1">
      <alignment vertical="center"/>
    </xf>
    <xf numFmtId="3" fontId="32" fillId="0" borderId="54" xfId="0" applyNumberFormat="1" applyFont="1" applyBorder="1" applyAlignment="1">
      <alignment vertical="center"/>
    </xf>
    <xf numFmtId="0" fontId="44" fillId="0" borderId="61" xfId="0" applyFont="1" applyBorder="1" applyAlignment="1">
      <alignment horizontal="center" vertical="center"/>
    </xf>
    <xf numFmtId="0" fontId="44" fillId="0" borderId="5" xfId="0" applyFont="1" applyBorder="1" applyAlignment="1">
      <alignment vertical="center" wrapText="1"/>
    </xf>
    <xf numFmtId="3" fontId="44" fillId="0" borderId="0" xfId="0" applyNumberFormat="1" applyFont="1" applyBorder="1" applyAlignment="1">
      <alignment vertical="center"/>
    </xf>
    <xf numFmtId="3" fontId="45" fillId="0" borderId="18" xfId="0" applyNumberFormat="1" applyFont="1" applyBorder="1" applyAlignment="1">
      <alignment vertical="center"/>
    </xf>
    <xf numFmtId="3" fontId="44" fillId="0" borderId="5" xfId="0" applyNumberFormat="1" applyFont="1" applyBorder="1" applyAlignment="1">
      <alignment vertical="center"/>
    </xf>
    <xf numFmtId="3" fontId="44" fillId="0" borderId="16" xfId="0" applyNumberFormat="1" applyFont="1" applyBorder="1" applyAlignment="1">
      <alignment vertical="center"/>
    </xf>
    <xf numFmtId="3" fontId="44" fillId="0" borderId="52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61" xfId="0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3" fontId="46" fillId="0" borderId="0" xfId="0" applyNumberFormat="1" applyFont="1" applyBorder="1" applyAlignment="1">
      <alignment vertical="center"/>
    </xf>
    <xf numFmtId="3" fontId="44" fillId="0" borderId="18" xfId="0" applyNumberFormat="1" applyFont="1" applyBorder="1" applyAlignment="1">
      <alignment vertical="center"/>
    </xf>
    <xf numFmtId="3" fontId="46" fillId="0" borderId="5" xfId="0" applyNumberFormat="1" applyFont="1" applyBorder="1" applyAlignment="1">
      <alignment vertical="center"/>
    </xf>
    <xf numFmtId="3" fontId="46" fillId="0" borderId="16" xfId="0" applyNumberFormat="1" applyFont="1" applyBorder="1" applyAlignment="1">
      <alignment vertical="center"/>
    </xf>
    <xf numFmtId="3" fontId="46" fillId="0" borderId="52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6" fillId="0" borderId="95" xfId="0" applyFont="1" applyBorder="1" applyAlignment="1">
      <alignment horizontal="center" vertical="center"/>
    </xf>
    <xf numFmtId="0" fontId="46" fillId="0" borderId="27" xfId="0" applyFont="1" applyBorder="1" applyAlignment="1">
      <alignment vertical="center" wrapText="1"/>
    </xf>
    <xf numFmtId="3" fontId="46" fillId="0" borderId="42" xfId="0" applyNumberFormat="1" applyFont="1" applyBorder="1" applyAlignment="1">
      <alignment vertical="center"/>
    </xf>
    <xf numFmtId="3" fontId="44" fillId="0" borderId="37" xfId="0" applyNumberFormat="1" applyFont="1" applyBorder="1" applyAlignment="1">
      <alignment vertical="center"/>
    </xf>
    <xf numFmtId="3" fontId="46" fillId="0" borderId="27" xfId="0" applyNumberFormat="1" applyFont="1" applyBorder="1" applyAlignment="1">
      <alignment vertical="center"/>
    </xf>
    <xf numFmtId="3" fontId="46" fillId="0" borderId="38" xfId="0" applyNumberFormat="1" applyFont="1" applyBorder="1" applyAlignment="1">
      <alignment vertical="center"/>
    </xf>
    <xf numFmtId="3" fontId="46" fillId="0" borderId="54" xfId="0" applyNumberFormat="1" applyFont="1" applyBorder="1" applyAlignment="1">
      <alignment vertical="center"/>
    </xf>
    <xf numFmtId="0" fontId="40" fillId="0" borderId="27" xfId="0" applyFont="1" applyBorder="1" applyAlignment="1">
      <alignment vertical="center" wrapText="1"/>
    </xf>
    <xf numFmtId="3" fontId="38" fillId="0" borderId="42" xfId="0" applyNumberFormat="1" applyFont="1" applyBorder="1" applyAlignment="1">
      <alignment vertical="center"/>
    </xf>
    <xf numFmtId="3" fontId="38" fillId="0" borderId="31" xfId="0" applyNumberFormat="1" applyFont="1" applyBorder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3" fontId="38" fillId="0" borderId="53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96" xfId="0" applyFont="1" applyBorder="1" applyAlignment="1">
      <alignment horizontal="center" vertical="center"/>
    </xf>
    <xf numFmtId="0" fontId="40" fillId="0" borderId="13" xfId="0" applyFont="1" applyBorder="1" applyAlignment="1">
      <alignment vertical="center" wrapText="1"/>
    </xf>
    <xf numFmtId="3" fontId="40" fillId="0" borderId="59" xfId="0" applyNumberFormat="1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3" fontId="40" fillId="0" borderId="27" xfId="0" applyNumberFormat="1" applyFont="1" applyBorder="1" applyAlignment="1">
      <alignment vertical="center"/>
    </xf>
    <xf numFmtId="3" fontId="38" fillId="0" borderId="38" xfId="0" applyNumberFormat="1" applyFont="1" applyBorder="1" applyAlignment="1">
      <alignment vertical="center"/>
    </xf>
    <xf numFmtId="3" fontId="38" fillId="0" borderId="27" xfId="0" applyNumberFormat="1" applyFont="1" applyBorder="1" applyAlignment="1">
      <alignment vertical="center"/>
    </xf>
    <xf numFmtId="3" fontId="40" fillId="0" borderId="97" xfId="0" applyNumberFormat="1" applyFont="1" applyBorder="1" applyAlignment="1">
      <alignment vertical="center"/>
    </xf>
    <xf numFmtId="0" fontId="32" fillId="0" borderId="61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3" fontId="32" fillId="0" borderId="5" xfId="0" applyNumberFormat="1" applyFont="1" applyBorder="1" applyAlignment="1">
      <alignment vertical="center"/>
    </xf>
    <xf numFmtId="3" fontId="32" fillId="0" borderId="16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" fontId="32" fillId="0" borderId="18" xfId="0" applyNumberFormat="1" applyFont="1" applyBorder="1" applyAlignment="1">
      <alignment vertical="center"/>
    </xf>
    <xf numFmtId="3" fontId="32" fillId="0" borderId="65" xfId="0" applyNumberFormat="1" applyFont="1" applyBorder="1" applyAlignment="1">
      <alignment vertical="center"/>
    </xf>
    <xf numFmtId="3" fontId="32" fillId="0" borderId="98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46" fillId="0" borderId="61" xfId="0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3" fontId="46" fillId="0" borderId="0" xfId="0" applyNumberFormat="1" applyFont="1" applyBorder="1" applyAlignment="1">
      <alignment vertical="center"/>
    </xf>
    <xf numFmtId="3" fontId="46" fillId="0" borderId="18" xfId="0" applyNumberFormat="1" applyFont="1" applyBorder="1" applyAlignment="1">
      <alignment vertical="center"/>
    </xf>
    <xf numFmtId="3" fontId="46" fillId="0" borderId="44" xfId="0" applyNumberFormat="1" applyFont="1" applyBorder="1" applyAlignment="1">
      <alignment vertical="center"/>
    </xf>
    <xf numFmtId="3" fontId="46" fillId="0" borderId="5" xfId="0" applyNumberFormat="1" applyFont="1" applyBorder="1" applyAlignment="1">
      <alignment vertical="center"/>
    </xf>
    <xf numFmtId="3" fontId="46" fillId="0" borderId="16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46" fillId="0" borderId="72" xfId="0" applyNumberFormat="1" applyFont="1" applyBorder="1" applyAlignment="1">
      <alignment vertical="center"/>
    </xf>
    <xf numFmtId="0" fontId="33" fillId="0" borderId="96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3" fontId="33" fillId="0" borderId="23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/>
    </xf>
    <xf numFmtId="3" fontId="33" fillId="0" borderId="13" xfId="0" applyNumberFormat="1" applyFont="1" applyBorder="1" applyAlignment="1">
      <alignment vertical="center"/>
    </xf>
    <xf numFmtId="3" fontId="33" fillId="0" borderId="5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 vertical="center"/>
    </xf>
    <xf numFmtId="0" fontId="8" fillId="0" borderId="22" xfId="0" applyNumberFormat="1" applyFont="1" applyFill="1" applyBorder="1" applyAlignment="1" applyProtection="1">
      <alignment horizontal="centerContinuous" vertical="center"/>
      <protection locked="0"/>
    </xf>
    <xf numFmtId="0" fontId="9" fillId="0" borderId="81" xfId="0" applyNumberFormat="1" applyFont="1" applyFill="1" applyBorder="1" applyAlignment="1" applyProtection="1">
      <alignment horizontal="centerContinuous" vertical="center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workbookViewId="0" topLeftCell="A1">
      <selection activeCell="G5" sqref="G5"/>
    </sheetView>
  </sheetViews>
  <sheetFormatPr defaultColWidth="9.33203125" defaultRowHeight="12.75"/>
  <cols>
    <col min="1" max="1" width="9.16015625" style="1" customWidth="1"/>
    <col min="2" max="2" width="41.16015625" style="1" customWidth="1"/>
    <col min="3" max="3" width="9.66015625" style="1" customWidth="1"/>
    <col min="4" max="6" width="15.83203125" style="1" customWidth="1"/>
    <col min="7" max="16384" width="11.66015625" style="1" customWidth="1"/>
  </cols>
  <sheetData>
    <row r="1" ht="12.75" customHeight="1">
      <c r="E1" s="2" t="s">
        <v>0</v>
      </c>
    </row>
    <row r="2" spans="1:5" ht="12.75" customHeight="1">
      <c r="A2" s="3"/>
      <c r="B2" s="4"/>
      <c r="C2" s="5"/>
      <c r="D2" s="5"/>
      <c r="E2" s="6" t="s">
        <v>291</v>
      </c>
    </row>
    <row r="3" spans="1:5" ht="12.75" customHeight="1">
      <c r="A3" s="3"/>
      <c r="B3" s="4"/>
      <c r="C3" s="5"/>
      <c r="D3" s="5"/>
      <c r="E3" s="6" t="s">
        <v>1</v>
      </c>
    </row>
    <row r="4" spans="1:5" ht="12.75" customHeight="1">
      <c r="A4" s="3"/>
      <c r="B4" s="4"/>
      <c r="C4" s="5"/>
      <c r="D4" s="5"/>
      <c r="E4" s="6" t="s">
        <v>182</v>
      </c>
    </row>
    <row r="5" spans="1:6" s="11" customFormat="1" ht="33.75" customHeight="1">
      <c r="A5" s="7" t="s">
        <v>180</v>
      </c>
      <c r="B5" s="8"/>
      <c r="C5" s="9"/>
      <c r="D5" s="9"/>
      <c r="E5" s="10"/>
      <c r="F5" s="10"/>
    </row>
    <row r="6" spans="1:6" s="11" customFormat="1" ht="26.25" customHeight="1" thickBot="1">
      <c r="A6" s="7"/>
      <c r="B6" s="8"/>
      <c r="C6" s="9"/>
      <c r="D6" s="9"/>
      <c r="F6" s="12" t="s">
        <v>2</v>
      </c>
    </row>
    <row r="7" spans="1:6" s="17" customFormat="1" ht="22.5" customHeight="1">
      <c r="A7" s="13" t="s">
        <v>3</v>
      </c>
      <c r="B7" s="14" t="s">
        <v>4</v>
      </c>
      <c r="C7" s="15" t="s">
        <v>5</v>
      </c>
      <c r="D7" s="163" t="s">
        <v>6</v>
      </c>
      <c r="E7" s="97" t="s">
        <v>7</v>
      </c>
      <c r="F7" s="16"/>
    </row>
    <row r="8" spans="1:6" s="17" customFormat="1" ht="11.25" customHeight="1">
      <c r="A8" s="18" t="s">
        <v>8</v>
      </c>
      <c r="B8" s="19"/>
      <c r="C8" s="20" t="s">
        <v>9</v>
      </c>
      <c r="D8" s="164" t="s">
        <v>10</v>
      </c>
      <c r="E8" s="21" t="s">
        <v>11</v>
      </c>
      <c r="F8" s="22" t="s">
        <v>10</v>
      </c>
    </row>
    <row r="9" spans="1:6" s="27" customFormat="1" ht="11.25" customHeight="1" thickBot="1">
      <c r="A9" s="249">
        <v>1</v>
      </c>
      <c r="B9" s="250">
        <v>2</v>
      </c>
      <c r="C9" s="250">
        <v>3</v>
      </c>
      <c r="D9" s="251">
        <v>4</v>
      </c>
      <c r="E9" s="252">
        <v>5</v>
      </c>
      <c r="F9" s="253">
        <v>6</v>
      </c>
    </row>
    <row r="10" spans="1:6" s="33" customFormat="1" ht="24" customHeight="1" thickBot="1" thickTop="1">
      <c r="A10" s="28">
        <v>600</v>
      </c>
      <c r="B10" s="94" t="s">
        <v>39</v>
      </c>
      <c r="C10" s="114" t="s">
        <v>120</v>
      </c>
      <c r="D10" s="165"/>
      <c r="E10" s="116"/>
      <c r="F10" s="118">
        <f>F11</f>
        <v>250000</v>
      </c>
    </row>
    <row r="11" spans="1:6" s="33" customFormat="1" ht="22.5" customHeight="1" thickTop="1">
      <c r="A11" s="98">
        <v>60095</v>
      </c>
      <c r="B11" s="105" t="s">
        <v>13</v>
      </c>
      <c r="C11" s="115"/>
      <c r="D11" s="235"/>
      <c r="E11" s="236"/>
      <c r="F11" s="237">
        <f>SUM(F12:F13)</f>
        <v>250000</v>
      </c>
    </row>
    <row r="12" spans="1:6" s="33" customFormat="1" ht="16.5" customHeight="1" hidden="1">
      <c r="A12" s="39">
        <v>4170</v>
      </c>
      <c r="B12" s="46" t="s">
        <v>69</v>
      </c>
      <c r="C12" s="148"/>
      <c r="D12" s="166"/>
      <c r="E12" s="117"/>
      <c r="F12" s="119"/>
    </row>
    <row r="13" spans="1:6" s="33" customFormat="1" ht="18.75" customHeight="1" thickBot="1">
      <c r="A13" s="39">
        <v>4300</v>
      </c>
      <c r="B13" s="46" t="s">
        <v>12</v>
      </c>
      <c r="C13" s="148"/>
      <c r="D13" s="166"/>
      <c r="E13" s="117"/>
      <c r="F13" s="119">
        <v>250000</v>
      </c>
    </row>
    <row r="14" spans="1:6" s="33" customFormat="1" ht="21" customHeight="1" hidden="1" thickBot="1" thickTop="1">
      <c r="A14" s="28">
        <v>630</v>
      </c>
      <c r="B14" s="94" t="s">
        <v>190</v>
      </c>
      <c r="C14" s="114" t="s">
        <v>107</v>
      </c>
      <c r="D14" s="165"/>
      <c r="E14" s="116">
        <f>E15</f>
        <v>0</v>
      </c>
      <c r="F14" s="118">
        <f>F15</f>
        <v>0</v>
      </c>
    </row>
    <row r="15" spans="1:6" s="33" customFormat="1" ht="29.25" hidden="1" thickTop="1">
      <c r="A15" s="98">
        <v>63003</v>
      </c>
      <c r="B15" s="105" t="s">
        <v>191</v>
      </c>
      <c r="C15" s="115"/>
      <c r="D15" s="235"/>
      <c r="E15" s="236">
        <f>SUM(E16:E17)</f>
        <v>0</v>
      </c>
      <c r="F15" s="237">
        <f>SUM(F16:F17)</f>
        <v>0</v>
      </c>
    </row>
    <row r="16" spans="1:6" s="33" customFormat="1" ht="18" customHeight="1" hidden="1">
      <c r="A16" s="39">
        <v>4210</v>
      </c>
      <c r="B16" s="46" t="s">
        <v>36</v>
      </c>
      <c r="C16" s="148"/>
      <c r="D16" s="166"/>
      <c r="E16" s="117"/>
      <c r="F16" s="119"/>
    </row>
    <row r="17" spans="1:6" s="33" customFormat="1" ht="18" customHeight="1" hidden="1" thickBot="1">
      <c r="A17" s="39">
        <v>4300</v>
      </c>
      <c r="B17" s="46" t="s">
        <v>12</v>
      </c>
      <c r="C17" s="148"/>
      <c r="D17" s="166"/>
      <c r="E17" s="117"/>
      <c r="F17" s="119"/>
    </row>
    <row r="18" spans="1:6" s="33" customFormat="1" ht="24" customHeight="1" thickBot="1" thickTop="1">
      <c r="A18" s="28">
        <v>700</v>
      </c>
      <c r="B18" s="94" t="s">
        <v>124</v>
      </c>
      <c r="C18" s="114" t="s">
        <v>127</v>
      </c>
      <c r="D18" s="165"/>
      <c r="E18" s="116">
        <f>E19+E22</f>
        <v>1600</v>
      </c>
      <c r="F18" s="118">
        <f>F19+F22</f>
        <v>1600</v>
      </c>
    </row>
    <row r="19" spans="1:6" s="33" customFormat="1" ht="29.25" hidden="1" thickTop="1">
      <c r="A19" s="98">
        <v>70001</v>
      </c>
      <c r="B19" s="105" t="s">
        <v>158</v>
      </c>
      <c r="C19" s="115" t="s">
        <v>16</v>
      </c>
      <c r="D19" s="235"/>
      <c r="E19" s="236">
        <f>SUM(E20:E21)</f>
        <v>0</v>
      </c>
      <c r="F19" s="237">
        <f>SUM(F20:F21)</f>
        <v>0</v>
      </c>
    </row>
    <row r="20" spans="1:6" s="33" customFormat="1" ht="30" hidden="1">
      <c r="A20" s="39">
        <v>2510</v>
      </c>
      <c r="B20" s="46" t="s">
        <v>125</v>
      </c>
      <c r="C20" s="148"/>
      <c r="D20" s="166"/>
      <c r="E20" s="117"/>
      <c r="F20" s="119"/>
    </row>
    <row r="21" spans="1:6" s="33" customFormat="1" ht="30" hidden="1">
      <c r="A21" s="39">
        <v>6050</v>
      </c>
      <c r="B21" s="46" t="s">
        <v>89</v>
      </c>
      <c r="C21" s="148"/>
      <c r="D21" s="166"/>
      <c r="E21" s="117"/>
      <c r="F21" s="119"/>
    </row>
    <row r="22" spans="1:6" s="33" customFormat="1" ht="29.25" thickTop="1">
      <c r="A22" s="34">
        <v>70005</v>
      </c>
      <c r="B22" s="95" t="s">
        <v>126</v>
      </c>
      <c r="C22" s="344"/>
      <c r="D22" s="345"/>
      <c r="E22" s="121">
        <f>SUM(E23:E25)</f>
        <v>1600</v>
      </c>
      <c r="F22" s="325">
        <f>SUM(F23:F25)</f>
        <v>1600</v>
      </c>
    </row>
    <row r="23" spans="1:6" s="33" customFormat="1" ht="18" customHeight="1">
      <c r="A23" s="39">
        <v>4300</v>
      </c>
      <c r="B23" s="46" t="s">
        <v>12</v>
      </c>
      <c r="C23" s="148"/>
      <c r="D23" s="166"/>
      <c r="E23" s="117">
        <v>1600</v>
      </c>
      <c r="F23" s="119"/>
    </row>
    <row r="24" spans="1:6" s="33" customFormat="1" ht="16.5" customHeight="1" hidden="1">
      <c r="A24" s="39"/>
      <c r="B24" s="46"/>
      <c r="C24" s="148"/>
      <c r="D24" s="166"/>
      <c r="E24" s="117"/>
      <c r="F24" s="119"/>
    </row>
    <row r="25" spans="1:6" s="33" customFormat="1" ht="30.75" thickBot="1">
      <c r="A25" s="39">
        <v>4610</v>
      </c>
      <c r="B25" s="46" t="s">
        <v>290</v>
      </c>
      <c r="C25" s="148"/>
      <c r="D25" s="166"/>
      <c r="E25" s="117"/>
      <c r="F25" s="119">
        <v>1600</v>
      </c>
    </row>
    <row r="26" spans="1:6" s="33" customFormat="1" ht="23.25" customHeight="1" thickBot="1" thickTop="1">
      <c r="A26" s="28">
        <v>710</v>
      </c>
      <c r="B26" s="94" t="s">
        <v>166</v>
      </c>
      <c r="C26" s="114" t="s">
        <v>167</v>
      </c>
      <c r="D26" s="165"/>
      <c r="E26" s="116">
        <f>E27</f>
        <v>200</v>
      </c>
      <c r="F26" s="118">
        <f>F27</f>
        <v>200</v>
      </c>
    </row>
    <row r="27" spans="1:6" s="33" customFormat="1" ht="29.25" thickTop="1">
      <c r="A27" s="98">
        <v>71004</v>
      </c>
      <c r="B27" s="105" t="s">
        <v>168</v>
      </c>
      <c r="C27" s="115"/>
      <c r="D27" s="235"/>
      <c r="E27" s="236">
        <f>SUM(E28:E29)</f>
        <v>200</v>
      </c>
      <c r="F27" s="237">
        <f>SUM(F28:F29)</f>
        <v>200</v>
      </c>
    </row>
    <row r="28" spans="1:6" s="33" customFormat="1" ht="18.75" customHeight="1">
      <c r="A28" s="39">
        <v>4110</v>
      </c>
      <c r="B28" s="46" t="s">
        <v>169</v>
      </c>
      <c r="C28" s="148"/>
      <c r="D28" s="166"/>
      <c r="E28" s="117"/>
      <c r="F28" s="119">
        <v>200</v>
      </c>
    </row>
    <row r="29" spans="1:6" s="33" customFormat="1" ht="18" customHeight="1" thickBot="1">
      <c r="A29" s="39">
        <v>4300</v>
      </c>
      <c r="B29" s="46" t="s">
        <v>12</v>
      </c>
      <c r="C29" s="148"/>
      <c r="D29" s="166"/>
      <c r="E29" s="117">
        <v>200</v>
      </c>
      <c r="F29" s="119"/>
    </row>
    <row r="30" spans="1:6" s="33" customFormat="1" ht="24.75" customHeight="1" thickBot="1" thickTop="1">
      <c r="A30" s="28">
        <v>750</v>
      </c>
      <c r="B30" s="29" t="s">
        <v>71</v>
      </c>
      <c r="C30" s="30"/>
      <c r="D30" s="167"/>
      <c r="E30" s="31">
        <f>E35+E47+E31</f>
        <v>66207</v>
      </c>
      <c r="F30" s="32">
        <f>F35+F47+F31</f>
        <v>66107</v>
      </c>
    </row>
    <row r="31" spans="1:6" s="33" customFormat="1" ht="21" customHeight="1" thickTop="1">
      <c r="A31" s="34">
        <v>75022</v>
      </c>
      <c r="B31" s="35" t="s">
        <v>237</v>
      </c>
      <c r="C31" s="36" t="s">
        <v>42</v>
      </c>
      <c r="D31" s="168"/>
      <c r="E31" s="37">
        <f>SUM(E32)</f>
        <v>1500</v>
      </c>
      <c r="F31" s="38">
        <f>SUM(F32)</f>
        <v>1500</v>
      </c>
    </row>
    <row r="32" spans="1:6" s="161" customFormat="1" ht="14.25" customHeight="1">
      <c r="A32" s="157"/>
      <c r="B32" s="158" t="s">
        <v>119</v>
      </c>
      <c r="C32" s="211" t="s">
        <v>42</v>
      </c>
      <c r="D32" s="170"/>
      <c r="E32" s="159">
        <f>SUM(E33:E34)</f>
        <v>1500</v>
      </c>
      <c r="F32" s="160">
        <f>SUM(F33:F34)</f>
        <v>1500</v>
      </c>
    </row>
    <row r="33" spans="1:6" s="44" customFormat="1" ht="27" customHeight="1">
      <c r="A33" s="39">
        <v>3040</v>
      </c>
      <c r="B33" s="46" t="s">
        <v>99</v>
      </c>
      <c r="C33" s="41"/>
      <c r="D33" s="169"/>
      <c r="E33" s="42"/>
      <c r="F33" s="43">
        <v>1500</v>
      </c>
    </row>
    <row r="34" spans="1:6" s="44" customFormat="1" ht="15.75" customHeight="1">
      <c r="A34" s="120">
        <v>4300</v>
      </c>
      <c r="B34" s="156" t="s">
        <v>12</v>
      </c>
      <c r="C34" s="107"/>
      <c r="D34" s="171"/>
      <c r="E34" s="108">
        <v>1500</v>
      </c>
      <c r="F34" s="109"/>
    </row>
    <row r="35" spans="1:6" s="33" customFormat="1" ht="21" customHeight="1">
      <c r="A35" s="134">
        <v>75023</v>
      </c>
      <c r="B35" s="155" t="s">
        <v>72</v>
      </c>
      <c r="C35" s="111" t="s">
        <v>98</v>
      </c>
      <c r="D35" s="172"/>
      <c r="E35" s="112">
        <f>SUM(E36:E39)</f>
        <v>63707</v>
      </c>
      <c r="F35" s="113">
        <f>SUM(F36:F39)</f>
        <v>40000</v>
      </c>
    </row>
    <row r="36" spans="1:6" s="44" customFormat="1" ht="15">
      <c r="A36" s="39">
        <v>4040</v>
      </c>
      <c r="B36" s="46" t="s">
        <v>68</v>
      </c>
      <c r="C36" s="41"/>
      <c r="D36" s="169"/>
      <c r="E36" s="42">
        <f>40000+12200</f>
        <v>52200</v>
      </c>
      <c r="F36" s="43"/>
    </row>
    <row r="37" spans="1:6" s="44" customFormat="1" ht="15">
      <c r="A37" s="39">
        <v>4110</v>
      </c>
      <c r="B37" s="46" t="s">
        <v>169</v>
      </c>
      <c r="C37" s="41"/>
      <c r="D37" s="169"/>
      <c r="E37" s="42">
        <v>100</v>
      </c>
      <c r="F37" s="43"/>
    </row>
    <row r="38" spans="1:6" s="44" customFormat="1" ht="15">
      <c r="A38" s="39">
        <v>4140</v>
      </c>
      <c r="B38" s="40" t="s">
        <v>64</v>
      </c>
      <c r="C38" s="41"/>
      <c r="D38" s="169"/>
      <c r="E38" s="42"/>
      <c r="F38" s="43">
        <v>40000</v>
      </c>
    </row>
    <row r="39" spans="1:6" s="33" customFormat="1" ht="15">
      <c r="A39" s="39">
        <v>4300</v>
      </c>
      <c r="B39" s="46" t="s">
        <v>12</v>
      </c>
      <c r="C39" s="41"/>
      <c r="D39" s="169"/>
      <c r="E39" s="42">
        <v>11407</v>
      </c>
      <c r="F39" s="43"/>
    </row>
    <row r="40" spans="1:6" s="44" customFormat="1" ht="15.75" customHeight="1" hidden="1">
      <c r="A40" s="39">
        <v>4300</v>
      </c>
      <c r="B40" s="40" t="s">
        <v>12</v>
      </c>
      <c r="C40" s="41"/>
      <c r="D40" s="169"/>
      <c r="E40" s="42">
        <f>SUM(E41:E43)</f>
        <v>0</v>
      </c>
      <c r="F40" s="43"/>
    </row>
    <row r="41" spans="1:6" s="146" customFormat="1" ht="14.25" customHeight="1" hidden="1">
      <c r="A41" s="141"/>
      <c r="B41" s="149" t="s">
        <v>97</v>
      </c>
      <c r="C41" s="143"/>
      <c r="D41" s="173"/>
      <c r="E41" s="144"/>
      <c r="F41" s="145"/>
    </row>
    <row r="42" spans="1:6" s="146" customFormat="1" ht="14.25" customHeight="1" hidden="1">
      <c r="A42" s="141"/>
      <c r="B42" s="149" t="s">
        <v>95</v>
      </c>
      <c r="C42" s="143"/>
      <c r="D42" s="173"/>
      <c r="E42" s="144"/>
      <c r="F42" s="145"/>
    </row>
    <row r="43" spans="1:6" s="146" customFormat="1" ht="14.25" customHeight="1" hidden="1">
      <c r="A43" s="141"/>
      <c r="B43" s="149" t="s">
        <v>96</v>
      </c>
      <c r="C43" s="143"/>
      <c r="D43" s="173"/>
      <c r="E43" s="144"/>
      <c r="F43" s="145"/>
    </row>
    <row r="44" spans="1:6" s="44" customFormat="1" ht="15" hidden="1">
      <c r="A44" s="39">
        <v>4307</v>
      </c>
      <c r="B44" s="46" t="s">
        <v>12</v>
      </c>
      <c r="C44" s="41"/>
      <c r="D44" s="169"/>
      <c r="E44" s="42"/>
      <c r="F44" s="152"/>
    </row>
    <row r="45" spans="1:6" s="44" customFormat="1" ht="12.75" customHeight="1" hidden="1">
      <c r="A45" s="39"/>
      <c r="B45" s="149" t="s">
        <v>97</v>
      </c>
      <c r="C45" s="41"/>
      <c r="D45" s="169"/>
      <c r="E45" s="42"/>
      <c r="F45" s="153"/>
    </row>
    <row r="46" spans="1:6" s="44" customFormat="1" ht="12.75" customHeight="1" hidden="1">
      <c r="A46" s="39"/>
      <c r="B46" s="149" t="s">
        <v>95</v>
      </c>
      <c r="C46" s="41"/>
      <c r="D46" s="169"/>
      <c r="E46" s="42"/>
      <c r="F46" s="154"/>
    </row>
    <row r="47" spans="1:6" s="33" customFormat="1" ht="22.5" customHeight="1">
      <c r="A47" s="34">
        <v>75095</v>
      </c>
      <c r="B47" s="35" t="s">
        <v>13</v>
      </c>
      <c r="C47" s="36" t="s">
        <v>159</v>
      </c>
      <c r="D47" s="168"/>
      <c r="E47" s="37">
        <f>SUM(E87:E91)</f>
        <v>1000</v>
      </c>
      <c r="F47" s="150">
        <f>SUM(F87:F91)</f>
        <v>24607</v>
      </c>
    </row>
    <row r="48" spans="1:6" s="33" customFormat="1" ht="28.5" customHeight="1" hidden="1">
      <c r="A48" s="39">
        <v>3020</v>
      </c>
      <c r="B48" s="46" t="s">
        <v>67</v>
      </c>
      <c r="C48" s="41" t="s">
        <v>102</v>
      </c>
      <c r="D48" s="169"/>
      <c r="E48" s="42"/>
      <c r="F48" s="152"/>
    </row>
    <row r="49" spans="1:6" s="33" customFormat="1" ht="29.25" customHeight="1" hidden="1">
      <c r="A49" s="39">
        <v>3040</v>
      </c>
      <c r="B49" s="46" t="s">
        <v>99</v>
      </c>
      <c r="C49" s="41" t="s">
        <v>107</v>
      </c>
      <c r="D49" s="169"/>
      <c r="E49" s="42"/>
      <c r="F49" s="152"/>
    </row>
    <row r="50" spans="1:6" s="44" customFormat="1" ht="15.75" customHeight="1" hidden="1">
      <c r="A50" s="39">
        <v>4210</v>
      </c>
      <c r="B50" s="46" t="s">
        <v>36</v>
      </c>
      <c r="C50" s="41" t="s">
        <v>107</v>
      </c>
      <c r="D50" s="169"/>
      <c r="E50" s="42"/>
      <c r="F50" s="181"/>
    </row>
    <row r="51" spans="1:6" s="146" customFormat="1" ht="14.25" customHeight="1" hidden="1">
      <c r="A51" s="141"/>
      <c r="B51" s="149" t="s">
        <v>73</v>
      </c>
      <c r="C51" s="143"/>
      <c r="D51" s="173"/>
      <c r="E51" s="144"/>
      <c r="F51" s="145"/>
    </row>
    <row r="52" spans="1:6" s="146" customFormat="1" ht="14.25" customHeight="1" hidden="1">
      <c r="A52" s="141"/>
      <c r="B52" s="149" t="s">
        <v>74</v>
      </c>
      <c r="C52" s="143"/>
      <c r="D52" s="173"/>
      <c r="E52" s="144"/>
      <c r="F52" s="145"/>
    </row>
    <row r="53" spans="1:6" s="146" customFormat="1" ht="14.25" customHeight="1" hidden="1">
      <c r="A53" s="141"/>
      <c r="B53" s="149" t="s">
        <v>75</v>
      </c>
      <c r="C53" s="143"/>
      <c r="D53" s="173"/>
      <c r="E53" s="144"/>
      <c r="F53" s="145"/>
    </row>
    <row r="54" spans="1:6" s="146" customFormat="1" ht="14.25" customHeight="1" hidden="1">
      <c r="A54" s="141"/>
      <c r="B54" s="149" t="s">
        <v>76</v>
      </c>
      <c r="C54" s="143"/>
      <c r="D54" s="173"/>
      <c r="E54" s="144"/>
      <c r="F54" s="145"/>
    </row>
    <row r="55" spans="1:6" s="146" customFormat="1" ht="14.25" customHeight="1" hidden="1">
      <c r="A55" s="141"/>
      <c r="B55" s="149" t="s">
        <v>77</v>
      </c>
      <c r="C55" s="143"/>
      <c r="D55" s="173"/>
      <c r="E55" s="144"/>
      <c r="F55" s="145"/>
    </row>
    <row r="56" spans="1:6" s="146" customFormat="1" ht="17.25" customHeight="1" hidden="1">
      <c r="A56" s="212"/>
      <c r="B56" s="213" t="s">
        <v>78</v>
      </c>
      <c r="C56" s="214"/>
      <c r="D56" s="215"/>
      <c r="E56" s="216"/>
      <c r="F56" s="217"/>
    </row>
    <row r="57" spans="1:6" s="146" customFormat="1" ht="14.25" customHeight="1" hidden="1">
      <c r="A57" s="141"/>
      <c r="B57" s="149" t="s">
        <v>79</v>
      </c>
      <c r="C57" s="143"/>
      <c r="D57" s="173"/>
      <c r="E57" s="144"/>
      <c r="F57" s="145"/>
    </row>
    <row r="58" spans="1:6" s="146" customFormat="1" ht="14.25" customHeight="1" hidden="1">
      <c r="A58" s="141"/>
      <c r="B58" s="149" t="s">
        <v>80</v>
      </c>
      <c r="C58" s="143"/>
      <c r="D58" s="173"/>
      <c r="E58" s="144"/>
      <c r="F58" s="145"/>
    </row>
    <row r="59" spans="1:6" s="146" customFormat="1" ht="14.25" customHeight="1" hidden="1">
      <c r="A59" s="141"/>
      <c r="B59" s="149" t="s">
        <v>118</v>
      </c>
      <c r="C59" s="143"/>
      <c r="D59" s="173"/>
      <c r="E59" s="144"/>
      <c r="F59" s="145"/>
    </row>
    <row r="60" spans="1:6" s="146" customFormat="1" ht="14.25" customHeight="1" hidden="1">
      <c r="A60" s="141"/>
      <c r="B60" s="149" t="s">
        <v>81</v>
      </c>
      <c r="C60" s="143"/>
      <c r="D60" s="173"/>
      <c r="E60" s="144"/>
      <c r="F60" s="145"/>
    </row>
    <row r="61" spans="1:6" s="146" customFormat="1" ht="14.25" customHeight="1" hidden="1">
      <c r="A61" s="141"/>
      <c r="B61" s="149" t="s">
        <v>82</v>
      </c>
      <c r="C61" s="143"/>
      <c r="D61" s="173"/>
      <c r="E61" s="144"/>
      <c r="F61" s="145"/>
    </row>
    <row r="62" spans="1:6" s="146" customFormat="1" ht="14.25" customHeight="1" hidden="1">
      <c r="A62" s="141"/>
      <c r="B62" s="149" t="s">
        <v>83</v>
      </c>
      <c r="C62" s="143"/>
      <c r="D62" s="173"/>
      <c r="E62" s="144"/>
      <c r="F62" s="145"/>
    </row>
    <row r="63" spans="1:6" s="146" customFormat="1" ht="14.25" customHeight="1" hidden="1">
      <c r="A63" s="141"/>
      <c r="B63" s="149" t="s">
        <v>84</v>
      </c>
      <c r="C63" s="143"/>
      <c r="D63" s="173"/>
      <c r="E63" s="144"/>
      <c r="F63" s="145"/>
    </row>
    <row r="64" spans="1:6" s="44" customFormat="1" ht="15.75" customHeight="1" hidden="1">
      <c r="A64" s="39">
        <v>4110</v>
      </c>
      <c r="B64" s="40" t="s">
        <v>86</v>
      </c>
      <c r="C64" s="41" t="s">
        <v>85</v>
      </c>
      <c r="D64" s="169"/>
      <c r="E64" s="42"/>
      <c r="F64" s="147"/>
    </row>
    <row r="65" spans="1:6" s="146" customFormat="1" ht="13.5" customHeight="1" hidden="1">
      <c r="A65" s="141"/>
      <c r="B65" s="142" t="s">
        <v>79</v>
      </c>
      <c r="C65" s="143"/>
      <c r="D65" s="173"/>
      <c r="E65" s="144"/>
      <c r="F65" s="145"/>
    </row>
    <row r="66" spans="1:6" s="146" customFormat="1" ht="13.5" customHeight="1" hidden="1">
      <c r="A66" s="141"/>
      <c r="B66" s="149" t="s">
        <v>82</v>
      </c>
      <c r="C66" s="143"/>
      <c r="D66" s="173"/>
      <c r="E66" s="144"/>
      <c r="F66" s="145"/>
    </row>
    <row r="67" spans="1:6" s="146" customFormat="1" ht="12.75" hidden="1">
      <c r="A67" s="141"/>
      <c r="B67" s="149"/>
      <c r="C67" s="143"/>
      <c r="D67" s="173"/>
      <c r="E67" s="144"/>
      <c r="F67" s="145"/>
    </row>
    <row r="68" spans="1:6" s="44" customFormat="1" ht="27.75" hidden="1">
      <c r="A68" s="39">
        <v>4210</v>
      </c>
      <c r="B68" s="46" t="s">
        <v>143</v>
      </c>
      <c r="C68" s="41" t="s">
        <v>85</v>
      </c>
      <c r="D68" s="169"/>
      <c r="E68" s="42"/>
      <c r="F68" s="43"/>
    </row>
    <row r="69" spans="1:6" s="44" customFormat="1" ht="15" hidden="1">
      <c r="A69" s="39">
        <v>4260</v>
      </c>
      <c r="B69" s="40" t="s">
        <v>144</v>
      </c>
      <c r="C69" s="41" t="s">
        <v>85</v>
      </c>
      <c r="D69" s="169"/>
      <c r="E69" s="42"/>
      <c r="F69" s="43"/>
    </row>
    <row r="70" spans="1:6" s="234" customFormat="1" ht="15.75" customHeight="1" hidden="1">
      <c r="A70" s="39">
        <v>4300</v>
      </c>
      <c r="B70" s="46" t="s">
        <v>12</v>
      </c>
      <c r="C70" s="41" t="s">
        <v>85</v>
      </c>
      <c r="D70" s="233"/>
      <c r="E70" s="42">
        <f>SUM(E71:E72)</f>
        <v>0</v>
      </c>
      <c r="F70" s="43">
        <f>SUM(F71:F72)</f>
        <v>0</v>
      </c>
    </row>
    <row r="71" spans="1:6" s="146" customFormat="1" ht="16.5" customHeight="1" hidden="1">
      <c r="A71" s="141"/>
      <c r="B71" s="269" t="s">
        <v>146</v>
      </c>
      <c r="C71" s="143"/>
      <c r="D71" s="173"/>
      <c r="E71" s="144"/>
      <c r="F71" s="145"/>
    </row>
    <row r="72" spans="1:6" s="234" customFormat="1" ht="18" customHeight="1" hidden="1">
      <c r="A72" s="232"/>
      <c r="B72" s="269" t="s">
        <v>145</v>
      </c>
      <c r="C72" s="211"/>
      <c r="D72" s="233"/>
      <c r="E72" s="140"/>
      <c r="F72" s="270"/>
    </row>
    <row r="73" spans="1:6" s="44" customFormat="1" ht="15" hidden="1">
      <c r="A73" s="39">
        <v>4300</v>
      </c>
      <c r="B73" s="46" t="s">
        <v>136</v>
      </c>
      <c r="C73" s="41"/>
      <c r="D73" s="169"/>
      <c r="E73" s="42"/>
      <c r="F73" s="43"/>
    </row>
    <row r="74" spans="1:6" s="146" customFormat="1" ht="14.25" customHeight="1" hidden="1">
      <c r="A74" s="141"/>
      <c r="B74" s="149" t="s">
        <v>73</v>
      </c>
      <c r="C74" s="143"/>
      <c r="D74" s="173"/>
      <c r="E74" s="144"/>
      <c r="F74" s="145"/>
    </row>
    <row r="75" spans="1:6" s="146" customFormat="1" ht="14.25" customHeight="1" hidden="1">
      <c r="A75" s="141"/>
      <c r="B75" s="149" t="s">
        <v>74</v>
      </c>
      <c r="C75" s="143"/>
      <c r="D75" s="173"/>
      <c r="E75" s="144"/>
      <c r="F75" s="145"/>
    </row>
    <row r="76" spans="1:6" s="146" customFormat="1" ht="14.25" customHeight="1" hidden="1">
      <c r="A76" s="141"/>
      <c r="B76" s="149" t="s">
        <v>75</v>
      </c>
      <c r="C76" s="143"/>
      <c r="D76" s="173"/>
      <c r="E76" s="144"/>
      <c r="F76" s="145"/>
    </row>
    <row r="77" spans="1:6" s="146" customFormat="1" ht="14.25" customHeight="1" hidden="1">
      <c r="A77" s="141"/>
      <c r="B77" s="149" t="s">
        <v>76</v>
      </c>
      <c r="C77" s="143"/>
      <c r="D77" s="173"/>
      <c r="E77" s="144"/>
      <c r="F77" s="145"/>
    </row>
    <row r="78" spans="1:6" s="146" customFormat="1" ht="14.25" customHeight="1" hidden="1">
      <c r="A78" s="141"/>
      <c r="B78" s="149" t="s">
        <v>77</v>
      </c>
      <c r="C78" s="143"/>
      <c r="D78" s="173"/>
      <c r="E78" s="144"/>
      <c r="F78" s="145"/>
    </row>
    <row r="79" spans="1:6" s="146" customFormat="1" ht="14.25" customHeight="1" hidden="1">
      <c r="A79" s="141"/>
      <c r="B79" s="149" t="s">
        <v>78</v>
      </c>
      <c r="C79" s="143"/>
      <c r="D79" s="173"/>
      <c r="E79" s="144"/>
      <c r="F79" s="145"/>
    </row>
    <row r="80" spans="1:6" s="146" customFormat="1" ht="14.25" customHeight="1" hidden="1">
      <c r="A80" s="141"/>
      <c r="B80" s="149" t="s">
        <v>79</v>
      </c>
      <c r="C80" s="143"/>
      <c r="D80" s="173"/>
      <c r="E80" s="144"/>
      <c r="F80" s="145"/>
    </row>
    <row r="81" spans="1:6" s="146" customFormat="1" ht="14.25" customHeight="1" hidden="1">
      <c r="A81" s="141"/>
      <c r="B81" s="149" t="s">
        <v>80</v>
      </c>
      <c r="C81" s="143"/>
      <c r="D81" s="173"/>
      <c r="E81" s="144"/>
      <c r="F81" s="145"/>
    </row>
    <row r="82" spans="1:6" s="146" customFormat="1" ht="14.25" customHeight="1" hidden="1">
      <c r="A82" s="141"/>
      <c r="B82" s="149" t="s">
        <v>118</v>
      </c>
      <c r="C82" s="143"/>
      <c r="D82" s="173"/>
      <c r="E82" s="144"/>
      <c r="F82" s="145"/>
    </row>
    <row r="83" spans="1:6" s="146" customFormat="1" ht="14.25" customHeight="1" hidden="1">
      <c r="A83" s="141"/>
      <c r="B83" s="149" t="s">
        <v>81</v>
      </c>
      <c r="C83" s="143"/>
      <c r="D83" s="173"/>
      <c r="E83" s="144"/>
      <c r="F83" s="145"/>
    </row>
    <row r="84" spans="1:6" s="146" customFormat="1" ht="14.25" customHeight="1" hidden="1">
      <c r="A84" s="141"/>
      <c r="B84" s="149" t="s">
        <v>82</v>
      </c>
      <c r="C84" s="143"/>
      <c r="D84" s="173"/>
      <c r="E84" s="144"/>
      <c r="F84" s="145"/>
    </row>
    <row r="85" spans="1:6" s="146" customFormat="1" ht="14.25" customHeight="1" hidden="1">
      <c r="A85" s="141"/>
      <c r="B85" s="149" t="s">
        <v>83</v>
      </c>
      <c r="C85" s="143"/>
      <c r="D85" s="173"/>
      <c r="E85" s="144"/>
      <c r="F85" s="145"/>
    </row>
    <row r="86" spans="1:6" s="146" customFormat="1" ht="14.25" customHeight="1" hidden="1">
      <c r="A86" s="141"/>
      <c r="B86" s="149" t="s">
        <v>84</v>
      </c>
      <c r="C86" s="143"/>
      <c r="D86" s="173"/>
      <c r="E86" s="144"/>
      <c r="F86" s="145"/>
    </row>
    <row r="87" spans="1:6" s="44" customFormat="1" ht="14.25" customHeight="1">
      <c r="A87" s="39">
        <v>4210</v>
      </c>
      <c r="B87" s="46" t="s">
        <v>36</v>
      </c>
      <c r="C87" s="41" t="s">
        <v>120</v>
      </c>
      <c r="D87" s="169"/>
      <c r="E87" s="42"/>
      <c r="F87" s="43">
        <v>1000</v>
      </c>
    </row>
    <row r="88" spans="1:6" s="44" customFormat="1" ht="14.25" customHeight="1">
      <c r="A88" s="39">
        <v>4300</v>
      </c>
      <c r="B88" s="46" t="s">
        <v>12</v>
      </c>
      <c r="C88" s="41" t="s">
        <v>120</v>
      </c>
      <c r="D88" s="169"/>
      <c r="E88" s="42">
        <v>1000</v>
      </c>
      <c r="F88" s="43"/>
    </row>
    <row r="89" spans="1:6" s="44" customFormat="1" ht="14.25" customHeight="1">
      <c r="A89" s="120">
        <v>4300</v>
      </c>
      <c r="B89" s="106" t="s">
        <v>12</v>
      </c>
      <c r="C89" s="107" t="s">
        <v>107</v>
      </c>
      <c r="D89" s="171"/>
      <c r="E89" s="108"/>
      <c r="F89" s="109">
        <f>12200+11407</f>
        <v>23607</v>
      </c>
    </row>
    <row r="90" spans="1:6" s="44" customFormat="1" ht="14.25" customHeight="1" hidden="1">
      <c r="A90" s="39">
        <v>4430</v>
      </c>
      <c r="B90" s="40" t="s">
        <v>134</v>
      </c>
      <c r="C90" s="41" t="s">
        <v>120</v>
      </c>
      <c r="D90" s="169"/>
      <c r="E90" s="42"/>
      <c r="F90" s="43"/>
    </row>
    <row r="91" spans="1:6" s="146" customFormat="1" ht="13.5" customHeight="1" hidden="1">
      <c r="A91" s="39">
        <v>4430</v>
      </c>
      <c r="B91" s="40" t="s">
        <v>134</v>
      </c>
      <c r="C91" s="41" t="s">
        <v>107</v>
      </c>
      <c r="D91" s="169"/>
      <c r="E91" s="42"/>
      <c r="F91" s="43"/>
    </row>
    <row r="92" spans="1:6" s="146" customFormat="1" ht="16.5" customHeight="1" hidden="1" thickBot="1">
      <c r="A92" s="39">
        <v>4350</v>
      </c>
      <c r="B92" s="40" t="s">
        <v>49</v>
      </c>
      <c r="C92" s="41" t="s">
        <v>107</v>
      </c>
      <c r="D92" s="169"/>
      <c r="E92" s="42"/>
      <c r="F92" s="43"/>
    </row>
    <row r="93" spans="1:6" s="146" customFormat="1" ht="43.5" thickBot="1">
      <c r="A93" s="456">
        <v>754</v>
      </c>
      <c r="B93" s="457" t="s">
        <v>19</v>
      </c>
      <c r="C93" s="254" t="s">
        <v>20</v>
      </c>
      <c r="D93" s="255"/>
      <c r="E93" s="366">
        <f>E94</f>
        <v>36400</v>
      </c>
      <c r="F93" s="446"/>
    </row>
    <row r="94" spans="1:6" s="146" customFormat="1" ht="29.25" thickTop="1">
      <c r="A94" s="98">
        <v>75411</v>
      </c>
      <c r="B94" s="99" t="s">
        <v>22</v>
      </c>
      <c r="C94" s="100"/>
      <c r="D94" s="174"/>
      <c r="E94" s="89">
        <f>SUM(E95:E96)</f>
        <v>36400</v>
      </c>
      <c r="F94" s="80"/>
    </row>
    <row r="95" spans="1:6" s="146" customFormat="1" ht="16.5" customHeight="1">
      <c r="A95" s="39">
        <v>4210</v>
      </c>
      <c r="B95" s="40" t="s">
        <v>36</v>
      </c>
      <c r="C95" s="41"/>
      <c r="D95" s="169"/>
      <c r="E95" s="42">
        <v>32000</v>
      </c>
      <c r="F95" s="43"/>
    </row>
    <row r="96" spans="1:6" s="146" customFormat="1" ht="16.5" customHeight="1" thickBot="1">
      <c r="A96" s="39">
        <v>4300</v>
      </c>
      <c r="B96" s="46" t="s">
        <v>12</v>
      </c>
      <c r="C96" s="41"/>
      <c r="D96" s="169"/>
      <c r="E96" s="42">
        <v>4400</v>
      </c>
      <c r="F96" s="43"/>
    </row>
    <row r="97" spans="1:6" s="33" customFormat="1" ht="27" customHeight="1" thickBot="1" thickTop="1">
      <c r="A97" s="188">
        <v>758</v>
      </c>
      <c r="B97" s="458" t="s">
        <v>160</v>
      </c>
      <c r="C97" s="30" t="s">
        <v>161</v>
      </c>
      <c r="D97" s="167"/>
      <c r="E97" s="31">
        <f>SUM(E98)</f>
        <v>250000</v>
      </c>
      <c r="F97" s="32"/>
    </row>
    <row r="98" spans="1:6" s="33" customFormat="1" ht="21" customHeight="1" thickTop="1">
      <c r="A98" s="210">
        <v>75818</v>
      </c>
      <c r="B98" s="180" t="s">
        <v>162</v>
      </c>
      <c r="C98" s="36"/>
      <c r="D98" s="168"/>
      <c r="E98" s="37">
        <f>SUM(E99:E102)</f>
        <v>250000</v>
      </c>
      <c r="F98" s="38"/>
    </row>
    <row r="99" spans="1:6" s="44" customFormat="1" ht="18.75" customHeight="1" thickBot="1">
      <c r="A99" s="218">
        <v>4810</v>
      </c>
      <c r="B99" s="362" t="s">
        <v>163</v>
      </c>
      <c r="C99" s="222"/>
      <c r="D99" s="363"/>
      <c r="E99" s="219">
        <f>250000</f>
        <v>250000</v>
      </c>
      <c r="F99" s="220"/>
    </row>
    <row r="100" spans="1:6" s="44" customFormat="1" ht="15" customHeight="1" hidden="1">
      <c r="A100" s="39">
        <v>4300</v>
      </c>
      <c r="B100" s="40" t="s">
        <v>12</v>
      </c>
      <c r="C100" s="41"/>
      <c r="D100" s="169"/>
      <c r="E100" s="42"/>
      <c r="F100" s="43"/>
    </row>
    <row r="101" spans="1:6" s="44" customFormat="1" ht="15" customHeight="1" hidden="1">
      <c r="A101" s="39">
        <v>4170</v>
      </c>
      <c r="B101" s="46" t="s">
        <v>69</v>
      </c>
      <c r="C101" s="41"/>
      <c r="D101" s="169"/>
      <c r="E101" s="42"/>
      <c r="F101" s="43"/>
    </row>
    <row r="102" spans="1:6" s="44" customFormat="1" ht="15" customHeight="1" hidden="1" thickBot="1">
      <c r="A102" s="39">
        <v>4300</v>
      </c>
      <c r="B102" s="40" t="s">
        <v>12</v>
      </c>
      <c r="C102" s="41"/>
      <c r="D102" s="169"/>
      <c r="E102" s="42"/>
      <c r="F102" s="43"/>
    </row>
    <row r="103" spans="1:6" s="33" customFormat="1" ht="24.75" customHeight="1" thickBot="1" thickTop="1">
      <c r="A103" s="28">
        <v>801</v>
      </c>
      <c r="B103" s="94" t="s">
        <v>41</v>
      </c>
      <c r="C103" s="30" t="s">
        <v>42</v>
      </c>
      <c r="D103" s="167"/>
      <c r="E103" s="31">
        <f>E104+E133+E144+E147+E151+E124</f>
        <v>355866</v>
      </c>
      <c r="F103" s="135">
        <f>F104+F133+F144+F147+F151+F124+F115</f>
        <v>355866</v>
      </c>
    </row>
    <row r="104" spans="1:6" s="33" customFormat="1" ht="21" customHeight="1" thickTop="1">
      <c r="A104" s="98">
        <v>80101</v>
      </c>
      <c r="B104" s="105" t="s">
        <v>63</v>
      </c>
      <c r="C104" s="100"/>
      <c r="D104" s="174"/>
      <c r="E104" s="89">
        <f>SUM(E105:E114)</f>
        <v>80381</v>
      </c>
      <c r="F104" s="80">
        <f>SUM(F105:F114)</f>
        <v>82514</v>
      </c>
    </row>
    <row r="105" spans="1:6" s="44" customFormat="1" ht="16.5" customHeight="1">
      <c r="A105" s="39">
        <v>4010</v>
      </c>
      <c r="B105" s="40" t="s">
        <v>23</v>
      </c>
      <c r="C105" s="41"/>
      <c r="D105" s="169"/>
      <c r="E105" s="42"/>
      <c r="F105" s="43">
        <v>16247</v>
      </c>
    </row>
    <row r="106" spans="1:6" s="44" customFormat="1" ht="16.5" customHeight="1">
      <c r="A106" s="39">
        <v>4040</v>
      </c>
      <c r="B106" s="46" t="s">
        <v>68</v>
      </c>
      <c r="C106" s="41"/>
      <c r="D106" s="169"/>
      <c r="E106" s="42">
        <v>30686</v>
      </c>
      <c r="F106" s="43"/>
    </row>
    <row r="107" spans="1:6" s="44" customFormat="1" ht="16.5" customHeight="1">
      <c r="A107" s="39">
        <v>4140</v>
      </c>
      <c r="B107" s="40" t="s">
        <v>64</v>
      </c>
      <c r="C107" s="41"/>
      <c r="D107" s="169"/>
      <c r="E107" s="42"/>
      <c r="F107" s="43">
        <v>8800</v>
      </c>
    </row>
    <row r="108" spans="1:6" s="44" customFormat="1" ht="16.5" customHeight="1">
      <c r="A108" s="39">
        <v>4210</v>
      </c>
      <c r="B108" s="46" t="s">
        <v>36</v>
      </c>
      <c r="C108" s="41"/>
      <c r="D108" s="169"/>
      <c r="E108" s="42"/>
      <c r="F108" s="43">
        <f>5972+4600</f>
        <v>10572</v>
      </c>
    </row>
    <row r="109" spans="1:6" s="44" customFormat="1" ht="16.5" customHeight="1">
      <c r="A109" s="39">
        <v>4270</v>
      </c>
      <c r="B109" s="46" t="s">
        <v>88</v>
      </c>
      <c r="C109" s="41"/>
      <c r="D109" s="169"/>
      <c r="E109" s="42">
        <f>11430+5795</f>
        <v>17225</v>
      </c>
      <c r="F109" s="43"/>
    </row>
    <row r="110" spans="1:6" s="44" customFormat="1" ht="16.5" customHeight="1">
      <c r="A110" s="39">
        <v>4300</v>
      </c>
      <c r="B110" s="40" t="s">
        <v>12</v>
      </c>
      <c r="C110" s="41"/>
      <c r="D110" s="169"/>
      <c r="E110" s="42"/>
      <c r="F110" s="43">
        <v>50</v>
      </c>
    </row>
    <row r="111" spans="1:6" s="44" customFormat="1" ht="16.5" customHeight="1">
      <c r="A111" s="39">
        <v>4350</v>
      </c>
      <c r="B111" s="40" t="s">
        <v>49</v>
      </c>
      <c r="C111" s="41"/>
      <c r="D111" s="169"/>
      <c r="E111" s="42">
        <v>32470</v>
      </c>
      <c r="F111" s="43"/>
    </row>
    <row r="112" spans="1:6" s="44" customFormat="1" ht="16.5" customHeight="1">
      <c r="A112" s="39">
        <v>4350</v>
      </c>
      <c r="B112" s="40" t="s">
        <v>230</v>
      </c>
      <c r="C112" s="41"/>
      <c r="D112" s="169"/>
      <c r="E112" s="42"/>
      <c r="F112" s="43">
        <f>32470+1250</f>
        <v>33720</v>
      </c>
    </row>
    <row r="113" spans="1:6" s="44" customFormat="1" ht="16.5" customHeight="1">
      <c r="A113" s="39">
        <v>4410</v>
      </c>
      <c r="B113" s="40" t="s">
        <v>66</v>
      </c>
      <c r="C113" s="41"/>
      <c r="D113" s="169"/>
      <c r="E113" s="42"/>
      <c r="F113" s="43">
        <v>500</v>
      </c>
    </row>
    <row r="114" spans="1:6" s="44" customFormat="1" ht="30">
      <c r="A114" s="120">
        <v>6060</v>
      </c>
      <c r="B114" s="156" t="s">
        <v>26</v>
      </c>
      <c r="C114" s="107"/>
      <c r="D114" s="171"/>
      <c r="E114" s="108"/>
      <c r="F114" s="109">
        <f>11430+1195</f>
        <v>12625</v>
      </c>
    </row>
    <row r="115" spans="1:6" s="44" customFormat="1" ht="28.5">
      <c r="A115" s="134">
        <v>80103</v>
      </c>
      <c r="B115" s="110" t="s">
        <v>231</v>
      </c>
      <c r="C115" s="111"/>
      <c r="D115" s="172"/>
      <c r="E115" s="112"/>
      <c r="F115" s="113">
        <f>SUM(F116:F123)</f>
        <v>206610</v>
      </c>
    </row>
    <row r="116" spans="1:6" s="44" customFormat="1" ht="30">
      <c r="A116" s="39">
        <v>2540</v>
      </c>
      <c r="B116" s="46" t="s">
        <v>233</v>
      </c>
      <c r="C116" s="41"/>
      <c r="D116" s="169"/>
      <c r="E116" s="42"/>
      <c r="F116" s="43">
        <v>66480</v>
      </c>
    </row>
    <row r="117" spans="1:6" s="44" customFormat="1" ht="30">
      <c r="A117" s="39">
        <v>3020</v>
      </c>
      <c r="B117" s="46" t="s">
        <v>232</v>
      </c>
      <c r="C117" s="41"/>
      <c r="D117" s="169"/>
      <c r="E117" s="42"/>
      <c r="F117" s="43">
        <v>300</v>
      </c>
    </row>
    <row r="118" spans="1:6" s="44" customFormat="1" ht="15">
      <c r="A118" s="39">
        <v>4010</v>
      </c>
      <c r="B118" s="40" t="s">
        <v>23</v>
      </c>
      <c r="C118" s="41"/>
      <c r="D118" s="169"/>
      <c r="E118" s="42"/>
      <c r="F118" s="43">
        <v>102600</v>
      </c>
    </row>
    <row r="119" spans="1:6" s="44" customFormat="1" ht="15">
      <c r="A119" s="39">
        <v>4040</v>
      </c>
      <c r="B119" s="46" t="s">
        <v>68</v>
      </c>
      <c r="C119" s="41"/>
      <c r="D119" s="169"/>
      <c r="E119" s="42"/>
      <c r="F119" s="43">
        <v>6530</v>
      </c>
    </row>
    <row r="120" spans="1:6" s="44" customFormat="1" ht="15">
      <c r="A120" s="39">
        <v>4110</v>
      </c>
      <c r="B120" s="46" t="s">
        <v>45</v>
      </c>
      <c r="C120" s="41"/>
      <c r="D120" s="169"/>
      <c r="E120" s="42"/>
      <c r="F120" s="43">
        <v>20200</v>
      </c>
    </row>
    <row r="121" spans="1:6" s="44" customFormat="1" ht="15">
      <c r="A121" s="39">
        <v>4120</v>
      </c>
      <c r="B121" s="46" t="s">
        <v>46</v>
      </c>
      <c r="C121" s="41"/>
      <c r="D121" s="169"/>
      <c r="E121" s="42"/>
      <c r="F121" s="43">
        <v>2900</v>
      </c>
    </row>
    <row r="122" spans="1:6" s="44" customFormat="1" ht="15">
      <c r="A122" s="39">
        <v>4140</v>
      </c>
      <c r="B122" s="40" t="s">
        <v>64</v>
      </c>
      <c r="C122" s="41"/>
      <c r="D122" s="169"/>
      <c r="E122" s="42"/>
      <c r="F122" s="43">
        <v>300</v>
      </c>
    </row>
    <row r="123" spans="1:6" s="44" customFormat="1" ht="15">
      <c r="A123" s="120">
        <v>4440</v>
      </c>
      <c r="B123" s="106" t="s">
        <v>105</v>
      </c>
      <c r="C123" s="107"/>
      <c r="D123" s="171"/>
      <c r="E123" s="108"/>
      <c r="F123" s="109">
        <v>7300</v>
      </c>
    </row>
    <row r="124" spans="1:6" s="33" customFormat="1" ht="19.5" customHeight="1">
      <c r="A124" s="134">
        <v>80104</v>
      </c>
      <c r="B124" s="110" t="s">
        <v>164</v>
      </c>
      <c r="C124" s="111"/>
      <c r="D124" s="172"/>
      <c r="E124" s="112">
        <f>SUM(E125:E132)</f>
        <v>206880</v>
      </c>
      <c r="F124" s="113"/>
    </row>
    <row r="125" spans="1:6" s="33" customFormat="1" ht="30">
      <c r="A125" s="39">
        <v>2540</v>
      </c>
      <c r="B125" s="46" t="s">
        <v>233</v>
      </c>
      <c r="C125" s="50"/>
      <c r="D125" s="175"/>
      <c r="E125" s="49">
        <v>66480</v>
      </c>
      <c r="F125" s="230"/>
    </row>
    <row r="126" spans="1:6" s="33" customFormat="1" ht="30">
      <c r="A126" s="120">
        <v>3020</v>
      </c>
      <c r="B126" s="106" t="s">
        <v>232</v>
      </c>
      <c r="C126" s="111"/>
      <c r="D126" s="172"/>
      <c r="E126" s="108">
        <v>300</v>
      </c>
      <c r="F126" s="109"/>
    </row>
    <row r="127" spans="1:6" s="33" customFormat="1" ht="16.5" customHeight="1">
      <c r="A127" s="48">
        <v>4010</v>
      </c>
      <c r="B127" s="132" t="s">
        <v>23</v>
      </c>
      <c r="C127" s="50"/>
      <c r="D127" s="175"/>
      <c r="E127" s="49">
        <v>102600</v>
      </c>
      <c r="F127" s="230"/>
    </row>
    <row r="128" spans="1:6" s="44" customFormat="1" ht="16.5" customHeight="1">
      <c r="A128" s="39">
        <v>4040</v>
      </c>
      <c r="B128" s="40" t="s">
        <v>24</v>
      </c>
      <c r="C128" s="41"/>
      <c r="D128" s="169"/>
      <c r="E128" s="42">
        <f>270+6530</f>
        <v>6800</v>
      </c>
      <c r="F128" s="43"/>
    </row>
    <row r="129" spans="1:6" s="44" customFormat="1" ht="16.5" customHeight="1">
      <c r="A129" s="39">
        <v>4110</v>
      </c>
      <c r="B129" s="46" t="s">
        <v>45</v>
      </c>
      <c r="C129" s="41"/>
      <c r="D129" s="169"/>
      <c r="E129" s="42">
        <v>20200</v>
      </c>
      <c r="F129" s="43"/>
    </row>
    <row r="130" spans="1:6" s="44" customFormat="1" ht="16.5" customHeight="1">
      <c r="A130" s="39">
        <v>4120</v>
      </c>
      <c r="B130" s="46" t="s">
        <v>46</v>
      </c>
      <c r="C130" s="41"/>
      <c r="D130" s="169"/>
      <c r="E130" s="42">
        <v>2900</v>
      </c>
      <c r="F130" s="43"/>
    </row>
    <row r="131" spans="1:6" s="44" customFormat="1" ht="16.5" customHeight="1">
      <c r="A131" s="39">
        <v>4140</v>
      </c>
      <c r="B131" s="40" t="s">
        <v>64</v>
      </c>
      <c r="C131" s="41"/>
      <c r="D131" s="169"/>
      <c r="E131" s="42">
        <v>300</v>
      </c>
      <c r="F131" s="43"/>
    </row>
    <row r="132" spans="1:6" s="44" customFormat="1" ht="16.5" customHeight="1">
      <c r="A132" s="120">
        <v>4440</v>
      </c>
      <c r="B132" s="106" t="s">
        <v>105</v>
      </c>
      <c r="C132" s="107"/>
      <c r="D132" s="171"/>
      <c r="E132" s="108">
        <v>7300</v>
      </c>
      <c r="F132" s="109"/>
    </row>
    <row r="133" spans="1:6" s="44" customFormat="1" ht="22.5" customHeight="1">
      <c r="A133" s="34">
        <v>80110</v>
      </c>
      <c r="B133" s="95" t="s">
        <v>289</v>
      </c>
      <c r="C133" s="36"/>
      <c r="D133" s="168"/>
      <c r="E133" s="37">
        <f>SUM(E134:E143)</f>
        <v>41898</v>
      </c>
      <c r="F133" s="38">
        <f>SUM(F134:F143)</f>
        <v>53462</v>
      </c>
    </row>
    <row r="134" spans="1:6" s="44" customFormat="1" ht="16.5" customHeight="1">
      <c r="A134" s="39">
        <v>4010</v>
      </c>
      <c r="B134" s="40" t="s">
        <v>23</v>
      </c>
      <c r="C134" s="41"/>
      <c r="D134" s="169"/>
      <c r="E134" s="42"/>
      <c r="F134" s="43">
        <v>7687</v>
      </c>
    </row>
    <row r="135" spans="1:6" s="44" customFormat="1" ht="16.5" customHeight="1">
      <c r="A135" s="39">
        <v>4040</v>
      </c>
      <c r="B135" s="40" t="s">
        <v>24</v>
      </c>
      <c r="C135" s="41"/>
      <c r="D135" s="169"/>
      <c r="E135" s="42">
        <v>11431</v>
      </c>
      <c r="F135" s="43"/>
    </row>
    <row r="136" spans="1:6" s="44" customFormat="1" ht="16.5" customHeight="1">
      <c r="A136" s="39">
        <v>4140</v>
      </c>
      <c r="B136" s="40" t="s">
        <v>64</v>
      </c>
      <c r="C136" s="41"/>
      <c r="D136" s="169"/>
      <c r="E136" s="42"/>
      <c r="F136" s="43">
        <v>758</v>
      </c>
    </row>
    <row r="137" spans="1:6" s="44" customFormat="1" ht="16.5" customHeight="1">
      <c r="A137" s="39">
        <v>4210</v>
      </c>
      <c r="B137" s="46" t="s">
        <v>36</v>
      </c>
      <c r="C137" s="41"/>
      <c r="D137" s="169"/>
      <c r="E137" s="42"/>
      <c r="F137" s="43">
        <f>2980+3450</f>
        <v>6430</v>
      </c>
    </row>
    <row r="138" spans="1:6" s="44" customFormat="1" ht="16.5" customHeight="1">
      <c r="A138" s="39">
        <v>4270</v>
      </c>
      <c r="B138" s="46" t="s">
        <v>88</v>
      </c>
      <c r="C138" s="41"/>
      <c r="D138" s="169"/>
      <c r="E138" s="42">
        <f>8570+4347</f>
        <v>12917</v>
      </c>
      <c r="F138" s="43"/>
    </row>
    <row r="139" spans="1:6" s="44" customFormat="1" ht="16.5" customHeight="1">
      <c r="A139" s="39">
        <v>4300</v>
      </c>
      <c r="B139" s="40" t="s">
        <v>12</v>
      </c>
      <c r="C139" s="41"/>
      <c r="D139" s="169"/>
      <c r="E139" s="42"/>
      <c r="F139" s="43">
        <f>7860+1500</f>
        <v>9360</v>
      </c>
    </row>
    <row r="140" spans="1:6" s="44" customFormat="1" ht="16.5" customHeight="1">
      <c r="A140" s="39">
        <v>4350</v>
      </c>
      <c r="B140" s="40" t="s">
        <v>49</v>
      </c>
      <c r="C140" s="41"/>
      <c r="D140" s="169"/>
      <c r="E140" s="42">
        <v>17550</v>
      </c>
      <c r="F140" s="43"/>
    </row>
    <row r="141" spans="1:6" s="44" customFormat="1" ht="16.5" customHeight="1">
      <c r="A141" s="39">
        <v>4350</v>
      </c>
      <c r="B141" s="40" t="s">
        <v>230</v>
      </c>
      <c r="C141" s="41"/>
      <c r="D141" s="169"/>
      <c r="E141" s="42"/>
      <c r="F141" s="43">
        <f>17550+1410</f>
        <v>18960</v>
      </c>
    </row>
    <row r="142" spans="1:6" s="44" customFormat="1" ht="16.5" customHeight="1">
      <c r="A142" s="39">
        <v>4410</v>
      </c>
      <c r="B142" s="40" t="s">
        <v>66</v>
      </c>
      <c r="C142" s="41"/>
      <c r="D142" s="169"/>
      <c r="E142" s="42"/>
      <c r="F142" s="43">
        <v>800</v>
      </c>
    </row>
    <row r="143" spans="1:6" s="44" customFormat="1" ht="30">
      <c r="A143" s="120">
        <v>6060</v>
      </c>
      <c r="B143" s="106" t="s">
        <v>26</v>
      </c>
      <c r="C143" s="107"/>
      <c r="D143" s="171"/>
      <c r="E143" s="108"/>
      <c r="F143" s="109">
        <f>8570+897</f>
        <v>9467</v>
      </c>
    </row>
    <row r="144" spans="1:6" s="44" customFormat="1" ht="15.75" customHeight="1" hidden="1">
      <c r="A144" s="34">
        <v>80145</v>
      </c>
      <c r="B144" s="95" t="s">
        <v>57</v>
      </c>
      <c r="C144" s="111"/>
      <c r="D144" s="172"/>
      <c r="E144" s="112">
        <f>SUM(E145:E146)</f>
        <v>0</v>
      </c>
      <c r="F144" s="113">
        <f>SUM(F145:F146)</f>
        <v>0</v>
      </c>
    </row>
    <row r="145" spans="1:6" s="44" customFormat="1" ht="14.25" customHeight="1" hidden="1">
      <c r="A145" s="39">
        <v>4170</v>
      </c>
      <c r="B145" s="46" t="s">
        <v>50</v>
      </c>
      <c r="C145" s="41"/>
      <c r="D145" s="169"/>
      <c r="E145" s="42"/>
      <c r="F145" s="43"/>
    </row>
    <row r="146" spans="1:6" s="44" customFormat="1" ht="14.25" customHeight="1" hidden="1">
      <c r="A146" s="39">
        <v>4300</v>
      </c>
      <c r="B146" s="40" t="s">
        <v>12</v>
      </c>
      <c r="C146" s="107"/>
      <c r="D146" s="171"/>
      <c r="E146" s="108"/>
      <c r="F146" s="109"/>
    </row>
    <row r="147" spans="1:6" s="44" customFormat="1" ht="22.5" customHeight="1" hidden="1">
      <c r="A147" s="34">
        <v>80146</v>
      </c>
      <c r="B147" s="95" t="s">
        <v>58</v>
      </c>
      <c r="C147" s="111"/>
      <c r="D147" s="172"/>
      <c r="E147" s="112">
        <f>SUM(E148:E150)</f>
        <v>0</v>
      </c>
      <c r="F147" s="113">
        <f>SUM(F148:F150)</f>
        <v>0</v>
      </c>
    </row>
    <row r="148" spans="1:6" s="44" customFormat="1" ht="30" hidden="1">
      <c r="A148" s="39">
        <v>2510</v>
      </c>
      <c r="B148" s="40" t="s">
        <v>125</v>
      </c>
      <c r="C148" s="41"/>
      <c r="D148" s="169"/>
      <c r="E148" s="42"/>
      <c r="F148" s="43"/>
    </row>
    <row r="149" spans="1:6" s="44" customFormat="1" ht="12" customHeight="1" hidden="1">
      <c r="A149" s="39">
        <v>4110</v>
      </c>
      <c r="B149" s="40" t="s">
        <v>45</v>
      </c>
      <c r="C149" s="41"/>
      <c r="D149" s="169"/>
      <c r="E149" s="42"/>
      <c r="F149" s="43"/>
    </row>
    <row r="150" spans="1:6" s="44" customFormat="1" ht="12" customHeight="1" hidden="1">
      <c r="A150" s="120">
        <v>4300</v>
      </c>
      <c r="B150" s="156" t="s">
        <v>12</v>
      </c>
      <c r="C150" s="107"/>
      <c r="D150" s="171"/>
      <c r="E150" s="108"/>
      <c r="F150" s="109"/>
    </row>
    <row r="151" spans="1:6" s="44" customFormat="1" ht="22.5" customHeight="1">
      <c r="A151" s="34">
        <v>80195</v>
      </c>
      <c r="B151" s="95" t="s">
        <v>13</v>
      </c>
      <c r="C151" s="111"/>
      <c r="D151" s="172"/>
      <c r="E151" s="112">
        <f>SUM(E152:E156)+E158</f>
        <v>26707</v>
      </c>
      <c r="F151" s="113">
        <f>SUM(F152:F157)+F158</f>
        <v>13280</v>
      </c>
    </row>
    <row r="152" spans="1:6" s="44" customFormat="1" ht="16.5" customHeight="1">
      <c r="A152" s="39">
        <v>4010</v>
      </c>
      <c r="B152" s="40" t="s">
        <v>23</v>
      </c>
      <c r="C152" s="41"/>
      <c r="D152" s="169"/>
      <c r="E152" s="42">
        <f>4600+11000+1500</f>
        <v>17100</v>
      </c>
      <c r="F152" s="43"/>
    </row>
    <row r="153" spans="1:6" s="44" customFormat="1" ht="16.5" customHeight="1">
      <c r="A153" s="39">
        <v>4170</v>
      </c>
      <c r="B153" s="46" t="s">
        <v>50</v>
      </c>
      <c r="C153" s="41"/>
      <c r="D153" s="169"/>
      <c r="E153" s="42"/>
      <c r="F153" s="43">
        <v>4600</v>
      </c>
    </row>
    <row r="154" spans="1:6" s="44" customFormat="1" ht="16.5" customHeight="1">
      <c r="A154" s="39">
        <v>4210</v>
      </c>
      <c r="B154" s="46" t="s">
        <v>36</v>
      </c>
      <c r="C154" s="41"/>
      <c r="D154" s="169"/>
      <c r="E154" s="42">
        <v>3419</v>
      </c>
      <c r="F154" s="43"/>
    </row>
    <row r="155" spans="1:6" s="44" customFormat="1" ht="16.5" customHeight="1">
      <c r="A155" s="39">
        <v>4300</v>
      </c>
      <c r="B155" s="46" t="s">
        <v>12</v>
      </c>
      <c r="C155" s="41"/>
      <c r="D155" s="169"/>
      <c r="E155" s="42">
        <v>2000</v>
      </c>
      <c r="F155" s="43"/>
    </row>
    <row r="156" spans="1:6" s="44" customFormat="1" ht="16.5" customHeight="1">
      <c r="A156" s="120">
        <v>4440</v>
      </c>
      <c r="B156" s="106" t="s">
        <v>105</v>
      </c>
      <c r="C156" s="107"/>
      <c r="D156" s="171"/>
      <c r="E156" s="108"/>
      <c r="F156" s="109">
        <v>4492</v>
      </c>
    </row>
    <row r="157" spans="1:6" s="146" customFormat="1" ht="12.75" hidden="1">
      <c r="A157" s="141"/>
      <c r="B157" s="142" t="s">
        <v>65</v>
      </c>
      <c r="C157" s="143"/>
      <c r="D157" s="173"/>
      <c r="E157" s="144"/>
      <c r="F157" s="145"/>
    </row>
    <row r="158" spans="1:6" s="161" customFormat="1" ht="48" customHeight="1">
      <c r="A158" s="447"/>
      <c r="B158" s="448" t="s">
        <v>87</v>
      </c>
      <c r="C158" s="449"/>
      <c r="D158" s="450"/>
      <c r="E158" s="451">
        <f>SUM(E159:E162)</f>
        <v>4188</v>
      </c>
      <c r="F158" s="452">
        <f>SUM(F159:F162)</f>
        <v>4188</v>
      </c>
    </row>
    <row r="159" spans="1:6" s="44" customFormat="1" ht="17.25" customHeight="1">
      <c r="A159" s="39">
        <v>4040</v>
      </c>
      <c r="B159" s="46" t="s">
        <v>68</v>
      </c>
      <c r="C159" s="41"/>
      <c r="D159" s="169"/>
      <c r="E159" s="42">
        <v>2688</v>
      </c>
      <c r="F159" s="43"/>
    </row>
    <row r="160" spans="1:6" s="44" customFormat="1" ht="18" customHeight="1">
      <c r="A160" s="39">
        <v>4300</v>
      </c>
      <c r="B160" s="46" t="s">
        <v>12</v>
      </c>
      <c r="C160" s="41"/>
      <c r="D160" s="169"/>
      <c r="E160" s="42"/>
      <c r="F160" s="43">
        <v>2688</v>
      </c>
    </row>
    <row r="161" spans="1:6" s="44" customFormat="1" ht="18" customHeight="1">
      <c r="A161" s="39">
        <v>4350</v>
      </c>
      <c r="B161" s="40" t="s">
        <v>49</v>
      </c>
      <c r="C161" s="41"/>
      <c r="D161" s="169"/>
      <c r="E161" s="42">
        <v>1500</v>
      </c>
      <c r="F161" s="43"/>
    </row>
    <row r="162" spans="1:6" s="44" customFormat="1" ht="15.75" thickBot="1">
      <c r="A162" s="39">
        <v>4350</v>
      </c>
      <c r="B162" s="40" t="s">
        <v>230</v>
      </c>
      <c r="C162" s="41"/>
      <c r="D162" s="169"/>
      <c r="E162" s="42"/>
      <c r="F162" s="43">
        <v>1500</v>
      </c>
    </row>
    <row r="163" spans="1:6" s="33" customFormat="1" ht="26.25" customHeight="1" thickBot="1" thickTop="1">
      <c r="A163" s="28">
        <v>851</v>
      </c>
      <c r="B163" s="29" t="s">
        <v>128</v>
      </c>
      <c r="C163" s="30" t="s">
        <v>155</v>
      </c>
      <c r="D163" s="167"/>
      <c r="E163" s="31">
        <f>E164</f>
        <v>30000</v>
      </c>
      <c r="F163" s="32">
        <f>F164</f>
        <v>30000</v>
      </c>
    </row>
    <row r="164" spans="1:6" s="33" customFormat="1" ht="24.75" customHeight="1" thickTop="1">
      <c r="A164" s="98">
        <v>85154</v>
      </c>
      <c r="B164" s="99" t="s">
        <v>157</v>
      </c>
      <c r="C164" s="100"/>
      <c r="D164" s="174"/>
      <c r="E164" s="89">
        <f>SUM(E166:E167)</f>
        <v>30000</v>
      </c>
      <c r="F164" s="80">
        <f>SUM(F166:F167)</f>
        <v>30000</v>
      </c>
    </row>
    <row r="165" spans="1:6" s="234" customFormat="1" ht="15" hidden="1">
      <c r="A165" s="232"/>
      <c r="B165" s="142" t="s">
        <v>129</v>
      </c>
      <c r="C165" s="211"/>
      <c r="D165" s="233"/>
      <c r="E165" s="144"/>
      <c r="F165" s="145"/>
    </row>
    <row r="166" spans="1:6" s="44" customFormat="1" ht="16.5" customHeight="1">
      <c r="A166" s="39">
        <v>4300</v>
      </c>
      <c r="B166" s="46" t="s">
        <v>12</v>
      </c>
      <c r="C166" s="41"/>
      <c r="D166" s="169"/>
      <c r="E166" s="42">
        <v>30000</v>
      </c>
      <c r="F166" s="43"/>
    </row>
    <row r="167" spans="1:6" s="44" customFormat="1" ht="30">
      <c r="A167" s="120">
        <v>6050</v>
      </c>
      <c r="B167" s="106" t="s">
        <v>156</v>
      </c>
      <c r="C167" s="107"/>
      <c r="D167" s="171"/>
      <c r="E167" s="108"/>
      <c r="F167" s="109">
        <v>30000</v>
      </c>
    </row>
    <row r="168" spans="1:6" s="33" customFormat="1" ht="25.5" customHeight="1" thickBot="1">
      <c r="A168" s="459">
        <v>852</v>
      </c>
      <c r="B168" s="460" t="s">
        <v>27</v>
      </c>
      <c r="C168" s="364" t="s">
        <v>15</v>
      </c>
      <c r="D168" s="461">
        <f>D191+D179</f>
        <v>438825</v>
      </c>
      <c r="E168" s="462">
        <f>E179+E182+E188+E169+E171+E191</f>
        <v>30000</v>
      </c>
      <c r="F168" s="365">
        <f>F179+F182+F188+F169+F171+F191</f>
        <v>468825</v>
      </c>
    </row>
    <row r="169" spans="1:6" s="33" customFormat="1" ht="15" customHeight="1" hidden="1" thickTop="1">
      <c r="A169" s="34">
        <v>85202</v>
      </c>
      <c r="B169" s="35" t="s">
        <v>40</v>
      </c>
      <c r="C169" s="36"/>
      <c r="D169" s="168"/>
      <c r="E169" s="37"/>
      <c r="F169" s="38">
        <f>SUM(F170)</f>
        <v>0</v>
      </c>
    </row>
    <row r="170" spans="1:6" s="44" customFormat="1" ht="42.75" customHeight="1" hidden="1">
      <c r="A170" s="39">
        <v>4330</v>
      </c>
      <c r="B170" s="46" t="s">
        <v>91</v>
      </c>
      <c r="C170" s="50"/>
      <c r="D170" s="175"/>
      <c r="E170" s="49"/>
      <c r="F170" s="43"/>
    </row>
    <row r="171" spans="1:6" s="33" customFormat="1" ht="22.5" customHeight="1" thickTop="1">
      <c r="A171" s="34">
        <v>85203</v>
      </c>
      <c r="B171" s="35" t="s">
        <v>138</v>
      </c>
      <c r="C171" s="36"/>
      <c r="D171" s="168"/>
      <c r="E171" s="37">
        <f>E172+E176</f>
        <v>30000</v>
      </c>
      <c r="F171" s="38">
        <f>F172+F176</f>
        <v>30000</v>
      </c>
    </row>
    <row r="172" spans="1:6" s="146" customFormat="1" ht="13.5" customHeight="1" hidden="1">
      <c r="A172" s="141"/>
      <c r="B172" s="263" t="s">
        <v>137</v>
      </c>
      <c r="C172" s="256"/>
      <c r="D172" s="257"/>
      <c r="E172" s="262">
        <f>SUM(E173)</f>
        <v>0</v>
      </c>
      <c r="F172" s="261"/>
    </row>
    <row r="173" spans="1:6" s="44" customFormat="1" ht="13.5" customHeight="1" hidden="1">
      <c r="A173" s="39">
        <v>4040</v>
      </c>
      <c r="B173" s="40" t="s">
        <v>68</v>
      </c>
      <c r="C173" s="45"/>
      <c r="D173" s="176"/>
      <c r="E173" s="42"/>
      <c r="F173" s="43"/>
    </row>
    <row r="174" spans="1:6" s="44" customFormat="1" ht="12" customHeight="1" hidden="1">
      <c r="A174" s="39">
        <v>4440</v>
      </c>
      <c r="B174" s="40" t="s">
        <v>105</v>
      </c>
      <c r="C174" s="45"/>
      <c r="D174" s="176"/>
      <c r="E174" s="42"/>
      <c r="F174" s="43"/>
    </row>
    <row r="175" spans="1:6" s="44" customFormat="1" ht="13.5" customHeight="1" hidden="1">
      <c r="A175" s="39">
        <v>4480</v>
      </c>
      <c r="B175" s="40" t="s">
        <v>92</v>
      </c>
      <c r="C175" s="45"/>
      <c r="D175" s="176"/>
      <c r="E175" s="42"/>
      <c r="F175" s="43"/>
    </row>
    <row r="176" spans="1:6" s="146" customFormat="1" ht="16.5" customHeight="1">
      <c r="A176" s="141"/>
      <c r="B176" s="264" t="s">
        <v>139</v>
      </c>
      <c r="C176" s="258"/>
      <c r="D176" s="259"/>
      <c r="E176" s="260">
        <f>SUM(E177:E178)</f>
        <v>30000</v>
      </c>
      <c r="F176" s="261">
        <f>SUM(F177:F178)</f>
        <v>30000</v>
      </c>
    </row>
    <row r="177" spans="1:6" s="44" customFormat="1" ht="18" customHeight="1">
      <c r="A177" s="39">
        <v>4260</v>
      </c>
      <c r="B177" s="40" t="s">
        <v>14</v>
      </c>
      <c r="C177" s="45"/>
      <c r="D177" s="176"/>
      <c r="E177" s="42"/>
      <c r="F177" s="43">
        <v>30000</v>
      </c>
    </row>
    <row r="178" spans="1:6" s="44" customFormat="1" ht="18" customHeight="1">
      <c r="A178" s="120">
        <v>4300</v>
      </c>
      <c r="B178" s="106" t="s">
        <v>12</v>
      </c>
      <c r="C178" s="111"/>
      <c r="D178" s="172"/>
      <c r="E178" s="108">
        <v>30000</v>
      </c>
      <c r="F178" s="109"/>
    </row>
    <row r="179" spans="1:6" s="33" customFormat="1" ht="32.25" customHeight="1">
      <c r="A179" s="34">
        <v>85214</v>
      </c>
      <c r="B179" s="35" t="s">
        <v>152</v>
      </c>
      <c r="C179" s="36"/>
      <c r="D179" s="298">
        <f>D180+D181</f>
        <v>438825</v>
      </c>
      <c r="E179" s="37"/>
      <c r="F179" s="38">
        <f>SUM(F180:F181)</f>
        <v>438825</v>
      </c>
    </row>
    <row r="180" spans="1:6" s="44" customFormat="1" ht="45">
      <c r="A180" s="48">
        <v>2030</v>
      </c>
      <c r="B180" s="229" t="s">
        <v>104</v>
      </c>
      <c r="C180" s="151"/>
      <c r="D180" s="301">
        <v>438825</v>
      </c>
      <c r="E180" s="49"/>
      <c r="F180" s="230"/>
    </row>
    <row r="181" spans="1:6" s="44" customFormat="1" ht="21" customHeight="1" thickBot="1">
      <c r="A181" s="120">
        <v>3110</v>
      </c>
      <c r="B181" s="106" t="s">
        <v>29</v>
      </c>
      <c r="C181" s="111"/>
      <c r="D181" s="172"/>
      <c r="E181" s="108"/>
      <c r="F181" s="109">
        <v>438825</v>
      </c>
    </row>
    <row r="182" spans="1:6" s="33" customFormat="1" ht="22.5" customHeight="1" hidden="1">
      <c r="A182" s="34">
        <v>85219</v>
      </c>
      <c r="B182" s="35" t="s">
        <v>70</v>
      </c>
      <c r="C182" s="36"/>
      <c r="D182" s="168"/>
      <c r="E182" s="37">
        <f>SUM(E183:E187)</f>
        <v>0</v>
      </c>
      <c r="F182" s="38">
        <f>SUM(F183:F187)</f>
        <v>0</v>
      </c>
    </row>
    <row r="183" spans="1:6" s="44" customFormat="1" ht="28.5" customHeight="1" hidden="1">
      <c r="A183" s="48">
        <v>3020</v>
      </c>
      <c r="B183" s="229" t="s">
        <v>67</v>
      </c>
      <c r="C183" s="50"/>
      <c r="D183" s="175"/>
      <c r="E183" s="49"/>
      <c r="F183" s="230"/>
    </row>
    <row r="184" spans="1:6" s="44" customFormat="1" ht="15" customHeight="1" hidden="1">
      <c r="A184" s="39">
        <v>4170</v>
      </c>
      <c r="B184" s="46" t="s">
        <v>50</v>
      </c>
      <c r="C184" s="45"/>
      <c r="D184" s="176"/>
      <c r="E184" s="42"/>
      <c r="F184" s="43"/>
    </row>
    <row r="185" spans="1:6" s="44" customFormat="1" ht="13.5" customHeight="1" hidden="1">
      <c r="A185" s="39">
        <v>4300</v>
      </c>
      <c r="B185" s="40" t="s">
        <v>12</v>
      </c>
      <c r="C185" s="45"/>
      <c r="D185" s="176"/>
      <c r="E185" s="42"/>
      <c r="F185" s="43"/>
    </row>
    <row r="186" spans="1:6" s="44" customFormat="1" ht="14.25" customHeight="1" hidden="1">
      <c r="A186" s="39">
        <v>4350</v>
      </c>
      <c r="B186" s="40" t="s">
        <v>49</v>
      </c>
      <c r="C186" s="45"/>
      <c r="D186" s="176"/>
      <c r="E186" s="42"/>
      <c r="F186" s="43"/>
    </row>
    <row r="187" spans="1:6" s="44" customFormat="1" ht="15" hidden="1">
      <c r="A187" s="120">
        <v>4580</v>
      </c>
      <c r="B187" s="231" t="s">
        <v>25</v>
      </c>
      <c r="C187" s="111"/>
      <c r="D187" s="172"/>
      <c r="E187" s="108"/>
      <c r="F187" s="109"/>
    </row>
    <row r="188" spans="1:6" s="33" customFormat="1" ht="33" customHeight="1" hidden="1">
      <c r="A188" s="34">
        <v>85228</v>
      </c>
      <c r="B188" s="35" t="s">
        <v>90</v>
      </c>
      <c r="C188" s="36"/>
      <c r="D188" s="168"/>
      <c r="E188" s="37">
        <f>SUM(E189:E190)</f>
        <v>0</v>
      </c>
      <c r="F188" s="38">
        <f>SUM(F189:F190)</f>
        <v>0</v>
      </c>
    </row>
    <row r="189" spans="1:6" s="44" customFormat="1" ht="16.5" customHeight="1" hidden="1">
      <c r="A189" s="39">
        <v>4170</v>
      </c>
      <c r="B189" s="46" t="s">
        <v>50</v>
      </c>
      <c r="C189" s="50"/>
      <c r="D189" s="175"/>
      <c r="E189" s="49"/>
      <c r="F189" s="43"/>
    </row>
    <row r="190" spans="1:6" s="44" customFormat="1" ht="17.25" customHeight="1" hidden="1">
      <c r="A190" s="39">
        <v>4300</v>
      </c>
      <c r="B190" s="40" t="s">
        <v>12</v>
      </c>
      <c r="C190" s="45"/>
      <c r="D190" s="176"/>
      <c r="E190" s="42"/>
      <c r="F190" s="43"/>
    </row>
    <row r="191" spans="1:6" s="33" customFormat="1" ht="12.75" customHeight="1" hidden="1">
      <c r="A191" s="34">
        <v>85295</v>
      </c>
      <c r="B191" s="35" t="s">
        <v>13</v>
      </c>
      <c r="C191" s="36"/>
      <c r="D191" s="208">
        <f>SUM(D192:D193)</f>
        <v>0</v>
      </c>
      <c r="E191" s="37"/>
      <c r="F191" s="38">
        <f>SUM(F192:F193)</f>
        <v>0</v>
      </c>
    </row>
    <row r="192" spans="1:6" s="44" customFormat="1" ht="29.25" customHeight="1" hidden="1">
      <c r="A192" s="47" t="s">
        <v>103</v>
      </c>
      <c r="B192" s="46" t="s">
        <v>104</v>
      </c>
      <c r="C192" s="50"/>
      <c r="D192" s="207"/>
      <c r="E192" s="49"/>
      <c r="F192" s="43"/>
    </row>
    <row r="193" spans="1:6" s="44" customFormat="1" ht="0.75" customHeight="1" hidden="1" thickBot="1">
      <c r="A193" s="39">
        <v>3110</v>
      </c>
      <c r="B193" s="40" t="s">
        <v>106</v>
      </c>
      <c r="C193" s="45"/>
      <c r="D193" s="176"/>
      <c r="E193" s="42"/>
      <c r="F193" s="43"/>
    </row>
    <row r="194" spans="1:6" s="33" customFormat="1" ht="47.25" customHeight="1" thickBot="1" thickTop="1">
      <c r="A194" s="28">
        <v>853</v>
      </c>
      <c r="B194" s="136" t="s">
        <v>116</v>
      </c>
      <c r="C194" s="30" t="s">
        <v>15</v>
      </c>
      <c r="D194" s="167"/>
      <c r="E194" s="31">
        <f>E195+E197</f>
        <v>18000</v>
      </c>
      <c r="F194" s="32">
        <f>F195+F197</f>
        <v>18000</v>
      </c>
    </row>
    <row r="195" spans="1:6" s="33" customFormat="1" ht="20.25" customHeight="1" thickTop="1">
      <c r="A195" s="134">
        <v>85305</v>
      </c>
      <c r="B195" s="138" t="s">
        <v>147</v>
      </c>
      <c r="C195" s="111"/>
      <c r="D195" s="172"/>
      <c r="E195" s="112"/>
      <c r="F195" s="113">
        <f>F196</f>
        <v>18000</v>
      </c>
    </row>
    <row r="196" spans="1:6" s="44" customFormat="1" ht="30">
      <c r="A196" s="218">
        <v>2510</v>
      </c>
      <c r="B196" s="221" t="s">
        <v>125</v>
      </c>
      <c r="C196" s="36"/>
      <c r="D196" s="168"/>
      <c r="E196" s="219"/>
      <c r="F196" s="220">
        <v>18000</v>
      </c>
    </row>
    <row r="197" spans="1:6" s="44" customFormat="1" ht="33" customHeight="1">
      <c r="A197" s="34">
        <v>85311</v>
      </c>
      <c r="B197" s="139" t="s">
        <v>148</v>
      </c>
      <c r="C197" s="36"/>
      <c r="D197" s="168"/>
      <c r="E197" s="37">
        <f>E198</f>
        <v>18000</v>
      </c>
      <c r="F197" s="38"/>
    </row>
    <row r="198" spans="1:6" s="44" customFormat="1" ht="18" customHeight="1" thickBot="1">
      <c r="A198" s="271">
        <v>4300</v>
      </c>
      <c r="B198" s="272" t="s">
        <v>149</v>
      </c>
      <c r="C198" s="254"/>
      <c r="D198" s="255"/>
      <c r="E198" s="273">
        <v>18000</v>
      </c>
      <c r="F198" s="274"/>
    </row>
    <row r="199" spans="1:6" s="33" customFormat="1" ht="37.5" customHeight="1" thickBot="1" thickTop="1">
      <c r="A199" s="28">
        <v>854</v>
      </c>
      <c r="B199" s="136" t="s">
        <v>59</v>
      </c>
      <c r="C199" s="30" t="s">
        <v>42</v>
      </c>
      <c r="D199" s="167"/>
      <c r="E199" s="31">
        <f>E200+E205</f>
        <v>4285</v>
      </c>
      <c r="F199" s="32">
        <f>F200+F205</f>
        <v>4285</v>
      </c>
    </row>
    <row r="200" spans="1:6" s="33" customFormat="1" ht="21" customHeight="1" thickTop="1">
      <c r="A200" s="98">
        <v>85401</v>
      </c>
      <c r="B200" s="137" t="s">
        <v>165</v>
      </c>
      <c r="C200" s="100"/>
      <c r="D200" s="174"/>
      <c r="E200" s="89">
        <f>SUM(E201:E204)</f>
        <v>2285</v>
      </c>
      <c r="F200" s="80">
        <f>SUM(F201:F204)</f>
        <v>2285</v>
      </c>
    </row>
    <row r="201" spans="1:6" s="44" customFormat="1" ht="16.5" customHeight="1">
      <c r="A201" s="39">
        <v>4010</v>
      </c>
      <c r="B201" s="40" t="s">
        <v>23</v>
      </c>
      <c r="C201" s="45"/>
      <c r="D201" s="176"/>
      <c r="E201" s="42"/>
      <c r="F201" s="43">
        <v>1905</v>
      </c>
    </row>
    <row r="202" spans="1:6" s="44" customFormat="1" ht="16.5" customHeight="1">
      <c r="A202" s="39">
        <v>4040</v>
      </c>
      <c r="B202" s="40" t="s">
        <v>24</v>
      </c>
      <c r="C202" s="45"/>
      <c r="D202" s="176"/>
      <c r="E202" s="42">
        <v>2255</v>
      </c>
      <c r="F202" s="43"/>
    </row>
    <row r="203" spans="1:6" s="44" customFormat="1" ht="16.5" customHeight="1">
      <c r="A203" s="39">
        <v>4140</v>
      </c>
      <c r="B203" s="40" t="s">
        <v>64</v>
      </c>
      <c r="C203" s="45"/>
      <c r="D203" s="176"/>
      <c r="E203" s="42"/>
      <c r="F203" s="43">
        <v>380</v>
      </c>
    </row>
    <row r="204" spans="1:6" s="44" customFormat="1" ht="16.5" customHeight="1">
      <c r="A204" s="120">
        <v>4300</v>
      </c>
      <c r="B204" s="106" t="s">
        <v>12</v>
      </c>
      <c r="C204" s="111"/>
      <c r="D204" s="172"/>
      <c r="E204" s="108">
        <v>30</v>
      </c>
      <c r="F204" s="109"/>
    </row>
    <row r="205" spans="1:6" s="44" customFormat="1" ht="21" customHeight="1">
      <c r="A205" s="453">
        <v>85417</v>
      </c>
      <c r="B205" s="95" t="s">
        <v>234</v>
      </c>
      <c r="C205" s="36"/>
      <c r="D205" s="168"/>
      <c r="E205" s="37">
        <f>SUM(E206:E207)</f>
        <v>2000</v>
      </c>
      <c r="F205" s="38">
        <f>SUM(F206:F207)</f>
        <v>2000</v>
      </c>
    </row>
    <row r="206" spans="1:6" s="44" customFormat="1" ht="16.5" customHeight="1">
      <c r="A206" s="39">
        <v>4350</v>
      </c>
      <c r="B206" s="40" t="s">
        <v>49</v>
      </c>
      <c r="C206" s="45"/>
      <c r="D206" s="176"/>
      <c r="E206" s="42">
        <v>2000</v>
      </c>
      <c r="F206" s="43"/>
    </row>
    <row r="207" spans="1:6" s="44" customFormat="1" ht="16.5" customHeight="1" thickBot="1">
      <c r="A207" s="39">
        <v>4350</v>
      </c>
      <c r="B207" s="40" t="s">
        <v>230</v>
      </c>
      <c r="C207" s="45"/>
      <c r="D207" s="176"/>
      <c r="E207" s="42"/>
      <c r="F207" s="43">
        <v>2000</v>
      </c>
    </row>
    <row r="208" spans="1:6" s="33" customFormat="1" ht="34.5" customHeight="1" thickBot="1" thickTop="1">
      <c r="A208" s="657">
        <v>900</v>
      </c>
      <c r="B208" s="94" t="s">
        <v>121</v>
      </c>
      <c r="C208" s="30" t="s">
        <v>16</v>
      </c>
      <c r="D208" s="167"/>
      <c r="E208" s="31">
        <f>E209+E212</f>
        <v>200000</v>
      </c>
      <c r="F208" s="32">
        <f>F209+F212</f>
        <v>200000</v>
      </c>
    </row>
    <row r="209" spans="1:6" s="33" customFormat="1" ht="22.5" customHeight="1" thickTop="1">
      <c r="A209" s="226">
        <v>90095</v>
      </c>
      <c r="B209" s="105" t="s">
        <v>13</v>
      </c>
      <c r="C209" s="100"/>
      <c r="D209" s="174"/>
      <c r="E209" s="89">
        <f>SUM(E210:E211)</f>
        <v>200000</v>
      </c>
      <c r="F209" s="80">
        <f>SUM(F210:F211)</f>
        <v>200000</v>
      </c>
    </row>
    <row r="210" spans="1:6" s="44" customFormat="1" ht="45">
      <c r="A210" s="658">
        <v>6050</v>
      </c>
      <c r="B210" s="362" t="s">
        <v>287</v>
      </c>
      <c r="C210" s="36"/>
      <c r="D210" s="168"/>
      <c r="E210" s="219"/>
      <c r="F210" s="220">
        <v>200000</v>
      </c>
    </row>
    <row r="211" spans="1:6" s="44" customFormat="1" ht="90.75" thickBot="1">
      <c r="A211" s="228">
        <v>6230</v>
      </c>
      <c r="B211" s="106" t="s">
        <v>288</v>
      </c>
      <c r="C211" s="111"/>
      <c r="D211" s="172"/>
      <c r="E211" s="108">
        <v>200000</v>
      </c>
      <c r="F211" s="109"/>
    </row>
    <row r="212" spans="1:6" s="33" customFormat="1" ht="30.75" customHeight="1" hidden="1">
      <c r="A212" s="227">
        <v>90004</v>
      </c>
      <c r="B212" s="110" t="s">
        <v>122</v>
      </c>
      <c r="C212" s="111"/>
      <c r="D212" s="172"/>
      <c r="E212" s="112"/>
      <c r="F212" s="113">
        <f>SUM(F213)</f>
        <v>0</v>
      </c>
    </row>
    <row r="213" spans="1:6" s="44" customFormat="1" ht="16.5" customHeight="1" hidden="1" thickBot="1">
      <c r="A213" s="224">
        <v>4300</v>
      </c>
      <c r="B213" s="46" t="s">
        <v>12</v>
      </c>
      <c r="C213" s="45"/>
      <c r="D213" s="176"/>
      <c r="E213" s="225"/>
      <c r="F213" s="43"/>
    </row>
    <row r="214" spans="1:6" s="53" customFormat="1" ht="39.75" customHeight="1" thickBot="1" thickTop="1">
      <c r="A214" s="102" t="s">
        <v>100</v>
      </c>
      <c r="B214" s="29" t="s">
        <v>101</v>
      </c>
      <c r="C214" s="122"/>
      <c r="D214" s="177"/>
      <c r="E214" s="103">
        <f>SUM(E215)</f>
        <v>542</v>
      </c>
      <c r="F214" s="104">
        <f>F215</f>
        <v>542</v>
      </c>
    </row>
    <row r="215" spans="1:6" s="53" customFormat="1" ht="21" customHeight="1" thickTop="1">
      <c r="A215" s="123" t="s">
        <v>186</v>
      </c>
      <c r="B215" s="110" t="s">
        <v>13</v>
      </c>
      <c r="C215" s="126"/>
      <c r="D215" s="178"/>
      <c r="E215" s="124">
        <f>SUM(E216:E218)</f>
        <v>542</v>
      </c>
      <c r="F215" s="125">
        <f>SUM(F216:F218)</f>
        <v>542</v>
      </c>
    </row>
    <row r="216" spans="1:6" s="53" customFormat="1" ht="18.75" customHeight="1">
      <c r="A216" s="39">
        <v>4210</v>
      </c>
      <c r="B216" s="46" t="s">
        <v>36</v>
      </c>
      <c r="C216" s="348" t="s">
        <v>15</v>
      </c>
      <c r="D216" s="349"/>
      <c r="E216" s="350">
        <v>500</v>
      </c>
      <c r="F216" s="351"/>
    </row>
    <row r="217" spans="1:6" s="53" customFormat="1" ht="30">
      <c r="A217" s="39">
        <v>4210</v>
      </c>
      <c r="B217" s="46" t="s">
        <v>238</v>
      </c>
      <c r="C217" s="348" t="s">
        <v>85</v>
      </c>
      <c r="D217" s="349"/>
      <c r="E217" s="350"/>
      <c r="F217" s="351">
        <v>500</v>
      </c>
    </row>
    <row r="218" spans="1:6" s="53" customFormat="1" ht="15">
      <c r="A218" s="358"/>
      <c r="B218" s="158" t="s">
        <v>187</v>
      </c>
      <c r="C218" s="355" t="s">
        <v>85</v>
      </c>
      <c r="D218" s="353"/>
      <c r="E218" s="356">
        <f>SUM(E219:E220)</f>
        <v>42</v>
      </c>
      <c r="F218" s="357">
        <f>SUM(F219:F220)</f>
        <v>42</v>
      </c>
    </row>
    <row r="219" spans="1:6" s="53" customFormat="1" ht="15">
      <c r="A219" s="39">
        <v>4210</v>
      </c>
      <c r="B219" s="46" t="s">
        <v>36</v>
      </c>
      <c r="C219" s="352"/>
      <c r="D219" s="349"/>
      <c r="E219" s="350">
        <v>42</v>
      </c>
      <c r="F219" s="351"/>
    </row>
    <row r="220" spans="1:6" s="53" customFormat="1" ht="15.75" thickBot="1">
      <c r="A220" s="39">
        <v>4430</v>
      </c>
      <c r="B220" s="46" t="s">
        <v>134</v>
      </c>
      <c r="C220" s="352"/>
      <c r="D220" s="179"/>
      <c r="E220" s="101"/>
      <c r="F220" s="52">
        <v>42</v>
      </c>
    </row>
    <row r="221" spans="1:6" s="53" customFormat="1" ht="27" customHeight="1" thickBot="1" thickTop="1">
      <c r="A221" s="102" t="s">
        <v>32</v>
      </c>
      <c r="B221" s="29" t="s">
        <v>34</v>
      </c>
      <c r="C221" s="122" t="s">
        <v>85</v>
      </c>
      <c r="D221" s="177"/>
      <c r="E221" s="103">
        <f>E222</f>
        <v>460</v>
      </c>
      <c r="F221" s="104">
        <f>F222</f>
        <v>460</v>
      </c>
    </row>
    <row r="222" spans="1:6" s="53" customFormat="1" ht="16.5" customHeight="1" thickTop="1">
      <c r="A222" s="123" t="s">
        <v>33</v>
      </c>
      <c r="B222" s="110" t="s">
        <v>13</v>
      </c>
      <c r="C222" s="126"/>
      <c r="D222" s="178"/>
      <c r="E222" s="124">
        <f>SUM(E224:E226)</f>
        <v>460</v>
      </c>
      <c r="F222" s="125">
        <f>SUM(F224:F226)</f>
        <v>460</v>
      </c>
    </row>
    <row r="223" spans="1:6" s="354" customFormat="1" ht="16.5" customHeight="1">
      <c r="A223" s="358"/>
      <c r="B223" s="158" t="s">
        <v>178</v>
      </c>
      <c r="C223" s="355" t="s">
        <v>85</v>
      </c>
      <c r="D223" s="359"/>
      <c r="E223" s="360">
        <f>SUM(E224:E225)</f>
        <v>400</v>
      </c>
      <c r="F223" s="361">
        <f>SUM(F224:F225)</f>
        <v>400</v>
      </c>
    </row>
    <row r="224" spans="1:6" s="53" customFormat="1" ht="15">
      <c r="A224" s="39">
        <v>4210</v>
      </c>
      <c r="B224" s="46" t="s">
        <v>36</v>
      </c>
      <c r="C224" s="352"/>
      <c r="D224" s="349"/>
      <c r="E224" s="350"/>
      <c r="F224" s="351">
        <v>400</v>
      </c>
    </row>
    <row r="225" spans="1:6" s="53" customFormat="1" ht="15">
      <c r="A225" s="39">
        <v>4300</v>
      </c>
      <c r="B225" s="46" t="s">
        <v>12</v>
      </c>
      <c r="C225" s="352"/>
      <c r="D225" s="349"/>
      <c r="E225" s="350">
        <v>400</v>
      </c>
      <c r="F225" s="351"/>
    </row>
    <row r="226" spans="1:6" s="354" customFormat="1" ht="15">
      <c r="A226" s="157"/>
      <c r="B226" s="158" t="s">
        <v>177</v>
      </c>
      <c r="C226" s="355" t="s">
        <v>85</v>
      </c>
      <c r="D226" s="353"/>
      <c r="E226" s="356">
        <f>SUM(E227:E228)</f>
        <v>60</v>
      </c>
      <c r="F226" s="357">
        <f>SUM(F227:F228)</f>
        <v>60</v>
      </c>
    </row>
    <row r="227" spans="1:6" s="53" customFormat="1" ht="15">
      <c r="A227" s="39">
        <v>4210</v>
      </c>
      <c r="B227" s="46" t="s">
        <v>36</v>
      </c>
      <c r="C227" s="348"/>
      <c r="D227" s="349"/>
      <c r="E227" s="350">
        <v>60</v>
      </c>
      <c r="F227" s="351"/>
    </row>
    <row r="228" spans="1:6" s="53" customFormat="1" ht="15.75" thickBot="1">
      <c r="A228" s="39">
        <v>4430</v>
      </c>
      <c r="B228" s="46" t="s">
        <v>134</v>
      </c>
      <c r="C228" s="127"/>
      <c r="D228" s="179"/>
      <c r="E228" s="101"/>
      <c r="F228" s="52">
        <v>60</v>
      </c>
    </row>
    <row r="229" spans="1:6" s="59" customFormat="1" ht="18" customHeight="1" thickBot="1" thickTop="1">
      <c r="A229" s="54"/>
      <c r="B229" s="55" t="s">
        <v>17</v>
      </c>
      <c r="C229" s="56"/>
      <c r="D229" s="209">
        <f>D168</f>
        <v>438825</v>
      </c>
      <c r="E229" s="162">
        <f>E168+E97+E30+E221+E103+E199+E214+E208+E163+E10+E194+E18+E26+E93+E14</f>
        <v>993560</v>
      </c>
      <c r="F229" s="58">
        <f>F168+F97+F30+F221+F103+F199+F214+F208+F163+F10+F194+F18+F26+F93+F14</f>
        <v>1395885</v>
      </c>
    </row>
    <row r="230" spans="1:6" s="64" customFormat="1" ht="16.5" customHeight="1" thickBot="1" thickTop="1">
      <c r="A230" s="60"/>
      <c r="B230" s="61" t="s">
        <v>18</v>
      </c>
      <c r="C230" s="61"/>
      <c r="D230" s="206"/>
      <c r="E230" s="62">
        <f>F229-E229</f>
        <v>402325</v>
      </c>
      <c r="F230" s="63"/>
    </row>
    <row r="231" s="65" customFormat="1" ht="13.5" thickTop="1"/>
    <row r="232" s="65" customFormat="1" ht="12.75"/>
    <row r="233" s="65" customFormat="1" ht="12.75"/>
    <row r="234" s="65" customFormat="1" ht="12.75"/>
    <row r="235" s="65" customFormat="1" ht="12.75"/>
    <row r="236" s="65" customFormat="1" ht="12.75"/>
    <row r="237" s="65" customFormat="1" ht="12.75"/>
  </sheetData>
  <printOptions horizontalCentered="1"/>
  <pageMargins left="0" right="0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  <rowBreaks count="1" manualBreakCount="1"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1">
      <selection activeCell="D3" sqref="D3"/>
    </sheetView>
  </sheetViews>
  <sheetFormatPr defaultColWidth="9.33203125" defaultRowHeight="12.75"/>
  <cols>
    <col min="1" max="1" width="9.16015625" style="1" customWidth="1"/>
    <col min="2" max="2" width="49.66015625" style="1" customWidth="1"/>
    <col min="3" max="3" width="8" style="1" customWidth="1"/>
    <col min="4" max="4" width="18.66015625" style="1" customWidth="1"/>
    <col min="5" max="5" width="18.83203125" style="1" customWidth="1"/>
    <col min="6" max="16384" width="11.66015625" style="1" customWidth="1"/>
  </cols>
  <sheetData>
    <row r="1" ht="14.25" customHeight="1">
      <c r="D1" s="2" t="s">
        <v>37</v>
      </c>
    </row>
    <row r="2" spans="1:4" ht="14.25" customHeight="1">
      <c r="A2" s="3"/>
      <c r="B2" s="4"/>
      <c r="C2" s="5"/>
      <c r="D2" s="6" t="s">
        <v>291</v>
      </c>
    </row>
    <row r="3" spans="1:4" ht="14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6" t="s">
        <v>182</v>
      </c>
    </row>
    <row r="5" spans="1:5" s="11" customFormat="1" ht="40.5" customHeight="1">
      <c r="A5" s="7" t="s">
        <v>38</v>
      </c>
      <c r="B5" s="8"/>
      <c r="C5" s="9"/>
      <c r="D5" s="10"/>
      <c r="E5" s="10"/>
    </row>
    <row r="6" spans="1:5" s="11" customFormat="1" ht="14.25" customHeight="1" thickBot="1">
      <c r="A6" s="7"/>
      <c r="B6" s="8"/>
      <c r="C6" s="9"/>
      <c r="E6" s="12" t="s">
        <v>2</v>
      </c>
    </row>
    <row r="7" spans="1:5" s="17" customFormat="1" ht="26.25" customHeight="1">
      <c r="A7" s="13" t="s">
        <v>3</v>
      </c>
      <c r="B7" s="14" t="s">
        <v>4</v>
      </c>
      <c r="C7" s="15" t="s">
        <v>5</v>
      </c>
      <c r="D7" s="97" t="s">
        <v>7</v>
      </c>
      <c r="E7" s="16"/>
    </row>
    <row r="8" spans="1:5" s="17" customFormat="1" ht="11.25" customHeight="1">
      <c r="A8" s="18" t="s">
        <v>8</v>
      </c>
      <c r="B8" s="19"/>
      <c r="C8" s="20" t="s">
        <v>9</v>
      </c>
      <c r="D8" s="21" t="s">
        <v>11</v>
      </c>
      <c r="E8" s="22" t="s">
        <v>10</v>
      </c>
    </row>
    <row r="9" spans="1:5" s="27" customFormat="1" ht="11.25" customHeight="1" thickBot="1">
      <c r="A9" s="23">
        <v>1</v>
      </c>
      <c r="B9" s="24">
        <v>2</v>
      </c>
      <c r="C9" s="24">
        <v>3</v>
      </c>
      <c r="D9" s="25">
        <v>4</v>
      </c>
      <c r="E9" s="26">
        <v>5</v>
      </c>
    </row>
    <row r="10" spans="1:5" s="33" customFormat="1" ht="24" customHeight="1" thickBot="1" thickTop="1">
      <c r="A10" s="28">
        <v>750</v>
      </c>
      <c r="B10" s="29" t="s">
        <v>71</v>
      </c>
      <c r="C10" s="30" t="s">
        <v>110</v>
      </c>
      <c r="D10" s="31"/>
      <c r="E10" s="32">
        <f>E11</f>
        <v>100</v>
      </c>
    </row>
    <row r="11" spans="1:5" s="33" customFormat="1" ht="18.75" customHeight="1" thickTop="1">
      <c r="A11" s="98">
        <v>75045</v>
      </c>
      <c r="B11" s="99" t="s">
        <v>183</v>
      </c>
      <c r="C11" s="100"/>
      <c r="D11" s="37"/>
      <c r="E11" s="38">
        <f>SUM(E12:E13)</f>
        <v>100</v>
      </c>
    </row>
    <row r="12" spans="1:5" s="44" customFormat="1" ht="15" hidden="1">
      <c r="A12" s="39">
        <v>4210</v>
      </c>
      <c r="B12" s="40" t="s">
        <v>36</v>
      </c>
      <c r="C12" s="41"/>
      <c r="D12" s="42"/>
      <c r="E12" s="43"/>
    </row>
    <row r="13" spans="1:5" s="44" customFormat="1" ht="15.75" thickBot="1">
      <c r="A13" s="39">
        <v>4300</v>
      </c>
      <c r="B13" s="46" t="s">
        <v>12</v>
      </c>
      <c r="C13" s="41"/>
      <c r="D13" s="240"/>
      <c r="E13" s="367">
        <v>100</v>
      </c>
    </row>
    <row r="14" spans="1:5" s="44" customFormat="1" ht="36.75" customHeight="1" thickBot="1" thickTop="1">
      <c r="A14" s="28">
        <v>754</v>
      </c>
      <c r="B14" s="29" t="s">
        <v>19</v>
      </c>
      <c r="C14" s="30" t="s">
        <v>20</v>
      </c>
      <c r="D14" s="368">
        <f>D15+D18</f>
        <v>167000</v>
      </c>
      <c r="E14" s="365">
        <f>E18+E15</f>
        <v>203400</v>
      </c>
    </row>
    <row r="15" spans="1:5" s="44" customFormat="1" ht="18" customHeight="1" thickTop="1">
      <c r="A15" s="369">
        <v>75405</v>
      </c>
      <c r="B15" s="370" t="s">
        <v>188</v>
      </c>
      <c r="C15" s="371"/>
      <c r="D15" s="372">
        <f>SUM(D16:D17)</f>
        <v>167000</v>
      </c>
      <c r="E15" s="147">
        <f>SUM(E16:E17)</f>
        <v>167000</v>
      </c>
    </row>
    <row r="16" spans="1:5" s="44" customFormat="1" ht="30">
      <c r="A16" s="48">
        <v>6060</v>
      </c>
      <c r="B16" s="132" t="s">
        <v>189</v>
      </c>
      <c r="C16" s="151"/>
      <c r="D16" s="374">
        <v>167000</v>
      </c>
      <c r="E16" s="230"/>
    </row>
    <row r="17" spans="1:5" s="44" customFormat="1" ht="45">
      <c r="A17" s="120">
        <v>6170</v>
      </c>
      <c r="B17" s="156" t="s">
        <v>223</v>
      </c>
      <c r="C17" s="107"/>
      <c r="D17" s="248"/>
      <c r="E17" s="109">
        <v>167000</v>
      </c>
    </row>
    <row r="18" spans="1:5" s="44" customFormat="1" ht="28.5">
      <c r="A18" s="134">
        <v>75411</v>
      </c>
      <c r="B18" s="155" t="s">
        <v>22</v>
      </c>
      <c r="C18" s="111"/>
      <c r="D18" s="373"/>
      <c r="E18" s="113">
        <f>SUM(E19:E20)</f>
        <v>36400</v>
      </c>
    </row>
    <row r="19" spans="1:5" s="44" customFormat="1" ht="15">
      <c r="A19" s="39">
        <v>4210</v>
      </c>
      <c r="B19" s="40" t="s">
        <v>36</v>
      </c>
      <c r="C19" s="41"/>
      <c r="D19" s="42"/>
      <c r="E19" s="43">
        <v>32000</v>
      </c>
    </row>
    <row r="20" spans="1:5" s="44" customFormat="1" ht="15.75" thickBot="1">
      <c r="A20" s="39">
        <v>4300</v>
      </c>
      <c r="B20" s="46" t="s">
        <v>12</v>
      </c>
      <c r="C20" s="41"/>
      <c r="D20" s="42"/>
      <c r="E20" s="43">
        <v>4400</v>
      </c>
    </row>
    <row r="21" spans="1:5" s="33" customFormat="1" ht="25.5" customHeight="1" thickBot="1" thickTop="1">
      <c r="A21" s="28">
        <v>801</v>
      </c>
      <c r="B21" s="94" t="s">
        <v>41</v>
      </c>
      <c r="C21" s="30" t="s">
        <v>42</v>
      </c>
      <c r="D21" s="31">
        <f>D25+D33+D41+D50+D55+D63+D70+D77+D83+D86+D90+D22</f>
        <v>159926</v>
      </c>
      <c r="E21" s="135">
        <f>E25+E33+E41+E50+E55+E63+E70+E77+E83+E86+E90+E22</f>
        <v>159926</v>
      </c>
    </row>
    <row r="22" spans="1:5" s="33" customFormat="1" ht="17.25" customHeight="1" thickTop="1">
      <c r="A22" s="98">
        <v>80102</v>
      </c>
      <c r="B22" s="99" t="s">
        <v>235</v>
      </c>
      <c r="C22" s="371"/>
      <c r="D22" s="454">
        <f>SUM(D23:D24)</f>
        <v>1650</v>
      </c>
      <c r="E22" s="455">
        <f>SUM(E23:E24)</f>
        <v>1650</v>
      </c>
    </row>
    <row r="23" spans="1:5" s="33" customFormat="1" ht="17.25" customHeight="1">
      <c r="A23" s="39">
        <v>4350</v>
      </c>
      <c r="B23" s="40" t="s">
        <v>49</v>
      </c>
      <c r="C23" s="50"/>
      <c r="D23" s="49">
        <v>1650</v>
      </c>
      <c r="E23" s="230"/>
    </row>
    <row r="24" spans="1:5" s="33" customFormat="1" ht="17.25" customHeight="1">
      <c r="A24" s="120">
        <v>4350</v>
      </c>
      <c r="B24" s="156" t="s">
        <v>230</v>
      </c>
      <c r="C24" s="111"/>
      <c r="D24" s="108"/>
      <c r="E24" s="109">
        <v>1650</v>
      </c>
    </row>
    <row r="25" spans="1:5" s="33" customFormat="1" ht="17.25" customHeight="1">
      <c r="A25" s="134">
        <v>80105</v>
      </c>
      <c r="B25" s="110" t="s">
        <v>229</v>
      </c>
      <c r="C25" s="111"/>
      <c r="D25" s="112">
        <f>SUM(D26:D27)</f>
        <v>2570</v>
      </c>
      <c r="E25" s="113">
        <f>SUM(E26:E32)</f>
        <v>7450</v>
      </c>
    </row>
    <row r="26" spans="1:5" s="44" customFormat="1" ht="15" customHeight="1">
      <c r="A26" s="39">
        <v>4010</v>
      </c>
      <c r="B26" s="40" t="s">
        <v>23</v>
      </c>
      <c r="C26" s="41"/>
      <c r="D26" s="42"/>
      <c r="E26" s="43">
        <v>7450</v>
      </c>
    </row>
    <row r="27" spans="1:5" s="44" customFormat="1" ht="15" customHeight="1">
      <c r="A27" s="39">
        <v>4040</v>
      </c>
      <c r="B27" s="40" t="s">
        <v>24</v>
      </c>
      <c r="C27" s="41"/>
      <c r="D27" s="42">
        <v>2570</v>
      </c>
      <c r="E27" s="43"/>
    </row>
    <row r="28" spans="1:5" s="44" customFormat="1" ht="15" customHeight="1" hidden="1">
      <c r="A28" s="39">
        <v>4120</v>
      </c>
      <c r="B28" s="46" t="s">
        <v>46</v>
      </c>
      <c r="C28" s="41"/>
      <c r="D28" s="42"/>
      <c r="E28" s="43"/>
    </row>
    <row r="29" spans="1:5" s="44" customFormat="1" ht="15" customHeight="1" hidden="1">
      <c r="A29" s="39">
        <v>4130</v>
      </c>
      <c r="B29" s="46" t="s">
        <v>47</v>
      </c>
      <c r="C29" s="41"/>
      <c r="D29" s="42"/>
      <c r="E29" s="43"/>
    </row>
    <row r="30" spans="1:5" s="44" customFormat="1" ht="15" customHeight="1" hidden="1">
      <c r="A30" s="39">
        <v>4280</v>
      </c>
      <c r="B30" s="46" t="s">
        <v>48</v>
      </c>
      <c r="C30" s="41"/>
      <c r="D30" s="42"/>
      <c r="E30" s="43"/>
    </row>
    <row r="31" spans="1:5" s="44" customFormat="1" ht="15" customHeight="1" hidden="1">
      <c r="A31" s="39">
        <v>4300</v>
      </c>
      <c r="B31" s="40" t="s">
        <v>12</v>
      </c>
      <c r="C31" s="41"/>
      <c r="D31" s="42"/>
      <c r="E31" s="43"/>
    </row>
    <row r="32" spans="1:5" s="44" customFormat="1" ht="15" customHeight="1" hidden="1">
      <c r="A32" s="120">
        <v>4350</v>
      </c>
      <c r="B32" s="106" t="s">
        <v>49</v>
      </c>
      <c r="C32" s="107"/>
      <c r="D32" s="108"/>
      <c r="E32" s="109"/>
    </row>
    <row r="33" spans="1:5" s="33" customFormat="1" ht="17.25" customHeight="1">
      <c r="A33" s="34">
        <v>80111</v>
      </c>
      <c r="B33" s="95" t="s">
        <v>43</v>
      </c>
      <c r="C33" s="36"/>
      <c r="D33" s="37">
        <f>SUM(D34:D40)</f>
        <v>2490</v>
      </c>
      <c r="E33" s="38">
        <f>SUM(E35:E40)</f>
        <v>2170</v>
      </c>
    </row>
    <row r="34" spans="1:5" s="44" customFormat="1" ht="15.75" customHeight="1" hidden="1">
      <c r="A34" s="39">
        <v>4010</v>
      </c>
      <c r="B34" s="40" t="s">
        <v>23</v>
      </c>
      <c r="C34" s="41"/>
      <c r="D34" s="42"/>
      <c r="E34" s="43"/>
    </row>
    <row r="35" spans="1:5" s="44" customFormat="1" ht="15" customHeight="1">
      <c r="A35" s="39">
        <v>4040</v>
      </c>
      <c r="B35" s="40" t="s">
        <v>24</v>
      </c>
      <c r="C35" s="41"/>
      <c r="D35" s="42">
        <v>320</v>
      </c>
      <c r="E35" s="43"/>
    </row>
    <row r="36" spans="1:5" s="44" customFormat="1" ht="15.75" customHeight="1" hidden="1">
      <c r="A36" s="39">
        <v>4110</v>
      </c>
      <c r="B36" s="46" t="s">
        <v>45</v>
      </c>
      <c r="C36" s="41"/>
      <c r="D36" s="42"/>
      <c r="E36" s="43"/>
    </row>
    <row r="37" spans="1:5" s="44" customFormat="1" ht="15.75" customHeight="1" hidden="1">
      <c r="A37" s="39">
        <v>4120</v>
      </c>
      <c r="B37" s="46" t="s">
        <v>46</v>
      </c>
      <c r="C37" s="41"/>
      <c r="D37" s="42"/>
      <c r="E37" s="43"/>
    </row>
    <row r="38" spans="1:5" s="44" customFormat="1" ht="15.75" customHeight="1" hidden="1">
      <c r="A38" s="39">
        <v>4280</v>
      </c>
      <c r="B38" s="46" t="s">
        <v>48</v>
      </c>
      <c r="C38" s="41"/>
      <c r="D38" s="42"/>
      <c r="E38" s="43"/>
    </row>
    <row r="39" spans="1:5" s="44" customFormat="1" ht="15.75" customHeight="1">
      <c r="A39" s="39">
        <v>4350</v>
      </c>
      <c r="B39" s="40" t="s">
        <v>49</v>
      </c>
      <c r="C39" s="41"/>
      <c r="D39" s="42">
        <v>2170</v>
      </c>
      <c r="E39" s="43"/>
    </row>
    <row r="40" spans="1:5" s="44" customFormat="1" ht="15.75" customHeight="1">
      <c r="A40" s="120">
        <v>4350</v>
      </c>
      <c r="B40" s="156" t="s">
        <v>230</v>
      </c>
      <c r="C40" s="107"/>
      <c r="D40" s="108"/>
      <c r="E40" s="109">
        <v>2170</v>
      </c>
    </row>
    <row r="41" spans="1:5" s="33" customFormat="1" ht="17.25" customHeight="1">
      <c r="A41" s="34">
        <v>80120</v>
      </c>
      <c r="B41" s="95" t="s">
        <v>44</v>
      </c>
      <c r="C41" s="36"/>
      <c r="D41" s="37">
        <f>SUM(D42:D49)</f>
        <v>21236</v>
      </c>
      <c r="E41" s="38">
        <f>SUM(E42:E49)</f>
        <v>54550</v>
      </c>
    </row>
    <row r="42" spans="1:5" s="44" customFormat="1" ht="30">
      <c r="A42" s="39">
        <v>2540</v>
      </c>
      <c r="B42" s="40" t="s">
        <v>171</v>
      </c>
      <c r="C42" s="41"/>
      <c r="D42" s="42"/>
      <c r="E42" s="43">
        <v>32389</v>
      </c>
    </row>
    <row r="43" spans="1:5" s="44" customFormat="1" ht="15.75" customHeight="1" hidden="1">
      <c r="A43" s="39">
        <v>4040</v>
      </c>
      <c r="B43" s="40" t="s">
        <v>24</v>
      </c>
      <c r="C43" s="41"/>
      <c r="D43" s="42"/>
      <c r="E43" s="43"/>
    </row>
    <row r="44" spans="1:5" s="44" customFormat="1" ht="15.75" customHeight="1" hidden="1">
      <c r="A44" s="39">
        <v>4170</v>
      </c>
      <c r="B44" s="46" t="s">
        <v>50</v>
      </c>
      <c r="C44" s="41"/>
      <c r="D44" s="42"/>
      <c r="E44" s="43"/>
    </row>
    <row r="45" spans="1:5" s="44" customFormat="1" ht="15" customHeight="1">
      <c r="A45" s="39">
        <v>4010</v>
      </c>
      <c r="B45" s="40" t="s">
        <v>23</v>
      </c>
      <c r="C45" s="41"/>
      <c r="D45" s="42"/>
      <c r="E45" s="43">
        <v>6851</v>
      </c>
    </row>
    <row r="46" spans="1:5" s="44" customFormat="1" ht="13.5" customHeight="1">
      <c r="A46" s="39">
        <v>4040</v>
      </c>
      <c r="B46" s="40" t="s">
        <v>24</v>
      </c>
      <c r="C46" s="41"/>
      <c r="D46" s="42">
        <v>12536</v>
      </c>
      <c r="E46" s="43"/>
    </row>
    <row r="47" spans="1:5" s="44" customFormat="1" ht="15">
      <c r="A47" s="39">
        <v>4350</v>
      </c>
      <c r="B47" s="40" t="s">
        <v>49</v>
      </c>
      <c r="C47" s="41"/>
      <c r="D47" s="42">
        <v>8700</v>
      </c>
      <c r="E47" s="43"/>
    </row>
    <row r="48" spans="1:5" s="44" customFormat="1" ht="15">
      <c r="A48" s="39">
        <v>4350</v>
      </c>
      <c r="B48" s="40" t="s">
        <v>230</v>
      </c>
      <c r="C48" s="41"/>
      <c r="D48" s="42"/>
      <c r="E48" s="43">
        <v>8700</v>
      </c>
    </row>
    <row r="49" spans="1:5" s="44" customFormat="1" ht="13.5" customHeight="1">
      <c r="A49" s="120">
        <v>4440</v>
      </c>
      <c r="B49" s="106" t="s">
        <v>105</v>
      </c>
      <c r="C49" s="107"/>
      <c r="D49" s="108"/>
      <c r="E49" s="109">
        <v>6610</v>
      </c>
    </row>
    <row r="50" spans="1:5" s="33" customFormat="1" ht="18" customHeight="1">
      <c r="A50" s="34">
        <v>80123</v>
      </c>
      <c r="B50" s="95" t="s">
        <v>52</v>
      </c>
      <c r="C50" s="36"/>
      <c r="D50" s="37">
        <f>SUM(D51:D54)</f>
        <v>3507</v>
      </c>
      <c r="E50" s="38">
        <f>SUM(E51:E54)</f>
        <v>3507</v>
      </c>
    </row>
    <row r="51" spans="1:5" s="44" customFormat="1" ht="15" customHeight="1">
      <c r="A51" s="39">
        <v>4010</v>
      </c>
      <c r="B51" s="40" t="s">
        <v>23</v>
      </c>
      <c r="C51" s="41"/>
      <c r="D51" s="42"/>
      <c r="E51" s="43">
        <v>1807</v>
      </c>
    </row>
    <row r="52" spans="1:5" s="44" customFormat="1" ht="15" customHeight="1">
      <c r="A52" s="39">
        <v>4040</v>
      </c>
      <c r="B52" s="40" t="s">
        <v>24</v>
      </c>
      <c r="C52" s="41"/>
      <c r="D52" s="42">
        <v>1807</v>
      </c>
      <c r="E52" s="43"/>
    </row>
    <row r="53" spans="1:5" s="44" customFormat="1" ht="15" customHeight="1">
      <c r="A53" s="39">
        <v>4350</v>
      </c>
      <c r="B53" s="40" t="s">
        <v>49</v>
      </c>
      <c r="C53" s="41"/>
      <c r="D53" s="42">
        <v>1700</v>
      </c>
      <c r="E53" s="43"/>
    </row>
    <row r="54" spans="1:5" s="44" customFormat="1" ht="15" customHeight="1">
      <c r="A54" s="39">
        <v>4350</v>
      </c>
      <c r="B54" s="40" t="s">
        <v>230</v>
      </c>
      <c r="C54" s="107"/>
      <c r="D54" s="108"/>
      <c r="E54" s="109">
        <v>1700</v>
      </c>
    </row>
    <row r="55" spans="1:5" s="33" customFormat="1" ht="18" customHeight="1">
      <c r="A55" s="34">
        <v>80130</v>
      </c>
      <c r="B55" s="95" t="s">
        <v>53</v>
      </c>
      <c r="C55" s="36"/>
      <c r="D55" s="37">
        <f>SUM(D56:D62)</f>
        <v>61278</v>
      </c>
      <c r="E55" s="38">
        <f>SUM(E56:E62)</f>
        <v>34373</v>
      </c>
    </row>
    <row r="56" spans="1:5" s="44" customFormat="1" ht="30">
      <c r="A56" s="39">
        <v>2540</v>
      </c>
      <c r="B56" s="40" t="s">
        <v>171</v>
      </c>
      <c r="C56" s="41"/>
      <c r="D56" s="42">
        <v>32389</v>
      </c>
      <c r="E56" s="43"/>
    </row>
    <row r="57" spans="1:5" s="44" customFormat="1" ht="15" customHeight="1">
      <c r="A57" s="39">
        <v>4010</v>
      </c>
      <c r="B57" s="40" t="s">
        <v>23</v>
      </c>
      <c r="C57" s="41"/>
      <c r="D57" s="42"/>
      <c r="E57" s="43">
        <v>19567</v>
      </c>
    </row>
    <row r="58" spans="1:5" s="44" customFormat="1" ht="15">
      <c r="A58" s="39">
        <v>4040</v>
      </c>
      <c r="B58" s="40" t="s">
        <v>24</v>
      </c>
      <c r="C58" s="41"/>
      <c r="D58" s="42">
        <v>21209</v>
      </c>
      <c r="E58" s="43"/>
    </row>
    <row r="59" spans="1:5" s="44" customFormat="1" ht="15">
      <c r="A59" s="39">
        <v>4140</v>
      </c>
      <c r="B59" s="46" t="s">
        <v>64</v>
      </c>
      <c r="C59" s="41"/>
      <c r="D59" s="42"/>
      <c r="E59" s="43">
        <v>5326</v>
      </c>
    </row>
    <row r="60" spans="1:5" s="44" customFormat="1" ht="15">
      <c r="A60" s="39">
        <v>4350</v>
      </c>
      <c r="B60" s="40" t="s">
        <v>49</v>
      </c>
      <c r="C60" s="41"/>
      <c r="D60" s="42">
        <v>7680</v>
      </c>
      <c r="E60" s="43"/>
    </row>
    <row r="61" spans="1:5" s="44" customFormat="1" ht="15">
      <c r="A61" s="39">
        <v>4350</v>
      </c>
      <c r="B61" s="40" t="s">
        <v>230</v>
      </c>
      <c r="C61" s="41"/>
      <c r="D61" s="42"/>
      <c r="E61" s="43">
        <v>7680</v>
      </c>
    </row>
    <row r="62" spans="1:5" s="44" customFormat="1" ht="15.75" customHeight="1">
      <c r="A62" s="120">
        <v>4420</v>
      </c>
      <c r="B62" s="106" t="s">
        <v>170</v>
      </c>
      <c r="C62" s="107"/>
      <c r="D62" s="108"/>
      <c r="E62" s="109">
        <v>1800</v>
      </c>
    </row>
    <row r="63" spans="1:5" s="44" customFormat="1" ht="18" customHeight="1">
      <c r="A63" s="34">
        <v>80132</v>
      </c>
      <c r="B63" s="95" t="s">
        <v>54</v>
      </c>
      <c r="C63" s="36"/>
      <c r="D63" s="37">
        <f>SUM(D64:D69)</f>
        <v>2000</v>
      </c>
      <c r="E63" s="38">
        <f>SUM(E64:E69)</f>
        <v>2000</v>
      </c>
    </row>
    <row r="64" spans="1:5" s="44" customFormat="1" ht="15" customHeight="1" hidden="1">
      <c r="A64" s="39">
        <v>4010</v>
      </c>
      <c r="B64" s="40" t="s">
        <v>23</v>
      </c>
      <c r="C64" s="41"/>
      <c r="D64" s="42"/>
      <c r="E64" s="43"/>
    </row>
    <row r="65" spans="1:5" s="44" customFormat="1" ht="15" customHeight="1" hidden="1">
      <c r="A65" s="39">
        <v>4040</v>
      </c>
      <c r="B65" s="40" t="s">
        <v>24</v>
      </c>
      <c r="C65" s="41"/>
      <c r="D65" s="42"/>
      <c r="E65" s="43"/>
    </row>
    <row r="66" spans="1:5" s="44" customFormat="1" ht="15" customHeight="1" hidden="1">
      <c r="A66" s="39">
        <v>4110</v>
      </c>
      <c r="B66" s="46" t="s">
        <v>45</v>
      </c>
      <c r="C66" s="41"/>
      <c r="D66" s="42"/>
      <c r="E66" s="43"/>
    </row>
    <row r="67" spans="1:5" s="44" customFormat="1" ht="15" customHeight="1" hidden="1">
      <c r="A67" s="39">
        <v>4120</v>
      </c>
      <c r="B67" s="46" t="s">
        <v>46</v>
      </c>
      <c r="C67" s="41"/>
      <c r="D67" s="42"/>
      <c r="E67" s="43"/>
    </row>
    <row r="68" spans="1:5" s="44" customFormat="1" ht="15" customHeight="1">
      <c r="A68" s="39">
        <v>4350</v>
      </c>
      <c r="B68" s="40" t="s">
        <v>49</v>
      </c>
      <c r="C68" s="41"/>
      <c r="D68" s="42">
        <v>2000</v>
      </c>
      <c r="E68" s="43"/>
    </row>
    <row r="69" spans="1:5" s="44" customFormat="1" ht="15" customHeight="1">
      <c r="A69" s="39">
        <v>4350</v>
      </c>
      <c r="B69" s="40" t="s">
        <v>230</v>
      </c>
      <c r="C69" s="107"/>
      <c r="D69" s="108"/>
      <c r="E69" s="109">
        <v>2000</v>
      </c>
    </row>
    <row r="70" spans="1:5" s="44" customFormat="1" ht="18" customHeight="1">
      <c r="A70" s="34">
        <v>80134</v>
      </c>
      <c r="B70" s="95" t="s">
        <v>55</v>
      </c>
      <c r="C70" s="36"/>
      <c r="D70" s="37">
        <f>SUM(D71:D76)</f>
        <v>1180</v>
      </c>
      <c r="E70" s="38">
        <f>SUM(E71:E76)</f>
        <v>1180</v>
      </c>
    </row>
    <row r="71" spans="1:5" s="44" customFormat="1" ht="14.25" customHeight="1" hidden="1">
      <c r="A71" s="39">
        <v>4040</v>
      </c>
      <c r="B71" s="40" t="s">
        <v>24</v>
      </c>
      <c r="C71" s="41"/>
      <c r="D71" s="42"/>
      <c r="E71" s="43"/>
    </row>
    <row r="72" spans="1:5" s="44" customFormat="1" ht="14.25" customHeight="1" hidden="1">
      <c r="A72" s="39">
        <v>4110</v>
      </c>
      <c r="B72" s="46" t="s">
        <v>45</v>
      </c>
      <c r="C72" s="41"/>
      <c r="D72" s="42"/>
      <c r="E72" s="43"/>
    </row>
    <row r="73" spans="1:5" s="44" customFormat="1" ht="14.25" customHeight="1" hidden="1">
      <c r="A73" s="39">
        <v>4120</v>
      </c>
      <c r="B73" s="46" t="s">
        <v>46</v>
      </c>
      <c r="C73" s="41"/>
      <c r="D73" s="42"/>
      <c r="E73" s="43"/>
    </row>
    <row r="74" spans="1:5" s="44" customFormat="1" ht="14.25" customHeight="1" hidden="1">
      <c r="A74" s="39">
        <v>4280</v>
      </c>
      <c r="B74" s="46" t="s">
        <v>48</v>
      </c>
      <c r="C74" s="41"/>
      <c r="D74" s="42"/>
      <c r="E74" s="43"/>
    </row>
    <row r="75" spans="1:5" s="44" customFormat="1" ht="14.25" customHeight="1">
      <c r="A75" s="39">
        <v>4350</v>
      </c>
      <c r="B75" s="40" t="s">
        <v>49</v>
      </c>
      <c r="C75" s="41"/>
      <c r="D75" s="42">
        <v>1180</v>
      </c>
      <c r="E75" s="43"/>
    </row>
    <row r="76" spans="1:5" s="44" customFormat="1" ht="14.25" customHeight="1">
      <c r="A76" s="39">
        <v>4350</v>
      </c>
      <c r="B76" s="40" t="s">
        <v>230</v>
      </c>
      <c r="C76" s="107"/>
      <c r="D76" s="108"/>
      <c r="E76" s="109">
        <v>1180</v>
      </c>
    </row>
    <row r="77" spans="1:5" s="33" customFormat="1" ht="44.25" customHeight="1">
      <c r="A77" s="34">
        <v>80140</v>
      </c>
      <c r="B77" s="95" t="s">
        <v>56</v>
      </c>
      <c r="C77" s="36"/>
      <c r="D77" s="37">
        <f>SUM(D78:D82)</f>
        <v>25390</v>
      </c>
      <c r="E77" s="38">
        <f>SUM(E78:E82)</f>
        <v>25390</v>
      </c>
    </row>
    <row r="78" spans="1:5" s="44" customFormat="1" ht="15.75" customHeight="1">
      <c r="A78" s="39">
        <v>3020</v>
      </c>
      <c r="B78" s="40" t="s">
        <v>67</v>
      </c>
      <c r="C78" s="41"/>
      <c r="D78" s="42">
        <v>3490</v>
      </c>
      <c r="E78" s="43"/>
    </row>
    <row r="79" spans="1:5" s="44" customFormat="1" ht="15.75" customHeight="1" hidden="1">
      <c r="A79" s="39">
        <v>4210</v>
      </c>
      <c r="B79" s="46" t="s">
        <v>36</v>
      </c>
      <c r="C79" s="41"/>
      <c r="D79" s="42"/>
      <c r="E79" s="43"/>
    </row>
    <row r="80" spans="1:5" s="44" customFormat="1" ht="15.75" customHeight="1" hidden="1">
      <c r="A80" s="39">
        <v>4260</v>
      </c>
      <c r="B80" s="46" t="s">
        <v>14</v>
      </c>
      <c r="C80" s="41"/>
      <c r="D80" s="42"/>
      <c r="E80" s="43"/>
    </row>
    <row r="81" spans="1:5" s="44" customFormat="1" ht="15.75" customHeight="1">
      <c r="A81" s="39">
        <v>4350</v>
      </c>
      <c r="B81" s="40" t="s">
        <v>49</v>
      </c>
      <c r="C81" s="41"/>
      <c r="D81" s="42">
        <v>21900</v>
      </c>
      <c r="E81" s="43"/>
    </row>
    <row r="82" spans="1:5" s="44" customFormat="1" ht="15.75" customHeight="1">
      <c r="A82" s="39">
        <v>4350</v>
      </c>
      <c r="B82" s="40" t="s">
        <v>230</v>
      </c>
      <c r="C82" s="107"/>
      <c r="D82" s="108"/>
      <c r="E82" s="109">
        <f>3490+21900</f>
        <v>25390</v>
      </c>
    </row>
    <row r="83" spans="1:5" s="33" customFormat="1" ht="15" customHeight="1" hidden="1">
      <c r="A83" s="34">
        <v>80145</v>
      </c>
      <c r="B83" s="95" t="s">
        <v>57</v>
      </c>
      <c r="C83" s="36"/>
      <c r="D83" s="37">
        <f>SUM(D84:D85)</f>
        <v>0</v>
      </c>
      <c r="E83" s="38">
        <f>SUM(E84:E85)</f>
        <v>0</v>
      </c>
    </row>
    <row r="84" spans="1:5" s="44" customFormat="1" ht="14.25" customHeight="1" hidden="1">
      <c r="A84" s="39">
        <v>4170</v>
      </c>
      <c r="B84" s="46" t="s">
        <v>50</v>
      </c>
      <c r="C84" s="41"/>
      <c r="D84" s="42"/>
      <c r="E84" s="43"/>
    </row>
    <row r="85" spans="1:5" s="44" customFormat="1" ht="14.25" customHeight="1" hidden="1">
      <c r="A85" s="39">
        <v>4300</v>
      </c>
      <c r="B85" s="40" t="s">
        <v>12</v>
      </c>
      <c r="C85" s="107"/>
      <c r="D85" s="108"/>
      <c r="E85" s="109"/>
    </row>
    <row r="86" spans="1:5" s="33" customFormat="1" ht="18" customHeight="1">
      <c r="A86" s="34">
        <v>80146</v>
      </c>
      <c r="B86" s="95" t="s">
        <v>58</v>
      </c>
      <c r="C86" s="36"/>
      <c r="D86" s="37">
        <f>SUM(D87:D88)</f>
        <v>995</v>
      </c>
      <c r="E86" s="38">
        <f>SUM(E87:E89)</f>
        <v>70</v>
      </c>
    </row>
    <row r="87" spans="1:5" s="33" customFormat="1" ht="15" customHeight="1">
      <c r="A87" s="48">
        <v>4010</v>
      </c>
      <c r="B87" s="132" t="s">
        <v>23</v>
      </c>
      <c r="C87" s="50"/>
      <c r="D87" s="49"/>
      <c r="E87" s="230">
        <v>70</v>
      </c>
    </row>
    <row r="88" spans="1:5" s="33" customFormat="1" ht="15" customHeight="1">
      <c r="A88" s="120">
        <v>4040</v>
      </c>
      <c r="B88" s="156" t="s">
        <v>24</v>
      </c>
      <c r="C88" s="111"/>
      <c r="D88" s="108">
        <v>995</v>
      </c>
      <c r="E88" s="109"/>
    </row>
    <row r="89" spans="1:5" s="33" customFormat="1" ht="15" hidden="1">
      <c r="A89" s="39">
        <v>4300</v>
      </c>
      <c r="B89" s="40" t="s">
        <v>12</v>
      </c>
      <c r="C89" s="111"/>
      <c r="D89" s="108"/>
      <c r="E89" s="109"/>
    </row>
    <row r="90" spans="1:5" s="33" customFormat="1" ht="18" customHeight="1">
      <c r="A90" s="34">
        <v>80195</v>
      </c>
      <c r="B90" s="95" t="s">
        <v>13</v>
      </c>
      <c r="C90" s="36"/>
      <c r="D90" s="37">
        <f>SUM(D91:D95)</f>
        <v>37630</v>
      </c>
      <c r="E90" s="38">
        <f>SUM(E91:E95)</f>
        <v>27586</v>
      </c>
    </row>
    <row r="91" spans="1:5" s="44" customFormat="1" ht="15.75" customHeight="1">
      <c r="A91" s="39">
        <v>4010</v>
      </c>
      <c r="B91" s="40" t="s">
        <v>23</v>
      </c>
      <c r="C91" s="41"/>
      <c r="D91" s="42">
        <v>37130</v>
      </c>
      <c r="E91" s="43"/>
    </row>
    <row r="92" spans="1:5" s="44" customFormat="1" ht="15.75" customHeight="1">
      <c r="A92" s="39">
        <v>4210</v>
      </c>
      <c r="B92" s="46" t="s">
        <v>36</v>
      </c>
      <c r="C92" s="41"/>
      <c r="D92" s="42"/>
      <c r="E92" s="43">
        <f>3940-3440</f>
        <v>500</v>
      </c>
    </row>
    <row r="93" spans="1:5" s="44" customFormat="1" ht="14.25" customHeight="1">
      <c r="A93" s="39">
        <v>4300</v>
      </c>
      <c r="B93" s="40" t="s">
        <v>12</v>
      </c>
      <c r="C93" s="41"/>
      <c r="D93" s="42">
        <f>3000+2500-5000</f>
        <v>500</v>
      </c>
      <c r="E93" s="43"/>
    </row>
    <row r="94" spans="1:5" s="44" customFormat="1" ht="14.25" customHeight="1">
      <c r="A94" s="39">
        <v>4440</v>
      </c>
      <c r="B94" s="46" t="s">
        <v>105</v>
      </c>
      <c r="C94" s="41"/>
      <c r="D94" s="42"/>
      <c r="E94" s="43">
        <v>1086</v>
      </c>
    </row>
    <row r="95" spans="1:5" s="44" customFormat="1" ht="45.75" thickBot="1">
      <c r="A95" s="239">
        <v>6069</v>
      </c>
      <c r="B95" s="133" t="s">
        <v>172</v>
      </c>
      <c r="C95" s="41"/>
      <c r="D95" s="42"/>
      <c r="E95" s="43">
        <v>26000</v>
      </c>
    </row>
    <row r="96" spans="1:5" s="33" customFormat="1" ht="17.25" customHeight="1" hidden="1" thickBot="1" thickTop="1">
      <c r="A96" s="28">
        <v>852</v>
      </c>
      <c r="B96" s="29" t="s">
        <v>27</v>
      </c>
      <c r="C96" s="30" t="s">
        <v>15</v>
      </c>
      <c r="D96" s="31">
        <f>SUM(D97)</f>
        <v>0</v>
      </c>
      <c r="E96" s="32">
        <f>SUM(E97)</f>
        <v>0</v>
      </c>
    </row>
    <row r="97" spans="1:5" s="33" customFormat="1" ht="15" hidden="1" thickTop="1">
      <c r="A97" s="98">
        <v>85201</v>
      </c>
      <c r="B97" s="99" t="s">
        <v>94</v>
      </c>
      <c r="C97" s="100"/>
      <c r="D97" s="89">
        <f>SUM(D98)</f>
        <v>0</v>
      </c>
      <c r="E97" s="80">
        <f>SUM(E98:E99)</f>
        <v>0</v>
      </c>
    </row>
    <row r="98" spans="1:5" s="33" customFormat="1" ht="16.5" customHeight="1" hidden="1">
      <c r="A98" s="39">
        <v>4040</v>
      </c>
      <c r="B98" s="40" t="s">
        <v>68</v>
      </c>
      <c r="C98" s="45"/>
      <c r="D98" s="42"/>
      <c r="E98" s="43"/>
    </row>
    <row r="99" spans="1:5" s="33" customFormat="1" ht="17.25" customHeight="1" hidden="1" thickBot="1">
      <c r="A99" s="39">
        <v>4260</v>
      </c>
      <c r="B99" s="46" t="s">
        <v>14</v>
      </c>
      <c r="C99" s="45"/>
      <c r="D99" s="42"/>
      <c r="E99" s="43"/>
    </row>
    <row r="100" spans="1:5" s="33" customFormat="1" ht="16.5" customHeight="1" hidden="1">
      <c r="A100" s="34">
        <v>85202</v>
      </c>
      <c r="B100" s="35" t="s">
        <v>40</v>
      </c>
      <c r="C100" s="36"/>
      <c r="D100" s="37">
        <f>SUM(D101)</f>
        <v>0</v>
      </c>
      <c r="E100" s="38"/>
    </row>
    <row r="101" spans="1:5" s="44" customFormat="1" ht="16.5" customHeight="1" hidden="1">
      <c r="A101" s="218">
        <v>4300</v>
      </c>
      <c r="B101" s="221" t="s">
        <v>12</v>
      </c>
      <c r="C101" s="222"/>
      <c r="D101" s="219"/>
      <c r="E101" s="220"/>
    </row>
    <row r="102" spans="1:5" s="33" customFormat="1" ht="15.75" customHeight="1" hidden="1">
      <c r="A102" s="34">
        <v>85204</v>
      </c>
      <c r="B102" s="35" t="s">
        <v>93</v>
      </c>
      <c r="C102" s="36"/>
      <c r="D102" s="37">
        <f>SUM(D103:D106)</f>
        <v>0</v>
      </c>
      <c r="E102" s="38">
        <f>SUM(E103:E106)</f>
        <v>0</v>
      </c>
    </row>
    <row r="103" spans="1:5" s="33" customFormat="1" ht="44.25" customHeight="1" hidden="1">
      <c r="A103" s="39">
        <v>2320</v>
      </c>
      <c r="B103" s="46" t="s">
        <v>123</v>
      </c>
      <c r="C103" s="45"/>
      <c r="D103" s="42"/>
      <c r="E103" s="43"/>
    </row>
    <row r="104" spans="1:5" s="33" customFormat="1" ht="13.5" customHeight="1" hidden="1">
      <c r="A104" s="39">
        <v>4170</v>
      </c>
      <c r="B104" s="46" t="s">
        <v>50</v>
      </c>
      <c r="C104" s="45"/>
      <c r="D104" s="42"/>
      <c r="E104" s="43"/>
    </row>
    <row r="105" spans="1:5" s="33" customFormat="1" ht="13.5" customHeight="1" hidden="1">
      <c r="A105" s="39">
        <v>4300</v>
      </c>
      <c r="B105" s="40" t="s">
        <v>12</v>
      </c>
      <c r="C105" s="45"/>
      <c r="D105" s="42"/>
      <c r="E105" s="43"/>
    </row>
    <row r="106" spans="1:5" s="33" customFormat="1" ht="29.25" customHeight="1" hidden="1" thickBot="1" thickTop="1">
      <c r="A106" s="28">
        <v>853</v>
      </c>
      <c r="B106" s="94" t="s">
        <v>116</v>
      </c>
      <c r="C106" s="30" t="s">
        <v>15</v>
      </c>
      <c r="D106" s="31">
        <f>D107</f>
        <v>0</v>
      </c>
      <c r="E106" s="32">
        <f>E107</f>
        <v>0</v>
      </c>
    </row>
    <row r="107" spans="1:5" s="33" customFormat="1" ht="29.25" hidden="1" thickTop="1">
      <c r="A107" s="134">
        <v>85321</v>
      </c>
      <c r="B107" s="155" t="s">
        <v>140</v>
      </c>
      <c r="C107" s="111"/>
      <c r="D107" s="112">
        <f>SUM(D108:D112)</f>
        <v>0</v>
      </c>
      <c r="E107" s="113">
        <f>SUM(E108:E112)</f>
        <v>0</v>
      </c>
    </row>
    <row r="108" spans="1:5" s="44" customFormat="1" ht="15" hidden="1">
      <c r="A108" s="39">
        <v>4010</v>
      </c>
      <c r="B108" s="40" t="s">
        <v>23</v>
      </c>
      <c r="C108" s="151"/>
      <c r="D108" s="49"/>
      <c r="E108" s="43"/>
    </row>
    <row r="109" spans="1:5" s="44" customFormat="1" ht="15" hidden="1">
      <c r="A109" s="39">
        <v>4040</v>
      </c>
      <c r="B109" s="40" t="s">
        <v>24</v>
      </c>
      <c r="C109" s="41"/>
      <c r="D109" s="42"/>
      <c r="E109" s="43"/>
    </row>
    <row r="110" spans="1:5" s="44" customFormat="1" ht="15.75" hidden="1" thickBot="1">
      <c r="A110" s="39">
        <v>4210</v>
      </c>
      <c r="B110" s="46" t="s">
        <v>36</v>
      </c>
      <c r="C110" s="41"/>
      <c r="D110" s="42"/>
      <c r="E110" s="43"/>
    </row>
    <row r="111" spans="1:5" s="33" customFormat="1" ht="15" hidden="1">
      <c r="A111" s="39">
        <v>4300</v>
      </c>
      <c r="B111" s="40" t="s">
        <v>12</v>
      </c>
      <c r="C111" s="45"/>
      <c r="D111" s="42"/>
      <c r="E111" s="43"/>
    </row>
    <row r="112" spans="1:5" s="44" customFormat="1" ht="17.25" customHeight="1" hidden="1" thickBot="1">
      <c r="A112" s="39">
        <v>4350</v>
      </c>
      <c r="B112" s="46" t="s">
        <v>49</v>
      </c>
      <c r="C112" s="45"/>
      <c r="D112" s="42"/>
      <c r="E112" s="43"/>
    </row>
    <row r="113" spans="1:5" s="44" customFormat="1" ht="35.25" customHeight="1" thickBot="1" thickTop="1">
      <c r="A113" s="28">
        <v>854</v>
      </c>
      <c r="B113" s="136" t="s">
        <v>59</v>
      </c>
      <c r="C113" s="30" t="s">
        <v>42</v>
      </c>
      <c r="D113" s="31">
        <f>D114+D118+D123+D128+D140+D138+D135</f>
        <v>35186</v>
      </c>
      <c r="E113" s="32">
        <f>E114+E118+E123+E128+E140+E138+E135</f>
        <v>35186</v>
      </c>
    </row>
    <row r="114" spans="1:5" s="44" customFormat="1" ht="18.75" customHeight="1" thickTop="1">
      <c r="A114" s="98">
        <v>85401</v>
      </c>
      <c r="B114" s="137" t="s">
        <v>165</v>
      </c>
      <c r="C114" s="100"/>
      <c r="D114" s="89">
        <f>SUM(D115:D117)</f>
        <v>350</v>
      </c>
      <c r="E114" s="80"/>
    </row>
    <row r="115" spans="1:5" s="44" customFormat="1" ht="15">
      <c r="A115" s="218">
        <v>4040</v>
      </c>
      <c r="B115" s="659" t="s">
        <v>24</v>
      </c>
      <c r="C115" s="36"/>
      <c r="D115" s="219">
        <v>350</v>
      </c>
      <c r="E115" s="220"/>
    </row>
    <row r="116" spans="1:5" s="44" customFormat="1" ht="15" hidden="1">
      <c r="A116" s="39">
        <v>4300</v>
      </c>
      <c r="B116" s="40" t="s">
        <v>12</v>
      </c>
      <c r="C116" s="45"/>
      <c r="D116" s="42"/>
      <c r="E116" s="43"/>
    </row>
    <row r="117" spans="1:5" s="44" customFormat="1" ht="15" hidden="1">
      <c r="A117" s="39">
        <v>4350</v>
      </c>
      <c r="B117" s="46" t="s">
        <v>49</v>
      </c>
      <c r="C117" s="111"/>
      <c r="D117" s="108"/>
      <c r="E117" s="109"/>
    </row>
    <row r="118" spans="1:5" s="33" customFormat="1" ht="18" customHeight="1">
      <c r="A118" s="34">
        <v>85403</v>
      </c>
      <c r="B118" s="347" t="s">
        <v>62</v>
      </c>
      <c r="C118" s="36"/>
      <c r="D118" s="37">
        <f>SUM(D119:D122)</f>
        <v>7140</v>
      </c>
      <c r="E118" s="38">
        <f>SUM(E119:E122)</f>
        <v>2930</v>
      </c>
    </row>
    <row r="119" spans="1:5" s="44" customFormat="1" ht="15">
      <c r="A119" s="39">
        <v>4010</v>
      </c>
      <c r="B119" s="40" t="s">
        <v>23</v>
      </c>
      <c r="C119" s="45"/>
      <c r="D119" s="42"/>
      <c r="E119" s="43">
        <v>1230</v>
      </c>
    </row>
    <row r="120" spans="1:5" s="44" customFormat="1" ht="15">
      <c r="A120" s="39">
        <v>4040</v>
      </c>
      <c r="B120" s="40" t="s">
        <v>24</v>
      </c>
      <c r="C120" s="45"/>
      <c r="D120" s="42">
        <v>5440</v>
      </c>
      <c r="E120" s="43"/>
    </row>
    <row r="121" spans="1:5" s="44" customFormat="1" ht="15">
      <c r="A121" s="39">
        <v>4350</v>
      </c>
      <c r="B121" s="40" t="s">
        <v>49</v>
      </c>
      <c r="C121" s="45"/>
      <c r="D121" s="42">
        <v>1700</v>
      </c>
      <c r="E121" s="43"/>
    </row>
    <row r="122" spans="1:5" s="44" customFormat="1" ht="15">
      <c r="A122" s="39">
        <v>4350</v>
      </c>
      <c r="B122" s="40" t="s">
        <v>230</v>
      </c>
      <c r="C122" s="111"/>
      <c r="D122" s="108"/>
      <c r="E122" s="109">
        <v>1700</v>
      </c>
    </row>
    <row r="123" spans="1:5" s="44" customFormat="1" ht="28.5">
      <c r="A123" s="34">
        <v>85406</v>
      </c>
      <c r="B123" s="347" t="s">
        <v>61</v>
      </c>
      <c r="C123" s="36"/>
      <c r="D123" s="37">
        <f>SUM(D124:D127)</f>
        <v>3928</v>
      </c>
      <c r="E123" s="38">
        <f>SUM(E124:E127)</f>
        <v>3928</v>
      </c>
    </row>
    <row r="124" spans="1:5" s="44" customFormat="1" ht="15">
      <c r="A124" s="39">
        <v>4010</v>
      </c>
      <c r="B124" s="40" t="s">
        <v>23</v>
      </c>
      <c r="C124" s="45"/>
      <c r="D124" s="42"/>
      <c r="E124" s="43">
        <v>1528</v>
      </c>
    </row>
    <row r="125" spans="1:5" s="44" customFormat="1" ht="15">
      <c r="A125" s="39">
        <v>4040</v>
      </c>
      <c r="B125" s="40" t="s">
        <v>24</v>
      </c>
      <c r="C125" s="45"/>
      <c r="D125" s="42">
        <v>1528</v>
      </c>
      <c r="E125" s="43"/>
    </row>
    <row r="126" spans="1:5" s="44" customFormat="1" ht="15">
      <c r="A126" s="39">
        <v>4350</v>
      </c>
      <c r="B126" s="40" t="s">
        <v>49</v>
      </c>
      <c r="C126" s="45"/>
      <c r="D126" s="42">
        <v>2400</v>
      </c>
      <c r="E126" s="43"/>
    </row>
    <row r="127" spans="1:5" s="44" customFormat="1" ht="15">
      <c r="A127" s="39">
        <v>4350</v>
      </c>
      <c r="B127" s="40" t="s">
        <v>230</v>
      </c>
      <c r="C127" s="111"/>
      <c r="D127" s="108"/>
      <c r="E127" s="109">
        <v>2400</v>
      </c>
    </row>
    <row r="128" spans="1:5" s="44" customFormat="1" ht="18" customHeight="1">
      <c r="A128" s="34">
        <v>85407</v>
      </c>
      <c r="B128" s="139" t="s">
        <v>60</v>
      </c>
      <c r="C128" s="36"/>
      <c r="D128" s="37">
        <f>SUM(D129:D134)</f>
        <v>7850</v>
      </c>
      <c r="E128" s="38">
        <f>SUM(E129:E134)</f>
        <v>7850</v>
      </c>
    </row>
    <row r="129" spans="1:5" s="44" customFormat="1" ht="15">
      <c r="A129" s="39">
        <v>4040</v>
      </c>
      <c r="B129" s="40" t="s">
        <v>24</v>
      </c>
      <c r="C129" s="45"/>
      <c r="D129" s="42">
        <v>550</v>
      </c>
      <c r="E129" s="43"/>
    </row>
    <row r="130" spans="1:5" s="44" customFormat="1" ht="15">
      <c r="A130" s="39">
        <v>4140</v>
      </c>
      <c r="B130" s="46" t="s">
        <v>64</v>
      </c>
      <c r="C130" s="45"/>
      <c r="D130" s="42"/>
      <c r="E130" s="43">
        <v>550</v>
      </c>
    </row>
    <row r="131" spans="1:5" s="44" customFormat="1" ht="15">
      <c r="A131" s="39">
        <v>4170</v>
      </c>
      <c r="B131" s="46" t="s">
        <v>50</v>
      </c>
      <c r="C131" s="45"/>
      <c r="D131" s="42"/>
      <c r="E131" s="43">
        <v>5800</v>
      </c>
    </row>
    <row r="132" spans="1:5" s="44" customFormat="1" ht="15">
      <c r="A132" s="39">
        <v>4300</v>
      </c>
      <c r="B132" s="40" t="s">
        <v>12</v>
      </c>
      <c r="C132" s="45"/>
      <c r="D132" s="42">
        <v>5800</v>
      </c>
      <c r="E132" s="43"/>
    </row>
    <row r="133" spans="1:5" s="44" customFormat="1" ht="15">
      <c r="A133" s="39">
        <v>4350</v>
      </c>
      <c r="B133" s="40" t="s">
        <v>49</v>
      </c>
      <c r="C133" s="45"/>
      <c r="D133" s="42">
        <v>1500</v>
      </c>
      <c r="E133" s="43"/>
    </row>
    <row r="134" spans="1:5" s="44" customFormat="1" ht="15">
      <c r="A134" s="39">
        <v>4350</v>
      </c>
      <c r="B134" s="40" t="s">
        <v>230</v>
      </c>
      <c r="C134" s="45"/>
      <c r="D134" s="42"/>
      <c r="E134" s="43">
        <v>1500</v>
      </c>
    </row>
    <row r="135" spans="1:5" s="44" customFormat="1" ht="18" customHeight="1">
      <c r="A135" s="34">
        <v>85410</v>
      </c>
      <c r="B135" s="35" t="s">
        <v>236</v>
      </c>
      <c r="C135" s="36"/>
      <c r="D135" s="37">
        <f>SUM(D136:D137)</f>
        <v>8500</v>
      </c>
      <c r="E135" s="38">
        <f>SUM(E136:E137)</f>
        <v>8500</v>
      </c>
    </row>
    <row r="136" spans="1:5" s="44" customFormat="1" ht="15">
      <c r="A136" s="39">
        <v>4350</v>
      </c>
      <c r="B136" s="40" t="s">
        <v>49</v>
      </c>
      <c r="C136" s="50"/>
      <c r="D136" s="49">
        <v>8500</v>
      </c>
      <c r="E136" s="230"/>
    </row>
    <row r="137" spans="1:5" s="44" customFormat="1" ht="15">
      <c r="A137" s="39">
        <v>4350</v>
      </c>
      <c r="B137" s="40" t="s">
        <v>230</v>
      </c>
      <c r="C137" s="111"/>
      <c r="D137" s="108"/>
      <c r="E137" s="109">
        <v>8500</v>
      </c>
    </row>
    <row r="138" spans="1:5" s="33" customFormat="1" ht="18" customHeight="1">
      <c r="A138" s="34">
        <v>85415</v>
      </c>
      <c r="B138" s="35" t="s">
        <v>176</v>
      </c>
      <c r="C138" s="111"/>
      <c r="D138" s="112">
        <f>SUM(D139)</f>
        <v>600</v>
      </c>
      <c r="E138" s="113"/>
    </row>
    <row r="139" spans="1:5" s="44" customFormat="1" ht="15">
      <c r="A139" s="39">
        <v>3240</v>
      </c>
      <c r="B139" s="46" t="s">
        <v>175</v>
      </c>
      <c r="C139" s="111"/>
      <c r="D139" s="108">
        <v>600</v>
      </c>
      <c r="E139" s="109"/>
    </row>
    <row r="140" spans="1:5" s="44" customFormat="1" ht="18" customHeight="1">
      <c r="A140" s="34">
        <v>85495</v>
      </c>
      <c r="B140" s="95" t="s">
        <v>13</v>
      </c>
      <c r="C140" s="36"/>
      <c r="D140" s="238">
        <f>SUM(D141:D143)</f>
        <v>6818</v>
      </c>
      <c r="E140" s="150">
        <f>SUM(E141:E143)</f>
        <v>11978</v>
      </c>
    </row>
    <row r="141" spans="1:5" s="44" customFormat="1" ht="30">
      <c r="A141" s="39">
        <v>3040</v>
      </c>
      <c r="B141" s="46" t="s">
        <v>174</v>
      </c>
      <c r="C141" s="41"/>
      <c r="D141" s="200"/>
      <c r="E141" s="152">
        <v>600</v>
      </c>
    </row>
    <row r="142" spans="1:5" s="44" customFormat="1" ht="30">
      <c r="A142" s="39">
        <v>4010</v>
      </c>
      <c r="B142" s="40" t="s">
        <v>173</v>
      </c>
      <c r="C142" s="41"/>
      <c r="D142" s="200">
        <v>6818</v>
      </c>
      <c r="E142" s="152"/>
    </row>
    <row r="143" spans="1:5" s="44" customFormat="1" ht="18.75" customHeight="1" thickBot="1">
      <c r="A143" s="39">
        <v>4440</v>
      </c>
      <c r="B143" s="46" t="s">
        <v>105</v>
      </c>
      <c r="C143" s="45"/>
      <c r="D143" s="200"/>
      <c r="E143" s="152">
        <v>11378</v>
      </c>
    </row>
    <row r="144" spans="1:5" s="33" customFormat="1" ht="30" hidden="1" thickBot="1" thickTop="1">
      <c r="A144" s="28">
        <v>921</v>
      </c>
      <c r="B144" s="29" t="s">
        <v>101</v>
      </c>
      <c r="C144" s="30" t="s">
        <v>15</v>
      </c>
      <c r="D144" s="183">
        <f>D145</f>
        <v>0</v>
      </c>
      <c r="E144" s="135">
        <f>E145</f>
        <v>0</v>
      </c>
    </row>
    <row r="145" spans="1:5" s="33" customFormat="1" ht="15" customHeight="1" hidden="1" thickTop="1">
      <c r="A145" s="98">
        <v>92108</v>
      </c>
      <c r="B145" s="99" t="s">
        <v>150</v>
      </c>
      <c r="C145" s="100"/>
      <c r="D145" s="242">
        <f>SUM(D146:D147)</f>
        <v>0</v>
      </c>
      <c r="E145" s="243">
        <f>SUM(E146:E147)</f>
        <v>0</v>
      </c>
    </row>
    <row r="146" spans="1:5" s="44" customFormat="1" ht="60" hidden="1">
      <c r="A146" s="48">
        <v>2010</v>
      </c>
      <c r="B146" s="132" t="s">
        <v>151</v>
      </c>
      <c r="C146" s="41"/>
      <c r="D146" s="200"/>
      <c r="E146" s="152"/>
    </row>
    <row r="147" spans="1:5" s="44" customFormat="1" ht="60.75" hidden="1" thickBot="1">
      <c r="A147" s="239">
        <v>6220</v>
      </c>
      <c r="B147" s="133" t="s">
        <v>135</v>
      </c>
      <c r="C147" s="244"/>
      <c r="D147" s="240"/>
      <c r="E147" s="241"/>
    </row>
    <row r="148" spans="1:5" s="59" customFormat="1" ht="21" customHeight="1" thickBot="1" thickTop="1">
      <c r="A148" s="54"/>
      <c r="B148" s="55" t="s">
        <v>17</v>
      </c>
      <c r="C148" s="56"/>
      <c r="D148" s="57">
        <f>D10+D21+D96+D113+D144+D106+D14</f>
        <v>362112</v>
      </c>
      <c r="E148" s="58">
        <f>E10+E21+E96+E113+E144+E106+E14</f>
        <v>398612</v>
      </c>
    </row>
    <row r="149" spans="1:5" s="64" customFormat="1" ht="19.5" customHeight="1" thickBot="1" thickTop="1">
      <c r="A149" s="60"/>
      <c r="B149" s="61" t="s">
        <v>18</v>
      </c>
      <c r="C149" s="61"/>
      <c r="D149" s="128">
        <f>E148-D148</f>
        <v>36500</v>
      </c>
      <c r="E149" s="63"/>
    </row>
    <row r="150" s="65" customFormat="1" ht="13.5" thickTop="1"/>
    <row r="151" s="65" customFormat="1" ht="12.75"/>
    <row r="152" s="65" customFormat="1" ht="12.75"/>
    <row r="153" s="65" customFormat="1" ht="12.75"/>
    <row r="154" s="65" customFormat="1" ht="12.75"/>
    <row r="155" s="65" customFormat="1" ht="12.75"/>
    <row r="156" s="65" customFormat="1" ht="12.75"/>
  </sheetData>
  <printOptions horizontalCentered="1"/>
  <pageMargins left="0" right="0" top="0.98425196850393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Header>&amp;C &amp;P</oddHeader>
  </headerFooter>
  <rowBreaks count="1" manualBreakCount="1"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D3" sqref="D3"/>
    </sheetView>
  </sheetViews>
  <sheetFormatPr defaultColWidth="9.33203125" defaultRowHeight="12.75"/>
  <cols>
    <col min="1" max="1" width="9.16015625" style="1" customWidth="1"/>
    <col min="2" max="2" width="47.5" style="1" customWidth="1"/>
    <col min="3" max="3" width="8.16015625" style="1" customWidth="1"/>
    <col min="4" max="4" width="18.66015625" style="1" customWidth="1"/>
    <col min="5" max="5" width="17.5" style="1" hidden="1" customWidth="1"/>
    <col min="6" max="6" width="17.33203125" style="1" customWidth="1"/>
    <col min="7" max="16384" width="11.66015625" style="1" customWidth="1"/>
  </cols>
  <sheetData>
    <row r="1" spans="4:6" s="11" customFormat="1" ht="15.75">
      <c r="D1" s="2" t="s">
        <v>30</v>
      </c>
      <c r="F1" s="2"/>
    </row>
    <row r="2" spans="1:6" s="11" customFormat="1" ht="13.5" customHeight="1">
      <c r="A2" s="66"/>
      <c r="B2" s="67"/>
      <c r="C2" s="9"/>
      <c r="D2" s="6" t="s">
        <v>291</v>
      </c>
      <c r="F2" s="6"/>
    </row>
    <row r="3" spans="1:6" s="11" customFormat="1" ht="14.25" customHeight="1">
      <c r="A3" s="66"/>
      <c r="B3" s="67"/>
      <c r="C3" s="9"/>
      <c r="D3" s="6" t="s">
        <v>1</v>
      </c>
      <c r="F3" s="6"/>
    </row>
    <row r="4" spans="1:6" s="11" customFormat="1" ht="13.5" customHeight="1">
      <c r="A4" s="66"/>
      <c r="B4" s="67"/>
      <c r="C4" s="68"/>
      <c r="D4" s="6" t="s">
        <v>182</v>
      </c>
      <c r="F4" s="6"/>
    </row>
    <row r="5" spans="1:6" s="11" customFormat="1" ht="15" customHeight="1" hidden="1">
      <c r="A5" s="66"/>
      <c r="B5" s="67"/>
      <c r="C5" s="68"/>
      <c r="D5" s="68"/>
      <c r="E5" s="68"/>
      <c r="F5" s="6"/>
    </row>
    <row r="6" spans="1:6" s="11" customFormat="1" ht="8.25" customHeight="1">
      <c r="A6" s="66"/>
      <c r="B6" s="67"/>
      <c r="C6" s="68"/>
      <c r="D6" s="68"/>
      <c r="E6" s="68"/>
      <c r="F6" s="6"/>
    </row>
    <row r="7" spans="1:6" s="11" customFormat="1" ht="70.5" customHeight="1">
      <c r="A7" s="7" t="s">
        <v>179</v>
      </c>
      <c r="B7" s="8"/>
      <c r="C7" s="9"/>
      <c r="D7" s="9"/>
      <c r="E7" s="9"/>
      <c r="F7" s="69"/>
    </row>
    <row r="8" spans="1:6" s="11" customFormat="1" ht="13.5" customHeight="1" thickBot="1">
      <c r="A8" s="7"/>
      <c r="B8" s="8"/>
      <c r="C8" s="9"/>
      <c r="D8" s="9"/>
      <c r="E8" s="9"/>
      <c r="F8" s="69" t="s">
        <v>2</v>
      </c>
    </row>
    <row r="9" spans="1:6" s="17" customFormat="1" ht="25.5">
      <c r="A9" s="70" t="s">
        <v>3</v>
      </c>
      <c r="B9" s="14" t="s">
        <v>4</v>
      </c>
      <c r="C9" s="275" t="s">
        <v>5</v>
      </c>
      <c r="D9" s="292" t="s">
        <v>6</v>
      </c>
      <c r="E9" s="97" t="s">
        <v>7</v>
      </c>
      <c r="F9" s="346" t="s">
        <v>7</v>
      </c>
    </row>
    <row r="10" spans="1:6" s="17" customFormat="1" ht="14.25" customHeight="1">
      <c r="A10" s="72" t="s">
        <v>8</v>
      </c>
      <c r="B10" s="19"/>
      <c r="C10" s="276" t="s">
        <v>9</v>
      </c>
      <c r="D10" s="291" t="s">
        <v>10</v>
      </c>
      <c r="E10" s="182" t="s">
        <v>11</v>
      </c>
      <c r="F10" s="22" t="s">
        <v>10</v>
      </c>
    </row>
    <row r="11" spans="1:6" s="27" customFormat="1" ht="12" thickBot="1">
      <c r="A11" s="74">
        <v>1</v>
      </c>
      <c r="B11" s="75">
        <v>2</v>
      </c>
      <c r="C11" s="76">
        <v>3</v>
      </c>
      <c r="D11" s="285">
        <v>4</v>
      </c>
      <c r="E11" s="90">
        <v>5</v>
      </c>
      <c r="F11" s="77">
        <v>5</v>
      </c>
    </row>
    <row r="12" spans="1:6" s="27" customFormat="1" ht="46.5" customHeight="1" hidden="1" thickBot="1" thickTop="1">
      <c r="A12" s="188">
        <v>751</v>
      </c>
      <c r="B12" s="184" t="s">
        <v>113</v>
      </c>
      <c r="C12" s="277" t="s">
        <v>98</v>
      </c>
      <c r="D12" s="286"/>
      <c r="E12" s="202">
        <f>E13</f>
        <v>0</v>
      </c>
      <c r="F12" s="187">
        <f>F13</f>
        <v>0</v>
      </c>
    </row>
    <row r="13" spans="1:6" s="27" customFormat="1" ht="33.75" customHeight="1" hidden="1" thickTop="1">
      <c r="A13" s="189">
        <v>75101</v>
      </c>
      <c r="B13" s="185" t="s">
        <v>114</v>
      </c>
      <c r="C13" s="278"/>
      <c r="D13" s="287"/>
      <c r="E13" s="194">
        <f>SUM(E14:E18)</f>
        <v>0</v>
      </c>
      <c r="F13" s="195">
        <f>SUM(F14:F18)</f>
        <v>0</v>
      </c>
    </row>
    <row r="14" spans="1:6" s="27" customFormat="1" ht="23.25" customHeight="1" hidden="1">
      <c r="A14" s="39">
        <v>4170</v>
      </c>
      <c r="B14" s="46" t="s">
        <v>50</v>
      </c>
      <c r="C14" s="279"/>
      <c r="D14" s="288"/>
      <c r="E14" s="196"/>
      <c r="F14" s="197"/>
    </row>
    <row r="15" spans="1:6" s="27" customFormat="1" ht="15" hidden="1">
      <c r="A15" s="192">
        <v>4110</v>
      </c>
      <c r="B15" s="193" t="s">
        <v>45</v>
      </c>
      <c r="C15" s="280"/>
      <c r="D15" s="289"/>
      <c r="E15" s="198"/>
      <c r="F15" s="199"/>
    </row>
    <row r="16" spans="1:6" s="27" customFormat="1" ht="15" hidden="1">
      <c r="A16" s="82">
        <v>4120</v>
      </c>
      <c r="B16" s="201" t="s">
        <v>46</v>
      </c>
      <c r="C16" s="186"/>
      <c r="D16" s="290"/>
      <c r="E16" s="42"/>
      <c r="F16" s="152"/>
    </row>
    <row r="17" spans="1:6" s="27" customFormat="1" ht="15" hidden="1">
      <c r="A17" s="82">
        <v>4210</v>
      </c>
      <c r="B17" s="201" t="s">
        <v>36</v>
      </c>
      <c r="C17" s="186"/>
      <c r="D17" s="290"/>
      <c r="E17" s="42"/>
      <c r="F17" s="43"/>
    </row>
    <row r="18" spans="1:6" s="27" customFormat="1" ht="15.75" hidden="1" thickBot="1">
      <c r="A18" s="190">
        <v>4300</v>
      </c>
      <c r="B18" s="191" t="s">
        <v>12</v>
      </c>
      <c r="C18" s="186"/>
      <c r="D18" s="290"/>
      <c r="E18" s="42"/>
      <c r="F18" s="43"/>
    </row>
    <row r="19" spans="1:6" s="91" customFormat="1" ht="16.5" customHeight="1" hidden="1" thickBot="1" thickTop="1">
      <c r="A19" s="28">
        <v>852</v>
      </c>
      <c r="B19" s="29" t="s">
        <v>27</v>
      </c>
      <c r="C19" s="245" t="s">
        <v>15</v>
      </c>
      <c r="D19" s="294"/>
      <c r="E19" s="31">
        <f>E23+E20</f>
        <v>0</v>
      </c>
      <c r="F19" s="92">
        <f>F23+F20</f>
        <v>0</v>
      </c>
    </row>
    <row r="20" spans="1:6" s="91" customFormat="1" ht="30.75" hidden="1" thickTop="1">
      <c r="A20" s="98">
        <v>85203</v>
      </c>
      <c r="B20" s="99" t="s">
        <v>141</v>
      </c>
      <c r="C20" s="246"/>
      <c r="D20" s="295"/>
      <c r="E20" s="89">
        <f>SUM(E21:E22)</f>
        <v>0</v>
      </c>
      <c r="F20" s="265">
        <f>SUM(F21:F22)</f>
        <v>0</v>
      </c>
    </row>
    <row r="21" spans="1:6" s="91" customFormat="1" ht="16.5" customHeight="1" hidden="1">
      <c r="A21" s="39">
        <v>4040</v>
      </c>
      <c r="B21" s="40" t="s">
        <v>24</v>
      </c>
      <c r="C21" s="281"/>
      <c r="D21" s="296"/>
      <c r="E21" s="42"/>
      <c r="F21" s="267"/>
    </row>
    <row r="22" spans="1:6" s="91" customFormat="1" ht="16.5" customHeight="1" hidden="1">
      <c r="A22" s="192">
        <v>4300</v>
      </c>
      <c r="B22" s="193" t="s">
        <v>12</v>
      </c>
      <c r="C22" s="281"/>
      <c r="D22" s="296"/>
      <c r="E22" s="42"/>
      <c r="F22" s="268"/>
    </row>
    <row r="23" spans="1:6" s="91" customFormat="1" ht="45" customHeight="1" hidden="1">
      <c r="A23" s="34">
        <v>85212</v>
      </c>
      <c r="B23" s="35" t="s">
        <v>28</v>
      </c>
      <c r="C23" s="282"/>
      <c r="D23" s="298"/>
      <c r="E23" s="121">
        <f>SUM(E24:E31)</f>
        <v>0</v>
      </c>
      <c r="F23" s="266">
        <f>SUM(F24:F31)</f>
        <v>0</v>
      </c>
    </row>
    <row r="24" spans="1:6" s="91" customFormat="1" ht="16.5" customHeight="1" hidden="1">
      <c r="A24" s="48">
        <v>3110</v>
      </c>
      <c r="B24" s="132" t="s">
        <v>29</v>
      </c>
      <c r="C24" s="247"/>
      <c r="D24" s="299"/>
      <c r="E24" s="117"/>
      <c r="F24" s="203"/>
    </row>
    <row r="25" spans="1:6" s="91" customFormat="1" ht="16.5" customHeight="1" hidden="1">
      <c r="A25" s="39">
        <v>4010</v>
      </c>
      <c r="B25" s="46" t="s">
        <v>115</v>
      </c>
      <c r="C25" s="247"/>
      <c r="D25" s="299"/>
      <c r="E25" s="117"/>
      <c r="F25" s="204"/>
    </row>
    <row r="26" spans="1:6" s="91" customFormat="1" ht="16.5" customHeight="1" hidden="1">
      <c r="A26" s="39">
        <v>4040</v>
      </c>
      <c r="B26" s="40" t="s">
        <v>24</v>
      </c>
      <c r="C26" s="247"/>
      <c r="D26" s="299"/>
      <c r="E26" s="117"/>
      <c r="F26" s="204"/>
    </row>
    <row r="27" spans="1:6" s="91" customFormat="1" ht="16.5" customHeight="1" hidden="1">
      <c r="A27" s="192">
        <v>4110</v>
      </c>
      <c r="B27" s="193" t="s">
        <v>45</v>
      </c>
      <c r="C27" s="247"/>
      <c r="D27" s="299"/>
      <c r="E27" s="117"/>
      <c r="F27" s="204"/>
    </row>
    <row r="28" spans="1:6" s="91" customFormat="1" ht="16.5" customHeight="1" hidden="1">
      <c r="A28" s="82">
        <v>4120</v>
      </c>
      <c r="B28" s="201" t="s">
        <v>46</v>
      </c>
      <c r="C28" s="247"/>
      <c r="D28" s="299"/>
      <c r="E28" s="117"/>
      <c r="F28" s="204"/>
    </row>
    <row r="29" spans="1:6" s="91" customFormat="1" ht="16.5" customHeight="1" hidden="1">
      <c r="A29" s="39">
        <v>4170</v>
      </c>
      <c r="B29" s="46" t="s">
        <v>50</v>
      </c>
      <c r="C29" s="247"/>
      <c r="D29" s="299"/>
      <c r="E29" s="117"/>
      <c r="F29" s="204"/>
    </row>
    <row r="30" spans="1:6" s="91" customFormat="1" ht="16.5" customHeight="1" hidden="1">
      <c r="A30" s="192">
        <v>4300</v>
      </c>
      <c r="B30" s="193" t="s">
        <v>12</v>
      </c>
      <c r="C30" s="247"/>
      <c r="D30" s="299"/>
      <c r="E30" s="117"/>
      <c r="F30" s="204"/>
    </row>
    <row r="31" spans="1:6" s="91" customFormat="1" ht="16.5" customHeight="1" hidden="1" thickBot="1">
      <c r="A31" s="190">
        <v>4480</v>
      </c>
      <c r="B31" s="191" t="s">
        <v>92</v>
      </c>
      <c r="C31" s="247"/>
      <c r="D31" s="299"/>
      <c r="E31" s="117"/>
      <c r="F31" s="204"/>
    </row>
    <row r="32" spans="1:6" s="91" customFormat="1" ht="36.75" customHeight="1" thickBot="1" thickTop="1">
      <c r="A32" s="28">
        <v>921</v>
      </c>
      <c r="B32" s="29" t="s">
        <v>101</v>
      </c>
      <c r="C32" s="245" t="s">
        <v>15</v>
      </c>
      <c r="D32" s="294">
        <f>D33</f>
        <v>3000</v>
      </c>
      <c r="E32" s="116"/>
      <c r="F32" s="118">
        <f>F33</f>
        <v>3000</v>
      </c>
    </row>
    <row r="33" spans="1:6" s="91" customFormat="1" ht="21.75" customHeight="1" thickTop="1">
      <c r="A33" s="98">
        <v>92108</v>
      </c>
      <c r="B33" s="99" t="s">
        <v>150</v>
      </c>
      <c r="C33" s="246"/>
      <c r="D33" s="295">
        <f>SUM(D34:D35)</f>
        <v>3000</v>
      </c>
      <c r="E33" s="236"/>
      <c r="F33" s="237">
        <f>SUM(F34:F35)</f>
        <v>3000</v>
      </c>
    </row>
    <row r="34" spans="1:6" s="91" customFormat="1" ht="66.75" customHeight="1">
      <c r="A34" s="48">
        <v>2010</v>
      </c>
      <c r="B34" s="132" t="s">
        <v>151</v>
      </c>
      <c r="C34" s="281"/>
      <c r="D34" s="296">
        <v>3000</v>
      </c>
      <c r="E34" s="117"/>
      <c r="F34" s="119"/>
    </row>
    <row r="35" spans="1:6" s="91" customFormat="1" ht="22.5" customHeight="1" thickBot="1">
      <c r="A35" s="239">
        <v>4210</v>
      </c>
      <c r="B35" s="133" t="s">
        <v>36</v>
      </c>
      <c r="C35" s="283"/>
      <c r="D35" s="297"/>
      <c r="E35" s="284"/>
      <c r="F35" s="119">
        <v>3000</v>
      </c>
    </row>
    <row r="36" spans="1:6" s="87" customFormat="1" ht="20.25" customHeight="1" thickBot="1" thickTop="1">
      <c r="A36" s="84"/>
      <c r="B36" s="85" t="s">
        <v>17</v>
      </c>
      <c r="C36" s="85"/>
      <c r="D36" s="293">
        <f>D32+D19</f>
        <v>3000</v>
      </c>
      <c r="E36" s="93">
        <f>E19+E12+E32</f>
        <v>0</v>
      </c>
      <c r="F36" s="86">
        <f>F19+F12+F32</f>
        <v>3000</v>
      </c>
    </row>
    <row r="37" spans="1:6" s="64" customFormat="1" ht="20.25" customHeight="1" hidden="1" thickBot="1" thickTop="1">
      <c r="A37" s="60"/>
      <c r="B37" s="61" t="s">
        <v>18</v>
      </c>
      <c r="C37" s="61"/>
      <c r="D37" s="61"/>
      <c r="E37" s="300">
        <f>F36-E36</f>
        <v>3000</v>
      </c>
      <c r="F37" s="63"/>
    </row>
    <row r="38" ht="16.5" thickTop="1"/>
  </sheetData>
  <printOptions horizontalCentered="1"/>
  <pageMargins left="0" right="0" top="0.984251968503937" bottom="0.5905511811023623" header="0.5118110236220472" footer="0.5118110236220472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D3" sqref="D3"/>
    </sheetView>
  </sheetViews>
  <sheetFormatPr defaultColWidth="9.33203125" defaultRowHeight="12.75"/>
  <cols>
    <col min="1" max="1" width="9.33203125" style="1" customWidth="1"/>
    <col min="2" max="2" width="47" style="1" customWidth="1"/>
    <col min="3" max="3" width="8.33203125" style="1" customWidth="1"/>
    <col min="4" max="5" width="16.33203125" style="1" customWidth="1"/>
    <col min="6" max="16384" width="11.66015625" style="1" customWidth="1"/>
  </cols>
  <sheetData>
    <row r="1" spans="4:5" s="11" customFormat="1" ht="12.75" customHeight="1">
      <c r="D1" s="2" t="s">
        <v>142</v>
      </c>
      <c r="E1" s="2"/>
    </row>
    <row r="2" spans="1:5" s="11" customFormat="1" ht="12.75" customHeight="1">
      <c r="A2" s="66"/>
      <c r="B2" s="67"/>
      <c r="C2" s="9"/>
      <c r="D2" s="6" t="s">
        <v>291</v>
      </c>
      <c r="E2" s="6"/>
    </row>
    <row r="3" spans="1:5" s="11" customFormat="1" ht="12.75" customHeight="1">
      <c r="A3" s="66"/>
      <c r="B3" s="67"/>
      <c r="C3" s="9"/>
      <c r="D3" s="6" t="s">
        <v>1</v>
      </c>
      <c r="E3" s="6"/>
    </row>
    <row r="4" spans="1:5" s="11" customFormat="1" ht="12.75" customHeight="1">
      <c r="A4" s="66"/>
      <c r="B4" s="67"/>
      <c r="C4" s="68"/>
      <c r="D4" s="6" t="s">
        <v>182</v>
      </c>
      <c r="E4" s="6"/>
    </row>
    <row r="5" spans="1:5" s="11" customFormat="1" ht="12.75" customHeight="1">
      <c r="A5" s="66"/>
      <c r="B5" s="67"/>
      <c r="C5" s="68"/>
      <c r="D5" s="6"/>
      <c r="E5" s="6"/>
    </row>
    <row r="6" spans="1:5" s="11" customFormat="1" ht="64.5" customHeight="1">
      <c r="A6" s="7" t="s">
        <v>31</v>
      </c>
      <c r="B6" s="8"/>
      <c r="C6" s="9"/>
      <c r="D6" s="69"/>
      <c r="E6" s="69"/>
    </row>
    <row r="7" spans="1:5" s="11" customFormat="1" ht="12" customHeight="1" thickBot="1">
      <c r="A7" s="7"/>
      <c r="B7" s="8"/>
      <c r="C7" s="9"/>
      <c r="D7" s="69"/>
      <c r="E7" s="69" t="s">
        <v>2</v>
      </c>
    </row>
    <row r="8" spans="1:5" s="17" customFormat="1" ht="25.5">
      <c r="A8" s="70" t="s">
        <v>3</v>
      </c>
      <c r="B8" s="14" t="s">
        <v>4</v>
      </c>
      <c r="C8" s="15" t="s">
        <v>5</v>
      </c>
      <c r="D8" s="71" t="s">
        <v>7</v>
      </c>
      <c r="E8" s="71"/>
    </row>
    <row r="9" spans="1:5" s="17" customFormat="1" ht="12.75" customHeight="1">
      <c r="A9" s="72" t="s">
        <v>8</v>
      </c>
      <c r="B9" s="19"/>
      <c r="C9" s="73" t="s">
        <v>9</v>
      </c>
      <c r="D9" s="21" t="s">
        <v>11</v>
      </c>
      <c r="E9" s="22" t="s">
        <v>10</v>
      </c>
    </row>
    <row r="10" spans="1:5" s="27" customFormat="1" ht="12" thickBot="1">
      <c r="A10" s="74">
        <v>1</v>
      </c>
      <c r="B10" s="75">
        <v>2</v>
      </c>
      <c r="C10" s="75">
        <v>3</v>
      </c>
      <c r="D10" s="90">
        <v>4</v>
      </c>
      <c r="E10" s="77">
        <v>5</v>
      </c>
    </row>
    <row r="11" spans="1:5" s="33" customFormat="1" ht="20.25" customHeight="1" hidden="1" thickBot="1" thickTop="1">
      <c r="A11" s="28">
        <v>700</v>
      </c>
      <c r="B11" s="29" t="s">
        <v>124</v>
      </c>
      <c r="C11" s="130" t="s">
        <v>127</v>
      </c>
      <c r="D11" s="31">
        <f>SUM(D12)</f>
        <v>0</v>
      </c>
      <c r="E11" s="32">
        <f>SUM(E12)</f>
        <v>0</v>
      </c>
    </row>
    <row r="12" spans="1:5" s="33" customFormat="1" ht="17.25" customHeight="1" hidden="1" thickTop="1">
      <c r="A12" s="34">
        <v>70005</v>
      </c>
      <c r="B12" s="35" t="s">
        <v>126</v>
      </c>
      <c r="C12" s="131"/>
      <c r="D12" s="89">
        <f>SUM(D13:D19)</f>
        <v>0</v>
      </c>
      <c r="E12" s="80">
        <f>SUM(E13:E19)</f>
        <v>0</v>
      </c>
    </row>
    <row r="13" spans="1:5" s="44" customFormat="1" ht="30" hidden="1">
      <c r="A13" s="39">
        <v>4240</v>
      </c>
      <c r="B13" s="40" t="s">
        <v>51</v>
      </c>
      <c r="C13" s="129"/>
      <c r="D13" s="42"/>
      <c r="E13" s="43"/>
    </row>
    <row r="14" spans="1:5" s="44" customFormat="1" ht="15" hidden="1">
      <c r="A14" s="39">
        <v>4300</v>
      </c>
      <c r="B14" s="40" t="s">
        <v>12</v>
      </c>
      <c r="C14" s="129"/>
      <c r="D14" s="42"/>
      <c r="E14" s="43"/>
    </row>
    <row r="15" spans="1:5" s="44" customFormat="1" ht="15" hidden="1">
      <c r="A15" s="39">
        <v>4430</v>
      </c>
      <c r="B15" s="40" t="s">
        <v>134</v>
      </c>
      <c r="C15" s="129"/>
      <c r="D15" s="42"/>
      <c r="E15" s="43"/>
    </row>
    <row r="16" spans="1:5" s="44" customFormat="1" ht="15" hidden="1">
      <c r="A16" s="39">
        <v>4480</v>
      </c>
      <c r="B16" s="40" t="s">
        <v>92</v>
      </c>
      <c r="C16" s="129"/>
      <c r="D16" s="42"/>
      <c r="E16" s="43"/>
    </row>
    <row r="17" spans="1:5" s="44" customFormat="1" ht="15" hidden="1">
      <c r="A17" s="39">
        <v>4580</v>
      </c>
      <c r="B17" s="40" t="s">
        <v>133</v>
      </c>
      <c r="C17" s="129"/>
      <c r="D17" s="42"/>
      <c r="E17" s="43"/>
    </row>
    <row r="18" spans="1:5" s="44" customFormat="1" ht="30" hidden="1">
      <c r="A18" s="39">
        <v>4590</v>
      </c>
      <c r="B18" s="40" t="s">
        <v>132</v>
      </c>
      <c r="C18" s="129"/>
      <c r="D18" s="42"/>
      <c r="E18" s="43"/>
    </row>
    <row r="19" spans="1:5" s="44" customFormat="1" ht="30.75" hidden="1" thickBot="1">
      <c r="A19" s="39">
        <v>4610</v>
      </c>
      <c r="B19" s="40" t="s">
        <v>131</v>
      </c>
      <c r="C19" s="129"/>
      <c r="D19" s="42"/>
      <c r="E19" s="43"/>
    </row>
    <row r="20" spans="1:5" s="44" customFormat="1" ht="30" customHeight="1" thickBot="1" thickTop="1">
      <c r="A20" s="28">
        <v>750</v>
      </c>
      <c r="B20" s="29" t="s">
        <v>71</v>
      </c>
      <c r="C20" s="130" t="s">
        <v>110</v>
      </c>
      <c r="D20" s="31">
        <f>D21</f>
        <v>837</v>
      </c>
      <c r="E20" s="32">
        <f>E21</f>
        <v>837</v>
      </c>
    </row>
    <row r="21" spans="1:5" s="44" customFormat="1" ht="24" customHeight="1" thickTop="1">
      <c r="A21" s="98">
        <v>75045</v>
      </c>
      <c r="B21" s="99" t="s">
        <v>183</v>
      </c>
      <c r="C21" s="131"/>
      <c r="D21" s="89">
        <f>SUM(D22:D23)</f>
        <v>837</v>
      </c>
      <c r="E21" s="80">
        <f>SUM(E22:E23)</f>
        <v>837</v>
      </c>
    </row>
    <row r="22" spans="1:5" s="44" customFormat="1" ht="24" customHeight="1">
      <c r="A22" s="39">
        <v>4010</v>
      </c>
      <c r="B22" s="132" t="s">
        <v>115</v>
      </c>
      <c r="C22" s="129"/>
      <c r="D22" s="42">
        <v>837</v>
      </c>
      <c r="E22" s="43"/>
    </row>
    <row r="23" spans="1:5" s="44" customFormat="1" ht="23.25" customHeight="1" thickBot="1">
      <c r="A23" s="39">
        <v>4170</v>
      </c>
      <c r="B23" s="46" t="s">
        <v>50</v>
      </c>
      <c r="C23" s="205"/>
      <c r="D23" s="42"/>
      <c r="E23" s="43">
        <v>837</v>
      </c>
    </row>
    <row r="24" spans="1:5" s="27" customFormat="1" ht="18.75" customHeight="1" hidden="1" thickBot="1" thickTop="1">
      <c r="A24" s="28">
        <v>752</v>
      </c>
      <c r="B24" s="29" t="s">
        <v>109</v>
      </c>
      <c r="C24" s="30" t="s">
        <v>110</v>
      </c>
      <c r="D24" s="31">
        <f>SUM(D25)</f>
        <v>0</v>
      </c>
      <c r="E24" s="32">
        <f>SUM(E25)</f>
        <v>0</v>
      </c>
    </row>
    <row r="25" spans="1:5" s="27" customFormat="1" ht="21" customHeight="1" hidden="1" thickTop="1">
      <c r="A25" s="78" t="s">
        <v>111</v>
      </c>
      <c r="B25" s="79" t="s">
        <v>112</v>
      </c>
      <c r="C25" s="36"/>
      <c r="D25" s="89">
        <f>SUM(D26:D29)</f>
        <v>0</v>
      </c>
      <c r="E25" s="80">
        <f>SUM(E26:E29)</f>
        <v>0</v>
      </c>
    </row>
    <row r="26" spans="1:5" s="27" customFormat="1" ht="18.75" customHeight="1" hidden="1">
      <c r="A26" s="39">
        <v>4170</v>
      </c>
      <c r="B26" s="46" t="s">
        <v>50</v>
      </c>
      <c r="C26" s="81"/>
      <c r="D26" s="42"/>
      <c r="E26" s="43"/>
    </row>
    <row r="27" spans="1:5" s="27" customFormat="1" ht="17.25" customHeight="1" hidden="1">
      <c r="A27" s="47" t="s">
        <v>35</v>
      </c>
      <c r="B27" s="51" t="s">
        <v>36</v>
      </c>
      <c r="C27" s="81"/>
      <c r="D27" s="42"/>
      <c r="E27" s="43"/>
    </row>
    <row r="28" spans="1:5" s="27" customFormat="1" ht="14.25" customHeight="1" hidden="1">
      <c r="A28" s="39">
        <v>4240</v>
      </c>
      <c r="B28" s="40" t="s">
        <v>51</v>
      </c>
      <c r="C28" s="81"/>
      <c r="D28" s="42"/>
      <c r="E28" s="43"/>
    </row>
    <row r="29" spans="1:5" s="27" customFormat="1" ht="15.75" hidden="1" thickBot="1">
      <c r="A29" s="39">
        <v>4300</v>
      </c>
      <c r="B29" s="40" t="s">
        <v>12</v>
      </c>
      <c r="C29" s="81"/>
      <c r="D29" s="42"/>
      <c r="E29" s="43"/>
    </row>
    <row r="30" spans="1:5" s="27" customFormat="1" ht="30" hidden="1" thickBot="1" thickTop="1">
      <c r="A30" s="28">
        <v>754</v>
      </c>
      <c r="B30" s="29" t="s">
        <v>19</v>
      </c>
      <c r="C30" s="30" t="s">
        <v>20</v>
      </c>
      <c r="D30" s="31">
        <f>SUM(D31)</f>
        <v>0</v>
      </c>
      <c r="E30" s="32">
        <f>SUM(E31)</f>
        <v>0</v>
      </c>
    </row>
    <row r="31" spans="1:5" s="27" customFormat="1" ht="31.5" customHeight="1" hidden="1" thickTop="1">
      <c r="A31" s="78" t="s">
        <v>21</v>
      </c>
      <c r="B31" s="79" t="s">
        <v>22</v>
      </c>
      <c r="C31" s="36"/>
      <c r="D31" s="89">
        <f>SUM(D32:D39)</f>
        <v>0</v>
      </c>
      <c r="E31" s="80">
        <f>SUM(E32:E39)</f>
        <v>0</v>
      </c>
    </row>
    <row r="32" spans="1:5" s="27" customFormat="1" ht="14.25" customHeight="1" hidden="1">
      <c r="A32" s="39">
        <v>4170</v>
      </c>
      <c r="B32" s="46" t="s">
        <v>50</v>
      </c>
      <c r="C32" s="81"/>
      <c r="D32" s="42"/>
      <c r="E32" s="43"/>
    </row>
    <row r="33" spans="1:5" s="27" customFormat="1" ht="14.25" customHeight="1" hidden="1">
      <c r="A33" s="47" t="s">
        <v>35</v>
      </c>
      <c r="B33" s="51" t="s">
        <v>36</v>
      </c>
      <c r="C33" s="81"/>
      <c r="D33" s="42"/>
      <c r="E33" s="43"/>
    </row>
    <row r="34" spans="1:5" s="27" customFormat="1" ht="16.5" customHeight="1" hidden="1">
      <c r="A34" s="39">
        <v>4220</v>
      </c>
      <c r="B34" s="40" t="s">
        <v>108</v>
      </c>
      <c r="C34" s="81"/>
      <c r="D34" s="42"/>
      <c r="E34" s="43"/>
    </row>
    <row r="35" spans="1:5" s="27" customFormat="1" ht="14.25" customHeight="1" hidden="1">
      <c r="A35" s="39">
        <v>4300</v>
      </c>
      <c r="B35" s="40" t="s">
        <v>12</v>
      </c>
      <c r="C35" s="81"/>
      <c r="D35" s="42"/>
      <c r="E35" s="43"/>
    </row>
    <row r="36" spans="1:5" s="27" customFormat="1" ht="14.25" customHeight="1" hidden="1">
      <c r="A36" s="39">
        <v>4350</v>
      </c>
      <c r="B36" s="46" t="s">
        <v>49</v>
      </c>
      <c r="C36" s="81"/>
      <c r="D36" s="42"/>
      <c r="E36" s="43"/>
    </row>
    <row r="37" spans="1:5" s="27" customFormat="1" ht="17.25" customHeight="1" hidden="1" thickBot="1">
      <c r="A37" s="39">
        <v>4510</v>
      </c>
      <c r="B37" s="46" t="s">
        <v>130</v>
      </c>
      <c r="C37" s="81"/>
      <c r="D37" s="42"/>
      <c r="E37" s="43"/>
    </row>
    <row r="38" spans="1:5" s="27" customFormat="1" ht="14.25" customHeight="1" hidden="1">
      <c r="A38" s="39">
        <v>6050</v>
      </c>
      <c r="B38" s="46" t="s">
        <v>89</v>
      </c>
      <c r="C38" s="81"/>
      <c r="D38" s="42"/>
      <c r="E38" s="43"/>
    </row>
    <row r="39" spans="1:5" s="27" customFormat="1" ht="30.75" hidden="1" thickBot="1">
      <c r="A39" s="39">
        <v>6060</v>
      </c>
      <c r="B39" s="46" t="s">
        <v>26</v>
      </c>
      <c r="C39" s="81"/>
      <c r="D39" s="42"/>
      <c r="E39" s="43"/>
    </row>
    <row r="40" spans="1:5" s="33" customFormat="1" ht="30.75" customHeight="1" hidden="1" thickBot="1" thickTop="1">
      <c r="A40" s="28">
        <v>853</v>
      </c>
      <c r="B40" s="94" t="s">
        <v>116</v>
      </c>
      <c r="C40" s="114" t="s">
        <v>15</v>
      </c>
      <c r="D40" s="31">
        <f>SUM(D41)</f>
        <v>0</v>
      </c>
      <c r="E40" s="32">
        <f>SUM(E41)</f>
        <v>0</v>
      </c>
    </row>
    <row r="41" spans="1:5" s="33" customFormat="1" ht="29.25" hidden="1" thickTop="1">
      <c r="A41" s="34">
        <v>85321</v>
      </c>
      <c r="B41" s="95" t="s">
        <v>117</v>
      </c>
      <c r="C41" s="115"/>
      <c r="D41" s="89">
        <f>SUM(D42:D43)</f>
        <v>0</v>
      </c>
      <c r="E41" s="80">
        <f>SUM(E42:E43)</f>
        <v>0</v>
      </c>
    </row>
    <row r="42" spans="1:5" s="44" customFormat="1" ht="18" customHeight="1" hidden="1">
      <c r="A42" s="39">
        <v>4170</v>
      </c>
      <c r="B42" s="46" t="s">
        <v>50</v>
      </c>
      <c r="C42" s="83"/>
      <c r="D42" s="42"/>
      <c r="E42" s="43"/>
    </row>
    <row r="43" spans="1:5" s="44" customFormat="1" ht="18" customHeight="1" hidden="1" thickBot="1">
      <c r="A43" s="39">
        <v>4300</v>
      </c>
      <c r="B43" s="46" t="s">
        <v>12</v>
      </c>
      <c r="C43" s="205"/>
      <c r="D43" s="42"/>
      <c r="E43" s="43"/>
    </row>
    <row r="44" spans="1:5" s="87" customFormat="1" ht="17.25" thickBot="1" thickTop="1">
      <c r="A44" s="84"/>
      <c r="B44" s="85" t="s">
        <v>17</v>
      </c>
      <c r="C44" s="96"/>
      <c r="D44" s="93">
        <f>D11+D24+D30+D40+D20</f>
        <v>837</v>
      </c>
      <c r="E44" s="223">
        <f>E11+E24+E30+E40+E20</f>
        <v>837</v>
      </c>
    </row>
    <row r="45" spans="1:5" ht="21.75" customHeight="1" hidden="1" thickBot="1" thickTop="1">
      <c r="A45" s="60"/>
      <c r="B45" s="61" t="s">
        <v>18</v>
      </c>
      <c r="C45" s="61"/>
      <c r="D45" s="62">
        <f>E44-D44</f>
        <v>0</v>
      </c>
      <c r="E45" s="88"/>
    </row>
    <row r="46" ht="16.5" thickTop="1"/>
  </sheetData>
  <printOptions horizontalCentered="1"/>
  <pageMargins left="0" right="0" top="0.984251968503937" bottom="0.5905511811023623" header="0.5118110236220472" footer="0.5118110236220472"/>
  <pageSetup firstPageNumber="13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3" sqref="D3"/>
    </sheetView>
  </sheetViews>
  <sheetFormatPr defaultColWidth="9.33203125" defaultRowHeight="12.75"/>
  <cols>
    <col min="1" max="1" width="9.33203125" style="302" customWidth="1"/>
    <col min="2" max="2" width="42.66015625" style="302" customWidth="1"/>
    <col min="3" max="3" width="8" style="302" customWidth="1"/>
    <col min="4" max="5" width="20" style="302" customWidth="1"/>
    <col min="6" max="16384" width="11.66015625" style="302" customWidth="1"/>
  </cols>
  <sheetData>
    <row r="1" spans="4:6" ht="15.75">
      <c r="D1" s="2" t="s">
        <v>184</v>
      </c>
      <c r="E1" s="2"/>
      <c r="F1" s="303"/>
    </row>
    <row r="2" spans="1:6" ht="14.25" customHeight="1">
      <c r="A2" s="304"/>
      <c r="B2" s="305"/>
      <c r="C2" s="306"/>
      <c r="D2" s="6" t="s">
        <v>291</v>
      </c>
      <c r="E2" s="6"/>
      <c r="F2" s="303"/>
    </row>
    <row r="3" spans="1:6" ht="14.25" customHeight="1">
      <c r="A3" s="304"/>
      <c r="B3" s="305"/>
      <c r="C3" s="306"/>
      <c r="D3" s="6" t="s">
        <v>1</v>
      </c>
      <c r="E3" s="6"/>
      <c r="F3" s="303"/>
    </row>
    <row r="4" spans="1:6" ht="13.5" customHeight="1">
      <c r="A4" s="304"/>
      <c r="B4" s="305"/>
      <c r="C4" s="306"/>
      <c r="D4" s="6" t="s">
        <v>182</v>
      </c>
      <c r="E4" s="6"/>
      <c r="F4" s="303"/>
    </row>
    <row r="5" spans="1:6" ht="15" customHeight="1">
      <c r="A5" s="304"/>
      <c r="B5" s="305"/>
      <c r="C5" s="306"/>
      <c r="D5" s="307"/>
      <c r="E5" s="307"/>
      <c r="F5" s="303"/>
    </row>
    <row r="6" spans="1:6" s="313" customFormat="1" ht="101.25" customHeight="1">
      <c r="A6" s="308" t="s">
        <v>181</v>
      </c>
      <c r="B6" s="309"/>
      <c r="C6" s="310"/>
      <c r="D6" s="311"/>
      <c r="E6" s="311"/>
      <c r="F6" s="312"/>
    </row>
    <row r="7" spans="1:6" s="313" customFormat="1" ht="2.25" customHeight="1" hidden="1">
      <c r="A7" s="308"/>
      <c r="B7" s="309"/>
      <c r="C7" s="310"/>
      <c r="D7" s="311"/>
      <c r="E7" s="311"/>
      <c r="F7" s="312"/>
    </row>
    <row r="8" spans="1:6" s="313" customFormat="1" ht="16.5" customHeight="1" thickBot="1">
      <c r="A8" s="308"/>
      <c r="B8" s="309"/>
      <c r="C8" s="310"/>
      <c r="D8" s="311"/>
      <c r="E8" s="311" t="s">
        <v>2</v>
      </c>
      <c r="F8" s="312"/>
    </row>
    <row r="9" spans="1:5" s="317" customFormat="1" ht="28.5" customHeight="1">
      <c r="A9" s="314" t="s">
        <v>3</v>
      </c>
      <c r="B9" s="315" t="s">
        <v>4</v>
      </c>
      <c r="C9" s="316" t="s">
        <v>5</v>
      </c>
      <c r="D9" s="336" t="s">
        <v>7</v>
      </c>
      <c r="E9" s="336"/>
    </row>
    <row r="10" spans="1:5" s="321" customFormat="1" ht="13.5" customHeight="1">
      <c r="A10" s="318" t="s">
        <v>8</v>
      </c>
      <c r="B10" s="319"/>
      <c r="C10" s="320" t="s">
        <v>9</v>
      </c>
      <c r="D10" s="337" t="s">
        <v>11</v>
      </c>
      <c r="E10" s="338" t="s">
        <v>10</v>
      </c>
    </row>
    <row r="11" spans="1:5" s="324" customFormat="1" ht="12.75" customHeight="1" thickBot="1">
      <c r="A11" s="322">
        <v>1</v>
      </c>
      <c r="B11" s="323">
        <v>2</v>
      </c>
      <c r="C11" s="323">
        <v>3</v>
      </c>
      <c r="D11" s="323">
        <v>4</v>
      </c>
      <c r="E11" s="339">
        <v>5</v>
      </c>
    </row>
    <row r="12" spans="1:5" s="91" customFormat="1" ht="27" customHeight="1" thickBot="1" thickTop="1">
      <c r="A12" s="28">
        <v>750</v>
      </c>
      <c r="B12" s="29" t="s">
        <v>71</v>
      </c>
      <c r="C12" s="30" t="s">
        <v>107</v>
      </c>
      <c r="D12" s="183">
        <f>D13</f>
        <v>15000</v>
      </c>
      <c r="E12" s="135">
        <f>E13</f>
        <v>15000</v>
      </c>
    </row>
    <row r="13" spans="1:5" s="91" customFormat="1" ht="29.25" customHeight="1" thickTop="1">
      <c r="A13" s="78" t="s">
        <v>153</v>
      </c>
      <c r="B13" s="79" t="s">
        <v>154</v>
      </c>
      <c r="C13" s="36"/>
      <c r="D13" s="340">
        <f>SUM(D14:D15)</f>
        <v>15000</v>
      </c>
      <c r="E13" s="266">
        <f>SUM(E14:E15)</f>
        <v>15000</v>
      </c>
    </row>
    <row r="14" spans="1:5" s="327" customFormat="1" ht="20.25" customHeight="1">
      <c r="A14" s="328">
        <v>4300</v>
      </c>
      <c r="B14" s="329" t="s">
        <v>12</v>
      </c>
      <c r="C14" s="326"/>
      <c r="D14" s="341">
        <v>15000</v>
      </c>
      <c r="E14" s="267"/>
    </row>
    <row r="15" spans="1:5" s="327" customFormat="1" ht="23.25" customHeight="1" thickBot="1">
      <c r="A15" s="328">
        <v>4307</v>
      </c>
      <c r="B15" s="329" t="s">
        <v>12</v>
      </c>
      <c r="C15" s="330"/>
      <c r="D15" s="200"/>
      <c r="E15" s="152">
        <v>15000</v>
      </c>
    </row>
    <row r="16" spans="1:5" s="334" customFormat="1" ht="27" customHeight="1" thickBot="1" thickTop="1">
      <c r="A16" s="331"/>
      <c r="B16" s="332" t="s">
        <v>17</v>
      </c>
      <c r="C16" s="333"/>
      <c r="D16" s="342">
        <f>D12</f>
        <v>15000</v>
      </c>
      <c r="E16" s="343">
        <f>E12</f>
        <v>15000</v>
      </c>
    </row>
    <row r="17" s="335" customFormat="1" ht="13.5" thickTop="1"/>
    <row r="18" s="335" customFormat="1" ht="12.75"/>
    <row r="19" s="335" customFormat="1" ht="12.75"/>
    <row r="20" s="335" customFormat="1" ht="12.75"/>
    <row r="21" s="335" customFormat="1" ht="12.75"/>
    <row r="22" s="335" customFormat="1" ht="12.75"/>
    <row r="23" s="335" customFormat="1" ht="12.75"/>
    <row r="24" s="335" customFormat="1" ht="12.75"/>
    <row r="25" s="335" customFormat="1" ht="12.75"/>
  </sheetData>
  <printOptions horizontalCentered="1"/>
  <pageMargins left="0" right="0" top="0.787401574803149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Header>&amp;C
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92"/>
  <sheetViews>
    <sheetView workbookViewId="0" topLeftCell="A1">
      <selection activeCell="D3" sqref="D3"/>
    </sheetView>
  </sheetViews>
  <sheetFormatPr defaultColWidth="10.66015625" defaultRowHeight="12.75"/>
  <cols>
    <col min="1" max="1" width="4.33203125" style="375" customWidth="1"/>
    <col min="2" max="2" width="7.5" style="376" customWidth="1"/>
    <col min="3" max="3" width="61.66015625" style="375" customWidth="1"/>
    <col min="4" max="5" width="13.66015625" style="377" customWidth="1"/>
    <col min="6" max="6" width="12.66015625" style="375" customWidth="1"/>
    <col min="7" max="7" width="13.66015625" style="375" customWidth="1"/>
    <col min="8" max="8" width="16.83203125" style="375" customWidth="1"/>
    <col min="9" max="16384" width="10.66015625" style="375" customWidth="1"/>
  </cols>
  <sheetData>
    <row r="1" ht="12.75">
      <c r="D1" s="2" t="s">
        <v>185</v>
      </c>
    </row>
    <row r="2" ht="12.75">
      <c r="D2" s="6" t="s">
        <v>291</v>
      </c>
    </row>
    <row r="3" spans="2:6" s="378" customFormat="1" ht="12.75" customHeight="1">
      <c r="B3" s="379"/>
      <c r="D3" s="6" t="s">
        <v>1</v>
      </c>
      <c r="F3" s="380"/>
    </row>
    <row r="4" spans="2:4" s="378" customFormat="1" ht="12.75" customHeight="1">
      <c r="B4" s="379"/>
      <c r="D4" s="6" t="s">
        <v>224</v>
      </c>
    </row>
    <row r="5" spans="2:5" s="378" customFormat="1" ht="6.75" customHeight="1" hidden="1">
      <c r="B5" s="379"/>
      <c r="D5" s="381"/>
      <c r="E5" s="377"/>
    </row>
    <row r="6" spans="3:4" ht="16.5">
      <c r="C6" s="382" t="s">
        <v>225</v>
      </c>
      <c r="D6" s="383"/>
    </row>
    <row r="7" spans="3:4" ht="16.5">
      <c r="C7" s="384" t="s">
        <v>226</v>
      </c>
      <c r="D7" s="383"/>
    </row>
    <row r="8" spans="3:4" ht="17.25" customHeight="1">
      <c r="C8" s="384" t="s">
        <v>227</v>
      </c>
      <c r="D8" s="383"/>
    </row>
    <row r="9" spans="3:4" ht="15.75" customHeight="1">
      <c r="C9" s="384" t="s">
        <v>228</v>
      </c>
      <c r="D9" s="383"/>
    </row>
    <row r="10" spans="3:5" ht="13.5" customHeight="1" thickBot="1">
      <c r="C10" s="385"/>
      <c r="D10" s="386"/>
      <c r="E10" s="387" t="s">
        <v>2</v>
      </c>
    </row>
    <row r="11" spans="1:5" s="393" customFormat="1" ht="21" customHeight="1">
      <c r="A11" s="388" t="s">
        <v>192</v>
      </c>
      <c r="B11" s="389" t="s">
        <v>193</v>
      </c>
      <c r="C11" s="390" t="s">
        <v>194</v>
      </c>
      <c r="D11" s="391" t="s">
        <v>195</v>
      </c>
      <c r="E11" s="392"/>
    </row>
    <row r="12" spans="1:5" s="399" customFormat="1" ht="21">
      <c r="A12" s="394"/>
      <c r="B12" s="395" t="s">
        <v>196</v>
      </c>
      <c r="C12" s="396"/>
      <c r="D12" s="397" t="s">
        <v>11</v>
      </c>
      <c r="E12" s="398" t="s">
        <v>10</v>
      </c>
    </row>
    <row r="13" spans="1:5" s="404" customFormat="1" ht="9.75" customHeight="1" thickBot="1">
      <c r="A13" s="400" t="s">
        <v>197</v>
      </c>
      <c r="B13" s="401">
        <v>2</v>
      </c>
      <c r="C13" s="401">
        <v>3</v>
      </c>
      <c r="D13" s="402">
        <v>4</v>
      </c>
      <c r="E13" s="403">
        <v>5</v>
      </c>
    </row>
    <row r="14" spans="1:5" s="410" customFormat="1" ht="39.75" customHeight="1" thickBot="1" thickTop="1">
      <c r="A14" s="405" t="s">
        <v>198</v>
      </c>
      <c r="B14" s="406" t="s">
        <v>199</v>
      </c>
      <c r="C14" s="407" t="s">
        <v>200</v>
      </c>
      <c r="D14" s="408">
        <f>D15+D19+D22</f>
        <v>88000</v>
      </c>
      <c r="E14" s="409">
        <f>E15+E19+E22</f>
        <v>88000</v>
      </c>
    </row>
    <row r="15" spans="1:5" s="413" customFormat="1" ht="25.5" customHeight="1" thickTop="1">
      <c r="A15" s="411" t="s">
        <v>201</v>
      </c>
      <c r="B15" s="412" t="s">
        <v>202</v>
      </c>
      <c r="D15" s="414"/>
      <c r="E15" s="415">
        <f>SUM(E16:E18)</f>
        <v>4000</v>
      </c>
    </row>
    <row r="16" spans="1:5" s="421" customFormat="1" ht="28.5" customHeight="1">
      <c r="A16" s="416"/>
      <c r="B16" s="417" t="s">
        <v>35</v>
      </c>
      <c r="C16" s="418" t="s">
        <v>203</v>
      </c>
      <c r="D16" s="419"/>
      <c r="E16" s="420">
        <v>1300</v>
      </c>
    </row>
    <row r="17" spans="1:5" s="421" customFormat="1" ht="28.5" customHeight="1">
      <c r="A17" s="416"/>
      <c r="B17" s="417" t="s">
        <v>35</v>
      </c>
      <c r="C17" s="418" t="s">
        <v>204</v>
      </c>
      <c r="D17" s="419"/>
      <c r="E17" s="420">
        <v>2200</v>
      </c>
    </row>
    <row r="18" spans="1:5" s="421" customFormat="1" ht="28.5" customHeight="1">
      <c r="A18" s="416"/>
      <c r="B18" s="422" t="s">
        <v>205</v>
      </c>
      <c r="C18" s="423" t="s">
        <v>206</v>
      </c>
      <c r="D18" s="424"/>
      <c r="E18" s="425">
        <v>500</v>
      </c>
    </row>
    <row r="19" spans="1:5" s="430" customFormat="1" ht="31.5" customHeight="1">
      <c r="A19" s="426" t="s">
        <v>207</v>
      </c>
      <c r="B19" s="427" t="s">
        <v>208</v>
      </c>
      <c r="C19" s="427"/>
      <c r="D19" s="428">
        <f>SUM(D20:D21)</f>
        <v>4000</v>
      </c>
      <c r="E19" s="429">
        <f>SUM(E20:E21)</f>
        <v>4000</v>
      </c>
    </row>
    <row r="20" spans="1:5" s="436" customFormat="1" ht="40.5" customHeight="1">
      <c r="A20" s="431"/>
      <c r="B20" s="432" t="s">
        <v>209</v>
      </c>
      <c r="C20" s="433" t="s">
        <v>210</v>
      </c>
      <c r="D20" s="434">
        <v>4000</v>
      </c>
      <c r="E20" s="435"/>
    </row>
    <row r="21" spans="1:5" s="378" customFormat="1" ht="30.75" customHeight="1">
      <c r="A21" s="437"/>
      <c r="B21" s="432" t="s">
        <v>205</v>
      </c>
      <c r="C21" s="438" t="s">
        <v>211</v>
      </c>
      <c r="D21" s="434"/>
      <c r="E21" s="435">
        <v>4000</v>
      </c>
    </row>
    <row r="22" spans="1:5" ht="18.75" customHeight="1">
      <c r="A22" s="439" t="s">
        <v>212</v>
      </c>
      <c r="B22" s="440" t="s">
        <v>213</v>
      </c>
      <c r="C22" s="441"/>
      <c r="D22" s="442">
        <f>SUM(D23:D28)</f>
        <v>84000</v>
      </c>
      <c r="E22" s="443">
        <f>SUM(E23:E28)</f>
        <v>80000</v>
      </c>
    </row>
    <row r="23" spans="1:5" ht="27.75" customHeight="1">
      <c r="A23" s="439"/>
      <c r="B23" s="444" t="s">
        <v>209</v>
      </c>
      <c r="C23" s="418" t="s">
        <v>214</v>
      </c>
      <c r="D23" s="419">
        <v>50000</v>
      </c>
      <c r="E23" s="420" t="s">
        <v>215</v>
      </c>
    </row>
    <row r="24" spans="1:5" ht="30.75" customHeight="1">
      <c r="A24" s="439"/>
      <c r="B24" s="417" t="s">
        <v>205</v>
      </c>
      <c r="C24" s="418" t="s">
        <v>216</v>
      </c>
      <c r="D24" s="419">
        <v>24000</v>
      </c>
      <c r="E24" s="420"/>
    </row>
    <row r="25" spans="1:5" ht="28.5" customHeight="1">
      <c r="A25" s="439"/>
      <c r="B25" s="417" t="s">
        <v>205</v>
      </c>
      <c r="C25" s="418" t="s">
        <v>217</v>
      </c>
      <c r="D25" s="419"/>
      <c r="E25" s="420">
        <v>20000</v>
      </c>
    </row>
    <row r="26" spans="1:5" ht="63.75">
      <c r="A26" s="439"/>
      <c r="B26" s="417" t="s">
        <v>218</v>
      </c>
      <c r="C26" s="418" t="s">
        <v>219</v>
      </c>
      <c r="D26" s="419"/>
      <c r="E26" s="420">
        <v>50000</v>
      </c>
    </row>
    <row r="27" spans="1:5" ht="27.75" customHeight="1">
      <c r="A27" s="439"/>
      <c r="B27" s="417" t="s">
        <v>218</v>
      </c>
      <c r="C27" s="418" t="s">
        <v>220</v>
      </c>
      <c r="D27" s="419"/>
      <c r="E27" s="420">
        <v>10000</v>
      </c>
    </row>
    <row r="28" spans="1:5" ht="55.5" customHeight="1">
      <c r="A28" s="439"/>
      <c r="B28" s="417" t="s">
        <v>221</v>
      </c>
      <c r="C28" s="418" t="s">
        <v>222</v>
      </c>
      <c r="D28" s="419">
        <v>10000</v>
      </c>
      <c r="E28" s="420"/>
    </row>
    <row r="29" ht="12.75">
      <c r="A29" s="445"/>
    </row>
    <row r="30" ht="12.75">
      <c r="A30" s="445"/>
    </row>
    <row r="31" ht="12.75">
      <c r="A31" s="445"/>
    </row>
    <row r="32" ht="12.75">
      <c r="A32" s="445"/>
    </row>
    <row r="33" ht="12.75">
      <c r="A33" s="445"/>
    </row>
    <row r="34" ht="12.75">
      <c r="A34" s="445"/>
    </row>
    <row r="35" ht="12.75">
      <c r="A35" s="445"/>
    </row>
    <row r="36" ht="12.75">
      <c r="A36" s="445"/>
    </row>
    <row r="37" ht="12.75">
      <c r="A37" s="445"/>
    </row>
    <row r="38" ht="12.75">
      <c r="A38" s="445"/>
    </row>
    <row r="39" ht="12.75">
      <c r="A39" s="445"/>
    </row>
    <row r="40" ht="12.75">
      <c r="A40" s="445"/>
    </row>
    <row r="41" ht="12.75">
      <c r="A41" s="445"/>
    </row>
    <row r="42" ht="12.75">
      <c r="A42" s="445"/>
    </row>
    <row r="43" ht="12.75">
      <c r="A43" s="445"/>
    </row>
    <row r="44" ht="12.75">
      <c r="A44" s="445"/>
    </row>
    <row r="45" ht="12.75">
      <c r="A45" s="445"/>
    </row>
    <row r="46" ht="12.75">
      <c r="A46" s="445"/>
    </row>
    <row r="47" ht="12.75">
      <c r="A47" s="445"/>
    </row>
    <row r="48" ht="12.75">
      <c r="A48" s="445"/>
    </row>
    <row r="49" ht="12.75">
      <c r="A49" s="445"/>
    </row>
    <row r="50" ht="12.75">
      <c r="A50" s="445"/>
    </row>
    <row r="51" ht="12.75">
      <c r="A51" s="445"/>
    </row>
    <row r="52" ht="12.75">
      <c r="A52" s="445"/>
    </row>
    <row r="53" ht="12.75">
      <c r="A53" s="445"/>
    </row>
    <row r="54" ht="12.75">
      <c r="A54" s="445"/>
    </row>
    <row r="55" ht="12.75">
      <c r="A55" s="445"/>
    </row>
    <row r="56" ht="12.75">
      <c r="A56" s="445"/>
    </row>
    <row r="57" ht="12.75">
      <c r="A57" s="445"/>
    </row>
    <row r="58" ht="12.75">
      <c r="A58" s="445"/>
    </row>
    <row r="59" ht="12.75">
      <c r="A59" s="445"/>
    </row>
    <row r="60" ht="12.75">
      <c r="A60" s="445"/>
    </row>
    <row r="61" ht="12.75">
      <c r="A61" s="445"/>
    </row>
    <row r="62" ht="12.75">
      <c r="A62" s="445"/>
    </row>
    <row r="63" ht="12.75">
      <c r="A63" s="445"/>
    </row>
    <row r="64" ht="12.75">
      <c r="A64" s="445"/>
    </row>
    <row r="65" ht="12.75">
      <c r="A65" s="445"/>
    </row>
    <row r="66" ht="12.75">
      <c r="A66" s="445"/>
    </row>
    <row r="67" ht="12.75">
      <c r="A67" s="445"/>
    </row>
    <row r="68" ht="12.75">
      <c r="A68" s="445"/>
    </row>
    <row r="69" ht="12.75">
      <c r="A69" s="445"/>
    </row>
    <row r="70" ht="12.75">
      <c r="A70" s="445"/>
    </row>
    <row r="71" ht="12.75">
      <c r="A71" s="445"/>
    </row>
    <row r="72" ht="12.75">
      <c r="A72" s="445"/>
    </row>
    <row r="73" ht="12.75">
      <c r="A73" s="445"/>
    </row>
    <row r="74" ht="12.75">
      <c r="A74" s="445"/>
    </row>
    <row r="75" ht="12.75">
      <c r="A75" s="445"/>
    </row>
    <row r="76" ht="12.75">
      <c r="A76" s="445"/>
    </row>
    <row r="77" ht="12.75">
      <c r="A77" s="445"/>
    </row>
    <row r="78" ht="12.75">
      <c r="A78" s="445"/>
    </row>
    <row r="79" ht="12.75">
      <c r="A79" s="445"/>
    </row>
    <row r="80" ht="12.75">
      <c r="A80" s="445"/>
    </row>
    <row r="81" ht="12.75">
      <c r="A81" s="445"/>
    </row>
    <row r="82" ht="12.75">
      <c r="A82" s="445"/>
    </row>
    <row r="83" ht="12.75">
      <c r="A83" s="445"/>
    </row>
    <row r="84" ht="12.75">
      <c r="A84" s="445"/>
    </row>
    <row r="85" ht="12.75">
      <c r="A85" s="445"/>
    </row>
    <row r="86" ht="12.75">
      <c r="A86" s="445"/>
    </row>
    <row r="87" ht="12.75">
      <c r="A87" s="445"/>
    </row>
    <row r="88" ht="12.75">
      <c r="A88" s="445"/>
    </row>
    <row r="89" ht="12.75">
      <c r="A89" s="445"/>
    </row>
    <row r="90" ht="12.75">
      <c r="A90" s="445"/>
    </row>
    <row r="91" ht="12.75">
      <c r="A91" s="445"/>
    </row>
    <row r="92" ht="12.75">
      <c r="A92" s="445"/>
    </row>
    <row r="93" ht="12.75">
      <c r="A93" s="445"/>
    </row>
    <row r="94" ht="12.75">
      <c r="A94" s="445"/>
    </row>
    <row r="95" ht="12.75">
      <c r="A95" s="445"/>
    </row>
    <row r="96" ht="12.75">
      <c r="A96" s="445"/>
    </row>
    <row r="97" ht="12.75">
      <c r="A97" s="445"/>
    </row>
    <row r="98" ht="12.75">
      <c r="A98" s="445"/>
    </row>
    <row r="99" ht="12.75">
      <c r="A99" s="445"/>
    </row>
    <row r="100" ht="12.75">
      <c r="A100" s="445"/>
    </row>
    <row r="101" ht="12.75">
      <c r="A101" s="445"/>
    </row>
    <row r="102" ht="12.75">
      <c r="A102" s="445"/>
    </row>
    <row r="103" ht="12.75">
      <c r="A103" s="445"/>
    </row>
    <row r="104" ht="12.75">
      <c r="A104" s="445"/>
    </row>
    <row r="105" ht="12.75">
      <c r="A105" s="445"/>
    </row>
    <row r="106" ht="12.75">
      <c r="A106" s="445"/>
    </row>
    <row r="107" ht="12.75">
      <c r="A107" s="445"/>
    </row>
    <row r="108" ht="12.75">
      <c r="A108" s="445"/>
    </row>
    <row r="109" ht="12.75">
      <c r="A109" s="445"/>
    </row>
    <row r="110" ht="12.75">
      <c r="A110" s="445"/>
    </row>
    <row r="111" ht="12.75">
      <c r="A111" s="445"/>
    </row>
    <row r="112" ht="12.75">
      <c r="A112" s="445"/>
    </row>
    <row r="113" ht="12.75">
      <c r="A113" s="445"/>
    </row>
    <row r="114" ht="12.75">
      <c r="A114" s="445"/>
    </row>
    <row r="115" ht="12.75">
      <c r="A115" s="445"/>
    </row>
    <row r="116" ht="12.75">
      <c r="A116" s="445"/>
    </row>
    <row r="117" ht="12.75">
      <c r="A117" s="445"/>
    </row>
    <row r="118" ht="12.75">
      <c r="A118" s="445"/>
    </row>
    <row r="119" ht="12.75">
      <c r="A119" s="445"/>
    </row>
    <row r="120" ht="12.75">
      <c r="A120" s="445"/>
    </row>
    <row r="121" ht="12.75">
      <c r="A121" s="445"/>
    </row>
    <row r="122" ht="12.75">
      <c r="A122" s="445"/>
    </row>
    <row r="123" ht="12.75">
      <c r="A123" s="445"/>
    </row>
    <row r="124" ht="12.75">
      <c r="A124" s="445"/>
    </row>
    <row r="125" ht="12.75">
      <c r="A125" s="445"/>
    </row>
    <row r="126" ht="12.75">
      <c r="A126" s="445"/>
    </row>
    <row r="127" ht="12.75">
      <c r="A127" s="445"/>
    </row>
    <row r="128" ht="12.75">
      <c r="A128" s="445"/>
    </row>
    <row r="129" ht="12.75">
      <c r="A129" s="445"/>
    </row>
    <row r="130" ht="12.75">
      <c r="A130" s="445"/>
    </row>
    <row r="131" ht="12.75">
      <c r="A131" s="445"/>
    </row>
    <row r="132" ht="12.75">
      <c r="A132" s="445"/>
    </row>
    <row r="133" ht="12.75">
      <c r="A133" s="445"/>
    </row>
    <row r="134" ht="12.75">
      <c r="A134" s="445"/>
    </row>
    <row r="135" ht="12.75">
      <c r="A135" s="445"/>
    </row>
    <row r="136" ht="12.75">
      <c r="A136" s="445"/>
    </row>
    <row r="137" ht="12.75">
      <c r="A137" s="445"/>
    </row>
    <row r="138" ht="12.75">
      <c r="A138" s="445"/>
    </row>
    <row r="139" ht="12.75">
      <c r="A139" s="445"/>
    </row>
    <row r="140" ht="12.75">
      <c r="A140" s="445"/>
    </row>
    <row r="141" ht="12.75">
      <c r="A141" s="445"/>
    </row>
    <row r="142" ht="12.75">
      <c r="A142" s="445"/>
    </row>
    <row r="143" ht="12.75">
      <c r="A143" s="445"/>
    </row>
    <row r="144" ht="12.75">
      <c r="A144" s="445"/>
    </row>
    <row r="145" ht="12.75">
      <c r="A145" s="445"/>
    </row>
    <row r="146" ht="12.75">
      <c r="A146" s="445"/>
    </row>
    <row r="147" ht="12.75">
      <c r="A147" s="445"/>
    </row>
    <row r="148" ht="12.75">
      <c r="A148" s="445"/>
    </row>
    <row r="149" ht="12.75">
      <c r="A149" s="445"/>
    </row>
    <row r="150" ht="12.75">
      <c r="A150" s="445"/>
    </row>
    <row r="151" ht="12.75">
      <c r="A151" s="445"/>
    </row>
    <row r="152" ht="12.75">
      <c r="A152" s="445"/>
    </row>
    <row r="153" ht="12.75">
      <c r="A153" s="445"/>
    </row>
    <row r="154" ht="12.75">
      <c r="A154" s="445"/>
    </row>
    <row r="155" ht="12.75">
      <c r="A155" s="445"/>
    </row>
    <row r="156" ht="12.75">
      <c r="A156" s="445"/>
    </row>
    <row r="157" ht="12.75">
      <c r="A157" s="445"/>
    </row>
    <row r="158" ht="12.75">
      <c r="A158" s="445"/>
    </row>
    <row r="159" ht="12.75">
      <c r="A159" s="445"/>
    </row>
    <row r="160" ht="12.75">
      <c r="A160" s="445"/>
    </row>
    <row r="161" ht="12.75">
      <c r="A161" s="445"/>
    </row>
    <row r="162" ht="12.75">
      <c r="A162" s="445"/>
    </row>
    <row r="163" ht="12.75">
      <c r="A163" s="445"/>
    </row>
    <row r="164" ht="12.75">
      <c r="A164" s="445"/>
    </row>
    <row r="165" ht="12.75">
      <c r="A165" s="445"/>
    </row>
    <row r="166" ht="12.75">
      <c r="A166" s="445"/>
    </row>
    <row r="167" ht="12.75">
      <c r="A167" s="445"/>
    </row>
    <row r="168" ht="12.75">
      <c r="A168" s="445"/>
    </row>
    <row r="169" ht="12.75">
      <c r="A169" s="445"/>
    </row>
    <row r="170" ht="12.75">
      <c r="A170" s="445"/>
    </row>
    <row r="171" ht="12.75">
      <c r="A171" s="445"/>
    </row>
    <row r="172" ht="12.75">
      <c r="A172" s="445"/>
    </row>
    <row r="173" ht="12.75">
      <c r="A173" s="445"/>
    </row>
    <row r="174" ht="12.75">
      <c r="A174" s="445"/>
    </row>
    <row r="175" ht="12.75">
      <c r="A175" s="445"/>
    </row>
    <row r="176" ht="12.75">
      <c r="A176" s="445"/>
    </row>
    <row r="177" ht="12.75">
      <c r="A177" s="445"/>
    </row>
    <row r="178" ht="12.75">
      <c r="A178" s="445"/>
    </row>
    <row r="179" ht="12.75">
      <c r="A179" s="445"/>
    </row>
    <row r="180" ht="12.75">
      <c r="A180" s="445"/>
    </row>
    <row r="181" ht="12.75">
      <c r="A181" s="445"/>
    </row>
    <row r="182" ht="12.75">
      <c r="A182" s="445"/>
    </row>
    <row r="183" ht="12.75">
      <c r="A183" s="445"/>
    </row>
    <row r="184" ht="12.75">
      <c r="A184" s="445"/>
    </row>
    <row r="185" ht="12.75">
      <c r="A185" s="445"/>
    </row>
    <row r="186" ht="12.75">
      <c r="A186" s="445"/>
    </row>
    <row r="187" ht="12.75">
      <c r="A187" s="445"/>
    </row>
    <row r="188" ht="12.75">
      <c r="A188" s="445"/>
    </row>
    <row r="189" ht="12.75">
      <c r="A189" s="445"/>
    </row>
    <row r="190" ht="12.75">
      <c r="A190" s="445"/>
    </row>
    <row r="191" ht="12.75">
      <c r="A191" s="445"/>
    </row>
    <row r="192" ht="12.75">
      <c r="A192" s="445"/>
    </row>
    <row r="193" ht="12.75">
      <c r="A193" s="445"/>
    </row>
    <row r="194" ht="12.75">
      <c r="A194" s="445"/>
    </row>
    <row r="195" ht="12.75">
      <c r="A195" s="445"/>
    </row>
    <row r="196" ht="12.75">
      <c r="A196" s="445"/>
    </row>
    <row r="197" ht="12.75">
      <c r="A197" s="445"/>
    </row>
    <row r="198" ht="12.75">
      <c r="A198" s="445"/>
    </row>
    <row r="199" ht="12.75">
      <c r="A199" s="445"/>
    </row>
    <row r="200" ht="12.75">
      <c r="A200" s="445"/>
    </row>
    <row r="201" ht="12.75">
      <c r="A201" s="445"/>
    </row>
    <row r="202" ht="12.75">
      <c r="A202" s="445"/>
    </row>
    <row r="203" ht="12.75">
      <c r="A203" s="445"/>
    </row>
    <row r="204" ht="12.75">
      <c r="A204" s="445"/>
    </row>
    <row r="205" ht="12.75">
      <c r="A205" s="445"/>
    </row>
    <row r="206" ht="12.75">
      <c r="A206" s="445"/>
    </row>
    <row r="207" ht="12.75">
      <c r="A207" s="445"/>
    </row>
    <row r="208" ht="12.75">
      <c r="A208" s="445"/>
    </row>
    <row r="209" ht="12.75">
      <c r="A209" s="445"/>
    </row>
    <row r="210" ht="12.75">
      <c r="A210" s="445"/>
    </row>
    <row r="211" ht="12.75">
      <c r="A211" s="445"/>
    </row>
    <row r="212" ht="12.75">
      <c r="A212" s="445"/>
    </row>
    <row r="213" ht="12.75">
      <c r="A213" s="445"/>
    </row>
    <row r="214" ht="12.75">
      <c r="A214" s="445"/>
    </row>
    <row r="215" ht="12.75">
      <c r="A215" s="445"/>
    </row>
    <row r="216" ht="12.75">
      <c r="A216" s="445"/>
    </row>
    <row r="217" ht="12.75">
      <c r="A217" s="445"/>
    </row>
    <row r="218" ht="12.75">
      <c r="A218" s="445"/>
    </row>
    <row r="219" ht="12.75">
      <c r="A219" s="445"/>
    </row>
    <row r="220" ht="12.75">
      <c r="A220" s="445"/>
    </row>
    <row r="221" ht="12.75">
      <c r="A221" s="445"/>
    </row>
    <row r="222" ht="12.75">
      <c r="A222" s="445"/>
    </row>
    <row r="223" ht="12.75">
      <c r="A223" s="445"/>
    </row>
    <row r="224" ht="12.75">
      <c r="A224" s="445"/>
    </row>
    <row r="225" ht="12.75">
      <c r="A225" s="445"/>
    </row>
    <row r="226" ht="12.75">
      <c r="A226" s="445"/>
    </row>
    <row r="227" ht="12.75">
      <c r="A227" s="445"/>
    </row>
    <row r="228" ht="12.75">
      <c r="A228" s="445"/>
    </row>
    <row r="229" ht="12.75">
      <c r="A229" s="445"/>
    </row>
    <row r="230" ht="12.75">
      <c r="A230" s="445"/>
    </row>
    <row r="231" ht="12.75">
      <c r="A231" s="445"/>
    </row>
    <row r="232" ht="12.75">
      <c r="A232" s="445"/>
    </row>
    <row r="233" ht="12.75">
      <c r="A233" s="445"/>
    </row>
    <row r="234" ht="12.75">
      <c r="A234" s="445"/>
    </row>
    <row r="235" ht="12.75">
      <c r="A235" s="445"/>
    </row>
    <row r="236" ht="12.75">
      <c r="A236" s="445"/>
    </row>
    <row r="237" ht="12.75">
      <c r="A237" s="445"/>
    </row>
    <row r="238" ht="12.75">
      <c r="A238" s="445"/>
    </row>
    <row r="239" ht="12.75">
      <c r="A239" s="445"/>
    </row>
    <row r="240" ht="12.75">
      <c r="A240" s="445"/>
    </row>
    <row r="241" ht="12.75">
      <c r="A241" s="445"/>
    </row>
    <row r="242" ht="12.75">
      <c r="A242" s="445"/>
    </row>
    <row r="243" ht="12.75">
      <c r="A243" s="445"/>
    </row>
    <row r="244" ht="12.75">
      <c r="A244" s="445"/>
    </row>
    <row r="245" ht="12.75">
      <c r="A245" s="445"/>
    </row>
    <row r="246" ht="12.75">
      <c r="A246" s="445"/>
    </row>
    <row r="247" ht="12.75">
      <c r="A247" s="445"/>
    </row>
    <row r="248" ht="12.75">
      <c r="A248" s="445"/>
    </row>
    <row r="249" ht="12.75">
      <c r="A249" s="445"/>
    </row>
    <row r="250" ht="12.75">
      <c r="A250" s="445"/>
    </row>
    <row r="251" ht="12.75">
      <c r="A251" s="445"/>
    </row>
    <row r="252" ht="12.75">
      <c r="A252" s="445"/>
    </row>
    <row r="253" ht="12.75">
      <c r="A253" s="445"/>
    </row>
    <row r="254" ht="12.75">
      <c r="A254" s="445"/>
    </row>
    <row r="255" ht="12.75">
      <c r="A255" s="445"/>
    </row>
    <row r="256" ht="12.75">
      <c r="A256" s="445"/>
    </row>
    <row r="257" ht="12.75">
      <c r="A257" s="445"/>
    </row>
    <row r="258" ht="12.75">
      <c r="A258" s="445"/>
    </row>
    <row r="259" ht="12.75">
      <c r="A259" s="445"/>
    </row>
    <row r="260" ht="12.75">
      <c r="A260" s="445"/>
    </row>
    <row r="261" ht="12.75">
      <c r="A261" s="445"/>
    </row>
    <row r="262" ht="12.75">
      <c r="A262" s="445"/>
    </row>
    <row r="263" ht="12.75">
      <c r="A263" s="445"/>
    </row>
    <row r="264" ht="12.75">
      <c r="A264" s="445"/>
    </row>
    <row r="265" ht="12.75">
      <c r="A265" s="445"/>
    </row>
    <row r="266" ht="12.75">
      <c r="A266" s="445"/>
    </row>
    <row r="267" ht="12.75">
      <c r="A267" s="445"/>
    </row>
    <row r="268" ht="12.75">
      <c r="A268" s="445"/>
    </row>
    <row r="269" ht="12.75">
      <c r="A269" s="445"/>
    </row>
    <row r="270" ht="12.75">
      <c r="A270" s="445"/>
    </row>
    <row r="271" ht="12.75">
      <c r="A271" s="445"/>
    </row>
    <row r="272" ht="12.75">
      <c r="A272" s="445"/>
    </row>
    <row r="273" ht="12.75">
      <c r="A273" s="445"/>
    </row>
    <row r="274" ht="12.75">
      <c r="A274" s="445"/>
    </row>
    <row r="275" ht="12.75">
      <c r="A275" s="445"/>
    </row>
    <row r="276" ht="12.75">
      <c r="A276" s="445"/>
    </row>
    <row r="277" ht="12.75">
      <c r="A277" s="445"/>
    </row>
    <row r="278" ht="12.75">
      <c r="A278" s="445"/>
    </row>
    <row r="279" ht="12.75">
      <c r="A279" s="445"/>
    </row>
    <row r="280" ht="12.75">
      <c r="A280" s="445"/>
    </row>
    <row r="281" ht="12.75">
      <c r="A281" s="445"/>
    </row>
    <row r="282" ht="12.75">
      <c r="A282" s="445"/>
    </row>
    <row r="283" ht="12.75">
      <c r="A283" s="445"/>
    </row>
    <row r="284" ht="12.75">
      <c r="A284" s="445"/>
    </row>
    <row r="285" ht="12.75">
      <c r="A285" s="445"/>
    </row>
    <row r="286" ht="12.75">
      <c r="A286" s="445"/>
    </row>
    <row r="287" ht="12.75">
      <c r="A287" s="445"/>
    </row>
    <row r="288" ht="12.75">
      <c r="A288" s="445"/>
    </row>
    <row r="289" ht="12.75">
      <c r="A289" s="445"/>
    </row>
    <row r="290" ht="12.75">
      <c r="A290" s="445"/>
    </row>
    <row r="291" ht="12.75">
      <c r="A291" s="445"/>
    </row>
    <row r="292" ht="12.75">
      <c r="A292" s="445"/>
    </row>
    <row r="293" ht="12.75">
      <c r="A293" s="445"/>
    </row>
    <row r="294" ht="12.75">
      <c r="A294" s="445"/>
    </row>
    <row r="295" ht="12.75">
      <c r="A295" s="445"/>
    </row>
    <row r="296" ht="12.75">
      <c r="A296" s="445"/>
    </row>
    <row r="297" ht="12.75">
      <c r="A297" s="445"/>
    </row>
    <row r="298" ht="12.75">
      <c r="A298" s="445"/>
    </row>
    <row r="299" ht="12.75">
      <c r="A299" s="445"/>
    </row>
    <row r="300" ht="12.75">
      <c r="A300" s="445"/>
    </row>
    <row r="301" ht="12.75">
      <c r="A301" s="445"/>
    </row>
    <row r="302" ht="12.75">
      <c r="A302" s="445"/>
    </row>
    <row r="303" ht="12.75">
      <c r="A303" s="445"/>
    </row>
    <row r="304" ht="12.75">
      <c r="A304" s="445"/>
    </row>
    <row r="305" ht="12.75">
      <c r="A305" s="445"/>
    </row>
    <row r="306" ht="12.75">
      <c r="A306" s="445"/>
    </row>
    <row r="307" ht="12.75">
      <c r="A307" s="445"/>
    </row>
    <row r="308" ht="12.75">
      <c r="A308" s="445"/>
    </row>
    <row r="309" ht="12.75">
      <c r="A309" s="445"/>
    </row>
    <row r="310" ht="12.75">
      <c r="A310" s="445"/>
    </row>
    <row r="311" ht="12.75">
      <c r="A311" s="445"/>
    </row>
    <row r="312" ht="12.75">
      <c r="A312" s="445"/>
    </row>
    <row r="313" ht="12.75">
      <c r="A313" s="445"/>
    </row>
    <row r="314" ht="12.75">
      <c r="A314" s="445"/>
    </row>
    <row r="315" ht="12.75">
      <c r="A315" s="445"/>
    </row>
    <row r="316" ht="12.75">
      <c r="A316" s="445"/>
    </row>
    <row r="317" ht="12.75">
      <c r="A317" s="445"/>
    </row>
    <row r="318" ht="12.75">
      <c r="A318" s="445"/>
    </row>
    <row r="319" ht="12.75">
      <c r="A319" s="445"/>
    </row>
    <row r="320" ht="12.75">
      <c r="A320" s="445"/>
    </row>
    <row r="321" ht="12.75">
      <c r="A321" s="445"/>
    </row>
    <row r="322" ht="12.75">
      <c r="A322" s="445"/>
    </row>
    <row r="323" ht="12.75">
      <c r="A323" s="445"/>
    </row>
    <row r="324" ht="12.75">
      <c r="A324" s="445"/>
    </row>
    <row r="325" ht="12.75">
      <c r="A325" s="445"/>
    </row>
    <row r="326" ht="12.75">
      <c r="A326" s="445"/>
    </row>
    <row r="327" ht="12.75">
      <c r="A327" s="445"/>
    </row>
    <row r="328" ht="12.75">
      <c r="A328" s="445"/>
    </row>
    <row r="329" ht="12.75">
      <c r="A329" s="445"/>
    </row>
    <row r="330" ht="12.75">
      <c r="A330" s="445"/>
    </row>
    <row r="331" ht="12.75">
      <c r="A331" s="445"/>
    </row>
    <row r="332" ht="12.75">
      <c r="A332" s="445"/>
    </row>
    <row r="333" ht="12.75">
      <c r="A333" s="445"/>
    </row>
    <row r="334" ht="12.75">
      <c r="A334" s="445"/>
    </row>
    <row r="335" ht="12.75">
      <c r="A335" s="445"/>
    </row>
    <row r="336" ht="12.75">
      <c r="A336" s="445"/>
    </row>
    <row r="337" ht="12.75">
      <c r="A337" s="445"/>
    </row>
    <row r="338" ht="12.75">
      <c r="A338" s="445"/>
    </row>
    <row r="339" ht="12.75">
      <c r="A339" s="445"/>
    </row>
    <row r="340" ht="12.75">
      <c r="A340" s="445"/>
    </row>
    <row r="341" ht="12.75">
      <c r="A341" s="445"/>
    </row>
    <row r="342" ht="12.75">
      <c r="A342" s="445"/>
    </row>
    <row r="343" ht="12.75">
      <c r="A343" s="445"/>
    </row>
    <row r="344" ht="12.75">
      <c r="A344" s="445"/>
    </row>
    <row r="345" ht="12.75">
      <c r="A345" s="445"/>
    </row>
    <row r="346" ht="12.75">
      <c r="A346" s="445"/>
    </row>
    <row r="347" ht="12.75">
      <c r="A347" s="445"/>
    </row>
    <row r="348" ht="12.75">
      <c r="A348" s="445"/>
    </row>
    <row r="349" ht="12.75">
      <c r="A349" s="445"/>
    </row>
    <row r="350" ht="12.75">
      <c r="A350" s="445"/>
    </row>
    <row r="351" ht="12.75">
      <c r="A351" s="445"/>
    </row>
    <row r="352" ht="12.75">
      <c r="A352" s="445"/>
    </row>
    <row r="353" ht="12.75">
      <c r="A353" s="445"/>
    </row>
    <row r="354" ht="12.75">
      <c r="A354" s="445"/>
    </row>
    <row r="355" ht="12.75">
      <c r="A355" s="445"/>
    </row>
    <row r="356" ht="12.75">
      <c r="A356" s="445"/>
    </row>
    <row r="357" ht="12.75">
      <c r="A357" s="445"/>
    </row>
    <row r="358" ht="12.75">
      <c r="A358" s="445"/>
    </row>
    <row r="359" ht="12.75">
      <c r="A359" s="445"/>
    </row>
    <row r="360" ht="12.75">
      <c r="A360" s="445"/>
    </row>
    <row r="361" ht="12.75">
      <c r="A361" s="445"/>
    </row>
    <row r="362" ht="12.75">
      <c r="A362" s="445"/>
    </row>
    <row r="363" ht="12.75">
      <c r="A363" s="445"/>
    </row>
    <row r="364" ht="12.75">
      <c r="A364" s="445"/>
    </row>
    <row r="365" ht="12.75">
      <c r="A365" s="445"/>
    </row>
    <row r="366" ht="12.75">
      <c r="A366" s="445"/>
    </row>
    <row r="367" ht="12.75">
      <c r="A367" s="445"/>
    </row>
    <row r="368" ht="12.75">
      <c r="A368" s="445"/>
    </row>
    <row r="369" ht="12.75">
      <c r="A369" s="445"/>
    </row>
    <row r="370" ht="12.75">
      <c r="A370" s="445"/>
    </row>
    <row r="371" ht="12.75">
      <c r="A371" s="445"/>
    </row>
    <row r="372" ht="12.75">
      <c r="A372" s="445"/>
    </row>
    <row r="373" ht="12.75">
      <c r="A373" s="445"/>
    </row>
    <row r="374" ht="12.75">
      <c r="A374" s="445"/>
    </row>
    <row r="375" ht="12.75">
      <c r="A375" s="445"/>
    </row>
    <row r="376" ht="12.75">
      <c r="A376" s="445"/>
    </row>
    <row r="377" ht="12.75">
      <c r="A377" s="445"/>
    </row>
    <row r="378" ht="12.75">
      <c r="A378" s="445"/>
    </row>
    <row r="379" ht="12.75">
      <c r="A379" s="445"/>
    </row>
    <row r="380" ht="12.75">
      <c r="A380" s="445"/>
    </row>
    <row r="381" ht="12.75">
      <c r="A381" s="445"/>
    </row>
    <row r="382" ht="12.75">
      <c r="A382" s="445"/>
    </row>
    <row r="383" ht="12.75">
      <c r="A383" s="445"/>
    </row>
    <row r="384" ht="12.75">
      <c r="A384" s="445"/>
    </row>
    <row r="385" ht="12.75">
      <c r="A385" s="445"/>
    </row>
    <row r="386" ht="12.75">
      <c r="A386" s="445"/>
    </row>
    <row r="387" ht="12.75">
      <c r="A387" s="445"/>
    </row>
    <row r="388" ht="12.75">
      <c r="A388" s="445"/>
    </row>
    <row r="389" ht="12.75">
      <c r="A389" s="445"/>
    </row>
    <row r="390" ht="12.75">
      <c r="A390" s="445"/>
    </row>
    <row r="391" ht="12.75">
      <c r="A391" s="445"/>
    </row>
    <row r="392" ht="12.75">
      <c r="A392" s="445"/>
    </row>
    <row r="393" ht="12.75">
      <c r="A393" s="445"/>
    </row>
    <row r="394" ht="12.75">
      <c r="A394" s="445"/>
    </row>
    <row r="395" ht="12.75">
      <c r="A395" s="445"/>
    </row>
    <row r="396" ht="12.75">
      <c r="A396" s="445"/>
    </row>
    <row r="397" ht="12.75">
      <c r="A397" s="445"/>
    </row>
    <row r="398" ht="12.75">
      <c r="A398" s="445"/>
    </row>
    <row r="399" ht="12.75">
      <c r="A399" s="445"/>
    </row>
    <row r="400" ht="12.75">
      <c r="A400" s="445"/>
    </row>
    <row r="401" ht="12.75">
      <c r="A401" s="445"/>
    </row>
    <row r="402" ht="12.75">
      <c r="A402" s="445"/>
    </row>
    <row r="403" ht="12.75">
      <c r="A403" s="445"/>
    </row>
    <row r="404" ht="12.75">
      <c r="A404" s="445"/>
    </row>
    <row r="405" ht="12.75">
      <c r="A405" s="445"/>
    </row>
    <row r="406" ht="12.75">
      <c r="A406" s="445"/>
    </row>
    <row r="407" ht="12.75">
      <c r="A407" s="445"/>
    </row>
    <row r="408" ht="12.75">
      <c r="A408" s="445"/>
    </row>
    <row r="409" ht="12.75">
      <c r="A409" s="445"/>
    </row>
    <row r="410" ht="12.75">
      <c r="A410" s="445"/>
    </row>
    <row r="411" ht="12.75">
      <c r="A411" s="445"/>
    </row>
    <row r="412" ht="12.75">
      <c r="A412" s="445"/>
    </row>
    <row r="413" ht="12.75">
      <c r="A413" s="445"/>
    </row>
    <row r="414" ht="12.75">
      <c r="A414" s="445"/>
    </row>
    <row r="415" ht="12.75">
      <c r="A415" s="445"/>
    </row>
    <row r="416" ht="12.75">
      <c r="A416" s="445"/>
    </row>
    <row r="417" ht="12.75">
      <c r="A417" s="445"/>
    </row>
    <row r="418" ht="12.75">
      <c r="A418" s="445"/>
    </row>
    <row r="419" ht="12.75">
      <c r="A419" s="445"/>
    </row>
    <row r="420" ht="12.75">
      <c r="A420" s="445"/>
    </row>
    <row r="421" ht="12.75">
      <c r="A421" s="445"/>
    </row>
    <row r="422" ht="12.75">
      <c r="A422" s="445"/>
    </row>
    <row r="423" ht="12.75">
      <c r="A423" s="445"/>
    </row>
    <row r="424" ht="12.75">
      <c r="A424" s="445"/>
    </row>
    <row r="425" ht="12.75">
      <c r="A425" s="445"/>
    </row>
    <row r="426" ht="12.75">
      <c r="A426" s="445"/>
    </row>
    <row r="427" ht="12.75">
      <c r="A427" s="445"/>
    </row>
    <row r="428" ht="12.75">
      <c r="A428" s="445"/>
    </row>
    <row r="429" ht="12.75">
      <c r="A429" s="445"/>
    </row>
    <row r="430" ht="12.75">
      <c r="A430" s="445"/>
    </row>
    <row r="431" ht="12.75">
      <c r="A431" s="445"/>
    </row>
    <row r="432" ht="12.75">
      <c r="A432" s="445"/>
    </row>
    <row r="433" ht="12.75">
      <c r="A433" s="445"/>
    </row>
    <row r="434" ht="12.75">
      <c r="A434" s="445"/>
    </row>
    <row r="435" ht="12.75">
      <c r="A435" s="445"/>
    </row>
    <row r="436" ht="12.75">
      <c r="A436" s="445"/>
    </row>
    <row r="437" ht="12.75">
      <c r="A437" s="445"/>
    </row>
    <row r="438" ht="12.75">
      <c r="A438" s="445"/>
    </row>
    <row r="439" ht="12.75">
      <c r="A439" s="445"/>
    </row>
    <row r="440" ht="12.75">
      <c r="A440" s="445"/>
    </row>
    <row r="441" ht="12.75">
      <c r="A441" s="445"/>
    </row>
    <row r="442" ht="12.75">
      <c r="A442" s="445"/>
    </row>
    <row r="443" ht="12.75">
      <c r="A443" s="445"/>
    </row>
    <row r="444" ht="12.75">
      <c r="A444" s="445"/>
    </row>
    <row r="445" ht="12.75">
      <c r="A445" s="445"/>
    </row>
    <row r="446" ht="12.75">
      <c r="A446" s="445"/>
    </row>
    <row r="447" ht="12.75">
      <c r="A447" s="445"/>
    </row>
    <row r="448" ht="12.75">
      <c r="A448" s="445"/>
    </row>
    <row r="449" ht="12.75">
      <c r="A449" s="445"/>
    </row>
    <row r="450" ht="12.75">
      <c r="A450" s="445"/>
    </row>
    <row r="451" ht="12.75">
      <c r="A451" s="445"/>
    </row>
    <row r="452" ht="12.75">
      <c r="A452" s="445"/>
    </row>
    <row r="453" ht="12.75">
      <c r="A453" s="445"/>
    </row>
    <row r="454" ht="12.75">
      <c r="A454" s="445"/>
    </row>
    <row r="455" ht="12.75">
      <c r="A455" s="445"/>
    </row>
    <row r="456" ht="12.75">
      <c r="A456" s="445"/>
    </row>
    <row r="457" ht="12.75">
      <c r="A457" s="445"/>
    </row>
    <row r="458" ht="12.75">
      <c r="A458" s="445"/>
    </row>
    <row r="459" ht="12.75">
      <c r="A459" s="445"/>
    </row>
    <row r="460" ht="12.75">
      <c r="A460" s="445"/>
    </row>
    <row r="461" ht="12.75">
      <c r="A461" s="445"/>
    </row>
    <row r="462" ht="12.75">
      <c r="A462" s="445"/>
    </row>
    <row r="463" ht="12.75">
      <c r="A463" s="445"/>
    </row>
    <row r="464" ht="12.75">
      <c r="A464" s="445"/>
    </row>
    <row r="465" ht="12.75">
      <c r="A465" s="445"/>
    </row>
    <row r="466" ht="12.75">
      <c r="A466" s="445"/>
    </row>
    <row r="467" ht="12.75">
      <c r="A467" s="445"/>
    </row>
    <row r="468" ht="12.75">
      <c r="A468" s="445"/>
    </row>
    <row r="469" ht="12.75">
      <c r="A469" s="445"/>
    </row>
    <row r="470" ht="12.75">
      <c r="A470" s="445"/>
    </row>
    <row r="471" ht="12.75">
      <c r="A471" s="445"/>
    </row>
    <row r="472" ht="12.75">
      <c r="A472" s="445"/>
    </row>
    <row r="473" ht="12.75">
      <c r="A473" s="445"/>
    </row>
    <row r="474" ht="12.75">
      <c r="A474" s="445"/>
    </row>
    <row r="475" ht="12.75">
      <c r="A475" s="445"/>
    </row>
    <row r="476" ht="12.75">
      <c r="A476" s="445"/>
    </row>
    <row r="477" ht="12.75">
      <c r="A477" s="445"/>
    </row>
    <row r="478" ht="12.75">
      <c r="A478" s="445"/>
    </row>
    <row r="479" ht="12.75">
      <c r="A479" s="445"/>
    </row>
    <row r="480" ht="12.75">
      <c r="A480" s="445"/>
    </row>
    <row r="481" ht="12.75">
      <c r="A481" s="445"/>
    </row>
    <row r="482" ht="12.75">
      <c r="A482" s="445"/>
    </row>
    <row r="483" ht="12.75">
      <c r="A483" s="445"/>
    </row>
    <row r="484" ht="12.75">
      <c r="A484" s="445"/>
    </row>
    <row r="485" ht="12.75">
      <c r="A485" s="445"/>
    </row>
    <row r="486" ht="12.75">
      <c r="A486" s="445"/>
    </row>
    <row r="487" ht="12.75">
      <c r="A487" s="445"/>
    </row>
    <row r="488" ht="12.75">
      <c r="A488" s="445"/>
    </row>
    <row r="489" ht="12.75">
      <c r="A489" s="445"/>
    </row>
    <row r="490" ht="12.75">
      <c r="A490" s="445"/>
    </row>
    <row r="491" ht="12.75">
      <c r="A491" s="445"/>
    </row>
    <row r="492" ht="12.75">
      <c r="A492" s="445"/>
    </row>
    <row r="493" ht="12.75">
      <c r="A493" s="445"/>
    </row>
    <row r="494" ht="12.75">
      <c r="A494" s="445"/>
    </row>
    <row r="495" ht="12.75">
      <c r="A495" s="445"/>
    </row>
    <row r="496" ht="12.75">
      <c r="A496" s="445"/>
    </row>
    <row r="497" ht="12.75">
      <c r="A497" s="445"/>
    </row>
    <row r="498" ht="12.75">
      <c r="A498" s="445"/>
    </row>
    <row r="499" ht="12.75">
      <c r="A499" s="445"/>
    </row>
    <row r="500" ht="12.75">
      <c r="A500" s="445"/>
    </row>
    <row r="501" ht="12.75">
      <c r="A501" s="445"/>
    </row>
    <row r="502" ht="12.75">
      <c r="A502" s="445"/>
    </row>
    <row r="503" ht="12.75">
      <c r="A503" s="445"/>
    </row>
    <row r="504" ht="12.75">
      <c r="A504" s="445"/>
    </row>
    <row r="505" ht="12.75">
      <c r="A505" s="445"/>
    </row>
    <row r="506" ht="12.75">
      <c r="A506" s="445"/>
    </row>
    <row r="507" ht="12.75">
      <c r="A507" s="445"/>
    </row>
    <row r="508" ht="12.75">
      <c r="A508" s="445"/>
    </row>
    <row r="509" ht="12.75">
      <c r="A509" s="445"/>
    </row>
    <row r="510" ht="12.75">
      <c r="A510" s="445"/>
    </row>
    <row r="511" ht="12.75">
      <c r="A511" s="445"/>
    </row>
    <row r="512" ht="12.75">
      <c r="A512" s="445"/>
    </row>
    <row r="513" ht="12.75">
      <c r="A513" s="445"/>
    </row>
    <row r="514" ht="12.75">
      <c r="A514" s="445"/>
    </row>
    <row r="515" ht="12.75">
      <c r="A515" s="445"/>
    </row>
    <row r="516" ht="12.75">
      <c r="A516" s="445"/>
    </row>
    <row r="517" ht="12.75">
      <c r="A517" s="445"/>
    </row>
    <row r="518" ht="12.75">
      <c r="A518" s="445"/>
    </row>
    <row r="519" ht="12.75">
      <c r="A519" s="445"/>
    </row>
    <row r="520" ht="12.75">
      <c r="A520" s="445"/>
    </row>
    <row r="521" ht="12.75">
      <c r="A521" s="445"/>
    </row>
    <row r="522" ht="12.75">
      <c r="A522" s="445"/>
    </row>
    <row r="523" ht="12.75">
      <c r="A523" s="445"/>
    </row>
    <row r="524" ht="12.75">
      <c r="A524" s="445"/>
    </row>
    <row r="525" ht="12.75">
      <c r="A525" s="445"/>
    </row>
    <row r="526" ht="12.75">
      <c r="A526" s="445"/>
    </row>
    <row r="527" ht="12.75">
      <c r="A527" s="445"/>
    </row>
    <row r="528" ht="12.75">
      <c r="A528" s="445"/>
    </row>
    <row r="529" ht="12.75">
      <c r="A529" s="445"/>
    </row>
    <row r="530" ht="12.75">
      <c r="A530" s="445"/>
    </row>
    <row r="531" ht="12.75">
      <c r="A531" s="445"/>
    </row>
    <row r="532" ht="12.75">
      <c r="A532" s="445"/>
    </row>
    <row r="533" ht="12.75">
      <c r="A533" s="445"/>
    </row>
    <row r="534" ht="12.75">
      <c r="A534" s="445"/>
    </row>
    <row r="535" ht="12.75">
      <c r="A535" s="445"/>
    </row>
    <row r="536" ht="12.75">
      <c r="A536" s="445"/>
    </row>
    <row r="537" ht="12.75">
      <c r="A537" s="445"/>
    </row>
    <row r="538" ht="12.75">
      <c r="A538" s="445"/>
    </row>
    <row r="539" ht="12.75">
      <c r="A539" s="445"/>
    </row>
    <row r="540" ht="12.75">
      <c r="A540" s="445"/>
    </row>
    <row r="541" ht="12.75">
      <c r="A541" s="445"/>
    </row>
    <row r="542" ht="12.75">
      <c r="A542" s="445"/>
    </row>
    <row r="543" ht="12.75">
      <c r="A543" s="445"/>
    </row>
    <row r="544" ht="12.75">
      <c r="A544" s="445"/>
    </row>
    <row r="545" ht="12.75">
      <c r="A545" s="445"/>
    </row>
    <row r="546" ht="12.75">
      <c r="A546" s="445"/>
    </row>
    <row r="547" ht="12.75">
      <c r="A547" s="445"/>
    </row>
    <row r="548" ht="12.75">
      <c r="A548" s="445"/>
    </row>
    <row r="549" ht="12.75">
      <c r="A549" s="445"/>
    </row>
    <row r="550" ht="12.75">
      <c r="A550" s="445"/>
    </row>
    <row r="551" ht="12.75">
      <c r="A551" s="445"/>
    </row>
    <row r="552" ht="12.75">
      <c r="A552" s="445"/>
    </row>
    <row r="553" ht="12.75">
      <c r="A553" s="445"/>
    </row>
    <row r="554" ht="12.75">
      <c r="A554" s="445"/>
    </row>
    <row r="555" ht="12.75">
      <c r="A555" s="445"/>
    </row>
    <row r="556" ht="12.75">
      <c r="A556" s="445"/>
    </row>
    <row r="557" ht="12.75">
      <c r="A557" s="445"/>
    </row>
    <row r="558" ht="12.75">
      <c r="A558" s="445"/>
    </row>
    <row r="559" ht="12.75">
      <c r="A559" s="445"/>
    </row>
    <row r="560" ht="12.75">
      <c r="A560" s="445"/>
    </row>
    <row r="561" ht="12.75">
      <c r="A561" s="445"/>
    </row>
    <row r="562" ht="12.75">
      <c r="A562" s="445"/>
    </row>
    <row r="563" ht="12.75">
      <c r="A563" s="445"/>
    </row>
    <row r="564" ht="12.75">
      <c r="A564" s="445"/>
    </row>
    <row r="565" ht="12.75">
      <c r="A565" s="445"/>
    </row>
    <row r="566" ht="12.75">
      <c r="A566" s="445"/>
    </row>
    <row r="567" ht="12.75">
      <c r="A567" s="445"/>
    </row>
    <row r="568" ht="12.75">
      <c r="A568" s="445"/>
    </row>
    <row r="569" ht="12.75">
      <c r="A569" s="445"/>
    </row>
    <row r="570" ht="12.75">
      <c r="A570" s="445"/>
    </row>
    <row r="571" ht="12.75">
      <c r="A571" s="445"/>
    </row>
    <row r="572" ht="12.75">
      <c r="A572" s="445"/>
    </row>
    <row r="573" ht="12.75">
      <c r="A573" s="445"/>
    </row>
    <row r="574" ht="12.75">
      <c r="A574" s="445"/>
    </row>
    <row r="575" ht="12.75">
      <c r="A575" s="445"/>
    </row>
    <row r="576" ht="12.75">
      <c r="A576" s="445"/>
    </row>
    <row r="577" ht="12.75">
      <c r="A577" s="445"/>
    </row>
    <row r="578" ht="12.75">
      <c r="A578" s="445"/>
    </row>
    <row r="579" ht="12.75">
      <c r="A579" s="445"/>
    </row>
    <row r="580" ht="12.75">
      <c r="A580" s="445"/>
    </row>
    <row r="581" ht="12.75">
      <c r="A581" s="445"/>
    </row>
    <row r="582" ht="12.75">
      <c r="A582" s="445"/>
    </row>
    <row r="583" ht="12.75">
      <c r="A583" s="445"/>
    </row>
    <row r="584" ht="12.75">
      <c r="A584" s="445"/>
    </row>
    <row r="585" ht="12.75">
      <c r="A585" s="445"/>
    </row>
    <row r="586" ht="12.75">
      <c r="A586" s="445"/>
    </row>
    <row r="587" ht="12.75">
      <c r="A587" s="445"/>
    </row>
    <row r="588" ht="12.75">
      <c r="A588" s="445"/>
    </row>
    <row r="589" ht="12.75">
      <c r="A589" s="445"/>
    </row>
    <row r="590" ht="12.75">
      <c r="A590" s="445"/>
    </row>
    <row r="591" ht="12.75">
      <c r="A591" s="445"/>
    </row>
    <row r="592" ht="12.75">
      <c r="A592" s="445"/>
    </row>
  </sheetData>
  <printOptions horizontalCentered="1"/>
  <pageMargins left="0" right="0" top="0.984251968503937" bottom="0.5905511811023623" header="0.5118110236220472" footer="0.31496062992125984"/>
  <pageSetup firstPageNumber="15" useFirstPageNumber="1" horizontalDpi="600" verticalDpi="600" orientation="portrait" paperSize="9" r:id="rId1"/>
  <headerFooter alignWithMargins="0">
    <oddHeader>&amp;C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I105"/>
  <sheetViews>
    <sheetView workbookViewId="0" topLeftCell="A1">
      <selection activeCell="H5" sqref="H5"/>
    </sheetView>
  </sheetViews>
  <sheetFormatPr defaultColWidth="9.33203125" defaultRowHeight="12.75"/>
  <cols>
    <col min="1" max="1" width="8" style="463" customWidth="1"/>
    <col min="2" max="2" width="48.5" style="463" customWidth="1"/>
    <col min="3" max="3" width="15.83203125" style="467" hidden="1" customWidth="1"/>
    <col min="4" max="4" width="13.16015625" style="464" hidden="1" customWidth="1"/>
    <col min="5" max="5" width="16.83203125" style="463" hidden="1" customWidth="1"/>
    <col min="6" max="6" width="16.83203125" style="463" customWidth="1"/>
    <col min="7" max="7" width="12.5" style="463" customWidth="1"/>
    <col min="8" max="8" width="13.33203125" style="463" customWidth="1"/>
    <col min="9" max="9" width="14.66015625" style="463" customWidth="1"/>
    <col min="10" max="16384" width="9.33203125" style="463" customWidth="1"/>
  </cols>
  <sheetData>
    <row r="1" spans="3:8" ht="12.75">
      <c r="C1" s="463"/>
      <c r="E1" s="465"/>
      <c r="H1" s="465" t="s">
        <v>239</v>
      </c>
    </row>
    <row r="2" spans="3:8" ht="12.75">
      <c r="C2" s="463"/>
      <c r="E2" s="466"/>
      <c r="H2" s="466" t="s">
        <v>292</v>
      </c>
    </row>
    <row r="3" spans="3:8" ht="12.75">
      <c r="C3" s="463"/>
      <c r="E3" s="466"/>
      <c r="H3" s="466" t="s">
        <v>240</v>
      </c>
    </row>
    <row r="4" spans="3:8" ht="12.75">
      <c r="C4" s="463"/>
      <c r="E4" s="466"/>
      <c r="H4" s="466" t="s">
        <v>293</v>
      </c>
    </row>
    <row r="5" ht="9" customHeight="1"/>
    <row r="6" spans="1:4" s="472" customFormat="1" ht="18.75">
      <c r="A6" s="468" t="s">
        <v>241</v>
      </c>
      <c r="B6" s="469"/>
      <c r="C6" s="470"/>
      <c r="D6" s="471"/>
    </row>
    <row r="7" spans="1:4" s="472" customFormat="1" ht="18.75">
      <c r="A7" s="473"/>
      <c r="B7" s="474" t="s">
        <v>242</v>
      </c>
      <c r="C7" s="470"/>
      <c r="D7" s="471"/>
    </row>
    <row r="8" spans="1:4" s="475" customFormat="1" ht="4.5" customHeight="1">
      <c r="A8" s="475" t="s">
        <v>243</v>
      </c>
      <c r="B8" s="476"/>
      <c r="C8" s="477"/>
      <c r="D8" s="478"/>
    </row>
    <row r="9" spans="3:9" ht="13.5" thickBot="1">
      <c r="C9" s="479"/>
      <c r="D9" s="463"/>
      <c r="F9" s="479"/>
      <c r="I9" s="479" t="s">
        <v>2</v>
      </c>
    </row>
    <row r="10" spans="1:9" s="488" customFormat="1" ht="44.25" customHeight="1" thickTop="1">
      <c r="A10" s="480" t="s">
        <v>244</v>
      </c>
      <c r="B10" s="481" t="s">
        <v>245</v>
      </c>
      <c r="C10" s="482" t="s">
        <v>246</v>
      </c>
      <c r="D10" s="483" t="s">
        <v>11</v>
      </c>
      <c r="E10" s="484" t="s">
        <v>10</v>
      </c>
      <c r="F10" s="485" t="s">
        <v>247</v>
      </c>
      <c r="G10" s="486" t="s">
        <v>11</v>
      </c>
      <c r="H10" s="484" t="s">
        <v>10</v>
      </c>
      <c r="I10" s="487" t="s">
        <v>248</v>
      </c>
    </row>
    <row r="11" spans="1:9" s="496" customFormat="1" ht="10.5" customHeight="1">
      <c r="A11" s="489">
        <v>1</v>
      </c>
      <c r="B11" s="490">
        <v>2</v>
      </c>
      <c r="C11" s="491">
        <v>3</v>
      </c>
      <c r="D11" s="492">
        <v>4</v>
      </c>
      <c r="E11" s="493">
        <v>4</v>
      </c>
      <c r="F11" s="493">
        <v>3</v>
      </c>
      <c r="G11" s="494">
        <v>4</v>
      </c>
      <c r="H11" s="493">
        <v>5</v>
      </c>
      <c r="I11" s="495">
        <v>6</v>
      </c>
    </row>
    <row r="12" spans="1:9" s="504" customFormat="1" ht="18.75" customHeight="1" thickBot="1">
      <c r="A12" s="497" t="s">
        <v>249</v>
      </c>
      <c r="B12" s="498" t="s">
        <v>250</v>
      </c>
      <c r="C12" s="499">
        <v>10000</v>
      </c>
      <c r="D12" s="500"/>
      <c r="E12" s="501"/>
      <c r="F12" s="501">
        <v>10000</v>
      </c>
      <c r="G12" s="502"/>
      <c r="H12" s="501"/>
      <c r="I12" s="503">
        <f>F12-G12+H12</f>
        <v>10000</v>
      </c>
    </row>
    <row r="13" spans="1:9" s="512" customFormat="1" ht="20.25" customHeight="1" thickTop="1">
      <c r="A13" s="505" t="s">
        <v>198</v>
      </c>
      <c r="B13" s="506" t="s">
        <v>251</v>
      </c>
      <c r="C13" s="507">
        <f>SUM(C15)</f>
        <v>1509000</v>
      </c>
      <c r="D13" s="508"/>
      <c r="E13" s="509">
        <f>E15</f>
        <v>680000</v>
      </c>
      <c r="F13" s="509">
        <f>F15</f>
        <v>2189000</v>
      </c>
      <c r="G13" s="510"/>
      <c r="H13" s="509"/>
      <c r="I13" s="511">
        <f>I15</f>
        <v>2189000</v>
      </c>
    </row>
    <row r="14" spans="1:9" s="520" customFormat="1" ht="14.25" customHeight="1" thickBot="1">
      <c r="A14" s="513"/>
      <c r="B14" s="514" t="s">
        <v>252</v>
      </c>
      <c r="C14" s="515"/>
      <c r="D14" s="516"/>
      <c r="E14" s="517"/>
      <c r="F14" s="517"/>
      <c r="G14" s="518"/>
      <c r="H14" s="517"/>
      <c r="I14" s="519"/>
    </row>
    <row r="15" spans="1:9" s="528" customFormat="1" ht="21.75" customHeight="1" thickBot="1" thickTop="1">
      <c r="A15" s="521">
        <v>600</v>
      </c>
      <c r="B15" s="522" t="s">
        <v>253</v>
      </c>
      <c r="C15" s="523">
        <f>SUM(C16+C20)</f>
        <v>1509000</v>
      </c>
      <c r="D15" s="524"/>
      <c r="E15" s="525">
        <f>E16+E20</f>
        <v>680000</v>
      </c>
      <c r="F15" s="525">
        <f>F16+F20</f>
        <v>2189000</v>
      </c>
      <c r="G15" s="526"/>
      <c r="H15" s="525"/>
      <c r="I15" s="527">
        <f>I16+I20</f>
        <v>2189000</v>
      </c>
    </row>
    <row r="16" spans="1:9" s="535" customFormat="1" ht="32.25" customHeight="1" thickTop="1">
      <c r="A16" s="529">
        <v>60015</v>
      </c>
      <c r="B16" s="530" t="s">
        <v>254</v>
      </c>
      <c r="C16" s="531">
        <f>SUM(C17:C19)</f>
        <v>403000</v>
      </c>
      <c r="D16" s="532"/>
      <c r="E16" s="532">
        <f>SUM(E17:E19)</f>
        <v>390000</v>
      </c>
      <c r="F16" s="532">
        <f>C16-D16+E16</f>
        <v>793000</v>
      </c>
      <c r="G16" s="533"/>
      <c r="H16" s="532"/>
      <c r="I16" s="534">
        <f>F16-G16+H16</f>
        <v>793000</v>
      </c>
    </row>
    <row r="17" spans="1:243" s="528" customFormat="1" ht="24.75" customHeight="1">
      <c r="A17" s="536" t="s">
        <v>255</v>
      </c>
      <c r="B17" s="537" t="s">
        <v>256</v>
      </c>
      <c r="C17" s="538">
        <v>2000</v>
      </c>
      <c r="D17" s="524"/>
      <c r="E17" s="539"/>
      <c r="F17" s="540">
        <f>C17-D17+E17</f>
        <v>2000</v>
      </c>
      <c r="G17" s="541"/>
      <c r="H17" s="539"/>
      <c r="I17" s="542">
        <f>F17-G17+H17</f>
        <v>2000</v>
      </c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543"/>
      <c r="BM17" s="543"/>
      <c r="BN17" s="543"/>
      <c r="BO17" s="543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3"/>
      <c r="DD17" s="543"/>
      <c r="DE17" s="543"/>
      <c r="DF17" s="543"/>
      <c r="DG17" s="543"/>
      <c r="DH17" s="543"/>
      <c r="DI17" s="543"/>
      <c r="DJ17" s="543"/>
      <c r="DK17" s="543"/>
      <c r="DL17" s="543"/>
      <c r="DM17" s="543"/>
      <c r="DN17" s="543"/>
      <c r="DO17" s="543"/>
      <c r="DP17" s="543"/>
      <c r="DQ17" s="543"/>
      <c r="DR17" s="543"/>
      <c r="DS17" s="543"/>
      <c r="DT17" s="543"/>
      <c r="DU17" s="543"/>
      <c r="DV17" s="543"/>
      <c r="DW17" s="543"/>
      <c r="DX17" s="543"/>
      <c r="DY17" s="543"/>
      <c r="DZ17" s="543"/>
      <c r="EA17" s="543"/>
      <c r="EB17" s="543"/>
      <c r="EC17" s="543"/>
      <c r="ED17" s="543"/>
      <c r="EE17" s="543"/>
      <c r="EF17" s="543"/>
      <c r="EG17" s="543"/>
      <c r="EH17" s="543"/>
      <c r="EI17" s="543"/>
      <c r="EJ17" s="543"/>
      <c r="EK17" s="543"/>
      <c r="EL17" s="543"/>
      <c r="EM17" s="543"/>
      <c r="EN17" s="543"/>
      <c r="EO17" s="543"/>
      <c r="EP17" s="543"/>
      <c r="EQ17" s="543"/>
      <c r="ER17" s="543"/>
      <c r="ES17" s="543"/>
      <c r="ET17" s="543"/>
      <c r="EU17" s="543"/>
      <c r="EV17" s="543"/>
      <c r="EW17" s="543"/>
      <c r="EX17" s="543"/>
      <c r="EY17" s="543"/>
      <c r="EZ17" s="543"/>
      <c r="FA17" s="543"/>
      <c r="FB17" s="543"/>
      <c r="FC17" s="543"/>
      <c r="FD17" s="543"/>
      <c r="FE17" s="543"/>
      <c r="FF17" s="543"/>
      <c r="FG17" s="543"/>
      <c r="FH17" s="543"/>
      <c r="FI17" s="543"/>
      <c r="FJ17" s="543"/>
      <c r="FK17" s="543"/>
      <c r="FL17" s="543"/>
      <c r="FM17" s="543"/>
      <c r="FN17" s="543"/>
      <c r="FO17" s="543"/>
      <c r="FP17" s="543"/>
      <c r="FQ17" s="543"/>
      <c r="FR17" s="543"/>
      <c r="FS17" s="543"/>
      <c r="FT17" s="543"/>
      <c r="FU17" s="543"/>
      <c r="FV17" s="543"/>
      <c r="FW17" s="543"/>
      <c r="FX17" s="543"/>
      <c r="FY17" s="543"/>
      <c r="FZ17" s="543"/>
      <c r="GA17" s="543"/>
      <c r="GB17" s="543"/>
      <c r="GC17" s="543"/>
      <c r="GD17" s="543"/>
      <c r="GE17" s="543"/>
      <c r="GF17" s="543"/>
      <c r="GG17" s="543"/>
      <c r="GH17" s="543"/>
      <c r="GI17" s="543"/>
      <c r="GJ17" s="543"/>
      <c r="GK17" s="543"/>
      <c r="GL17" s="543"/>
      <c r="GM17" s="543"/>
      <c r="GN17" s="543"/>
      <c r="GO17" s="543"/>
      <c r="GP17" s="543"/>
      <c r="GQ17" s="543"/>
      <c r="GR17" s="543"/>
      <c r="GS17" s="543"/>
      <c r="GT17" s="543"/>
      <c r="GU17" s="543"/>
      <c r="GV17" s="543"/>
      <c r="GW17" s="543"/>
      <c r="GX17" s="543"/>
      <c r="GY17" s="543"/>
      <c r="GZ17" s="543"/>
      <c r="HA17" s="543"/>
      <c r="HB17" s="543"/>
      <c r="HC17" s="543"/>
      <c r="HD17" s="543"/>
      <c r="HE17" s="543"/>
      <c r="HF17" s="543"/>
      <c r="HG17" s="543"/>
      <c r="HH17" s="543"/>
      <c r="HI17" s="543"/>
      <c r="HJ17" s="543"/>
      <c r="HK17" s="543"/>
      <c r="HL17" s="543"/>
      <c r="HM17" s="543"/>
      <c r="HN17" s="543"/>
      <c r="HO17" s="543"/>
      <c r="HP17" s="543"/>
      <c r="HQ17" s="543"/>
      <c r="HR17" s="543"/>
      <c r="HS17" s="543"/>
      <c r="HT17" s="543"/>
      <c r="HU17" s="543"/>
      <c r="HV17" s="543"/>
      <c r="HW17" s="543"/>
      <c r="HX17" s="543"/>
      <c r="HY17" s="543"/>
      <c r="HZ17" s="543"/>
      <c r="IA17" s="543"/>
      <c r="IB17" s="543"/>
      <c r="IC17" s="543"/>
      <c r="ID17" s="543"/>
      <c r="IE17" s="543"/>
      <c r="IF17" s="543"/>
      <c r="IG17" s="543"/>
      <c r="IH17" s="543"/>
      <c r="II17" s="543"/>
    </row>
    <row r="18" spans="1:243" s="528" customFormat="1" ht="27.75" customHeight="1">
      <c r="A18" s="536" t="s">
        <v>257</v>
      </c>
      <c r="B18" s="537" t="s">
        <v>258</v>
      </c>
      <c r="C18" s="538">
        <v>1000</v>
      </c>
      <c r="D18" s="524"/>
      <c r="E18" s="544">
        <v>24000</v>
      </c>
      <c r="F18" s="540">
        <f>C18-D18+E18</f>
        <v>25000</v>
      </c>
      <c r="G18" s="545"/>
      <c r="H18" s="544"/>
      <c r="I18" s="542">
        <f>F18-G18+H18</f>
        <v>25000</v>
      </c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  <c r="AH18" s="546"/>
      <c r="AI18" s="546"/>
      <c r="AJ18" s="546"/>
      <c r="AK18" s="546"/>
      <c r="AL18" s="546"/>
      <c r="AM18" s="546"/>
      <c r="AN18" s="546"/>
      <c r="AO18" s="546"/>
      <c r="AP18" s="546"/>
      <c r="AQ18" s="546"/>
      <c r="AR18" s="546"/>
      <c r="AS18" s="546"/>
      <c r="AT18" s="546"/>
      <c r="AU18" s="546"/>
      <c r="AV18" s="546"/>
      <c r="AW18" s="546"/>
      <c r="AX18" s="546"/>
      <c r="AY18" s="546"/>
      <c r="AZ18" s="546"/>
      <c r="BA18" s="546"/>
      <c r="BB18" s="546"/>
      <c r="BC18" s="546"/>
      <c r="BD18" s="546"/>
      <c r="BE18" s="546"/>
      <c r="BF18" s="546"/>
      <c r="BG18" s="546"/>
      <c r="BH18" s="546"/>
      <c r="BI18" s="546"/>
      <c r="BJ18" s="546"/>
      <c r="BK18" s="546"/>
      <c r="BL18" s="546"/>
      <c r="BM18" s="546"/>
      <c r="BN18" s="546"/>
      <c r="BO18" s="546"/>
      <c r="BP18" s="546"/>
      <c r="BQ18" s="546"/>
      <c r="BR18" s="546"/>
      <c r="BS18" s="546"/>
      <c r="BT18" s="546"/>
      <c r="BU18" s="546"/>
      <c r="BV18" s="546"/>
      <c r="BW18" s="546"/>
      <c r="BX18" s="546"/>
      <c r="BY18" s="546"/>
      <c r="BZ18" s="546"/>
      <c r="CA18" s="546"/>
      <c r="CB18" s="546"/>
      <c r="CC18" s="546"/>
      <c r="CD18" s="546"/>
      <c r="CE18" s="546"/>
      <c r="CF18" s="546"/>
      <c r="CG18" s="546"/>
      <c r="CH18" s="546"/>
      <c r="CI18" s="546"/>
      <c r="CJ18" s="546"/>
      <c r="CK18" s="546"/>
      <c r="CL18" s="546"/>
      <c r="CM18" s="546"/>
      <c r="CN18" s="546"/>
      <c r="CO18" s="546"/>
      <c r="CP18" s="546"/>
      <c r="CQ18" s="546"/>
      <c r="CR18" s="546"/>
      <c r="CS18" s="546"/>
      <c r="CT18" s="546"/>
      <c r="CU18" s="546"/>
      <c r="CV18" s="546"/>
      <c r="CW18" s="546"/>
      <c r="CX18" s="546"/>
      <c r="CY18" s="546"/>
      <c r="CZ18" s="546"/>
      <c r="DA18" s="546"/>
      <c r="DB18" s="546"/>
      <c r="DC18" s="546"/>
      <c r="DD18" s="546"/>
      <c r="DE18" s="546"/>
      <c r="DF18" s="546"/>
      <c r="DG18" s="546"/>
      <c r="DH18" s="546"/>
      <c r="DI18" s="546"/>
      <c r="DJ18" s="546"/>
      <c r="DK18" s="546"/>
      <c r="DL18" s="546"/>
      <c r="DM18" s="546"/>
      <c r="DN18" s="546"/>
      <c r="DO18" s="546"/>
      <c r="DP18" s="546"/>
      <c r="DQ18" s="546"/>
      <c r="DR18" s="546"/>
      <c r="DS18" s="546"/>
      <c r="DT18" s="546"/>
      <c r="DU18" s="546"/>
      <c r="DV18" s="546"/>
      <c r="DW18" s="546"/>
      <c r="DX18" s="546"/>
      <c r="DY18" s="546"/>
      <c r="DZ18" s="546"/>
      <c r="EA18" s="546"/>
      <c r="EB18" s="546"/>
      <c r="EC18" s="546"/>
      <c r="ED18" s="546"/>
      <c r="EE18" s="546"/>
      <c r="EF18" s="546"/>
      <c r="EG18" s="546"/>
      <c r="EH18" s="546"/>
      <c r="EI18" s="546"/>
      <c r="EJ18" s="546"/>
      <c r="EK18" s="546"/>
      <c r="EL18" s="546"/>
      <c r="EM18" s="546"/>
      <c r="EN18" s="546"/>
      <c r="EO18" s="546"/>
      <c r="EP18" s="546"/>
      <c r="EQ18" s="546"/>
      <c r="ER18" s="546"/>
      <c r="ES18" s="546"/>
      <c r="ET18" s="546"/>
      <c r="EU18" s="546"/>
      <c r="EV18" s="546"/>
      <c r="EW18" s="546"/>
      <c r="EX18" s="546"/>
      <c r="EY18" s="546"/>
      <c r="EZ18" s="546"/>
      <c r="FA18" s="546"/>
      <c r="FB18" s="546"/>
      <c r="FC18" s="546"/>
      <c r="FD18" s="546"/>
      <c r="FE18" s="546"/>
      <c r="FF18" s="546"/>
      <c r="FG18" s="546"/>
      <c r="FH18" s="546"/>
      <c r="FI18" s="546"/>
      <c r="FJ18" s="546"/>
      <c r="FK18" s="546"/>
      <c r="FL18" s="546"/>
      <c r="FM18" s="546"/>
      <c r="FN18" s="546"/>
      <c r="FO18" s="546"/>
      <c r="FP18" s="546"/>
      <c r="FQ18" s="546"/>
      <c r="FR18" s="546"/>
      <c r="FS18" s="546"/>
      <c r="FT18" s="546"/>
      <c r="FU18" s="546"/>
      <c r="FV18" s="546"/>
      <c r="FW18" s="546"/>
      <c r="FX18" s="546"/>
      <c r="FY18" s="546"/>
      <c r="FZ18" s="546"/>
      <c r="GA18" s="546"/>
      <c r="GB18" s="546"/>
      <c r="GC18" s="546"/>
      <c r="GD18" s="546"/>
      <c r="GE18" s="546"/>
      <c r="GF18" s="546"/>
      <c r="GG18" s="546"/>
      <c r="GH18" s="546"/>
      <c r="GI18" s="546"/>
      <c r="GJ18" s="546"/>
      <c r="GK18" s="546"/>
      <c r="GL18" s="546"/>
      <c r="GM18" s="546"/>
      <c r="GN18" s="546"/>
      <c r="GO18" s="546"/>
      <c r="GP18" s="546"/>
      <c r="GQ18" s="546"/>
      <c r="GR18" s="546"/>
      <c r="GS18" s="546"/>
      <c r="GT18" s="546"/>
      <c r="GU18" s="546"/>
      <c r="GV18" s="546"/>
      <c r="GW18" s="546"/>
      <c r="GX18" s="546"/>
      <c r="GY18" s="546"/>
      <c r="GZ18" s="546"/>
      <c r="HA18" s="546"/>
      <c r="HB18" s="546"/>
      <c r="HC18" s="546"/>
      <c r="HD18" s="546"/>
      <c r="HE18" s="546"/>
      <c r="HF18" s="546"/>
      <c r="HG18" s="546"/>
      <c r="HH18" s="546"/>
      <c r="HI18" s="546"/>
      <c r="HJ18" s="546"/>
      <c r="HK18" s="546"/>
      <c r="HL18" s="546"/>
      <c r="HM18" s="546"/>
      <c r="HN18" s="546"/>
      <c r="HO18" s="546"/>
      <c r="HP18" s="546"/>
      <c r="HQ18" s="546"/>
      <c r="HR18" s="546"/>
      <c r="HS18" s="546"/>
      <c r="HT18" s="546"/>
      <c r="HU18" s="546"/>
      <c r="HV18" s="546"/>
      <c r="HW18" s="546"/>
      <c r="HX18" s="546"/>
      <c r="HY18" s="546"/>
      <c r="HZ18" s="546"/>
      <c r="IA18" s="546"/>
      <c r="IB18" s="546"/>
      <c r="IC18" s="546"/>
      <c r="ID18" s="546"/>
      <c r="IE18" s="546"/>
      <c r="IF18" s="546"/>
      <c r="IG18" s="546"/>
      <c r="IH18" s="546"/>
      <c r="II18" s="546"/>
    </row>
    <row r="19" spans="1:243" s="528" customFormat="1" ht="17.25" customHeight="1">
      <c r="A19" s="536" t="s">
        <v>259</v>
      </c>
      <c r="B19" s="537" t="s">
        <v>260</v>
      </c>
      <c r="C19" s="538">
        <v>400000</v>
      </c>
      <c r="D19" s="524"/>
      <c r="E19" s="544">
        <v>366000</v>
      </c>
      <c r="F19" s="540">
        <f>C19-D19+E19</f>
        <v>766000</v>
      </c>
      <c r="G19" s="545"/>
      <c r="H19" s="544"/>
      <c r="I19" s="542">
        <f>F19-G19+H19</f>
        <v>766000</v>
      </c>
      <c r="J19" s="546"/>
      <c r="K19" s="546"/>
      <c r="L19" s="546"/>
      <c r="M19" s="546"/>
      <c r="N19" s="546"/>
      <c r="O19" s="546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  <c r="AA19" s="546"/>
      <c r="AB19" s="546"/>
      <c r="AC19" s="546"/>
      <c r="AD19" s="546"/>
      <c r="AE19" s="546"/>
      <c r="AF19" s="546"/>
      <c r="AG19" s="546"/>
      <c r="AH19" s="546"/>
      <c r="AI19" s="546"/>
      <c r="AJ19" s="546"/>
      <c r="AK19" s="546"/>
      <c r="AL19" s="546"/>
      <c r="AM19" s="546"/>
      <c r="AN19" s="546"/>
      <c r="AO19" s="546"/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  <c r="BB19" s="546"/>
      <c r="BC19" s="546"/>
      <c r="BD19" s="546"/>
      <c r="BE19" s="546"/>
      <c r="BF19" s="546"/>
      <c r="BG19" s="546"/>
      <c r="BH19" s="546"/>
      <c r="BI19" s="546"/>
      <c r="BJ19" s="546"/>
      <c r="BK19" s="546"/>
      <c r="BL19" s="546"/>
      <c r="BM19" s="546"/>
      <c r="BN19" s="546"/>
      <c r="BO19" s="546"/>
      <c r="BP19" s="546"/>
      <c r="BQ19" s="546"/>
      <c r="BR19" s="546"/>
      <c r="BS19" s="546"/>
      <c r="BT19" s="546"/>
      <c r="BU19" s="546"/>
      <c r="BV19" s="546"/>
      <c r="BW19" s="546"/>
      <c r="BX19" s="546"/>
      <c r="BY19" s="546"/>
      <c r="BZ19" s="546"/>
      <c r="CA19" s="546"/>
      <c r="CB19" s="546"/>
      <c r="CC19" s="546"/>
      <c r="CD19" s="546"/>
      <c r="CE19" s="546"/>
      <c r="CF19" s="546"/>
      <c r="CG19" s="546"/>
      <c r="CH19" s="546"/>
      <c r="CI19" s="546"/>
      <c r="CJ19" s="546"/>
      <c r="CK19" s="546"/>
      <c r="CL19" s="546"/>
      <c r="CM19" s="546"/>
      <c r="CN19" s="546"/>
      <c r="CO19" s="546"/>
      <c r="CP19" s="546"/>
      <c r="CQ19" s="546"/>
      <c r="CR19" s="546"/>
      <c r="CS19" s="546"/>
      <c r="CT19" s="546"/>
      <c r="CU19" s="546"/>
      <c r="CV19" s="546"/>
      <c r="CW19" s="546"/>
      <c r="CX19" s="546"/>
      <c r="CY19" s="546"/>
      <c r="CZ19" s="546"/>
      <c r="DA19" s="546"/>
      <c r="DB19" s="546"/>
      <c r="DC19" s="546"/>
      <c r="DD19" s="546"/>
      <c r="DE19" s="546"/>
      <c r="DF19" s="546"/>
      <c r="DG19" s="546"/>
      <c r="DH19" s="546"/>
      <c r="DI19" s="546"/>
      <c r="DJ19" s="546"/>
      <c r="DK19" s="546"/>
      <c r="DL19" s="546"/>
      <c r="DM19" s="546"/>
      <c r="DN19" s="546"/>
      <c r="DO19" s="546"/>
      <c r="DP19" s="546"/>
      <c r="DQ19" s="546"/>
      <c r="DR19" s="546"/>
      <c r="DS19" s="546"/>
      <c r="DT19" s="546"/>
      <c r="DU19" s="546"/>
      <c r="DV19" s="546"/>
      <c r="DW19" s="546"/>
      <c r="DX19" s="546"/>
      <c r="DY19" s="546"/>
      <c r="DZ19" s="546"/>
      <c r="EA19" s="546"/>
      <c r="EB19" s="546"/>
      <c r="EC19" s="546"/>
      <c r="ED19" s="546"/>
      <c r="EE19" s="546"/>
      <c r="EF19" s="546"/>
      <c r="EG19" s="546"/>
      <c r="EH19" s="546"/>
      <c r="EI19" s="546"/>
      <c r="EJ19" s="546"/>
      <c r="EK19" s="546"/>
      <c r="EL19" s="546"/>
      <c r="EM19" s="546"/>
      <c r="EN19" s="546"/>
      <c r="EO19" s="546"/>
      <c r="EP19" s="546"/>
      <c r="EQ19" s="546"/>
      <c r="ER19" s="546"/>
      <c r="ES19" s="546"/>
      <c r="ET19" s="546"/>
      <c r="EU19" s="546"/>
      <c r="EV19" s="546"/>
      <c r="EW19" s="546"/>
      <c r="EX19" s="546"/>
      <c r="EY19" s="546"/>
      <c r="EZ19" s="546"/>
      <c r="FA19" s="546"/>
      <c r="FB19" s="546"/>
      <c r="FC19" s="546"/>
      <c r="FD19" s="546"/>
      <c r="FE19" s="546"/>
      <c r="FF19" s="546"/>
      <c r="FG19" s="546"/>
      <c r="FH19" s="546"/>
      <c r="FI19" s="546"/>
      <c r="FJ19" s="546"/>
      <c r="FK19" s="546"/>
      <c r="FL19" s="546"/>
      <c r="FM19" s="546"/>
      <c r="FN19" s="546"/>
      <c r="FO19" s="546"/>
      <c r="FP19" s="546"/>
      <c r="FQ19" s="546"/>
      <c r="FR19" s="546"/>
      <c r="FS19" s="546"/>
      <c r="FT19" s="546"/>
      <c r="FU19" s="546"/>
      <c r="FV19" s="546"/>
      <c r="FW19" s="546"/>
      <c r="FX19" s="546"/>
      <c r="FY19" s="546"/>
      <c r="FZ19" s="546"/>
      <c r="GA19" s="546"/>
      <c r="GB19" s="546"/>
      <c r="GC19" s="546"/>
      <c r="GD19" s="546"/>
      <c r="GE19" s="546"/>
      <c r="GF19" s="546"/>
      <c r="GG19" s="546"/>
      <c r="GH19" s="546"/>
      <c r="GI19" s="546"/>
      <c r="GJ19" s="546"/>
      <c r="GK19" s="546"/>
      <c r="GL19" s="546"/>
      <c r="GM19" s="546"/>
      <c r="GN19" s="546"/>
      <c r="GO19" s="546"/>
      <c r="GP19" s="546"/>
      <c r="GQ19" s="546"/>
      <c r="GR19" s="546"/>
      <c r="GS19" s="546"/>
      <c r="GT19" s="546"/>
      <c r="GU19" s="546"/>
      <c r="GV19" s="546"/>
      <c r="GW19" s="546"/>
      <c r="GX19" s="546"/>
      <c r="GY19" s="546"/>
      <c r="GZ19" s="546"/>
      <c r="HA19" s="546"/>
      <c r="HB19" s="546"/>
      <c r="HC19" s="546"/>
      <c r="HD19" s="546"/>
      <c r="HE19" s="546"/>
      <c r="HF19" s="546"/>
      <c r="HG19" s="546"/>
      <c r="HH19" s="546"/>
      <c r="HI19" s="546"/>
      <c r="HJ19" s="546"/>
      <c r="HK19" s="546"/>
      <c r="HL19" s="546"/>
      <c r="HM19" s="546"/>
      <c r="HN19" s="546"/>
      <c r="HO19" s="546"/>
      <c r="HP19" s="546"/>
      <c r="HQ19" s="546"/>
      <c r="HR19" s="546"/>
      <c r="HS19" s="546"/>
      <c r="HT19" s="546"/>
      <c r="HU19" s="546"/>
      <c r="HV19" s="546"/>
      <c r="HW19" s="546"/>
      <c r="HX19" s="546"/>
      <c r="HY19" s="546"/>
      <c r="HZ19" s="546"/>
      <c r="IA19" s="546"/>
      <c r="IB19" s="546"/>
      <c r="IC19" s="546"/>
      <c r="ID19" s="546"/>
      <c r="IE19" s="546"/>
      <c r="IF19" s="546"/>
      <c r="IG19" s="546"/>
      <c r="IH19" s="546"/>
      <c r="II19" s="546"/>
    </row>
    <row r="20" spans="1:243" s="555" customFormat="1" ht="18.75" customHeight="1">
      <c r="A20" s="547">
        <v>60016</v>
      </c>
      <c r="B20" s="548" t="s">
        <v>261</v>
      </c>
      <c r="C20" s="549">
        <f>SUM(C21:C23)</f>
        <v>1106000</v>
      </c>
      <c r="D20" s="550"/>
      <c r="E20" s="551">
        <f>SUM(E21:E23)</f>
        <v>290000</v>
      </c>
      <c r="F20" s="551">
        <f>C20-D20+E20</f>
        <v>1396000</v>
      </c>
      <c r="G20" s="552"/>
      <c r="H20" s="551"/>
      <c r="I20" s="553">
        <f>F20-G20+H20</f>
        <v>1396000</v>
      </c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4"/>
      <c r="AV20" s="554"/>
      <c r="AW20" s="554"/>
      <c r="AX20" s="554"/>
      <c r="AY20" s="554"/>
      <c r="AZ20" s="554"/>
      <c r="BA20" s="554"/>
      <c r="BB20" s="554"/>
      <c r="BC20" s="554"/>
      <c r="BD20" s="554"/>
      <c r="BE20" s="554"/>
      <c r="BF20" s="554"/>
      <c r="BG20" s="554"/>
      <c r="BH20" s="554"/>
      <c r="BI20" s="554"/>
      <c r="BJ20" s="554"/>
      <c r="BK20" s="554"/>
      <c r="BL20" s="554"/>
      <c r="BM20" s="554"/>
      <c r="BN20" s="554"/>
      <c r="BO20" s="554"/>
      <c r="BP20" s="554"/>
      <c r="BQ20" s="554"/>
      <c r="BR20" s="554"/>
      <c r="BS20" s="554"/>
      <c r="BT20" s="554"/>
      <c r="BU20" s="554"/>
      <c r="BV20" s="554"/>
      <c r="BW20" s="554"/>
      <c r="BX20" s="554"/>
      <c r="BY20" s="554"/>
      <c r="BZ20" s="554"/>
      <c r="CA20" s="554"/>
      <c r="CB20" s="554"/>
      <c r="CC20" s="554"/>
      <c r="CD20" s="554"/>
      <c r="CE20" s="554"/>
      <c r="CF20" s="554"/>
      <c r="CG20" s="554"/>
      <c r="CH20" s="554"/>
      <c r="CI20" s="554"/>
      <c r="CJ20" s="554"/>
      <c r="CK20" s="554"/>
      <c r="CL20" s="554"/>
      <c r="CM20" s="554"/>
      <c r="CN20" s="554"/>
      <c r="CO20" s="554"/>
      <c r="CP20" s="554"/>
      <c r="CQ20" s="554"/>
      <c r="CR20" s="554"/>
      <c r="CS20" s="554"/>
      <c r="CT20" s="554"/>
      <c r="CU20" s="554"/>
      <c r="CV20" s="554"/>
      <c r="CW20" s="554"/>
      <c r="CX20" s="554"/>
      <c r="CY20" s="554"/>
      <c r="CZ20" s="554"/>
      <c r="DA20" s="554"/>
      <c r="DB20" s="554"/>
      <c r="DC20" s="554"/>
      <c r="DD20" s="554"/>
      <c r="DE20" s="554"/>
      <c r="DF20" s="554"/>
      <c r="DG20" s="554"/>
      <c r="DH20" s="554"/>
      <c r="DI20" s="554"/>
      <c r="DJ20" s="554"/>
      <c r="DK20" s="554"/>
      <c r="DL20" s="554"/>
      <c r="DM20" s="554"/>
      <c r="DN20" s="554"/>
      <c r="DO20" s="554"/>
      <c r="DP20" s="554"/>
      <c r="DQ20" s="554"/>
      <c r="DR20" s="554"/>
      <c r="DS20" s="554"/>
      <c r="DT20" s="554"/>
      <c r="DU20" s="554"/>
      <c r="DV20" s="554"/>
      <c r="DW20" s="554"/>
      <c r="DX20" s="554"/>
      <c r="DY20" s="554"/>
      <c r="DZ20" s="554"/>
      <c r="EA20" s="554"/>
      <c r="EB20" s="554"/>
      <c r="EC20" s="554"/>
      <c r="ED20" s="554"/>
      <c r="EE20" s="554"/>
      <c r="EF20" s="554"/>
      <c r="EG20" s="554"/>
      <c r="EH20" s="554"/>
      <c r="EI20" s="554"/>
      <c r="EJ20" s="554"/>
      <c r="EK20" s="554"/>
      <c r="EL20" s="554"/>
      <c r="EM20" s="554"/>
      <c r="EN20" s="554"/>
      <c r="EO20" s="554"/>
      <c r="EP20" s="554"/>
      <c r="EQ20" s="554"/>
      <c r="ER20" s="554"/>
      <c r="ES20" s="554"/>
      <c r="ET20" s="554"/>
      <c r="EU20" s="554"/>
      <c r="EV20" s="554"/>
      <c r="EW20" s="554"/>
      <c r="EX20" s="554"/>
      <c r="EY20" s="554"/>
      <c r="EZ20" s="554"/>
      <c r="FA20" s="554"/>
      <c r="FB20" s="554"/>
      <c r="FC20" s="554"/>
      <c r="FD20" s="554"/>
      <c r="FE20" s="554"/>
      <c r="FF20" s="554"/>
      <c r="FG20" s="554"/>
      <c r="FH20" s="554"/>
      <c r="FI20" s="554"/>
      <c r="FJ20" s="554"/>
      <c r="FK20" s="554"/>
      <c r="FL20" s="554"/>
      <c r="FM20" s="554"/>
      <c r="FN20" s="554"/>
      <c r="FO20" s="554"/>
      <c r="FP20" s="554"/>
      <c r="FQ20" s="554"/>
      <c r="FR20" s="554"/>
      <c r="FS20" s="554"/>
      <c r="FT20" s="554"/>
      <c r="FU20" s="554"/>
      <c r="FV20" s="554"/>
      <c r="FW20" s="554"/>
      <c r="FX20" s="554"/>
      <c r="FY20" s="554"/>
      <c r="FZ20" s="554"/>
      <c r="GA20" s="554"/>
      <c r="GB20" s="554"/>
      <c r="GC20" s="554"/>
      <c r="GD20" s="554"/>
      <c r="GE20" s="554"/>
      <c r="GF20" s="554"/>
      <c r="GG20" s="554"/>
      <c r="GH20" s="554"/>
      <c r="GI20" s="554"/>
      <c r="GJ20" s="554"/>
      <c r="GK20" s="554"/>
      <c r="GL20" s="554"/>
      <c r="GM20" s="554"/>
      <c r="GN20" s="554"/>
      <c r="GO20" s="554"/>
      <c r="GP20" s="554"/>
      <c r="GQ20" s="554"/>
      <c r="GR20" s="554"/>
      <c r="GS20" s="554"/>
      <c r="GT20" s="554"/>
      <c r="GU20" s="554"/>
      <c r="GV20" s="554"/>
      <c r="GW20" s="554"/>
      <c r="GX20" s="554"/>
      <c r="GY20" s="554"/>
      <c r="GZ20" s="554"/>
      <c r="HA20" s="554"/>
      <c r="HB20" s="554"/>
      <c r="HC20" s="554"/>
      <c r="HD20" s="554"/>
      <c r="HE20" s="554"/>
      <c r="HF20" s="554"/>
      <c r="HG20" s="554"/>
      <c r="HH20" s="554"/>
      <c r="HI20" s="554"/>
      <c r="HJ20" s="554"/>
      <c r="HK20" s="554"/>
      <c r="HL20" s="554"/>
      <c r="HM20" s="554"/>
      <c r="HN20" s="554"/>
      <c r="HO20" s="554"/>
      <c r="HP20" s="554"/>
      <c r="HQ20" s="554"/>
      <c r="HR20" s="554"/>
      <c r="HS20" s="554"/>
      <c r="HT20" s="554"/>
      <c r="HU20" s="554"/>
      <c r="HV20" s="554"/>
      <c r="HW20" s="554"/>
      <c r="HX20" s="554"/>
      <c r="HY20" s="554"/>
      <c r="HZ20" s="554"/>
      <c r="IA20" s="554"/>
      <c r="IB20" s="554"/>
      <c r="IC20" s="554"/>
      <c r="ID20" s="554"/>
      <c r="IE20" s="554"/>
      <c r="IF20" s="554"/>
      <c r="IG20" s="554"/>
      <c r="IH20" s="554"/>
      <c r="II20" s="554"/>
    </row>
    <row r="21" spans="1:243" s="528" customFormat="1" ht="24.75" customHeight="1">
      <c r="A21" s="536" t="s">
        <v>255</v>
      </c>
      <c r="B21" s="537" t="s">
        <v>256</v>
      </c>
      <c r="C21" s="538">
        <v>5000</v>
      </c>
      <c r="D21" s="524"/>
      <c r="E21" s="556"/>
      <c r="F21" s="544">
        <v>5000</v>
      </c>
      <c r="G21" s="557"/>
      <c r="H21" s="556"/>
      <c r="I21" s="558">
        <v>5000</v>
      </c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6"/>
      <c r="AK21" s="546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  <c r="BF21" s="546"/>
      <c r="BG21" s="546"/>
      <c r="BH21" s="546"/>
      <c r="BI21" s="546"/>
      <c r="BJ21" s="546"/>
      <c r="BK21" s="546"/>
      <c r="BL21" s="546"/>
      <c r="BM21" s="546"/>
      <c r="BN21" s="546"/>
      <c r="BO21" s="546"/>
      <c r="BP21" s="546"/>
      <c r="BQ21" s="546"/>
      <c r="BR21" s="546"/>
      <c r="BS21" s="546"/>
      <c r="BT21" s="546"/>
      <c r="BU21" s="546"/>
      <c r="BV21" s="546"/>
      <c r="BW21" s="546"/>
      <c r="BX21" s="546"/>
      <c r="BY21" s="546"/>
      <c r="BZ21" s="546"/>
      <c r="CA21" s="546"/>
      <c r="CB21" s="546"/>
      <c r="CC21" s="546"/>
      <c r="CD21" s="546"/>
      <c r="CE21" s="546"/>
      <c r="CF21" s="546"/>
      <c r="CG21" s="546"/>
      <c r="CH21" s="546"/>
      <c r="CI21" s="546"/>
      <c r="CJ21" s="546"/>
      <c r="CK21" s="546"/>
      <c r="CL21" s="546"/>
      <c r="CM21" s="546"/>
      <c r="CN21" s="546"/>
      <c r="CO21" s="546"/>
      <c r="CP21" s="546"/>
      <c r="CQ21" s="546"/>
      <c r="CR21" s="546"/>
      <c r="CS21" s="546"/>
      <c r="CT21" s="546"/>
      <c r="CU21" s="546"/>
      <c r="CV21" s="546"/>
      <c r="CW21" s="546"/>
      <c r="CX21" s="546"/>
      <c r="CY21" s="546"/>
      <c r="CZ21" s="546"/>
      <c r="DA21" s="546"/>
      <c r="DB21" s="546"/>
      <c r="DC21" s="546"/>
      <c r="DD21" s="546"/>
      <c r="DE21" s="546"/>
      <c r="DF21" s="546"/>
      <c r="DG21" s="546"/>
      <c r="DH21" s="546"/>
      <c r="DI21" s="546"/>
      <c r="DJ21" s="546"/>
      <c r="DK21" s="546"/>
      <c r="DL21" s="546"/>
      <c r="DM21" s="546"/>
      <c r="DN21" s="546"/>
      <c r="DO21" s="546"/>
      <c r="DP21" s="546"/>
      <c r="DQ21" s="546"/>
      <c r="DR21" s="546"/>
      <c r="DS21" s="546"/>
      <c r="DT21" s="546"/>
      <c r="DU21" s="546"/>
      <c r="DV21" s="546"/>
      <c r="DW21" s="546"/>
      <c r="DX21" s="546"/>
      <c r="DY21" s="546"/>
      <c r="DZ21" s="546"/>
      <c r="EA21" s="546"/>
      <c r="EB21" s="546"/>
      <c r="EC21" s="546"/>
      <c r="ED21" s="546"/>
      <c r="EE21" s="546"/>
      <c r="EF21" s="546"/>
      <c r="EG21" s="546"/>
      <c r="EH21" s="546"/>
      <c r="EI21" s="546"/>
      <c r="EJ21" s="546"/>
      <c r="EK21" s="546"/>
      <c r="EL21" s="546"/>
      <c r="EM21" s="546"/>
      <c r="EN21" s="546"/>
      <c r="EO21" s="546"/>
      <c r="EP21" s="546"/>
      <c r="EQ21" s="546"/>
      <c r="ER21" s="546"/>
      <c r="ES21" s="546"/>
      <c r="ET21" s="546"/>
      <c r="EU21" s="546"/>
      <c r="EV21" s="546"/>
      <c r="EW21" s="546"/>
      <c r="EX21" s="546"/>
      <c r="EY21" s="546"/>
      <c r="EZ21" s="546"/>
      <c r="FA21" s="546"/>
      <c r="FB21" s="546"/>
      <c r="FC21" s="546"/>
      <c r="FD21" s="546"/>
      <c r="FE21" s="546"/>
      <c r="FF21" s="546"/>
      <c r="FG21" s="546"/>
      <c r="FH21" s="546"/>
      <c r="FI21" s="546"/>
      <c r="FJ21" s="546"/>
      <c r="FK21" s="546"/>
      <c r="FL21" s="546"/>
      <c r="FM21" s="546"/>
      <c r="FN21" s="546"/>
      <c r="FO21" s="546"/>
      <c r="FP21" s="546"/>
      <c r="FQ21" s="546"/>
      <c r="FR21" s="546"/>
      <c r="FS21" s="546"/>
      <c r="FT21" s="546"/>
      <c r="FU21" s="546"/>
      <c r="FV21" s="546"/>
      <c r="FW21" s="546"/>
      <c r="FX21" s="546"/>
      <c r="FY21" s="546"/>
      <c r="FZ21" s="546"/>
      <c r="GA21" s="546"/>
      <c r="GB21" s="546"/>
      <c r="GC21" s="546"/>
      <c r="GD21" s="546"/>
      <c r="GE21" s="546"/>
      <c r="GF21" s="546"/>
      <c r="GG21" s="546"/>
      <c r="GH21" s="546"/>
      <c r="GI21" s="546"/>
      <c r="GJ21" s="546"/>
      <c r="GK21" s="546"/>
      <c r="GL21" s="546"/>
      <c r="GM21" s="546"/>
      <c r="GN21" s="546"/>
      <c r="GO21" s="546"/>
      <c r="GP21" s="546"/>
      <c r="GQ21" s="546"/>
      <c r="GR21" s="546"/>
      <c r="GS21" s="546"/>
      <c r="GT21" s="546"/>
      <c r="GU21" s="546"/>
      <c r="GV21" s="546"/>
      <c r="GW21" s="546"/>
      <c r="GX21" s="546"/>
      <c r="GY21" s="546"/>
      <c r="GZ21" s="546"/>
      <c r="HA21" s="546"/>
      <c r="HB21" s="546"/>
      <c r="HC21" s="546"/>
      <c r="HD21" s="546"/>
      <c r="HE21" s="546"/>
      <c r="HF21" s="546"/>
      <c r="HG21" s="546"/>
      <c r="HH21" s="546"/>
      <c r="HI21" s="546"/>
      <c r="HJ21" s="546"/>
      <c r="HK21" s="546"/>
      <c r="HL21" s="546"/>
      <c r="HM21" s="546"/>
      <c r="HN21" s="546"/>
      <c r="HO21" s="546"/>
      <c r="HP21" s="546"/>
      <c r="HQ21" s="546"/>
      <c r="HR21" s="546"/>
      <c r="HS21" s="546"/>
      <c r="HT21" s="546"/>
      <c r="HU21" s="546"/>
      <c r="HV21" s="546"/>
      <c r="HW21" s="546"/>
      <c r="HX21" s="546"/>
      <c r="HY21" s="546"/>
      <c r="HZ21" s="546"/>
      <c r="IA21" s="546"/>
      <c r="IB21" s="546"/>
      <c r="IC21" s="546"/>
      <c r="ID21" s="546"/>
      <c r="IE21" s="546"/>
      <c r="IF21" s="546"/>
      <c r="IG21" s="546"/>
      <c r="IH21" s="546"/>
      <c r="II21" s="546"/>
    </row>
    <row r="22" spans="1:243" s="528" customFormat="1" ht="27.75" customHeight="1">
      <c r="A22" s="536" t="s">
        <v>257</v>
      </c>
      <c r="B22" s="537" t="s">
        <v>258</v>
      </c>
      <c r="C22" s="538">
        <v>1000</v>
      </c>
      <c r="D22" s="524"/>
      <c r="E22" s="544">
        <v>19000</v>
      </c>
      <c r="F22" s="544">
        <f>C22-D22+E22</f>
        <v>20000</v>
      </c>
      <c r="G22" s="545"/>
      <c r="H22" s="544"/>
      <c r="I22" s="558">
        <f>F22-G22+H22</f>
        <v>20000</v>
      </c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6"/>
      <c r="AE22" s="546"/>
      <c r="AF22" s="546"/>
      <c r="AG22" s="546"/>
      <c r="AH22" s="546"/>
      <c r="AI22" s="546"/>
      <c r="AJ22" s="546"/>
      <c r="AK22" s="546"/>
      <c r="AL22" s="546"/>
      <c r="AM22" s="546"/>
      <c r="AN22" s="546"/>
      <c r="AO22" s="546"/>
      <c r="AP22" s="546"/>
      <c r="AQ22" s="546"/>
      <c r="AR22" s="546"/>
      <c r="AS22" s="546"/>
      <c r="AT22" s="546"/>
      <c r="AU22" s="546"/>
      <c r="AV22" s="546"/>
      <c r="AW22" s="546"/>
      <c r="AX22" s="546"/>
      <c r="AY22" s="546"/>
      <c r="AZ22" s="546"/>
      <c r="BA22" s="546"/>
      <c r="BB22" s="546"/>
      <c r="BC22" s="546"/>
      <c r="BD22" s="546"/>
      <c r="BE22" s="546"/>
      <c r="BF22" s="546"/>
      <c r="BG22" s="546"/>
      <c r="BH22" s="546"/>
      <c r="BI22" s="546"/>
      <c r="BJ22" s="546"/>
      <c r="BK22" s="546"/>
      <c r="BL22" s="546"/>
      <c r="BM22" s="546"/>
      <c r="BN22" s="546"/>
      <c r="BO22" s="546"/>
      <c r="BP22" s="546"/>
      <c r="BQ22" s="546"/>
      <c r="BR22" s="546"/>
      <c r="BS22" s="546"/>
      <c r="BT22" s="546"/>
      <c r="BU22" s="546"/>
      <c r="BV22" s="546"/>
      <c r="BW22" s="546"/>
      <c r="BX22" s="546"/>
      <c r="BY22" s="546"/>
      <c r="BZ22" s="546"/>
      <c r="CA22" s="546"/>
      <c r="CB22" s="546"/>
      <c r="CC22" s="546"/>
      <c r="CD22" s="546"/>
      <c r="CE22" s="546"/>
      <c r="CF22" s="546"/>
      <c r="CG22" s="546"/>
      <c r="CH22" s="546"/>
      <c r="CI22" s="546"/>
      <c r="CJ22" s="546"/>
      <c r="CK22" s="546"/>
      <c r="CL22" s="546"/>
      <c r="CM22" s="546"/>
      <c r="CN22" s="546"/>
      <c r="CO22" s="546"/>
      <c r="CP22" s="546"/>
      <c r="CQ22" s="546"/>
      <c r="CR22" s="546"/>
      <c r="CS22" s="546"/>
      <c r="CT22" s="546"/>
      <c r="CU22" s="546"/>
      <c r="CV22" s="546"/>
      <c r="CW22" s="546"/>
      <c r="CX22" s="546"/>
      <c r="CY22" s="546"/>
      <c r="CZ22" s="546"/>
      <c r="DA22" s="546"/>
      <c r="DB22" s="546"/>
      <c r="DC22" s="546"/>
      <c r="DD22" s="546"/>
      <c r="DE22" s="546"/>
      <c r="DF22" s="546"/>
      <c r="DG22" s="546"/>
      <c r="DH22" s="546"/>
      <c r="DI22" s="546"/>
      <c r="DJ22" s="546"/>
      <c r="DK22" s="546"/>
      <c r="DL22" s="546"/>
      <c r="DM22" s="546"/>
      <c r="DN22" s="546"/>
      <c r="DO22" s="546"/>
      <c r="DP22" s="546"/>
      <c r="DQ22" s="546"/>
      <c r="DR22" s="546"/>
      <c r="DS22" s="546"/>
      <c r="DT22" s="546"/>
      <c r="DU22" s="546"/>
      <c r="DV22" s="546"/>
      <c r="DW22" s="546"/>
      <c r="DX22" s="546"/>
      <c r="DY22" s="546"/>
      <c r="DZ22" s="546"/>
      <c r="EA22" s="546"/>
      <c r="EB22" s="546"/>
      <c r="EC22" s="546"/>
      <c r="ED22" s="546"/>
      <c r="EE22" s="546"/>
      <c r="EF22" s="546"/>
      <c r="EG22" s="546"/>
      <c r="EH22" s="546"/>
      <c r="EI22" s="546"/>
      <c r="EJ22" s="546"/>
      <c r="EK22" s="546"/>
      <c r="EL22" s="546"/>
      <c r="EM22" s="546"/>
      <c r="EN22" s="546"/>
      <c r="EO22" s="546"/>
      <c r="EP22" s="546"/>
      <c r="EQ22" s="546"/>
      <c r="ER22" s="546"/>
      <c r="ES22" s="546"/>
      <c r="ET22" s="546"/>
      <c r="EU22" s="546"/>
      <c r="EV22" s="546"/>
      <c r="EW22" s="546"/>
      <c r="EX22" s="546"/>
      <c r="EY22" s="546"/>
      <c r="EZ22" s="546"/>
      <c r="FA22" s="546"/>
      <c r="FB22" s="546"/>
      <c r="FC22" s="546"/>
      <c r="FD22" s="546"/>
      <c r="FE22" s="546"/>
      <c r="FF22" s="546"/>
      <c r="FG22" s="546"/>
      <c r="FH22" s="546"/>
      <c r="FI22" s="546"/>
      <c r="FJ22" s="546"/>
      <c r="FK22" s="546"/>
      <c r="FL22" s="546"/>
      <c r="FM22" s="546"/>
      <c r="FN22" s="546"/>
      <c r="FO22" s="546"/>
      <c r="FP22" s="546"/>
      <c r="FQ22" s="546"/>
      <c r="FR22" s="546"/>
      <c r="FS22" s="546"/>
      <c r="FT22" s="546"/>
      <c r="FU22" s="546"/>
      <c r="FV22" s="546"/>
      <c r="FW22" s="546"/>
      <c r="FX22" s="546"/>
      <c r="FY22" s="546"/>
      <c r="FZ22" s="546"/>
      <c r="GA22" s="546"/>
      <c r="GB22" s="546"/>
      <c r="GC22" s="546"/>
      <c r="GD22" s="546"/>
      <c r="GE22" s="546"/>
      <c r="GF22" s="546"/>
      <c r="GG22" s="546"/>
      <c r="GH22" s="546"/>
      <c r="GI22" s="546"/>
      <c r="GJ22" s="546"/>
      <c r="GK22" s="546"/>
      <c r="GL22" s="546"/>
      <c r="GM22" s="546"/>
      <c r="GN22" s="546"/>
      <c r="GO22" s="546"/>
      <c r="GP22" s="546"/>
      <c r="GQ22" s="546"/>
      <c r="GR22" s="546"/>
      <c r="GS22" s="546"/>
      <c r="GT22" s="546"/>
      <c r="GU22" s="546"/>
      <c r="GV22" s="546"/>
      <c r="GW22" s="546"/>
      <c r="GX22" s="546"/>
      <c r="GY22" s="546"/>
      <c r="GZ22" s="546"/>
      <c r="HA22" s="546"/>
      <c r="HB22" s="546"/>
      <c r="HC22" s="546"/>
      <c r="HD22" s="546"/>
      <c r="HE22" s="546"/>
      <c r="HF22" s="546"/>
      <c r="HG22" s="546"/>
      <c r="HH22" s="546"/>
      <c r="HI22" s="546"/>
      <c r="HJ22" s="546"/>
      <c r="HK22" s="546"/>
      <c r="HL22" s="546"/>
      <c r="HM22" s="546"/>
      <c r="HN22" s="546"/>
      <c r="HO22" s="546"/>
      <c r="HP22" s="546"/>
      <c r="HQ22" s="546"/>
      <c r="HR22" s="546"/>
      <c r="HS22" s="546"/>
      <c r="HT22" s="546"/>
      <c r="HU22" s="546"/>
      <c r="HV22" s="546"/>
      <c r="HW22" s="546"/>
      <c r="HX22" s="546"/>
      <c r="HY22" s="546"/>
      <c r="HZ22" s="546"/>
      <c r="IA22" s="546"/>
      <c r="IB22" s="546"/>
      <c r="IC22" s="546"/>
      <c r="ID22" s="546"/>
      <c r="IE22" s="546"/>
      <c r="IF22" s="546"/>
      <c r="IG22" s="546"/>
      <c r="IH22" s="546"/>
      <c r="II22" s="546"/>
    </row>
    <row r="23" spans="1:243" s="528" customFormat="1" ht="15" customHeight="1" thickBot="1">
      <c r="A23" s="536" t="s">
        <v>259</v>
      </c>
      <c r="B23" s="537" t="s">
        <v>260</v>
      </c>
      <c r="C23" s="538">
        <v>1100000</v>
      </c>
      <c r="D23" s="524"/>
      <c r="E23" s="544">
        <v>271000</v>
      </c>
      <c r="F23" s="544">
        <f>C23-D23+E23</f>
        <v>1371000</v>
      </c>
      <c r="G23" s="545"/>
      <c r="H23" s="544"/>
      <c r="I23" s="558">
        <f>F23-G23+H23</f>
        <v>1371000</v>
      </c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  <c r="AA23" s="546"/>
      <c r="AB23" s="546"/>
      <c r="AC23" s="546"/>
      <c r="AD23" s="546"/>
      <c r="AE23" s="546"/>
      <c r="AF23" s="546"/>
      <c r="AG23" s="546"/>
      <c r="AH23" s="546"/>
      <c r="AI23" s="546"/>
      <c r="AJ23" s="546"/>
      <c r="AK23" s="546"/>
      <c r="AL23" s="546"/>
      <c r="AM23" s="546"/>
      <c r="AN23" s="546"/>
      <c r="AO23" s="546"/>
      <c r="AP23" s="546"/>
      <c r="AQ23" s="546"/>
      <c r="AR23" s="546"/>
      <c r="AS23" s="546"/>
      <c r="AT23" s="546"/>
      <c r="AU23" s="546"/>
      <c r="AV23" s="546"/>
      <c r="AW23" s="546"/>
      <c r="AX23" s="546"/>
      <c r="AY23" s="546"/>
      <c r="AZ23" s="546"/>
      <c r="BA23" s="546"/>
      <c r="BB23" s="546"/>
      <c r="BC23" s="546"/>
      <c r="BD23" s="546"/>
      <c r="BE23" s="546"/>
      <c r="BF23" s="546"/>
      <c r="BG23" s="546"/>
      <c r="BH23" s="546"/>
      <c r="BI23" s="546"/>
      <c r="BJ23" s="546"/>
      <c r="BK23" s="546"/>
      <c r="BL23" s="546"/>
      <c r="BM23" s="546"/>
      <c r="BN23" s="546"/>
      <c r="BO23" s="546"/>
      <c r="BP23" s="546"/>
      <c r="BQ23" s="546"/>
      <c r="BR23" s="546"/>
      <c r="BS23" s="546"/>
      <c r="BT23" s="546"/>
      <c r="BU23" s="546"/>
      <c r="BV23" s="546"/>
      <c r="BW23" s="546"/>
      <c r="BX23" s="546"/>
      <c r="BY23" s="546"/>
      <c r="BZ23" s="546"/>
      <c r="CA23" s="546"/>
      <c r="CB23" s="546"/>
      <c r="CC23" s="546"/>
      <c r="CD23" s="546"/>
      <c r="CE23" s="546"/>
      <c r="CF23" s="546"/>
      <c r="CG23" s="546"/>
      <c r="CH23" s="546"/>
      <c r="CI23" s="546"/>
      <c r="CJ23" s="546"/>
      <c r="CK23" s="546"/>
      <c r="CL23" s="546"/>
      <c r="CM23" s="546"/>
      <c r="CN23" s="546"/>
      <c r="CO23" s="546"/>
      <c r="CP23" s="546"/>
      <c r="CQ23" s="546"/>
      <c r="CR23" s="546"/>
      <c r="CS23" s="546"/>
      <c r="CT23" s="546"/>
      <c r="CU23" s="546"/>
      <c r="CV23" s="546"/>
      <c r="CW23" s="546"/>
      <c r="CX23" s="546"/>
      <c r="CY23" s="546"/>
      <c r="CZ23" s="546"/>
      <c r="DA23" s="546"/>
      <c r="DB23" s="546"/>
      <c r="DC23" s="546"/>
      <c r="DD23" s="546"/>
      <c r="DE23" s="546"/>
      <c r="DF23" s="546"/>
      <c r="DG23" s="546"/>
      <c r="DH23" s="546"/>
      <c r="DI23" s="546"/>
      <c r="DJ23" s="546"/>
      <c r="DK23" s="546"/>
      <c r="DL23" s="546"/>
      <c r="DM23" s="546"/>
      <c r="DN23" s="546"/>
      <c r="DO23" s="546"/>
      <c r="DP23" s="546"/>
      <c r="DQ23" s="546"/>
      <c r="DR23" s="546"/>
      <c r="DS23" s="546"/>
      <c r="DT23" s="546"/>
      <c r="DU23" s="546"/>
      <c r="DV23" s="546"/>
      <c r="DW23" s="546"/>
      <c r="DX23" s="546"/>
      <c r="DY23" s="546"/>
      <c r="DZ23" s="546"/>
      <c r="EA23" s="546"/>
      <c r="EB23" s="546"/>
      <c r="EC23" s="546"/>
      <c r="ED23" s="546"/>
      <c r="EE23" s="546"/>
      <c r="EF23" s="546"/>
      <c r="EG23" s="546"/>
      <c r="EH23" s="546"/>
      <c r="EI23" s="546"/>
      <c r="EJ23" s="546"/>
      <c r="EK23" s="546"/>
      <c r="EL23" s="546"/>
      <c r="EM23" s="546"/>
      <c r="EN23" s="546"/>
      <c r="EO23" s="546"/>
      <c r="EP23" s="546"/>
      <c r="EQ23" s="546"/>
      <c r="ER23" s="546"/>
      <c r="ES23" s="546"/>
      <c r="ET23" s="546"/>
      <c r="EU23" s="546"/>
      <c r="EV23" s="546"/>
      <c r="EW23" s="546"/>
      <c r="EX23" s="546"/>
      <c r="EY23" s="546"/>
      <c r="EZ23" s="546"/>
      <c r="FA23" s="546"/>
      <c r="FB23" s="546"/>
      <c r="FC23" s="546"/>
      <c r="FD23" s="546"/>
      <c r="FE23" s="546"/>
      <c r="FF23" s="546"/>
      <c r="FG23" s="546"/>
      <c r="FH23" s="546"/>
      <c r="FI23" s="546"/>
      <c r="FJ23" s="546"/>
      <c r="FK23" s="546"/>
      <c r="FL23" s="546"/>
      <c r="FM23" s="546"/>
      <c r="FN23" s="546"/>
      <c r="FO23" s="546"/>
      <c r="FP23" s="546"/>
      <c r="FQ23" s="546"/>
      <c r="FR23" s="546"/>
      <c r="FS23" s="546"/>
      <c r="FT23" s="546"/>
      <c r="FU23" s="546"/>
      <c r="FV23" s="546"/>
      <c r="FW23" s="546"/>
      <c r="FX23" s="546"/>
      <c r="FY23" s="546"/>
      <c r="FZ23" s="546"/>
      <c r="GA23" s="546"/>
      <c r="GB23" s="546"/>
      <c r="GC23" s="546"/>
      <c r="GD23" s="546"/>
      <c r="GE23" s="546"/>
      <c r="GF23" s="546"/>
      <c r="GG23" s="546"/>
      <c r="GH23" s="546"/>
      <c r="GI23" s="546"/>
      <c r="GJ23" s="546"/>
      <c r="GK23" s="546"/>
      <c r="GL23" s="546"/>
      <c r="GM23" s="546"/>
      <c r="GN23" s="546"/>
      <c r="GO23" s="546"/>
      <c r="GP23" s="546"/>
      <c r="GQ23" s="546"/>
      <c r="GR23" s="546"/>
      <c r="GS23" s="546"/>
      <c r="GT23" s="546"/>
      <c r="GU23" s="546"/>
      <c r="GV23" s="546"/>
      <c r="GW23" s="546"/>
      <c r="GX23" s="546"/>
      <c r="GY23" s="546"/>
      <c r="GZ23" s="546"/>
      <c r="HA23" s="546"/>
      <c r="HB23" s="546"/>
      <c r="HC23" s="546"/>
      <c r="HD23" s="546"/>
      <c r="HE23" s="546"/>
      <c r="HF23" s="546"/>
      <c r="HG23" s="546"/>
      <c r="HH23" s="546"/>
      <c r="HI23" s="546"/>
      <c r="HJ23" s="546"/>
      <c r="HK23" s="546"/>
      <c r="HL23" s="546"/>
      <c r="HM23" s="546"/>
      <c r="HN23" s="546"/>
      <c r="HO23" s="546"/>
      <c r="HP23" s="546"/>
      <c r="HQ23" s="546"/>
      <c r="HR23" s="546"/>
      <c r="HS23" s="546"/>
      <c r="HT23" s="546"/>
      <c r="HU23" s="546"/>
      <c r="HV23" s="546"/>
      <c r="HW23" s="546"/>
      <c r="HX23" s="546"/>
      <c r="HY23" s="546"/>
      <c r="HZ23" s="546"/>
      <c r="IA23" s="546"/>
      <c r="IB23" s="546"/>
      <c r="IC23" s="546"/>
      <c r="ID23" s="546"/>
      <c r="IE23" s="546"/>
      <c r="IF23" s="546"/>
      <c r="IG23" s="546"/>
      <c r="IH23" s="546"/>
      <c r="II23" s="546"/>
    </row>
    <row r="24" spans="1:9" s="512" customFormat="1" ht="19.5" customHeight="1" thickTop="1">
      <c r="A24" s="505" t="s">
        <v>262</v>
      </c>
      <c r="B24" s="559" t="s">
        <v>263</v>
      </c>
      <c r="C24" s="507">
        <f>C26+C57</f>
        <v>1509000</v>
      </c>
      <c r="D24" s="508"/>
      <c r="E24" s="509">
        <f>E26+E57</f>
        <v>680000</v>
      </c>
      <c r="F24" s="509">
        <f>C24-D24+E24</f>
        <v>2189000</v>
      </c>
      <c r="G24" s="510">
        <f>G26+G57</f>
        <v>458875</v>
      </c>
      <c r="H24" s="509">
        <f>H26+H57</f>
        <v>458875</v>
      </c>
      <c r="I24" s="511">
        <f>F24-G24+H24</f>
        <v>2189000</v>
      </c>
    </row>
    <row r="25" spans="1:9" ht="16.5" customHeight="1" thickBot="1">
      <c r="A25" s="513"/>
      <c r="B25" s="514" t="s">
        <v>252</v>
      </c>
      <c r="C25" s="515"/>
      <c r="D25" s="516"/>
      <c r="E25" s="517"/>
      <c r="F25" s="517"/>
      <c r="G25" s="518"/>
      <c r="H25" s="517"/>
      <c r="I25" s="519"/>
    </row>
    <row r="26" spans="1:9" s="566" customFormat="1" ht="19.5" customHeight="1" thickBot="1" thickTop="1">
      <c r="A26" s="560">
        <v>600</v>
      </c>
      <c r="B26" s="514" t="s">
        <v>39</v>
      </c>
      <c r="C26" s="561">
        <f>SUM(C27+C43)</f>
        <v>1509000</v>
      </c>
      <c r="D26" s="562"/>
      <c r="E26" s="563">
        <f>E27+E43</f>
        <v>460000</v>
      </c>
      <c r="F26" s="563">
        <f aca="true" t="shared" si="0" ref="F26:F56">C26-D26+E26</f>
        <v>1969000</v>
      </c>
      <c r="G26" s="564">
        <f>G27+G43</f>
        <v>458875</v>
      </c>
      <c r="H26" s="563"/>
      <c r="I26" s="565">
        <f aca="true" t="shared" si="1" ref="I26:I56">F26-G26+H26</f>
        <v>1510125</v>
      </c>
    </row>
    <row r="27" spans="1:9" s="572" customFormat="1" ht="32.25" customHeight="1" thickTop="1">
      <c r="A27" s="567">
        <v>60015</v>
      </c>
      <c r="B27" s="530" t="s">
        <v>264</v>
      </c>
      <c r="C27" s="531">
        <f>SUM(C28:C33)</f>
        <v>1069000</v>
      </c>
      <c r="D27" s="568"/>
      <c r="E27" s="569">
        <f>SUM(E28:E33)</f>
        <v>96000</v>
      </c>
      <c r="F27" s="569">
        <f t="shared" si="0"/>
        <v>1165000</v>
      </c>
      <c r="G27" s="570">
        <f>SUM(G28:G33)</f>
        <v>95075</v>
      </c>
      <c r="H27" s="569"/>
      <c r="I27" s="571">
        <f t="shared" si="1"/>
        <v>1069925</v>
      </c>
    </row>
    <row r="28" spans="1:9" s="579" customFormat="1" ht="15" customHeight="1">
      <c r="A28" s="573">
        <v>4210</v>
      </c>
      <c r="B28" s="574" t="s">
        <v>36</v>
      </c>
      <c r="C28" s="538">
        <v>50000</v>
      </c>
      <c r="D28" s="575"/>
      <c r="E28" s="576"/>
      <c r="F28" s="576">
        <f t="shared" si="0"/>
        <v>50000</v>
      </c>
      <c r="G28" s="577"/>
      <c r="H28" s="576"/>
      <c r="I28" s="578">
        <f t="shared" si="1"/>
        <v>50000</v>
      </c>
    </row>
    <row r="29" spans="1:9" s="579" customFormat="1" ht="15" customHeight="1">
      <c r="A29" s="573">
        <v>4260</v>
      </c>
      <c r="B29" s="574" t="s">
        <v>14</v>
      </c>
      <c r="C29" s="538">
        <v>30000</v>
      </c>
      <c r="D29" s="524"/>
      <c r="E29" s="580"/>
      <c r="F29" s="580">
        <f t="shared" si="0"/>
        <v>30000</v>
      </c>
      <c r="G29" s="581"/>
      <c r="H29" s="580"/>
      <c r="I29" s="582">
        <f t="shared" si="1"/>
        <v>30000</v>
      </c>
    </row>
    <row r="30" spans="1:9" s="583" customFormat="1" ht="15" customHeight="1">
      <c r="A30" s="573">
        <v>4270</v>
      </c>
      <c r="B30" s="574" t="s">
        <v>88</v>
      </c>
      <c r="C30" s="538">
        <v>864800</v>
      </c>
      <c r="D30" s="524"/>
      <c r="E30" s="580">
        <v>96000</v>
      </c>
      <c r="F30" s="580">
        <f t="shared" si="0"/>
        <v>960800</v>
      </c>
      <c r="G30" s="581">
        <v>95075</v>
      </c>
      <c r="H30" s="580"/>
      <c r="I30" s="582">
        <f t="shared" si="1"/>
        <v>865725</v>
      </c>
    </row>
    <row r="31" spans="1:9" s="583" customFormat="1" ht="15" customHeight="1">
      <c r="A31" s="573">
        <v>4300</v>
      </c>
      <c r="B31" s="574" t="s">
        <v>12</v>
      </c>
      <c r="C31" s="538">
        <v>110000</v>
      </c>
      <c r="D31" s="524"/>
      <c r="E31" s="580"/>
      <c r="F31" s="580">
        <f t="shared" si="0"/>
        <v>110000</v>
      </c>
      <c r="G31" s="581"/>
      <c r="H31" s="580"/>
      <c r="I31" s="582">
        <f t="shared" si="1"/>
        <v>110000</v>
      </c>
    </row>
    <row r="32" spans="1:9" s="583" customFormat="1" ht="15" customHeight="1">
      <c r="A32" s="573">
        <v>4430</v>
      </c>
      <c r="B32" s="574" t="s">
        <v>134</v>
      </c>
      <c r="C32" s="538">
        <v>10200</v>
      </c>
      <c r="D32" s="524"/>
      <c r="E32" s="580"/>
      <c r="F32" s="580">
        <f t="shared" si="0"/>
        <v>10200</v>
      </c>
      <c r="G32" s="581"/>
      <c r="H32" s="580"/>
      <c r="I32" s="582">
        <f t="shared" si="1"/>
        <v>10200</v>
      </c>
    </row>
    <row r="33" spans="1:9" s="583" customFormat="1" ht="15" customHeight="1">
      <c r="A33" s="584">
        <v>4590</v>
      </c>
      <c r="B33" s="585" t="s">
        <v>265</v>
      </c>
      <c r="C33" s="586">
        <v>4000</v>
      </c>
      <c r="D33" s="587"/>
      <c r="E33" s="588"/>
      <c r="F33" s="588">
        <f t="shared" si="0"/>
        <v>4000</v>
      </c>
      <c r="G33" s="589"/>
      <c r="H33" s="588"/>
      <c r="I33" s="590">
        <f t="shared" si="1"/>
        <v>4000</v>
      </c>
    </row>
    <row r="34" spans="1:9" s="598" customFormat="1" ht="15" customHeight="1">
      <c r="A34" s="591"/>
      <c r="B34" s="592" t="s">
        <v>266</v>
      </c>
      <c r="C34" s="593">
        <f>SUM(C35:C42)</f>
        <v>1069000</v>
      </c>
      <c r="D34" s="594"/>
      <c r="E34" s="595">
        <f>SUM(E35:E42)</f>
        <v>96000</v>
      </c>
      <c r="F34" s="595">
        <f t="shared" si="0"/>
        <v>1165000</v>
      </c>
      <c r="G34" s="596">
        <f>SUM(G35:G42)</f>
        <v>95075</v>
      </c>
      <c r="H34" s="595"/>
      <c r="I34" s="597">
        <f t="shared" si="1"/>
        <v>1069925</v>
      </c>
    </row>
    <row r="35" spans="1:9" s="606" customFormat="1" ht="12.75" customHeight="1">
      <c r="A35" s="599"/>
      <c r="B35" s="600" t="s">
        <v>267</v>
      </c>
      <c r="C35" s="601">
        <v>559300</v>
      </c>
      <c r="D35" s="602"/>
      <c r="E35" s="603">
        <v>96000</v>
      </c>
      <c r="F35" s="603">
        <f t="shared" si="0"/>
        <v>655300</v>
      </c>
      <c r="G35" s="604">
        <v>95075</v>
      </c>
      <c r="H35" s="603"/>
      <c r="I35" s="605">
        <f t="shared" si="1"/>
        <v>560225</v>
      </c>
    </row>
    <row r="36" spans="1:9" s="606" customFormat="1" ht="12.75" customHeight="1">
      <c r="A36" s="599"/>
      <c r="B36" s="600" t="s">
        <v>268</v>
      </c>
      <c r="C36" s="601">
        <v>60500</v>
      </c>
      <c r="D36" s="602"/>
      <c r="E36" s="603"/>
      <c r="F36" s="603">
        <f t="shared" si="0"/>
        <v>60500</v>
      </c>
      <c r="G36" s="604"/>
      <c r="H36" s="603"/>
      <c r="I36" s="605">
        <f t="shared" si="1"/>
        <v>60500</v>
      </c>
    </row>
    <row r="37" spans="1:9" s="606" customFormat="1" ht="12.75" customHeight="1">
      <c r="A37" s="599"/>
      <c r="B37" s="600" t="s">
        <v>269</v>
      </c>
      <c r="C37" s="601">
        <v>80000</v>
      </c>
      <c r="D37" s="602"/>
      <c r="E37" s="603"/>
      <c r="F37" s="603">
        <f t="shared" si="0"/>
        <v>80000</v>
      </c>
      <c r="G37" s="604"/>
      <c r="H37" s="603"/>
      <c r="I37" s="605">
        <f t="shared" si="1"/>
        <v>80000</v>
      </c>
    </row>
    <row r="38" spans="1:9" s="606" customFormat="1" ht="12.75" customHeight="1">
      <c r="A38" s="599"/>
      <c r="B38" s="600" t="s">
        <v>270</v>
      </c>
      <c r="C38" s="601">
        <v>100000</v>
      </c>
      <c r="D38" s="602"/>
      <c r="E38" s="603"/>
      <c r="F38" s="603">
        <f t="shared" si="0"/>
        <v>100000</v>
      </c>
      <c r="G38" s="604"/>
      <c r="H38" s="603"/>
      <c r="I38" s="605">
        <f t="shared" si="1"/>
        <v>100000</v>
      </c>
    </row>
    <row r="39" spans="1:9" s="606" customFormat="1" ht="12.75" customHeight="1">
      <c r="A39" s="599"/>
      <c r="B39" s="600" t="s">
        <v>271</v>
      </c>
      <c r="C39" s="601">
        <v>250000</v>
      </c>
      <c r="D39" s="602"/>
      <c r="E39" s="603"/>
      <c r="F39" s="603">
        <f t="shared" si="0"/>
        <v>250000</v>
      </c>
      <c r="G39" s="604"/>
      <c r="H39" s="603"/>
      <c r="I39" s="605">
        <f t="shared" si="1"/>
        <v>250000</v>
      </c>
    </row>
    <row r="40" spans="1:9" s="606" customFormat="1" ht="12" customHeight="1">
      <c r="A40" s="599"/>
      <c r="B40" s="600" t="s">
        <v>272</v>
      </c>
      <c r="C40" s="601">
        <v>5000</v>
      </c>
      <c r="D40" s="602"/>
      <c r="E40" s="603"/>
      <c r="F40" s="603">
        <f t="shared" si="0"/>
        <v>5000</v>
      </c>
      <c r="G40" s="604"/>
      <c r="H40" s="603"/>
      <c r="I40" s="605">
        <f t="shared" si="1"/>
        <v>5000</v>
      </c>
    </row>
    <row r="41" spans="1:9" s="606" customFormat="1" ht="12.75" customHeight="1">
      <c r="A41" s="599"/>
      <c r="B41" s="600" t="s">
        <v>273</v>
      </c>
      <c r="C41" s="601">
        <v>10200</v>
      </c>
      <c r="D41" s="602"/>
      <c r="E41" s="603"/>
      <c r="F41" s="603">
        <f t="shared" si="0"/>
        <v>10200</v>
      </c>
      <c r="G41" s="604"/>
      <c r="H41" s="603"/>
      <c r="I41" s="605">
        <f t="shared" si="1"/>
        <v>10200</v>
      </c>
    </row>
    <row r="42" spans="1:9" s="606" customFormat="1" ht="24" customHeight="1">
      <c r="A42" s="607"/>
      <c r="B42" s="608" t="s">
        <v>274</v>
      </c>
      <c r="C42" s="609">
        <v>4000</v>
      </c>
      <c r="D42" s="610"/>
      <c r="E42" s="611"/>
      <c r="F42" s="611">
        <f t="shared" si="0"/>
        <v>4000</v>
      </c>
      <c r="G42" s="612"/>
      <c r="H42" s="611"/>
      <c r="I42" s="613">
        <f t="shared" si="1"/>
        <v>4000</v>
      </c>
    </row>
    <row r="43" spans="1:9" s="620" customFormat="1" ht="19.5" customHeight="1">
      <c r="A43" s="567">
        <v>60016</v>
      </c>
      <c r="B43" s="614" t="s">
        <v>261</v>
      </c>
      <c r="C43" s="615">
        <f>SUM(C44:C48)</f>
        <v>440000</v>
      </c>
      <c r="D43" s="616"/>
      <c r="E43" s="617">
        <f>SUM(E44:E48)</f>
        <v>364000</v>
      </c>
      <c r="F43" s="617">
        <f t="shared" si="0"/>
        <v>804000</v>
      </c>
      <c r="G43" s="618">
        <f>SUM(G44:G48)</f>
        <v>363800</v>
      </c>
      <c r="H43" s="617"/>
      <c r="I43" s="619">
        <f t="shared" si="1"/>
        <v>440200</v>
      </c>
    </row>
    <row r="44" spans="1:9" s="583" customFormat="1" ht="15" customHeight="1">
      <c r="A44" s="573">
        <v>4210</v>
      </c>
      <c r="B44" s="574" t="s">
        <v>36</v>
      </c>
      <c r="C44" s="538">
        <v>6000</v>
      </c>
      <c r="D44" s="524"/>
      <c r="E44" s="580"/>
      <c r="F44" s="580">
        <f t="shared" si="0"/>
        <v>6000</v>
      </c>
      <c r="G44" s="581"/>
      <c r="H44" s="580"/>
      <c r="I44" s="582">
        <f t="shared" si="1"/>
        <v>6000</v>
      </c>
    </row>
    <row r="45" spans="1:9" s="583" customFormat="1" ht="15" customHeight="1">
      <c r="A45" s="573">
        <v>4270</v>
      </c>
      <c r="B45" s="574" t="s">
        <v>88</v>
      </c>
      <c r="C45" s="538">
        <v>363800</v>
      </c>
      <c r="D45" s="524"/>
      <c r="E45" s="580">
        <v>364000</v>
      </c>
      <c r="F45" s="580">
        <f t="shared" si="0"/>
        <v>727800</v>
      </c>
      <c r="G45" s="581">
        <v>363800</v>
      </c>
      <c r="H45" s="580"/>
      <c r="I45" s="582">
        <f t="shared" si="1"/>
        <v>364000</v>
      </c>
    </row>
    <row r="46" spans="1:9" s="583" customFormat="1" ht="15" customHeight="1">
      <c r="A46" s="573">
        <v>4300</v>
      </c>
      <c r="B46" s="574" t="s">
        <v>12</v>
      </c>
      <c r="C46" s="538">
        <v>55000</v>
      </c>
      <c r="D46" s="524"/>
      <c r="E46" s="580"/>
      <c r="F46" s="580">
        <f t="shared" si="0"/>
        <v>55000</v>
      </c>
      <c r="G46" s="581"/>
      <c r="H46" s="580"/>
      <c r="I46" s="582">
        <f t="shared" si="1"/>
        <v>55000</v>
      </c>
    </row>
    <row r="47" spans="1:9" s="583" customFormat="1" ht="15" customHeight="1">
      <c r="A47" s="573">
        <v>4430</v>
      </c>
      <c r="B47" s="574" t="s">
        <v>134</v>
      </c>
      <c r="C47" s="538">
        <v>11200</v>
      </c>
      <c r="D47" s="524"/>
      <c r="E47" s="580"/>
      <c r="F47" s="580">
        <f t="shared" si="0"/>
        <v>11200</v>
      </c>
      <c r="G47" s="581"/>
      <c r="H47" s="580"/>
      <c r="I47" s="582">
        <f t="shared" si="1"/>
        <v>11200</v>
      </c>
    </row>
    <row r="48" spans="1:9" s="583" customFormat="1" ht="15" customHeight="1">
      <c r="A48" s="573">
        <v>4590</v>
      </c>
      <c r="B48" s="574" t="s">
        <v>265</v>
      </c>
      <c r="C48" s="538">
        <v>4000</v>
      </c>
      <c r="D48" s="524"/>
      <c r="E48" s="580"/>
      <c r="F48" s="580">
        <f t="shared" si="0"/>
        <v>4000</v>
      </c>
      <c r="G48" s="581"/>
      <c r="H48" s="580"/>
      <c r="I48" s="582">
        <f t="shared" si="1"/>
        <v>4000</v>
      </c>
    </row>
    <row r="49" spans="1:9" s="606" customFormat="1" ht="15" customHeight="1">
      <c r="A49" s="591"/>
      <c r="B49" s="592" t="s">
        <v>266</v>
      </c>
      <c r="C49" s="593">
        <f>SUM(C50:C56)</f>
        <v>440000</v>
      </c>
      <c r="D49" s="602"/>
      <c r="E49" s="595">
        <f>SUM(E50:E56)</f>
        <v>364000</v>
      </c>
      <c r="F49" s="595">
        <f t="shared" si="0"/>
        <v>804000</v>
      </c>
      <c r="G49" s="596">
        <f>SUM(G50:G56)</f>
        <v>369800</v>
      </c>
      <c r="H49" s="596">
        <f>SUM(H50:H56)</f>
        <v>6000</v>
      </c>
      <c r="I49" s="597">
        <f t="shared" si="1"/>
        <v>440200</v>
      </c>
    </row>
    <row r="50" spans="1:9" s="606" customFormat="1" ht="15" customHeight="1">
      <c r="A50" s="599"/>
      <c r="B50" s="600" t="s">
        <v>267</v>
      </c>
      <c r="C50" s="601">
        <v>237800</v>
      </c>
      <c r="D50" s="602"/>
      <c r="E50" s="603">
        <v>232000</v>
      </c>
      <c r="F50" s="603">
        <f t="shared" si="0"/>
        <v>469800</v>
      </c>
      <c r="G50" s="604">
        <v>237800</v>
      </c>
      <c r="H50" s="603"/>
      <c r="I50" s="605">
        <f t="shared" si="1"/>
        <v>232000</v>
      </c>
    </row>
    <row r="51" spans="1:9" s="606" customFormat="1" ht="15" customHeight="1">
      <c r="A51" s="599"/>
      <c r="B51" s="600" t="s">
        <v>268</v>
      </c>
      <c r="C51" s="601">
        <v>54000</v>
      </c>
      <c r="D51" s="602"/>
      <c r="E51" s="603">
        <v>54000</v>
      </c>
      <c r="F51" s="603">
        <f t="shared" si="0"/>
        <v>108000</v>
      </c>
      <c r="G51" s="604">
        <v>54000</v>
      </c>
      <c r="H51" s="603"/>
      <c r="I51" s="605">
        <f t="shared" si="1"/>
        <v>54000</v>
      </c>
    </row>
    <row r="52" spans="1:9" s="606" customFormat="1" ht="15" customHeight="1">
      <c r="A52" s="599"/>
      <c r="B52" s="600" t="s">
        <v>275</v>
      </c>
      <c r="C52" s="601">
        <v>50000</v>
      </c>
      <c r="D52" s="602"/>
      <c r="E52" s="603"/>
      <c r="F52" s="603">
        <f t="shared" si="0"/>
        <v>50000</v>
      </c>
      <c r="G52" s="604"/>
      <c r="H52" s="603">
        <v>5000</v>
      </c>
      <c r="I52" s="605">
        <f t="shared" si="1"/>
        <v>55000</v>
      </c>
    </row>
    <row r="53" spans="1:9" s="606" customFormat="1" ht="15" customHeight="1">
      <c r="A53" s="599"/>
      <c r="B53" s="600" t="s">
        <v>276</v>
      </c>
      <c r="C53" s="601">
        <v>78000</v>
      </c>
      <c r="D53" s="602"/>
      <c r="E53" s="603">
        <v>78000</v>
      </c>
      <c r="F53" s="603">
        <f t="shared" si="0"/>
        <v>156000</v>
      </c>
      <c r="G53" s="604">
        <v>78000</v>
      </c>
      <c r="H53" s="603"/>
      <c r="I53" s="605">
        <f t="shared" si="1"/>
        <v>78000</v>
      </c>
    </row>
    <row r="54" spans="1:9" s="606" customFormat="1" ht="23.25" customHeight="1">
      <c r="A54" s="599"/>
      <c r="B54" s="600" t="s">
        <v>277</v>
      </c>
      <c r="C54" s="601">
        <v>5000</v>
      </c>
      <c r="D54" s="602"/>
      <c r="E54" s="595"/>
      <c r="F54" s="603">
        <f t="shared" si="0"/>
        <v>5000</v>
      </c>
      <c r="G54" s="596"/>
      <c r="H54" s="595">
        <v>1000</v>
      </c>
      <c r="I54" s="605">
        <f t="shared" si="1"/>
        <v>6000</v>
      </c>
    </row>
    <row r="55" spans="1:9" s="606" customFormat="1" ht="15" customHeight="1">
      <c r="A55" s="599"/>
      <c r="B55" s="600" t="s">
        <v>278</v>
      </c>
      <c r="C55" s="601">
        <v>11200</v>
      </c>
      <c r="D55" s="602"/>
      <c r="E55" s="595"/>
      <c r="F55" s="603">
        <f t="shared" si="0"/>
        <v>11200</v>
      </c>
      <c r="G55" s="596"/>
      <c r="H55" s="595"/>
      <c r="I55" s="605">
        <f t="shared" si="1"/>
        <v>11200</v>
      </c>
    </row>
    <row r="56" spans="1:9" s="606" customFormat="1" ht="27.75" customHeight="1" thickBot="1">
      <c r="A56" s="599"/>
      <c r="B56" s="600" t="s">
        <v>279</v>
      </c>
      <c r="C56" s="601">
        <v>4000</v>
      </c>
      <c r="D56" s="602"/>
      <c r="E56" s="595"/>
      <c r="F56" s="603">
        <f t="shared" si="0"/>
        <v>4000</v>
      </c>
      <c r="G56" s="596"/>
      <c r="H56" s="595"/>
      <c r="I56" s="605">
        <f t="shared" si="1"/>
        <v>4000</v>
      </c>
    </row>
    <row r="57" spans="1:9" s="488" customFormat="1" ht="33.75" customHeight="1" thickBot="1" thickTop="1">
      <c r="A57" s="621">
        <v>900</v>
      </c>
      <c r="B57" s="622" t="s">
        <v>121</v>
      </c>
      <c r="C57" s="563">
        <f>SUM(C58+C72)</f>
        <v>0</v>
      </c>
      <c r="D57" s="561"/>
      <c r="E57" s="563">
        <f>E58</f>
        <v>220000</v>
      </c>
      <c r="F57" s="563">
        <f>SUM(F58+F72)</f>
        <v>220000</v>
      </c>
      <c r="G57" s="564"/>
      <c r="H57" s="563">
        <f>H58</f>
        <v>458875</v>
      </c>
      <c r="I57" s="623">
        <f>SUM(I58+I72)</f>
        <v>678875</v>
      </c>
    </row>
    <row r="58" spans="1:9" s="620" customFormat="1" ht="21.75" customHeight="1" thickTop="1">
      <c r="A58" s="567">
        <v>90001</v>
      </c>
      <c r="B58" s="624" t="s">
        <v>280</v>
      </c>
      <c r="C58" s="532">
        <f>SUM(C62+C71)</f>
        <v>0</v>
      </c>
      <c r="D58" s="531"/>
      <c r="E58" s="525">
        <f>E62</f>
        <v>220000</v>
      </c>
      <c r="F58" s="625">
        <f>C58-D58+E58</f>
        <v>220000</v>
      </c>
      <c r="G58" s="626"/>
      <c r="H58" s="627">
        <f>SUM(H59:H61)</f>
        <v>458875</v>
      </c>
      <c r="I58" s="628">
        <f aca="true" t="shared" si="2" ref="I58:I67">F58-G58+H58</f>
        <v>678875</v>
      </c>
    </row>
    <row r="59" spans="1:9" s="583" customFormat="1" ht="15" customHeight="1">
      <c r="A59" s="573">
        <v>4300</v>
      </c>
      <c r="B59" s="574" t="s">
        <v>12</v>
      </c>
      <c r="C59" s="538">
        <v>55000</v>
      </c>
      <c r="D59" s="524"/>
      <c r="E59" s="580"/>
      <c r="F59" s="580">
        <v>0</v>
      </c>
      <c r="G59" s="581"/>
      <c r="H59" s="580">
        <v>20000</v>
      </c>
      <c r="I59" s="582">
        <f t="shared" si="2"/>
        <v>20000</v>
      </c>
    </row>
    <row r="60" spans="1:9" s="583" customFormat="1" ht="15" customHeight="1">
      <c r="A60" s="573">
        <v>4430</v>
      </c>
      <c r="B60" s="574" t="s">
        <v>134</v>
      </c>
      <c r="C60" s="538">
        <v>11200</v>
      </c>
      <c r="D60" s="524"/>
      <c r="E60" s="580"/>
      <c r="F60" s="580">
        <v>0</v>
      </c>
      <c r="G60" s="581"/>
      <c r="H60" s="580">
        <v>388875</v>
      </c>
      <c r="I60" s="582">
        <f t="shared" si="2"/>
        <v>388875</v>
      </c>
    </row>
    <row r="61" spans="1:9" s="634" customFormat="1" ht="15" customHeight="1">
      <c r="A61" s="629">
        <v>4580</v>
      </c>
      <c r="B61" s="630" t="s">
        <v>25</v>
      </c>
      <c r="C61" s="631"/>
      <c r="D61" s="631"/>
      <c r="E61" s="632"/>
      <c r="F61" s="632">
        <v>0</v>
      </c>
      <c r="G61" s="633"/>
      <c r="H61" s="632">
        <v>50000</v>
      </c>
      <c r="I61" s="582">
        <f t="shared" si="2"/>
        <v>50000</v>
      </c>
    </row>
    <row r="62" spans="1:9" s="638" customFormat="1" ht="15" customHeight="1" thickBot="1">
      <c r="A62" s="573">
        <v>6050</v>
      </c>
      <c r="B62" s="574" t="s">
        <v>89</v>
      </c>
      <c r="C62" s="538">
        <v>0</v>
      </c>
      <c r="D62" s="635"/>
      <c r="E62" s="636">
        <v>220000</v>
      </c>
      <c r="F62" s="580">
        <f>C62-D62+E62</f>
        <v>220000</v>
      </c>
      <c r="G62" s="581"/>
      <c r="H62" s="580"/>
      <c r="I62" s="637">
        <f t="shared" si="2"/>
        <v>220000</v>
      </c>
    </row>
    <row r="63" spans="1:9" s="606" customFormat="1" ht="15" customHeight="1" thickTop="1">
      <c r="A63" s="591"/>
      <c r="B63" s="592" t="s">
        <v>266</v>
      </c>
      <c r="C63" s="593">
        <f>SUM(C64:C70)</f>
        <v>10000</v>
      </c>
      <c r="D63" s="602"/>
      <c r="E63" s="595">
        <f>SUM(E64:E70)</f>
        <v>0</v>
      </c>
      <c r="F63" s="595">
        <v>220000</v>
      </c>
      <c r="G63" s="596"/>
      <c r="H63" s="596">
        <f>SUM(H64:H70)</f>
        <v>458875</v>
      </c>
      <c r="I63" s="597">
        <f t="shared" si="2"/>
        <v>678875</v>
      </c>
    </row>
    <row r="64" spans="1:9" s="646" customFormat="1" ht="15" customHeight="1" thickBot="1">
      <c r="A64" s="639"/>
      <c r="B64" s="640" t="s">
        <v>281</v>
      </c>
      <c r="C64" s="641"/>
      <c r="D64" s="642"/>
      <c r="E64" s="643"/>
      <c r="F64" s="644">
        <v>0</v>
      </c>
      <c r="G64" s="645"/>
      <c r="H64" s="644">
        <v>388875</v>
      </c>
      <c r="I64" s="597">
        <f t="shared" si="2"/>
        <v>388875</v>
      </c>
    </row>
    <row r="65" spans="1:9" s="646" customFormat="1" ht="15" customHeight="1" thickBot="1" thickTop="1">
      <c r="A65" s="639"/>
      <c r="B65" s="640" t="s">
        <v>282</v>
      </c>
      <c r="C65" s="641"/>
      <c r="D65" s="642"/>
      <c r="E65" s="643"/>
      <c r="F65" s="644">
        <v>0</v>
      </c>
      <c r="G65" s="645"/>
      <c r="H65" s="644">
        <v>50000</v>
      </c>
      <c r="I65" s="597">
        <f t="shared" si="2"/>
        <v>50000</v>
      </c>
    </row>
    <row r="66" spans="1:9" s="646" customFormat="1" ht="15" customHeight="1" thickBot="1" thickTop="1">
      <c r="A66" s="639"/>
      <c r="B66" s="640" t="s">
        <v>283</v>
      </c>
      <c r="C66" s="641"/>
      <c r="D66" s="642"/>
      <c r="E66" s="643"/>
      <c r="F66" s="644">
        <v>0</v>
      </c>
      <c r="G66" s="645"/>
      <c r="H66" s="644">
        <v>20000</v>
      </c>
      <c r="I66" s="597">
        <f t="shared" si="2"/>
        <v>20000</v>
      </c>
    </row>
    <row r="67" spans="1:9" s="646" customFormat="1" ht="15" customHeight="1" thickBot="1" thickTop="1">
      <c r="A67" s="639"/>
      <c r="B67" s="640" t="s">
        <v>284</v>
      </c>
      <c r="C67" s="641"/>
      <c r="D67" s="642"/>
      <c r="E67" s="643"/>
      <c r="F67" s="643">
        <v>220000</v>
      </c>
      <c r="G67" s="647"/>
      <c r="H67" s="643">
        <v>0</v>
      </c>
      <c r="I67" s="597">
        <f t="shared" si="2"/>
        <v>220000</v>
      </c>
    </row>
    <row r="68" spans="1:9" s="654" customFormat="1" ht="28.5" customHeight="1" thickBot="1" thickTop="1">
      <c r="A68" s="648" t="s">
        <v>285</v>
      </c>
      <c r="B68" s="649" t="s">
        <v>286</v>
      </c>
      <c r="C68" s="650">
        <f>C12+C13-C24</f>
        <v>10000</v>
      </c>
      <c r="D68" s="651"/>
      <c r="E68" s="652"/>
      <c r="F68" s="652">
        <f>F12+F13-F24</f>
        <v>10000</v>
      </c>
      <c r="G68" s="652"/>
      <c r="H68" s="652"/>
      <c r="I68" s="653">
        <f>I12+I13-I24</f>
        <v>10000</v>
      </c>
    </row>
    <row r="69" spans="2:6" ht="13.5" thickTop="1">
      <c r="B69" s="655"/>
      <c r="D69" s="656"/>
      <c r="E69" s="656"/>
      <c r="F69" s="656"/>
    </row>
    <row r="70" spans="2:6" ht="12.75">
      <c r="B70" s="655"/>
      <c r="D70" s="656"/>
      <c r="E70" s="656"/>
      <c r="F70" s="656"/>
    </row>
    <row r="71" spans="2:6" ht="12.75">
      <c r="B71" s="655"/>
      <c r="D71" s="656"/>
      <c r="E71" s="656"/>
      <c r="F71" s="656"/>
    </row>
    <row r="72" spans="2:6" ht="12.75">
      <c r="B72" s="655"/>
      <c r="D72" s="656"/>
      <c r="E72" s="656"/>
      <c r="F72" s="656"/>
    </row>
    <row r="73" spans="2:6" ht="12.75">
      <c r="B73" s="655"/>
      <c r="D73" s="656"/>
      <c r="E73" s="656"/>
      <c r="F73" s="656"/>
    </row>
    <row r="74" spans="2:6" ht="12.75">
      <c r="B74" s="655"/>
      <c r="D74" s="656"/>
      <c r="E74" s="656"/>
      <c r="F74" s="656"/>
    </row>
    <row r="75" spans="2:6" ht="12.75">
      <c r="B75" s="655"/>
      <c r="D75" s="656"/>
      <c r="E75" s="656"/>
      <c r="F75" s="656"/>
    </row>
    <row r="76" spans="2:6" ht="12.75">
      <c r="B76" s="655"/>
      <c r="D76" s="656"/>
      <c r="E76" s="656"/>
      <c r="F76" s="656"/>
    </row>
    <row r="77" spans="2:6" ht="12.75">
      <c r="B77" s="655"/>
      <c r="D77" s="656"/>
      <c r="E77" s="656"/>
      <c r="F77" s="656"/>
    </row>
    <row r="78" spans="2:6" ht="12.75">
      <c r="B78" s="655"/>
      <c r="D78" s="656"/>
      <c r="E78" s="656"/>
      <c r="F78" s="656"/>
    </row>
    <row r="79" spans="2:6" ht="12.75">
      <c r="B79" s="655"/>
      <c r="D79" s="656"/>
      <c r="E79" s="656"/>
      <c r="F79" s="656"/>
    </row>
    <row r="80" spans="2:6" ht="12.75">
      <c r="B80" s="655"/>
      <c r="D80" s="656"/>
      <c r="E80" s="656"/>
      <c r="F80" s="656"/>
    </row>
    <row r="81" spans="2:6" ht="12.75">
      <c r="B81" s="655"/>
      <c r="D81" s="656"/>
      <c r="E81" s="656"/>
      <c r="F81" s="656"/>
    </row>
    <row r="82" ht="12.75">
      <c r="B82" s="655"/>
    </row>
    <row r="83" ht="12.75">
      <c r="B83" s="655"/>
    </row>
    <row r="84" ht="12.75">
      <c r="B84" s="655"/>
    </row>
    <row r="85" ht="12.75">
      <c r="B85" s="655"/>
    </row>
    <row r="86" ht="12.75">
      <c r="B86" s="655"/>
    </row>
    <row r="87" ht="12.75">
      <c r="B87" s="655"/>
    </row>
    <row r="88" ht="12.75">
      <c r="B88" s="655"/>
    </row>
    <row r="89" ht="12.75">
      <c r="B89" s="655"/>
    </row>
    <row r="90" ht="12.75">
      <c r="B90" s="655"/>
    </row>
    <row r="91" ht="12.75">
      <c r="B91" s="655"/>
    </row>
    <row r="92" ht="12.75">
      <c r="B92" s="655"/>
    </row>
    <row r="93" ht="12.75">
      <c r="B93" s="655"/>
    </row>
    <row r="94" ht="12.75">
      <c r="B94" s="655"/>
    </row>
    <row r="95" ht="12.75">
      <c r="B95" s="655"/>
    </row>
    <row r="96" ht="12.75">
      <c r="B96" s="655"/>
    </row>
    <row r="97" ht="12.75">
      <c r="B97" s="655"/>
    </row>
    <row r="98" ht="12.75">
      <c r="B98" s="655"/>
    </row>
    <row r="99" ht="12.75">
      <c r="B99" s="655"/>
    </row>
    <row r="100" ht="12.75">
      <c r="B100" s="655"/>
    </row>
    <row r="101" ht="12.75">
      <c r="B101" s="655"/>
    </row>
    <row r="102" ht="12.75">
      <c r="B102" s="655"/>
    </row>
    <row r="103" ht="12.75">
      <c r="B103" s="655"/>
    </row>
    <row r="104" ht="12.75">
      <c r="B104" s="655"/>
    </row>
    <row r="105" ht="12.75">
      <c r="B105" s="655"/>
    </row>
  </sheetData>
  <printOptions horizontalCentered="1"/>
  <pageMargins left="0" right="0" top="0.7874015748031497" bottom="0.7874015748031497" header="0.5118110236220472" footer="0.5118110236220472"/>
  <pageSetup firstPageNumber="16" useFirstPageNumber="1" horizontalDpi="600" verticalDpi="600" orientation="portrait" paperSize="9" scale="95" r:id="rId1"/>
  <headerFooter alignWithMargins="0">
    <oddHeader>&amp;C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Liwak</cp:lastModifiedBy>
  <cp:lastPrinted>2005-06-09T11:03:39Z</cp:lastPrinted>
  <dcterms:created xsi:type="dcterms:W3CDTF">2005-01-21T08:14:31Z</dcterms:created>
  <dcterms:modified xsi:type="dcterms:W3CDTF">2005-05-30T14:57:45Z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