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3"/>
  </bookViews>
  <sheets>
    <sheet name="Zal nr 1" sheetId="1" r:id="rId1"/>
    <sheet name="Zał nr 2" sheetId="2" r:id="rId2"/>
    <sheet name="Zal nr 3" sheetId="3" r:id="rId3"/>
    <sheet name="Zal nr 4" sheetId="4" r:id="rId4"/>
  </sheets>
  <definedNames>
    <definedName name="_xlnm.Print_Titles" localSheetId="0">'Zal nr 1'!$8:$10</definedName>
    <definedName name="_xlnm.Print_Titles" localSheetId="2">'Zal nr 3'!$9:$11</definedName>
    <definedName name="_xlnm.Print_Titles" localSheetId="1">'Zał nr 2'!$7:$9</definedName>
  </definedNames>
  <calcPr fullCalcOnLoad="1"/>
</workbook>
</file>

<file path=xl/sharedStrings.xml><?xml version="1.0" encoding="utf-8"?>
<sst xmlns="http://schemas.openxmlformats.org/spreadsheetml/2006/main" count="525" uniqueCount="178">
  <si>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</si>
  <si>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</si>
  <si>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</si>
  <si>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</si>
  <si>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</si>
  <si>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</si>
  <si>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</si>
  <si>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</si>
  <si>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</si>
  <si>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</si>
  <si>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</si>
  <si>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</si>
  <si>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</si>
  <si>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Pozostała działalność</t>
  </si>
  <si>
    <t>KS</t>
  </si>
  <si>
    <t>IK</t>
  </si>
  <si>
    <t>OGÓŁEM</t>
  </si>
  <si>
    <t>per saldo</t>
  </si>
  <si>
    <t>RWZ</t>
  </si>
  <si>
    <t>Zakup materiałów i wyposażenia</t>
  </si>
  <si>
    <t>Załącznik nr 2 do Zarządzenia</t>
  </si>
  <si>
    <t>ZMIANY W PLANIE WYDATKÓW NA ZADANIA WŁASNE POWIATU                             W  2005  ROKU</t>
  </si>
  <si>
    <t>Różne opłaty i składki</t>
  </si>
  <si>
    <t>4270</t>
  </si>
  <si>
    <t>Załącznik nr  4 do Zarządzenia</t>
  </si>
  <si>
    <t>TRANSPORT I ŁĄCZNOŚĆ</t>
  </si>
  <si>
    <t>Drogi publiczne gminne</t>
  </si>
  <si>
    <t>Zakup usług remontowych</t>
  </si>
  <si>
    <t>Składki na ubezpieczenie społeczne</t>
  </si>
  <si>
    <t>ADMINISTRACJA PUBLICZNA</t>
  </si>
  <si>
    <t>E</t>
  </si>
  <si>
    <t>Urząd Miejski</t>
  </si>
  <si>
    <t>Wpłaty na PFRON</t>
  </si>
  <si>
    <t>Wynagrodzenia bezosobowe</t>
  </si>
  <si>
    <t>OŚWIATA I WYCHOWANIE</t>
  </si>
  <si>
    <t>Gimnazja</t>
  </si>
  <si>
    <t>EDUKACYJNA OPIEKA WYCHOWAWCZA</t>
  </si>
  <si>
    <t>921</t>
  </si>
  <si>
    <t>KULTURA I OCHRONA DZIEDZICTWA NARODOWEGO</t>
  </si>
  <si>
    <t>92105</t>
  </si>
  <si>
    <t>Pozostałe zadania w zakresie kultury</t>
  </si>
  <si>
    <t>4300</t>
  </si>
  <si>
    <t>801</t>
  </si>
  <si>
    <t>854</t>
  </si>
  <si>
    <t>4010</t>
  </si>
  <si>
    <t>Wydatki inwestycyjne jednostek budżetowych</t>
  </si>
  <si>
    <t>GOSPODARKA KOMUNALNA I OCHRONA ŚRODOWISKA</t>
  </si>
  <si>
    <t>80195</t>
  </si>
  <si>
    <t>Domy i ośrodki kultury, świetlice i kluby</t>
  </si>
  <si>
    <r>
      <t>Dotacja podmiotowa z budżetu dla samorządowej instytucji kultury -</t>
    </r>
    <r>
      <rPr>
        <i/>
        <sz val="10"/>
        <rFont val="Times New Roman CE"/>
        <family val="1"/>
      </rPr>
      <t xml:space="preserve"> MOK</t>
    </r>
  </si>
  <si>
    <t>Km</t>
  </si>
  <si>
    <t>Starostwa powiatowe</t>
  </si>
  <si>
    <t>Wydatki na zakupy inwestycyjne jednostek budżetowych</t>
  </si>
  <si>
    <t>Dodatkowe wynagrodzenie roczne</t>
  </si>
  <si>
    <t>Wynagrodzenia osobowe pracowników</t>
  </si>
  <si>
    <t>85410</t>
  </si>
  <si>
    <t>Internaty i bursy szkolne</t>
  </si>
  <si>
    <t>4440</t>
  </si>
  <si>
    <t>Odpis na ZFŚS</t>
  </si>
  <si>
    <t>DOCHODY OD OSÓB PRAWNYCH , OD OSÓB FIZYCZNYCH I OD INNYCH JEDNOSTEK NIE POSIADAJĄCYCH OSOBOWOŚCI PRAWNEJ ORAZ WYDATKI ZWIĄZANE Z ICH POBOREM</t>
  </si>
  <si>
    <t>75647</t>
  </si>
  <si>
    <t>Pobór podatków, opłat i niepodatkowych należności budżetowych</t>
  </si>
  <si>
    <t>4100</t>
  </si>
  <si>
    <t>Wynagrodzenia agencyjno - prowizyjne</t>
  </si>
  <si>
    <t>OCHRONA ZDROWIA</t>
  </si>
  <si>
    <t>PU</t>
  </si>
  <si>
    <t>Przeciwdziałanie alkoholizmowi</t>
  </si>
  <si>
    <t>Zwalczanie narkomanii</t>
  </si>
  <si>
    <t>Utrzymanie zieleni w miastach i gminach</t>
  </si>
  <si>
    <r>
      <t xml:space="preserve">Zakup usług pozostałych - </t>
    </r>
    <r>
      <rPr>
        <i/>
        <sz val="10"/>
        <rFont val="Times New Roman"/>
        <family val="1"/>
      </rPr>
      <t>RO "Rokosowo"</t>
    </r>
  </si>
  <si>
    <t>Załącznik nr  3 do Zarządzenia</t>
  </si>
  <si>
    <t>POMOC SPOŁECZNA</t>
  </si>
  <si>
    <t>Świadczenia rodzinne oraz składki na ubezpieczenia emerytalne i rentowe z ubezpieczenia społecznego</t>
  </si>
  <si>
    <t>ZMIANY W PLANIE  WYDATKÓW NA  ZADANIA  ZLECONE                                                POWIATOWI Z ZAKRESU ADMINISTRACJI  RZĄDOWEJ                                                                                            W  2005  ROKU</t>
  </si>
  <si>
    <t>ZK</t>
  </si>
  <si>
    <t>6310</t>
  </si>
  <si>
    <t xml:space="preserve">Dotacje celowe otrzymane z budżetu państwa na inwestycje i zakupy inwestycyjne z zakresu administracji rządowej oraz innych zadań  zleconych  gminie  ustawami </t>
  </si>
  <si>
    <t>6060</t>
  </si>
  <si>
    <t>OBRONA NARODOWA</t>
  </si>
  <si>
    <t>75212</t>
  </si>
  <si>
    <t>Pozostałe wydatki obronne</t>
  </si>
  <si>
    <t>4170</t>
  </si>
  <si>
    <t>Zakup pomocy naukowych, dydaktycznych i książek</t>
  </si>
  <si>
    <t>Drogi publiczne w miastach na prawach powiatu</t>
  </si>
  <si>
    <t>Wydatki inwestycyjne jednostek budżetowych:</t>
  </si>
  <si>
    <t>Zakup energii</t>
  </si>
  <si>
    <t xml:space="preserve"> "Remont nawierzchni wiaduktu w ciągu ul.Monte Cassino"</t>
  </si>
  <si>
    <t>Przebudowa ul. Połczyńskiej</t>
  </si>
  <si>
    <t xml:space="preserve">TURYSTYKA </t>
  </si>
  <si>
    <t>Podróże służbowe zagraniczne</t>
  </si>
  <si>
    <t>Km/OA</t>
  </si>
  <si>
    <t>OA</t>
  </si>
  <si>
    <t>URZĘDY NACZELNYCH ORGANÓW WŁADZY PAŃSTWOWEJ, KONTROLI I OCHRONY PRAWA ORAZ SĄDOWNICTWA</t>
  </si>
  <si>
    <t>Wybory do Sejmu i Senatu</t>
  </si>
  <si>
    <t>Różne wydatki na rzecz osób fizycznych</t>
  </si>
  <si>
    <t>Szkoły podstawowe</t>
  </si>
  <si>
    <t>Wydatki osobowe niezaliczone do wynagrodzeń</t>
  </si>
  <si>
    <t>Składki na ubezpieczenia społeczne</t>
  </si>
  <si>
    <t>Składki na Fundusz Pracy</t>
  </si>
  <si>
    <t>Zakup usług zdrowotnych</t>
  </si>
  <si>
    <t>Podróże służbowe krajowe</t>
  </si>
  <si>
    <t>Przedszkola</t>
  </si>
  <si>
    <t>Dotacja budżetowa dla zakładu budżetowego</t>
  </si>
  <si>
    <t>Dokształcanie i doskonalenie nauczycieli</t>
  </si>
  <si>
    <t>Wynagrodzenia osobowe pracowników - odprawy emerytalne</t>
  </si>
  <si>
    <t>Różne opłaty i składki - ubezpieczenie majątku</t>
  </si>
  <si>
    <t>Wydatki inwestycyjne jednostek budżetowych - łącza światłowodowe pomiędzy Politechniką Koszalińską a Gimnazjum Nr 11</t>
  </si>
  <si>
    <t>Świetlice szkolne</t>
  </si>
  <si>
    <t>Schroniska szkolne</t>
  </si>
  <si>
    <t>Szkoły podstawowe specjalne</t>
  </si>
  <si>
    <t>Składki na ubezpieczenie zdrowotne</t>
  </si>
  <si>
    <t>Centra kształcenia ustawicznego i praktycznego oraz ośrodki dokształcania zawodowego</t>
  </si>
  <si>
    <t>Przedszkola specjalne</t>
  </si>
  <si>
    <t>Gimnazja specjalne</t>
  </si>
  <si>
    <t>Licea profilowane</t>
  </si>
  <si>
    <t>Licea ogólnokształcące</t>
  </si>
  <si>
    <t>Szkoły zawodowe</t>
  </si>
  <si>
    <t>Szkoły artystyczne - POKP</t>
  </si>
  <si>
    <t>Szkoły zawodowe specjalne</t>
  </si>
  <si>
    <t>Wydatki osobowe niezaliczone do wynagrodzeń - odprawy z przyczyn pracodawcy</t>
  </si>
  <si>
    <t>Wynagrodzenia osobowe pracowników - awanse zawodowe nauczycieli</t>
  </si>
  <si>
    <t xml:space="preserve">Zakup usług pozostałych </t>
  </si>
  <si>
    <t>Zakup usług pozostałych -badania uczniów</t>
  </si>
  <si>
    <t>Zakup usług pozostałych - opłata opiekunów praktyk</t>
  </si>
  <si>
    <t>4430</t>
  </si>
  <si>
    <t>Specjalny ośrodek szkolno- wychowawczy</t>
  </si>
  <si>
    <t>Składki na ubezpieczenia zdrowotne</t>
  </si>
  <si>
    <t>Zakup środków żywności</t>
  </si>
  <si>
    <t>Miejska Poradnia Psychologiczno -Pedagogiczna</t>
  </si>
  <si>
    <t>Placówki wychowania pozaszkolnego MDK</t>
  </si>
  <si>
    <t>Wydatki osobowe nie zaliczone do wynagrodzeń</t>
  </si>
  <si>
    <t>85446</t>
  </si>
  <si>
    <t>85495</t>
  </si>
  <si>
    <t>nagrody o charakterze szczególnym niezaliczone do wynagrodzeń</t>
  </si>
  <si>
    <t>zakup usług pozostałych - imprezy</t>
  </si>
  <si>
    <t>Pomoc materialna dla uczniów</t>
  </si>
  <si>
    <t>Stypendia dla uczniów</t>
  </si>
  <si>
    <t>Podatek od nieruchomości</t>
  </si>
  <si>
    <t>Świadczenia społeczne</t>
  </si>
  <si>
    <t>Ośrodki wsparcia</t>
  </si>
  <si>
    <t>"Złoty Wiek"</t>
  </si>
  <si>
    <t>Hotel dla bezdomnych "Przytulisko"</t>
  </si>
  <si>
    <t xml:space="preserve">Usługi opiekuńcze i specjalistyczne usługi opiekuńcze </t>
  </si>
  <si>
    <t>Zasiłki i pomoc w naturze oraz składki na ubezpieczenia emerytalne i rentowe</t>
  </si>
  <si>
    <t>Dodatki mieszkaniowe</t>
  </si>
  <si>
    <t>Placówki opiekuńczo - wychowawcze</t>
  </si>
  <si>
    <t>Zakup usług przez j.s.t. od innych j.s.t.</t>
  </si>
  <si>
    <t>Rodziny zastępcze</t>
  </si>
  <si>
    <t>Zespoły ds. orzekania o niepełnosprawności</t>
  </si>
  <si>
    <t>RO "Rokosowo"</t>
  </si>
  <si>
    <t>926</t>
  </si>
  <si>
    <t>KULTURA FIZYCZNA I SPORT</t>
  </si>
  <si>
    <t>BRM</t>
  </si>
  <si>
    <t>92695</t>
  </si>
  <si>
    <t>RO "Lechitów"</t>
  </si>
  <si>
    <t>POZOSTAŁE ZADANIA W ZAKRESIE POLITYKI SPOŁECZNEJ</t>
  </si>
  <si>
    <t>Drogi wewnętrzne</t>
  </si>
  <si>
    <t xml:space="preserve">Zakup usług remontowych   </t>
  </si>
  <si>
    <t xml:space="preserve">Różne opłaty i składki </t>
  </si>
  <si>
    <r>
      <t xml:space="preserve">Zakup usług remontowych - </t>
    </r>
    <r>
      <rPr>
        <i/>
        <sz val="10"/>
        <rFont val="Times New Roman"/>
        <family val="1"/>
      </rPr>
      <t>RO "Rokosowo"</t>
    </r>
  </si>
  <si>
    <t>Ochrona zabytków i opieka nad zabytkami</t>
  </si>
  <si>
    <t>Dotacje celowe otrzymane z budżetu państwa na realizację zadań bieżących z zakresu administracji rządowej oraz innych zadań zleconych gminie ustawami</t>
  </si>
  <si>
    <t>Wybory Prezydenta Rzeczypospolitej Polskiej</t>
  </si>
  <si>
    <t>Składki na FP</t>
  </si>
  <si>
    <t>ZMIANY PLANU  DOCHODÓW  I  WYDATKÓW NA  ZADANIA  ZLECONE                                  GMINIE  Z ZAKRESU ADMINISTRACJI  RZĄDOWEJ                                                          W  2005 ROKU</t>
  </si>
  <si>
    <t>PI</t>
  </si>
  <si>
    <t>SO/ZK</t>
  </si>
  <si>
    <t>SO</t>
  </si>
  <si>
    <t>Zakup usług dostępu do sieci Internet</t>
  </si>
  <si>
    <t>Oddziały przedszkolne w szkołach podstawowych</t>
  </si>
  <si>
    <t>Dotacja celowa z budżetu na finansowanie lub dofinansowanie zadań zleconych do realizacji stowarzyszeniom</t>
  </si>
  <si>
    <t>Ośrodki pomocy społecznej</t>
  </si>
  <si>
    <t>Dotacje celowe przekazane dla powiatu na zadania bieżące realizowane na podstawie porozumień między j.s.t.</t>
  </si>
  <si>
    <t>Ośrodki wsparcia - ŚDS 1</t>
  </si>
  <si>
    <t>z dnia  30 września  2005 r.</t>
  </si>
  <si>
    <t>Dotacje celowe przekazane z budżetu państwa na realizację własnych zadań bieżących gmin</t>
  </si>
  <si>
    <t>ZMIANY PLANU  DOCHODÓW  I  WYDATKÓW  NA  ZADANIA  WŁASNE  GMINY                                        W  2005  ROKU</t>
  </si>
  <si>
    <t xml:space="preserve">Nr  351 / 2128 / 05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</si>
</sst>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2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i/>
      <sz val="10"/>
      <name val="Times New Roman CE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horizontal="centerContinuous" vertical="center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Continuous" vertical="center"/>
    </xf>
    <xf numFmtId="3" fontId="10" fillId="0" borderId="14" xfId="0" applyNumberFormat="1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24" xfId="0" applyNumberFormat="1" applyFont="1" applyFill="1" applyBorder="1" applyAlignment="1" applyProtection="1">
      <alignment horizontal="center" vertical="top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0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29" xfId="0" applyNumberFormat="1" applyFont="1" applyFill="1" applyBorder="1" applyAlignment="1" applyProtection="1">
      <alignment vertical="center" wrapText="1"/>
      <protection locked="0"/>
    </xf>
    <xf numFmtId="0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31" xfId="0" applyNumberFormat="1" applyFont="1" applyFill="1" applyBorder="1" applyAlignment="1" applyProtection="1">
      <alignment horizontal="centerContinuous" vertical="center"/>
      <protection locked="0"/>
    </xf>
    <xf numFmtId="0" fontId="8" fillId="0" borderId="32" xfId="0" applyNumberFormat="1" applyFont="1" applyFill="1" applyBorder="1" applyAlignment="1" applyProtection="1">
      <alignment vertical="center" wrapText="1"/>
      <protection locked="0"/>
    </xf>
    <xf numFmtId="164" fontId="8" fillId="0" borderId="32" xfId="0" applyNumberFormat="1" applyFont="1" applyFill="1" applyBorder="1" applyAlignment="1" applyProtection="1">
      <alignment horizontal="center" vertical="center"/>
      <protection locked="0"/>
    </xf>
    <xf numFmtId="49" fontId="9" fillId="0" borderId="33" xfId="0" applyNumberFormat="1" applyFont="1" applyFill="1" applyBorder="1" applyAlignment="1" applyProtection="1">
      <alignment horizontal="centerContinuous" vertical="center"/>
      <protection locked="0"/>
    </xf>
    <xf numFmtId="0" fontId="8" fillId="0" borderId="5" xfId="0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49" fontId="8" fillId="0" borderId="19" xfId="0" applyNumberFormat="1" applyFont="1" applyFill="1" applyBorder="1" applyAlignment="1" applyProtection="1">
      <alignment horizontal="centerContinuous" vertical="center"/>
      <protection locked="0"/>
    </xf>
    <xf numFmtId="3" fontId="8" fillId="0" borderId="20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49" fontId="8" fillId="0" borderId="35" xfId="0" applyNumberFormat="1" applyFont="1" applyFill="1" applyBorder="1" applyAlignment="1" applyProtection="1">
      <alignment horizontal="centerContinuous" vertical="center"/>
      <protection locked="0"/>
    </xf>
    <xf numFmtId="3" fontId="8" fillId="0" borderId="36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37" xfId="0" applyNumberFormat="1" applyFont="1" applyFill="1" applyBorder="1" applyAlignment="1" applyProtection="1">
      <alignment vertical="center" wrapText="1"/>
      <protection locked="0"/>
    </xf>
    <xf numFmtId="164" fontId="8" fillId="0" borderId="24" xfId="0" applyNumberFormat="1" applyFont="1" applyFill="1" applyBorder="1" applyAlignment="1" applyProtection="1">
      <alignment horizontal="center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0" fontId="9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9" fillId="0" borderId="24" xfId="0" applyNumberFormat="1" applyFont="1" applyFill="1" applyBorder="1" applyAlignment="1" applyProtection="1">
      <alignment vertical="center" wrapText="1"/>
      <protection locked="0"/>
    </xf>
    <xf numFmtId="0" fontId="8" fillId="0" borderId="24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22" xfId="0" applyNumberFormat="1" applyFont="1" applyFill="1" applyBorder="1" applyAlignment="1" applyProtection="1">
      <alignment horizontal="right" vertical="center"/>
      <protection locked="0"/>
    </xf>
    <xf numFmtId="0" fontId="8" fillId="0" borderId="44" xfId="0" applyNumberFormat="1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Border="1" applyAlignment="1">
      <alignment vertical="center"/>
    </xf>
    <xf numFmtId="49" fontId="9" fillId="0" borderId="45" xfId="0" applyNumberFormat="1" applyFont="1" applyFill="1" applyBorder="1" applyAlignment="1" applyProtection="1">
      <alignment horizontal="centerContinuous" vertical="center"/>
      <protection locked="0"/>
    </xf>
    <xf numFmtId="3" fontId="9" fillId="0" borderId="46" xfId="0" applyNumberFormat="1" applyFont="1" applyBorder="1" applyAlignment="1">
      <alignment vertical="center"/>
    </xf>
    <xf numFmtId="49" fontId="8" fillId="0" borderId="47" xfId="0" applyNumberFormat="1" applyFont="1" applyFill="1" applyBorder="1" applyAlignment="1" applyProtection="1">
      <alignment horizontal="centerContinuous" vertical="center"/>
      <protection locked="0"/>
    </xf>
    <xf numFmtId="3" fontId="8" fillId="0" borderId="48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8" xfId="0" applyNumberFormat="1" applyFont="1" applyFill="1" applyBorder="1" applyAlignment="1" applyProtection="1">
      <alignment horizontal="centerContinuous" vertical="center"/>
      <protection locked="0"/>
    </xf>
    <xf numFmtId="0" fontId="13" fillId="0" borderId="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vertical="center"/>
    </xf>
    <xf numFmtId="1" fontId="16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" xfId="20" applyNumberFormat="1" applyFont="1" applyFill="1" applyBorder="1" applyAlignment="1" applyProtection="1">
      <alignment vertical="center" wrapText="1"/>
      <protection locked="0"/>
    </xf>
    <xf numFmtId="3" fontId="16" fillId="0" borderId="34" xfId="0" applyNumberFormat="1" applyFont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vertical="center" wrapText="1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3" fillId="0" borderId="47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49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vertical="center" wrapText="1"/>
      <protection locked="0"/>
    </xf>
    <xf numFmtId="0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49" xfId="0" applyNumberFormat="1" applyFont="1" applyFill="1" applyBorder="1" applyAlignment="1" applyProtection="1">
      <alignment horizontal="center" vertical="center"/>
      <protection locked="0"/>
    </xf>
    <xf numFmtId="0" fontId="16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3" fontId="16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6" fillId="0" borderId="51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13" fillId="0" borderId="52" xfId="0" applyNumberFormat="1" applyFont="1" applyFill="1" applyBorder="1" applyAlignment="1" applyProtection="1">
      <alignment horizontal="center" vertical="center"/>
      <protection locked="0"/>
    </xf>
    <xf numFmtId="49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16" fillId="0" borderId="26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53" xfId="0" applyNumberFormat="1" applyFont="1" applyFill="1" applyBorder="1" applyAlignment="1" applyProtection="1">
      <alignment vertical="center"/>
      <protection locked="0"/>
    </xf>
    <xf numFmtId="3" fontId="16" fillId="0" borderId="17" xfId="0" applyNumberFormat="1" applyFont="1" applyFill="1" applyBorder="1" applyAlignment="1" applyProtection="1">
      <alignment horizontal="right" vertical="center"/>
      <protection locked="0"/>
    </xf>
    <xf numFmtId="49" fontId="13" fillId="0" borderId="45" xfId="0" applyNumberFormat="1" applyFont="1" applyFill="1" applyBorder="1" applyAlignment="1" applyProtection="1">
      <alignment horizontal="center" vertical="center"/>
      <protection locked="0"/>
    </xf>
    <xf numFmtId="49" fontId="13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4" xfId="0" applyNumberFormat="1" applyFont="1" applyFill="1" applyBorder="1" applyAlignment="1" applyProtection="1">
      <alignment vertical="center" wrapText="1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/>
    </xf>
    <xf numFmtId="0" fontId="8" fillId="0" borderId="52" xfId="0" applyNumberFormat="1" applyFont="1" applyFill="1" applyBorder="1" applyAlignment="1" applyProtection="1">
      <alignment vertical="center" wrapText="1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55" xfId="0" applyFont="1" applyBorder="1" applyAlignment="1">
      <alignment horizontal="center" vertical="center"/>
    </xf>
    <xf numFmtId="0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5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49" fontId="16" fillId="0" borderId="4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3" fontId="9" fillId="0" borderId="58" xfId="0" applyNumberFormat="1" applyFont="1" applyFill="1" applyBorder="1" applyAlignment="1" applyProtection="1">
      <alignment vertical="center"/>
      <protection locked="0"/>
    </xf>
    <xf numFmtId="3" fontId="16" fillId="0" borderId="59" xfId="0" applyNumberFormat="1" applyFont="1" applyFill="1" applyBorder="1" applyAlignment="1" applyProtection="1">
      <alignment vertical="center"/>
      <protection locked="0"/>
    </xf>
    <xf numFmtId="0" fontId="10" fillId="0" borderId="21" xfId="0" applyFont="1" applyBorder="1" applyAlignment="1">
      <alignment horizontal="centerContinuous" vertical="center" wrapText="1"/>
    </xf>
    <xf numFmtId="0" fontId="1" fillId="0" borderId="14" xfId="0" applyNumberFormat="1" applyFont="1" applyFill="1" applyBorder="1" applyAlignment="1" applyProtection="1">
      <alignment horizontal="centerContinuous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" xfId="0" applyNumberFormat="1" applyFont="1" applyFill="1" applyBorder="1" applyAlignment="1" applyProtection="1">
      <alignment horizontal="left" vertical="center"/>
      <protection locked="0"/>
    </xf>
    <xf numFmtId="0" fontId="14" fillId="0" borderId="5" xfId="0" applyNumberFormat="1" applyFont="1" applyFill="1" applyBorder="1" applyAlignment="1" applyProtection="1">
      <alignment horizontal="left" vertical="center"/>
      <protection locked="0"/>
    </xf>
    <xf numFmtId="3" fontId="14" fillId="0" borderId="16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3" fontId="7" fillId="0" borderId="43" xfId="0" applyNumberFormat="1" applyFont="1" applyFill="1" applyBorder="1" applyAlignment="1" applyProtection="1">
      <alignment horizontal="center" vertical="center"/>
      <protection locked="0"/>
    </xf>
    <xf numFmtId="3" fontId="8" fillId="0" borderId="34" xfId="0" applyNumberFormat="1" applyFont="1" applyFill="1" applyBorder="1" applyAlignment="1" applyProtection="1">
      <alignment horizontal="right" vertical="center"/>
      <protection locked="0"/>
    </xf>
    <xf numFmtId="3" fontId="14" fillId="0" borderId="34" xfId="0" applyNumberFormat="1" applyFont="1" applyFill="1" applyBorder="1" applyAlignment="1" applyProtection="1">
      <alignment horizontal="right" vertical="center"/>
      <protection locked="0"/>
    </xf>
    <xf numFmtId="0" fontId="7" fillId="0" borderId="60" xfId="0" applyNumberFormat="1" applyFont="1" applyFill="1" applyBorder="1" applyAlignment="1" applyProtection="1">
      <alignment horizontal="center" vertical="center"/>
      <protection locked="0"/>
    </xf>
    <xf numFmtId="0" fontId="17" fillId="0" borderId="29" xfId="0" applyNumberFormat="1" applyFont="1" applyFill="1" applyBorder="1" applyAlignment="1" applyProtection="1">
      <alignment horizontal="center" vertical="center"/>
      <protection locked="0"/>
    </xf>
    <xf numFmtId="0" fontId="16" fillId="0" borderId="61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52" xfId="0" applyNumberFormat="1" applyFont="1" applyFill="1" applyBorder="1" applyAlignment="1" applyProtection="1">
      <alignment horizontal="center" vertical="center"/>
      <protection locked="0"/>
    </xf>
    <xf numFmtId="164" fontId="9" fillId="0" borderId="18" xfId="0" applyNumberFormat="1" applyFont="1" applyFill="1" applyBorder="1" applyAlignment="1" applyProtection="1">
      <alignment horizontal="center" vertical="center"/>
      <protection locked="0"/>
    </xf>
    <xf numFmtId="164" fontId="8" fillId="0" borderId="29" xfId="0" applyNumberFormat="1" applyFont="1" applyFill="1" applyBorder="1" applyAlignment="1" applyProtection="1">
      <alignment horizontal="center" vertical="center"/>
      <protection locked="0"/>
    </xf>
    <xf numFmtId="164" fontId="8" fillId="0" borderId="37" xfId="0" applyNumberFormat="1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3" fontId="8" fillId="0" borderId="32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62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164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20" xfId="0" applyNumberFormat="1" applyFont="1" applyFill="1" applyBorder="1" applyAlignment="1" applyProtection="1">
      <alignment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2" xfId="20" applyNumberFormat="1" applyFont="1" applyFill="1" applyBorder="1" applyAlignment="1" applyProtection="1">
      <alignment vertical="center" wrapText="1"/>
      <protection locked="0"/>
    </xf>
    <xf numFmtId="3" fontId="13" fillId="0" borderId="12" xfId="0" applyNumberFormat="1" applyFont="1" applyBorder="1" applyAlignment="1">
      <alignment horizontal="center" vertical="center"/>
    </xf>
    <xf numFmtId="3" fontId="13" fillId="0" borderId="57" xfId="0" applyNumberFormat="1" applyFont="1" applyBorder="1" applyAlignment="1">
      <alignment horizontal="right" vertical="center"/>
    </xf>
    <xf numFmtId="1" fontId="1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4" xfId="20" applyNumberFormat="1" applyFont="1" applyFill="1" applyBorder="1" applyAlignment="1" applyProtection="1">
      <alignment vertical="center" wrapText="1"/>
      <protection locked="0"/>
    </xf>
    <xf numFmtId="3" fontId="13" fillId="0" borderId="24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horizontal="right" vertical="center"/>
    </xf>
    <xf numFmtId="0" fontId="9" fillId="0" borderId="26" xfId="0" applyNumberFormat="1" applyFont="1" applyFill="1" applyBorder="1" applyAlignment="1" applyProtection="1">
      <alignment vertical="center" wrapText="1"/>
      <protection locked="0"/>
    </xf>
    <xf numFmtId="3" fontId="16" fillId="0" borderId="26" xfId="0" applyNumberFormat="1" applyFont="1" applyBorder="1" applyAlignment="1">
      <alignment vertical="center"/>
    </xf>
    <xf numFmtId="3" fontId="16" fillId="0" borderId="56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vertical="center"/>
    </xf>
    <xf numFmtId="3" fontId="16" fillId="0" borderId="64" xfId="0" applyNumberFormat="1" applyFont="1" applyBorder="1" applyAlignment="1">
      <alignment horizontal="right" vertical="center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29" xfId="0" applyNumberFormat="1" applyFont="1" applyFill="1" applyBorder="1" applyAlignment="1" applyProtection="1">
      <alignment vertical="center" wrapText="1"/>
      <protection locked="0"/>
    </xf>
    <xf numFmtId="164" fontId="8" fillId="0" borderId="29" xfId="0" applyNumberFormat="1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164" fontId="8" fillId="0" borderId="53" xfId="0" applyNumberFormat="1" applyFont="1" applyFill="1" applyBorder="1" applyAlignment="1" applyProtection="1">
      <alignment horizontal="center" vertical="center"/>
      <protection locked="0"/>
    </xf>
    <xf numFmtId="3" fontId="8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39" xfId="0" applyNumberFormat="1" applyFont="1" applyFill="1" applyBorder="1" applyAlignment="1" applyProtection="1">
      <alignment horizontal="centerContinuous" vertical="center"/>
      <protection locked="0"/>
    </xf>
    <xf numFmtId="0" fontId="9" fillId="0" borderId="52" xfId="0" applyNumberFormat="1" applyFont="1" applyFill="1" applyBorder="1" applyAlignment="1" applyProtection="1">
      <alignment vertical="center" wrapText="1"/>
      <protection locked="0"/>
    </xf>
    <xf numFmtId="164" fontId="9" fillId="0" borderId="52" xfId="0" applyNumberFormat="1" applyFont="1" applyFill="1" applyBorder="1" applyAlignment="1" applyProtection="1">
      <alignment horizontal="center"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horizontal="center" vertical="center"/>
    </xf>
    <xf numFmtId="3" fontId="8" fillId="0" borderId="48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9" fillId="0" borderId="26" xfId="0" applyNumberFormat="1" applyFont="1" applyFill="1" applyBorder="1" applyAlignment="1" applyProtection="1">
      <alignment vertical="center" wrapText="1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3" fontId="9" fillId="0" borderId="65" xfId="0" applyNumberFormat="1" applyFont="1" applyBorder="1" applyAlignment="1">
      <alignment vertical="center"/>
    </xf>
    <xf numFmtId="3" fontId="9" fillId="0" borderId="66" xfId="0" applyNumberFormat="1" applyFont="1" applyBorder="1" applyAlignment="1">
      <alignment vertical="center"/>
    </xf>
    <xf numFmtId="0" fontId="9" fillId="0" borderId="33" xfId="0" applyNumberFormat="1" applyFont="1" applyFill="1" applyBorder="1" applyAlignment="1" applyProtection="1">
      <alignment horizontal="centerContinuous" vertical="center"/>
      <protection locked="0"/>
    </xf>
    <xf numFmtId="0" fontId="9" fillId="0" borderId="33" xfId="0" applyNumberFormat="1" applyFont="1" applyFill="1" applyBorder="1" applyAlignment="1" applyProtection="1">
      <alignment horizontal="centerContinuous" vertical="center"/>
      <protection locked="0"/>
    </xf>
    <xf numFmtId="49" fontId="9" fillId="0" borderId="33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Font="1" applyBorder="1" applyAlignment="1">
      <alignment vertical="center"/>
    </xf>
    <xf numFmtId="0" fontId="8" fillId="0" borderId="47" xfId="0" applyNumberFormat="1" applyFont="1" applyFill="1" applyBorder="1" applyAlignment="1" applyProtection="1">
      <alignment horizontal="centerContinuous" vertical="center"/>
      <protection locked="0"/>
    </xf>
    <xf numFmtId="0" fontId="8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7" xfId="0" applyNumberFormat="1" applyFont="1" applyFill="1" applyBorder="1" applyAlignment="1" applyProtection="1">
      <alignment horizontal="centerContinuous" vertical="center"/>
      <protection locked="0"/>
    </xf>
    <xf numFmtId="0" fontId="8" fillId="0" borderId="10" xfId="0" applyFont="1" applyBorder="1" applyAlignment="1">
      <alignment vertical="center"/>
    </xf>
    <xf numFmtId="0" fontId="9" fillId="0" borderId="24" xfId="0" applyNumberFormat="1" applyFont="1" applyFill="1" applyBorder="1" applyAlignment="1" applyProtection="1">
      <alignment vertical="center" wrapText="1"/>
      <protection locked="0"/>
    </xf>
    <xf numFmtId="0" fontId="4" fillId="0" borderId="67" xfId="0" applyFont="1" applyBorder="1" applyAlignment="1">
      <alignment horizontal="center" vertical="center"/>
    </xf>
    <xf numFmtId="0" fontId="7" fillId="0" borderId="67" xfId="0" applyNumberFormat="1" applyFont="1" applyFill="1" applyBorder="1" applyAlignment="1" applyProtection="1">
      <alignment horizontal="center" vertical="center"/>
      <protection locked="0"/>
    </xf>
    <xf numFmtId="3" fontId="8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/>
      <protection locked="0"/>
    </xf>
    <xf numFmtId="0" fontId="8" fillId="0" borderId="18" xfId="0" applyNumberFormat="1" applyFont="1" applyFill="1" applyBorder="1" applyAlignment="1" applyProtection="1">
      <alignment vertical="center" wrapText="1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48" xfId="0" applyNumberFormat="1" applyFont="1" applyFill="1" applyBorder="1" applyAlignment="1" applyProtection="1">
      <alignment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59" xfId="0" applyNumberFormat="1" applyFont="1" applyFill="1" applyBorder="1" applyAlignment="1" applyProtection="1">
      <alignment horizontal="right" vertical="center"/>
      <protection locked="0"/>
    </xf>
    <xf numFmtId="0" fontId="4" fillId="0" borderId="66" xfId="0" applyFont="1" applyBorder="1" applyAlignment="1">
      <alignment horizontal="center" vertical="center"/>
    </xf>
    <xf numFmtId="0" fontId="7" fillId="0" borderId="66" xfId="0" applyNumberFormat="1" applyFont="1" applyFill="1" applyBorder="1" applyAlignment="1" applyProtection="1">
      <alignment horizontal="center" vertical="center"/>
      <protection locked="0"/>
    </xf>
    <xf numFmtId="3" fontId="13" fillId="0" borderId="68" xfId="0" applyNumberFormat="1" applyFont="1" applyBorder="1" applyAlignment="1">
      <alignment horizontal="right" vertical="center"/>
    </xf>
    <xf numFmtId="3" fontId="13" fillId="0" borderId="22" xfId="0" applyNumberFormat="1" applyFont="1" applyBorder="1" applyAlignment="1">
      <alignment vertical="center"/>
    </xf>
    <xf numFmtId="3" fontId="13" fillId="0" borderId="69" xfId="0" applyNumberFormat="1" applyFont="1" applyBorder="1" applyAlignment="1">
      <alignment horizontal="right" vertical="center"/>
    </xf>
    <xf numFmtId="3" fontId="16" fillId="0" borderId="67" xfId="0" applyNumberFormat="1" applyFont="1" applyBorder="1" applyAlignment="1">
      <alignment horizontal="right" vertical="center"/>
    </xf>
    <xf numFmtId="3" fontId="16" fillId="0" borderId="66" xfId="0" applyNumberFormat="1" applyFont="1" applyBorder="1" applyAlignment="1">
      <alignment horizontal="right" vertical="center"/>
    </xf>
    <xf numFmtId="3" fontId="16" fillId="0" borderId="70" xfId="0" applyNumberFormat="1" applyFont="1" applyBorder="1" applyAlignment="1">
      <alignment horizontal="right" vertical="center"/>
    </xf>
    <xf numFmtId="3" fontId="16" fillId="0" borderId="34" xfId="0" applyNumberFormat="1" applyFont="1" applyBorder="1" applyAlignment="1">
      <alignment horizontal="right" vertical="center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8" fillId="0" borderId="71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16" fillId="0" borderId="70" xfId="0" applyNumberFormat="1" applyFont="1" applyFill="1" applyBorder="1" applyAlignment="1" applyProtection="1">
      <alignment vertical="center"/>
      <protection locked="0"/>
    </xf>
    <xf numFmtId="3" fontId="16" fillId="0" borderId="34" xfId="0" applyNumberFormat="1" applyFont="1" applyFill="1" applyBorder="1" applyAlignment="1" applyProtection="1">
      <alignment vertical="center"/>
      <protection locked="0"/>
    </xf>
    <xf numFmtId="164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54" xfId="0" applyNumberFormat="1" applyFont="1" applyFill="1" applyBorder="1" applyAlignment="1" applyProtection="1">
      <alignment vertical="center" wrapText="1"/>
      <protection locked="0"/>
    </xf>
    <xf numFmtId="164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48" xfId="0" applyNumberFormat="1" applyFont="1" applyFill="1" applyBorder="1" applyAlignment="1" applyProtection="1">
      <alignment vertical="center" wrapText="1"/>
      <protection locked="0"/>
    </xf>
    <xf numFmtId="0" fontId="9" fillId="0" borderId="54" xfId="0" applyNumberFormat="1" applyFont="1" applyFill="1" applyBorder="1" applyAlignment="1" applyProtection="1">
      <alignment vertical="center" wrapText="1"/>
      <protection locked="0"/>
    </xf>
    <xf numFmtId="3" fontId="16" fillId="0" borderId="66" xfId="0" applyNumberFormat="1" applyFont="1" applyBorder="1" applyAlignment="1">
      <alignment vertical="center"/>
    </xf>
    <xf numFmtId="0" fontId="9" fillId="0" borderId="50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9" fillId="0" borderId="50" xfId="0" applyNumberFormat="1" applyFont="1" applyBorder="1" applyAlignment="1">
      <alignment vertical="center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Border="1" applyAlignment="1">
      <alignment horizontal="centerContinuous" vertical="center" wrapText="1"/>
    </xf>
    <xf numFmtId="0" fontId="9" fillId="0" borderId="47" xfId="0" applyNumberFormat="1" applyFont="1" applyFill="1" applyBorder="1" applyAlignment="1" applyProtection="1">
      <alignment horizontal="centerContinuous" vertical="center"/>
      <protection locked="0"/>
    </xf>
    <xf numFmtId="0" fontId="9" fillId="0" borderId="9" xfId="0" applyNumberFormat="1" applyFont="1" applyFill="1" applyBorder="1" applyAlignment="1" applyProtection="1">
      <alignment vertical="center" wrapText="1"/>
      <protection locked="0"/>
    </xf>
    <xf numFmtId="3" fontId="8" fillId="0" borderId="9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8" fillId="0" borderId="45" xfId="0" applyNumberFormat="1" applyFont="1" applyFill="1" applyBorder="1" applyAlignment="1" applyProtection="1">
      <alignment horizontal="centerContinuous" vertical="center"/>
      <protection locked="0"/>
    </xf>
    <xf numFmtId="0" fontId="8" fillId="0" borderId="24" xfId="0" applyNumberFormat="1" applyFont="1" applyFill="1" applyBorder="1" applyAlignment="1" applyProtection="1">
      <alignment vertical="center" wrapText="1"/>
      <protection locked="0"/>
    </xf>
    <xf numFmtId="0" fontId="8" fillId="0" borderId="62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0" fontId="8" fillId="0" borderId="72" xfId="0" applyNumberFormat="1" applyFont="1" applyFill="1" applyBorder="1" applyAlignment="1" applyProtection="1">
      <alignment horizontal="centerContinuous" vertical="center"/>
      <protection locked="0"/>
    </xf>
    <xf numFmtId="0" fontId="8" fillId="0" borderId="50" xfId="0" applyNumberFormat="1" applyFont="1" applyFill="1" applyBorder="1" applyAlignment="1" applyProtection="1">
      <alignment vertical="center" wrapText="1"/>
      <protection locked="0"/>
    </xf>
    <xf numFmtId="3" fontId="8" fillId="0" borderId="51" xfId="0" applyNumberFormat="1" applyFont="1" applyBorder="1" applyAlignment="1">
      <alignment vertical="center"/>
    </xf>
    <xf numFmtId="0" fontId="9" fillId="0" borderId="50" xfId="0" applyNumberFormat="1" applyFont="1" applyFill="1" applyBorder="1" applyAlignment="1" applyProtection="1">
      <alignment vertical="center" wrapText="1"/>
      <protection locked="0"/>
    </xf>
    <xf numFmtId="0" fontId="8" fillId="0" borderId="73" xfId="0" applyFont="1" applyBorder="1" applyAlignment="1">
      <alignment vertical="center"/>
    </xf>
    <xf numFmtId="3" fontId="9" fillId="0" borderId="51" xfId="0" applyNumberFormat="1" applyFont="1" applyBorder="1" applyAlignment="1">
      <alignment vertical="center"/>
    </xf>
    <xf numFmtId="0" fontId="9" fillId="0" borderId="49" xfId="0" applyNumberFormat="1" applyFont="1" applyFill="1" applyBorder="1" applyAlignment="1" applyProtection="1">
      <alignment horizontal="centerContinuous" vertical="center"/>
      <protection locked="0"/>
    </xf>
    <xf numFmtId="0" fontId="8" fillId="0" borderId="73" xfId="0" applyFont="1" applyBorder="1" applyAlignment="1">
      <alignment horizontal="center" vertical="center"/>
    </xf>
    <xf numFmtId="1" fontId="16" fillId="0" borderId="33" xfId="0" applyNumberFormat="1" applyFont="1" applyFill="1" applyBorder="1" applyAlignment="1" applyProtection="1">
      <alignment horizontal="centerContinuous" vertical="center"/>
      <protection locked="0"/>
    </xf>
    <xf numFmtId="1" fontId="13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9" xfId="20" applyNumberFormat="1" applyFont="1" applyFill="1" applyBorder="1" applyAlignment="1" applyProtection="1">
      <alignment vertical="center" wrapText="1"/>
      <protection locked="0"/>
    </xf>
    <xf numFmtId="0" fontId="13" fillId="0" borderId="48" xfId="0" applyFont="1" applyBorder="1" applyAlignment="1">
      <alignment horizontal="center" vertical="center"/>
    </xf>
    <xf numFmtId="49" fontId="9" fillId="0" borderId="72" xfId="0" applyNumberFormat="1" applyFont="1" applyFill="1" applyBorder="1" applyAlignment="1" applyProtection="1">
      <alignment horizontal="centerContinuous" vertical="center"/>
      <protection locked="0"/>
    </xf>
    <xf numFmtId="49" fontId="8" fillId="0" borderId="7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74" xfId="0" applyFont="1" applyBorder="1" applyAlignment="1">
      <alignment horizontal="center" vertical="center"/>
    </xf>
    <xf numFmtId="3" fontId="13" fillId="0" borderId="7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4" xfId="0" applyFont="1" applyBorder="1" applyAlignment="1">
      <alignment horizontal="center" vertical="center"/>
    </xf>
    <xf numFmtId="3" fontId="13" fillId="0" borderId="36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1" fontId="20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5" xfId="2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horizontal="center" vertical="center"/>
    </xf>
    <xf numFmtId="3" fontId="20" fillId="0" borderId="34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9" fontId="21" fillId="0" borderId="33" xfId="0" applyNumberFormat="1" applyFont="1" applyFill="1" applyBorder="1" applyAlignment="1" applyProtection="1">
      <alignment horizontal="centerContinuous" vertical="center"/>
      <protection locked="0"/>
    </xf>
    <xf numFmtId="0" fontId="21" fillId="0" borderId="5" xfId="0" applyNumberFormat="1" applyFont="1" applyFill="1" applyBorder="1" applyAlignment="1" applyProtection="1">
      <alignment vertical="center" wrapText="1"/>
      <protection locked="0"/>
    </xf>
    <xf numFmtId="3" fontId="16" fillId="0" borderId="38" xfId="0" applyNumberFormat="1" applyFont="1" applyFill="1" applyBorder="1" applyAlignment="1" applyProtection="1">
      <alignment horizontal="right" vertical="center"/>
      <protection locked="0"/>
    </xf>
    <xf numFmtId="0" fontId="13" fillId="0" borderId="4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0" fontId="16" fillId="0" borderId="39" xfId="0" applyNumberFormat="1" applyFont="1" applyFill="1" applyBorder="1" applyAlignment="1" applyProtection="1">
      <alignment horizontal="center" vertical="center"/>
      <protection locked="0"/>
    </xf>
    <xf numFmtId="0" fontId="16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52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3" fontId="16" fillId="0" borderId="46" xfId="0" applyNumberFormat="1" applyFont="1" applyBorder="1" applyAlignment="1">
      <alignment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64" xfId="0" applyNumberFormat="1" applyFont="1" applyBorder="1" applyAlignment="1">
      <alignment horizontal="right" vertical="center"/>
    </xf>
    <xf numFmtId="3" fontId="13" fillId="0" borderId="70" xfId="0" applyNumberFormat="1" applyFont="1" applyBorder="1" applyAlignment="1">
      <alignment horizontal="right" vertical="center"/>
    </xf>
    <xf numFmtId="3" fontId="13" fillId="0" borderId="46" xfId="0" applyNumberFormat="1" applyFont="1" applyBorder="1" applyAlignment="1">
      <alignment horizontal="right" vertical="center"/>
    </xf>
    <xf numFmtId="1" fontId="13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2" xfId="20" applyNumberFormat="1" applyFont="1" applyFill="1" applyBorder="1" applyAlignment="1" applyProtection="1">
      <alignment vertical="center" wrapText="1"/>
      <protection locked="0"/>
    </xf>
    <xf numFmtId="3" fontId="13" fillId="0" borderId="32" xfId="0" applyNumberFormat="1" applyFont="1" applyBorder="1" applyAlignment="1">
      <alignment horizontal="center" vertical="center"/>
    </xf>
    <xf numFmtId="3" fontId="13" fillId="0" borderId="76" xfId="0" applyNumberFormat="1" applyFont="1" applyBorder="1" applyAlignment="1">
      <alignment horizontal="right" vertical="center"/>
    </xf>
    <xf numFmtId="3" fontId="13" fillId="0" borderId="77" xfId="0" applyNumberFormat="1" applyFont="1" applyBorder="1" applyAlignment="1">
      <alignment horizontal="right" vertical="center"/>
    </xf>
    <xf numFmtId="3" fontId="13" fillId="0" borderId="24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69" xfId="0" applyNumberFormat="1" applyFont="1" applyBorder="1" applyAlignment="1">
      <alignment horizontal="right" vertical="center"/>
    </xf>
    <xf numFmtId="0" fontId="13" fillId="0" borderId="72" xfId="0" applyNumberFormat="1" applyFont="1" applyFill="1" applyBorder="1" applyAlignment="1" applyProtection="1">
      <alignment horizontal="center" vertical="center"/>
      <protection locked="0"/>
    </xf>
    <xf numFmtId="0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NumberFormat="1" applyFont="1" applyFill="1" applyBorder="1" applyAlignment="1" applyProtection="1">
      <alignment vertical="center" wrapText="1"/>
      <protection locked="0"/>
    </xf>
    <xf numFmtId="164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/>
      <protection locked="0"/>
    </xf>
    <xf numFmtId="0" fontId="9" fillId="0" borderId="9" xfId="0" applyNumberFormat="1" applyFont="1" applyFill="1" applyBorder="1" applyAlignment="1" applyProtection="1">
      <alignment vertical="center" wrapText="1"/>
      <protection locked="0"/>
    </xf>
    <xf numFmtId="0" fontId="8" fillId="0" borderId="49" xfId="0" applyNumberFormat="1" applyFont="1" applyFill="1" applyBorder="1" applyAlignment="1" applyProtection="1">
      <alignment horizontal="centerContinuous" vertical="center"/>
      <protection locked="0"/>
    </xf>
    <xf numFmtId="0" fontId="8" fillId="0" borderId="74" xfId="0" applyNumberFormat="1" applyFont="1" applyFill="1" applyBorder="1" applyAlignment="1" applyProtection="1">
      <alignment vertical="center" wrapText="1"/>
      <protection locked="0"/>
    </xf>
    <xf numFmtId="164" fontId="8" fillId="0" borderId="61" xfId="0" applyNumberFormat="1" applyFont="1" applyFill="1" applyBorder="1" applyAlignment="1" applyProtection="1">
      <alignment horizontal="center" vertical="center"/>
      <protection locked="0"/>
    </xf>
    <xf numFmtId="3" fontId="8" fillId="0" borderId="51" xfId="0" applyNumberFormat="1" applyFont="1" applyFill="1" applyBorder="1" applyAlignment="1" applyProtection="1">
      <alignment horizontal="right" vertical="center"/>
      <protection locked="0"/>
    </xf>
    <xf numFmtId="0" fontId="9" fillId="0" borderId="48" xfId="0" applyNumberFormat="1" applyFont="1" applyFill="1" applyBorder="1" applyAlignment="1" applyProtection="1">
      <alignment vertical="center" wrapText="1"/>
      <protection locked="0"/>
    </xf>
    <xf numFmtId="0" fontId="8" fillId="0" borderId="50" xfId="0" applyNumberFormat="1" applyFont="1" applyFill="1" applyBorder="1" applyAlignment="1" applyProtection="1">
      <alignment vertical="center" wrapText="1"/>
      <protection locked="0"/>
    </xf>
    <xf numFmtId="0" fontId="16" fillId="0" borderId="5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3" fontId="9" fillId="0" borderId="54" xfId="0" applyNumberFormat="1" applyFont="1" applyBorder="1" applyAlignment="1">
      <alignment vertical="center"/>
    </xf>
    <xf numFmtId="3" fontId="9" fillId="0" borderId="46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" fontId="9" fillId="0" borderId="54" xfId="0" applyNumberFormat="1" applyFont="1" applyBorder="1" applyAlignment="1">
      <alignment vertical="center"/>
    </xf>
    <xf numFmtId="0" fontId="8" fillId="0" borderId="73" xfId="0" applyFont="1" applyBorder="1" applyAlignment="1">
      <alignment horizontal="center" vertical="center"/>
    </xf>
    <xf numFmtId="3" fontId="8" fillId="0" borderId="50" xfId="0" applyNumberFormat="1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3" fontId="9" fillId="0" borderId="48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3" fontId="8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16" fillId="0" borderId="46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79" xfId="0" applyNumberFormat="1" applyFont="1" applyFill="1" applyBorder="1" applyAlignment="1" applyProtection="1">
      <alignment horizontal="centerContinuous" vertical="center"/>
      <protection locked="0"/>
    </xf>
    <xf numFmtId="0" fontId="9" fillId="0" borderId="25" xfId="0" applyNumberFormat="1" applyFont="1" applyFill="1" applyBorder="1" applyAlignment="1" applyProtection="1">
      <alignment horizontal="centerContinuous" vertical="center"/>
      <protection locked="0"/>
    </xf>
    <xf numFmtId="0" fontId="9" fillId="0" borderId="65" xfId="0" applyNumberFormat="1" applyFont="1" applyFill="1" applyBorder="1" applyAlignment="1" applyProtection="1">
      <alignment vertical="center" wrapText="1"/>
      <protection locked="0"/>
    </xf>
    <xf numFmtId="164" fontId="9" fillId="0" borderId="53" xfId="0" applyNumberFormat="1" applyFont="1" applyFill="1" applyBorder="1" applyAlignment="1" applyProtection="1">
      <alignment horizontal="center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7" fillId="0" borderId="80" xfId="0" applyNumberFormat="1" applyFont="1" applyFill="1" applyBorder="1" applyAlignment="1" applyProtection="1">
      <alignment horizontal="center" vertical="center"/>
      <protection locked="0"/>
    </xf>
    <xf numFmtId="3" fontId="13" fillId="0" borderId="73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3" fontId="16" fillId="0" borderId="6" xfId="0" applyNumberFormat="1" applyFont="1" applyFill="1" applyBorder="1" applyAlignment="1" applyProtection="1">
      <alignment horizontal="right" vertical="center"/>
      <protection locked="0"/>
    </xf>
    <xf numFmtId="3" fontId="16" fillId="0" borderId="16" xfId="0" applyNumberFormat="1" applyFont="1" applyFill="1" applyBorder="1" applyAlignment="1" applyProtection="1">
      <alignment horizontal="right" vertical="center"/>
      <protection locked="0"/>
    </xf>
    <xf numFmtId="3" fontId="16" fillId="0" borderId="62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3" fontId="16" fillId="0" borderId="73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62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62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62" xfId="0" applyNumberFormat="1" applyFont="1" applyFill="1" applyBorder="1" applyAlignment="1" applyProtection="1">
      <alignment horizontal="right" vertical="center"/>
      <protection locked="0"/>
    </xf>
    <xf numFmtId="3" fontId="9" fillId="0" borderId="62" xfId="0" applyNumberFormat="1" applyFont="1" applyFill="1" applyBorder="1" applyAlignment="1" applyProtection="1">
      <alignment horizontal="right" vertical="center"/>
      <protection locked="0"/>
    </xf>
    <xf numFmtId="3" fontId="8" fillId="0" borderId="73" xfId="0" applyNumberFormat="1" applyFont="1" applyFill="1" applyBorder="1" applyAlignment="1" applyProtection="1">
      <alignment horizontal="right" vertical="center"/>
      <protection locked="0"/>
    </xf>
    <xf numFmtId="3" fontId="8" fillId="0" borderId="28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3" fontId="16" fillId="0" borderId="62" xfId="0" applyNumberFormat="1" applyFont="1" applyBorder="1" applyAlignment="1">
      <alignment vertical="center"/>
    </xf>
    <xf numFmtId="3" fontId="13" fillId="0" borderId="74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6" fillId="0" borderId="73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7" fillId="0" borderId="81" xfId="0" applyNumberFormat="1" applyFont="1" applyFill="1" applyBorder="1" applyAlignment="1" applyProtection="1">
      <alignment horizontal="center" vertical="center"/>
      <protection locked="0"/>
    </xf>
    <xf numFmtId="0" fontId="13" fillId="0" borderId="82" xfId="0" applyNumberFormat="1" applyFont="1" applyFill="1" applyBorder="1" applyAlignment="1" applyProtection="1">
      <alignment horizontal="center" vertical="center"/>
      <protection locked="0"/>
    </xf>
    <xf numFmtId="0" fontId="13" fillId="0" borderId="63" xfId="0" applyNumberFormat="1" applyFont="1" applyFill="1" applyBorder="1" applyAlignment="1" applyProtection="1">
      <alignment horizontal="center" vertical="center"/>
      <protection locked="0"/>
    </xf>
    <xf numFmtId="0" fontId="16" fillId="0" borderId="64" xfId="0" applyNumberFormat="1" applyFont="1" applyFill="1" applyBorder="1" applyAlignment="1" applyProtection="1">
      <alignment horizontal="center" vertical="center"/>
      <protection locked="0"/>
    </xf>
    <xf numFmtId="0" fontId="16" fillId="0" borderId="63" xfId="0" applyNumberFormat="1" applyFont="1" applyFill="1" applyBorder="1" applyAlignment="1" applyProtection="1">
      <alignment horizontal="center" vertical="center"/>
      <protection locked="0"/>
    </xf>
    <xf numFmtId="0" fontId="17" fillId="0" borderId="83" xfId="0" applyNumberFormat="1" applyFont="1" applyFill="1" applyBorder="1" applyAlignment="1" applyProtection="1">
      <alignment horizontal="center" vertical="center"/>
      <protection locked="0"/>
    </xf>
    <xf numFmtId="0" fontId="17" fillId="0" borderId="64" xfId="0" applyNumberFormat="1" applyFont="1" applyFill="1" applyBorder="1" applyAlignment="1" applyProtection="1">
      <alignment horizontal="center" vertical="center"/>
      <protection locked="0"/>
    </xf>
    <xf numFmtId="0" fontId="16" fillId="0" borderId="82" xfId="0" applyNumberFormat="1" applyFont="1" applyFill="1" applyBorder="1" applyAlignment="1" applyProtection="1">
      <alignment horizontal="center" vertical="center"/>
      <protection locked="0"/>
    </xf>
    <xf numFmtId="164" fontId="8" fillId="0" borderId="57" xfId="0" applyNumberFormat="1" applyFont="1" applyFill="1" applyBorder="1" applyAlignment="1" applyProtection="1">
      <alignment horizontal="center" vertical="center"/>
      <protection locked="0"/>
    </xf>
    <xf numFmtId="164" fontId="8" fillId="0" borderId="63" xfId="0" applyNumberFormat="1" applyFont="1" applyFill="1" applyBorder="1" applyAlignment="1" applyProtection="1">
      <alignment horizontal="center" vertical="center"/>
      <protection locked="0"/>
    </xf>
    <xf numFmtId="164" fontId="9" fillId="0" borderId="64" xfId="0" applyNumberFormat="1" applyFont="1" applyFill="1" applyBorder="1" applyAlignment="1" applyProtection="1">
      <alignment horizontal="center" vertical="center"/>
      <protection locked="0"/>
    </xf>
    <xf numFmtId="164" fontId="8" fillId="0" borderId="83" xfId="0" applyNumberFormat="1" applyFont="1" applyFill="1" applyBorder="1" applyAlignment="1" applyProtection="1">
      <alignment horizontal="center" vertical="center"/>
      <protection locked="0"/>
    </xf>
    <xf numFmtId="164" fontId="9" fillId="0" borderId="63" xfId="0" applyNumberFormat="1" applyFont="1" applyFill="1" applyBorder="1" applyAlignment="1" applyProtection="1">
      <alignment horizontal="center" vertical="center"/>
      <protection locked="0"/>
    </xf>
    <xf numFmtId="164" fontId="13" fillId="0" borderId="82" xfId="0" applyNumberFormat="1" applyFont="1" applyFill="1" applyBorder="1" applyAlignment="1" applyProtection="1">
      <alignment horizontal="center" vertical="center"/>
      <protection locked="0"/>
    </xf>
    <xf numFmtId="164" fontId="13" fillId="0" borderId="63" xfId="0" applyNumberFormat="1" applyFont="1" applyFill="1" applyBorder="1" applyAlignment="1" applyProtection="1">
      <alignment horizontal="center" vertical="center"/>
      <protection locked="0"/>
    </xf>
    <xf numFmtId="164" fontId="16" fillId="0" borderId="64" xfId="0" applyNumberFormat="1" applyFont="1" applyFill="1" applyBorder="1" applyAlignment="1" applyProtection="1">
      <alignment vertical="center"/>
      <protection locked="0"/>
    </xf>
    <xf numFmtId="164" fontId="8" fillId="0" borderId="76" xfId="0" applyNumberFormat="1" applyFont="1" applyFill="1" applyBorder="1" applyAlignment="1" applyProtection="1">
      <alignment horizontal="center" vertical="center"/>
      <protection locked="0"/>
    </xf>
    <xf numFmtId="164" fontId="9" fillId="0" borderId="64" xfId="0" applyNumberFormat="1" applyFont="1" applyFill="1" applyBorder="1" applyAlignment="1" applyProtection="1">
      <alignment horizontal="center" vertical="center"/>
      <protection locked="0"/>
    </xf>
    <xf numFmtId="164" fontId="8" fillId="0" borderId="83" xfId="0" applyNumberFormat="1" applyFont="1" applyFill="1" applyBorder="1" applyAlignment="1" applyProtection="1">
      <alignment horizontal="center" vertical="center"/>
      <protection locked="0"/>
    </xf>
    <xf numFmtId="164" fontId="8" fillId="0" borderId="64" xfId="0" applyNumberFormat="1" applyFont="1" applyFill="1" applyBorder="1" applyAlignment="1" applyProtection="1">
      <alignment horizontal="center" vertical="center"/>
      <protection locked="0"/>
    </xf>
    <xf numFmtId="164" fontId="8" fillId="0" borderId="56" xfId="0" applyNumberFormat="1" applyFont="1" applyFill="1" applyBorder="1" applyAlignment="1" applyProtection="1">
      <alignment horizontal="center" vertical="center"/>
      <protection locked="0"/>
    </xf>
    <xf numFmtId="164" fontId="14" fillId="0" borderId="64" xfId="0" applyNumberFormat="1" applyFont="1" applyFill="1" applyBorder="1" applyAlignment="1" applyProtection="1">
      <alignment horizontal="center" vertical="center"/>
      <protection locked="0"/>
    </xf>
    <xf numFmtId="164" fontId="8" fillId="0" borderId="64" xfId="0" applyNumberFormat="1" applyFont="1" applyFill="1" applyBorder="1" applyAlignment="1" applyProtection="1">
      <alignment horizontal="center" vertical="center"/>
      <protection locked="0"/>
    </xf>
    <xf numFmtId="164" fontId="8" fillId="0" borderId="63" xfId="0" applyNumberFormat="1" applyFont="1" applyFill="1" applyBorder="1" applyAlignment="1" applyProtection="1">
      <alignment horizontal="center" vertical="center"/>
      <protection locked="0"/>
    </xf>
    <xf numFmtId="164" fontId="9" fillId="0" borderId="63" xfId="0" applyNumberFormat="1" applyFont="1" applyFill="1" applyBorder="1" applyAlignment="1" applyProtection="1">
      <alignment horizontal="center" vertical="center"/>
      <protection locked="0"/>
    </xf>
    <xf numFmtId="164" fontId="8" fillId="0" borderId="82" xfId="0" applyNumberFormat="1" applyFont="1" applyFill="1" applyBorder="1" applyAlignment="1" applyProtection="1">
      <alignment horizontal="center" vertical="center"/>
      <protection locked="0"/>
    </xf>
    <xf numFmtId="0" fontId="4" fillId="0" borderId="84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top" wrapText="1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83" xfId="0" applyFont="1" applyBorder="1" applyAlignment="1">
      <alignment horizontal="center" vertical="center"/>
    </xf>
    <xf numFmtId="0" fontId="8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76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63" xfId="0" applyNumberFormat="1" applyFont="1" applyFill="1" applyBorder="1" applyAlignment="1" applyProtection="1">
      <alignment horizontal="center" vertical="center"/>
      <protection locked="0"/>
    </xf>
    <xf numFmtId="0" fontId="8" fillId="0" borderId="57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83" xfId="0" applyNumberFormat="1" applyFont="1" applyFill="1" applyBorder="1" applyAlignment="1" applyProtection="1">
      <alignment vertical="center"/>
      <protection locked="0"/>
    </xf>
    <xf numFmtId="3" fontId="9" fillId="0" borderId="56" xfId="0" applyNumberFormat="1" applyFont="1" applyFill="1" applyBorder="1" applyAlignment="1" applyProtection="1">
      <alignment vertical="center"/>
      <protection locked="0"/>
    </xf>
    <xf numFmtId="3" fontId="3" fillId="0" borderId="57" xfId="0" applyNumberFormat="1" applyFont="1" applyBorder="1" applyAlignment="1">
      <alignment vertical="center"/>
    </xf>
    <xf numFmtId="0" fontId="9" fillId="0" borderId="39" xfId="0" applyFont="1" applyBorder="1" applyAlignment="1" applyProtection="1">
      <alignment horizontal="centerContinuous" vertical="center"/>
      <protection locked="0"/>
    </xf>
    <xf numFmtId="0" fontId="9" fillId="0" borderId="62" xfId="0" applyFont="1" applyBorder="1" applyAlignment="1" applyProtection="1">
      <alignment vertical="center" wrapText="1"/>
      <protection locked="0"/>
    </xf>
    <xf numFmtId="3" fontId="16" fillId="0" borderId="54" xfId="0" applyNumberFormat="1" applyFont="1" applyBorder="1" applyAlignment="1">
      <alignment vertical="center"/>
    </xf>
    <xf numFmtId="3" fontId="13" fillId="0" borderId="55" xfId="0" applyNumberFormat="1" applyFont="1" applyFill="1" applyBorder="1" applyAlignment="1" applyProtection="1">
      <alignment vertical="center"/>
      <protection locked="0"/>
    </xf>
    <xf numFmtId="3" fontId="13" fillId="0" borderId="71" xfId="0" applyNumberFormat="1" applyFont="1" applyFill="1" applyBorder="1" applyAlignment="1" applyProtection="1">
      <alignment vertical="center"/>
      <protection locked="0"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53" xfId="0" applyNumberFormat="1" applyFont="1" applyFill="1" applyBorder="1" applyAlignment="1" applyProtection="1">
      <alignment vertical="center" wrapText="1"/>
      <protection locked="0"/>
    </xf>
    <xf numFmtId="3" fontId="3" fillId="0" borderId="86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workbookViewId="0" topLeftCell="A1">
      <selection activeCell="G4" sqref="G4"/>
    </sheetView>
  </sheetViews>
  <sheetFormatPr defaultColWidth="9.33203125" defaultRowHeight="12.75"/>
  <cols>
    <col min="1" max="1" width="9.16015625" style="1" customWidth="1"/>
    <col min="2" max="2" width="43" style="1" customWidth="1"/>
    <col min="3" max="3" width="7.83203125" style="1" customWidth="1"/>
    <col min="4" max="4" width="15.16015625" style="1" customWidth="1"/>
    <col min="5" max="6" width="17.33203125" style="1" customWidth="1"/>
    <col min="7" max="16384" width="11.66015625" style="1" customWidth="1"/>
  </cols>
  <sheetData>
    <row r="1" ht="15.75">
      <c r="E1" s="2" t="s">
        <v>0</v>
      </c>
    </row>
    <row r="2" spans="1:5" ht="18.75">
      <c r="A2" s="3"/>
      <c r="B2" s="4"/>
      <c r="C2" s="5"/>
      <c r="D2" s="5"/>
      <c r="E2" s="6" t="s">
        <v>177</v>
      </c>
    </row>
    <row r="3" spans="1:5" ht="18.75">
      <c r="A3" s="3"/>
      <c r="B3" s="4"/>
      <c r="C3" s="5"/>
      <c r="D3" s="5"/>
      <c r="E3" s="6" t="s">
        <v>1</v>
      </c>
    </row>
    <row r="4" spans="1:5" ht="18.75">
      <c r="A4" s="3"/>
      <c r="B4" s="4"/>
      <c r="C4" s="5"/>
      <c r="D4" s="5"/>
      <c r="E4" s="6" t="s">
        <v>174</v>
      </c>
    </row>
    <row r="5" spans="1:5" ht="18.75">
      <c r="A5" s="3"/>
      <c r="B5" s="4"/>
      <c r="C5" s="5"/>
      <c r="D5" s="5"/>
      <c r="E5" s="6"/>
    </row>
    <row r="6" spans="1:6" s="11" customFormat="1" ht="37.5">
      <c r="A6" s="7" t="s">
        <v>176</v>
      </c>
      <c r="B6" s="8"/>
      <c r="C6" s="9"/>
      <c r="D6" s="9"/>
      <c r="E6" s="10"/>
      <c r="F6" s="10"/>
    </row>
    <row r="7" spans="1:6" s="11" customFormat="1" ht="19.5" thickBot="1">
      <c r="A7" s="7"/>
      <c r="B7" s="8"/>
      <c r="C7" s="9"/>
      <c r="D7" s="9"/>
      <c r="F7" s="12" t="s">
        <v>2</v>
      </c>
    </row>
    <row r="8" spans="1:6" s="17" customFormat="1" ht="21">
      <c r="A8" s="13" t="s">
        <v>3</v>
      </c>
      <c r="B8" s="14" t="s">
        <v>4</v>
      </c>
      <c r="C8" s="482" t="s">
        <v>5</v>
      </c>
      <c r="D8" s="488" t="s">
        <v>6</v>
      </c>
      <c r="E8" s="83" t="s">
        <v>7</v>
      </c>
      <c r="F8" s="16"/>
    </row>
    <row r="9" spans="1:6" s="17" customFormat="1" ht="20.25">
      <c r="A9" s="18" t="s">
        <v>8</v>
      </c>
      <c r="B9" s="19"/>
      <c r="C9" s="483" t="s">
        <v>9</v>
      </c>
      <c r="D9" s="489" t="s">
        <v>10</v>
      </c>
      <c r="E9" s="21" t="s">
        <v>11</v>
      </c>
      <c r="F9" s="22" t="s">
        <v>10</v>
      </c>
    </row>
    <row r="10" spans="1:6" s="26" customFormat="1" ht="12" thickBot="1">
      <c r="A10" s="102">
        <v>1</v>
      </c>
      <c r="B10" s="103">
        <v>2</v>
      </c>
      <c r="C10" s="204">
        <v>3</v>
      </c>
      <c r="D10" s="456">
        <v>4</v>
      </c>
      <c r="E10" s="420">
        <v>5</v>
      </c>
      <c r="F10" s="104">
        <v>6</v>
      </c>
    </row>
    <row r="11" spans="1:6" s="132" customFormat="1" ht="15.75" thickBot="1" thickTop="1">
      <c r="A11" s="129">
        <v>600</v>
      </c>
      <c r="B11" s="130" t="s">
        <v>25</v>
      </c>
      <c r="C11" s="131" t="s">
        <v>15</v>
      </c>
      <c r="D11" s="457"/>
      <c r="E11" s="421">
        <f>E12+E19+E16</f>
        <v>262955</v>
      </c>
      <c r="F11" s="141">
        <f>F12+F19+F16</f>
        <v>262955</v>
      </c>
    </row>
    <row r="12" spans="1:6" s="132" customFormat="1" ht="15" thickTop="1">
      <c r="A12" s="133">
        <v>60016</v>
      </c>
      <c r="B12" s="121" t="s">
        <v>26</v>
      </c>
      <c r="C12" s="134"/>
      <c r="D12" s="458"/>
      <c r="E12" s="422">
        <f>SUM(E13:E15)</f>
        <v>119255</v>
      </c>
      <c r="F12" s="142">
        <f>SUM(F13:F15)</f>
        <v>119255</v>
      </c>
    </row>
    <row r="13" spans="1:6" s="132" customFormat="1" ht="15">
      <c r="A13" s="279">
        <v>4170</v>
      </c>
      <c r="B13" s="136" t="s">
        <v>33</v>
      </c>
      <c r="C13" s="137"/>
      <c r="D13" s="459"/>
      <c r="E13" s="423"/>
      <c r="F13" s="143">
        <v>11100</v>
      </c>
    </row>
    <row r="14" spans="1:6" s="132" customFormat="1" ht="15">
      <c r="A14" s="135" t="s">
        <v>23</v>
      </c>
      <c r="B14" s="136" t="s">
        <v>27</v>
      </c>
      <c r="C14" s="137"/>
      <c r="D14" s="459"/>
      <c r="E14" s="424">
        <f>115000+4255</f>
        <v>119255</v>
      </c>
      <c r="F14" s="154"/>
    </row>
    <row r="15" spans="1:6" s="132" customFormat="1" ht="30">
      <c r="A15" s="367">
        <v>6050</v>
      </c>
      <c r="B15" s="368" t="s">
        <v>45</v>
      </c>
      <c r="C15" s="137"/>
      <c r="D15" s="460"/>
      <c r="E15" s="425"/>
      <c r="F15" s="364">
        <v>108155</v>
      </c>
    </row>
    <row r="16" spans="1:6" s="132" customFormat="1" ht="14.25">
      <c r="A16" s="365">
        <v>60017</v>
      </c>
      <c r="B16" s="370" t="s">
        <v>156</v>
      </c>
      <c r="C16" s="134"/>
      <c r="D16" s="458"/>
      <c r="E16" s="426">
        <f>SUM(E17:E18)</f>
        <v>140000</v>
      </c>
      <c r="F16" s="371"/>
    </row>
    <row r="17" spans="1:6" s="132" customFormat="1" ht="15">
      <c r="A17" s="135" t="s">
        <v>23</v>
      </c>
      <c r="B17" s="136" t="s">
        <v>27</v>
      </c>
      <c r="C17" s="137"/>
      <c r="D17" s="459"/>
      <c r="E17" s="424">
        <v>120000</v>
      </c>
      <c r="F17" s="154"/>
    </row>
    <row r="18" spans="1:6" s="132" customFormat="1" ht="30">
      <c r="A18" s="367">
        <v>6050</v>
      </c>
      <c r="B18" s="368" t="s">
        <v>45</v>
      </c>
      <c r="C18" s="369"/>
      <c r="D18" s="460"/>
      <c r="E18" s="425">
        <v>20000</v>
      </c>
      <c r="F18" s="364"/>
    </row>
    <row r="19" spans="1:6" s="132" customFormat="1" ht="14.25">
      <c r="A19" s="365">
        <v>60095</v>
      </c>
      <c r="B19" s="366" t="s">
        <v>13</v>
      </c>
      <c r="C19" s="205"/>
      <c r="D19" s="461"/>
      <c r="E19" s="427">
        <f>SUM(E20:E28)</f>
        <v>3700</v>
      </c>
      <c r="F19" s="144">
        <f>SUM(F20:F28)</f>
        <v>143700</v>
      </c>
    </row>
    <row r="20" spans="1:6" s="132" customFormat="1" ht="15">
      <c r="A20" s="279">
        <v>4040</v>
      </c>
      <c r="B20" s="136" t="s">
        <v>53</v>
      </c>
      <c r="C20" s="372"/>
      <c r="D20" s="462"/>
      <c r="E20" s="424">
        <v>3700</v>
      </c>
      <c r="F20" s="154"/>
    </row>
    <row r="21" spans="1:6" s="132" customFormat="1" ht="15">
      <c r="A21" s="279">
        <v>4140</v>
      </c>
      <c r="B21" s="136" t="s">
        <v>32</v>
      </c>
      <c r="C21" s="372"/>
      <c r="D21" s="462"/>
      <c r="E21" s="424"/>
      <c r="F21" s="154">
        <v>2500</v>
      </c>
    </row>
    <row r="22" spans="1:6" s="132" customFormat="1" ht="15">
      <c r="A22" s="279">
        <v>4170</v>
      </c>
      <c r="B22" s="136" t="s">
        <v>33</v>
      </c>
      <c r="C22" s="372"/>
      <c r="D22" s="462"/>
      <c r="E22" s="424"/>
      <c r="F22" s="154">
        <v>1940</v>
      </c>
    </row>
    <row r="23" spans="1:6" s="132" customFormat="1" ht="15">
      <c r="A23" s="279">
        <v>4210</v>
      </c>
      <c r="B23" s="136" t="s">
        <v>19</v>
      </c>
      <c r="C23" s="372"/>
      <c r="D23" s="462"/>
      <c r="E23" s="424"/>
      <c r="F23" s="154">
        <v>4660</v>
      </c>
    </row>
    <row r="24" spans="1:6" s="132" customFormat="1" ht="15">
      <c r="A24" s="279">
        <v>4260</v>
      </c>
      <c r="B24" s="136" t="s">
        <v>85</v>
      </c>
      <c r="C24" s="372"/>
      <c r="D24" s="462"/>
      <c r="E24" s="424"/>
      <c r="F24" s="154">
        <v>5000</v>
      </c>
    </row>
    <row r="25" spans="1:6" s="132" customFormat="1" ht="15">
      <c r="A25" s="279">
        <v>4270</v>
      </c>
      <c r="B25" s="136" t="s">
        <v>157</v>
      </c>
      <c r="C25" s="372"/>
      <c r="D25" s="462"/>
      <c r="E25" s="424"/>
      <c r="F25" s="154">
        <v>6000</v>
      </c>
    </row>
    <row r="26" spans="1:6" s="132" customFormat="1" ht="15">
      <c r="A26" s="279">
        <v>4300</v>
      </c>
      <c r="B26" s="136" t="s">
        <v>12</v>
      </c>
      <c r="C26" s="372"/>
      <c r="D26" s="462"/>
      <c r="E26" s="424"/>
      <c r="F26" s="154">
        <v>900</v>
      </c>
    </row>
    <row r="27" spans="1:6" s="132" customFormat="1" ht="15">
      <c r="A27" s="279">
        <v>4430</v>
      </c>
      <c r="B27" s="136" t="s">
        <v>158</v>
      </c>
      <c r="C27" s="372"/>
      <c r="D27" s="462"/>
      <c r="E27" s="424"/>
      <c r="F27" s="154">
        <v>7500</v>
      </c>
    </row>
    <row r="28" spans="1:6" s="140" customFormat="1" ht="30.75" thickBot="1">
      <c r="A28" s="138">
        <v>6050</v>
      </c>
      <c r="B28" s="139" t="s">
        <v>45</v>
      </c>
      <c r="C28" s="206"/>
      <c r="D28" s="463"/>
      <c r="E28" s="428"/>
      <c r="F28" s="145">
        <f>115000+200</f>
        <v>115200</v>
      </c>
    </row>
    <row r="29" spans="1:6" s="32" customFormat="1" ht="15.75" thickBot="1" thickTop="1">
      <c r="A29" s="27">
        <v>630</v>
      </c>
      <c r="B29" s="80" t="s">
        <v>88</v>
      </c>
      <c r="C29" s="484" t="s">
        <v>18</v>
      </c>
      <c r="D29" s="490"/>
      <c r="E29" s="219">
        <f>SUM(E30)</f>
        <v>5000</v>
      </c>
      <c r="F29" s="220">
        <f>SUM(F30)</f>
        <v>5000</v>
      </c>
    </row>
    <row r="30" spans="1:6" s="32" customFormat="1" ht="15" thickTop="1">
      <c r="A30" s="84">
        <v>63095</v>
      </c>
      <c r="B30" s="96" t="s">
        <v>13</v>
      </c>
      <c r="C30" s="485"/>
      <c r="D30" s="491"/>
      <c r="E30" s="187">
        <f>SUM(E31:E32)</f>
        <v>5000</v>
      </c>
      <c r="F30" s="221">
        <f>SUM(F31:F32)</f>
        <v>5000</v>
      </c>
    </row>
    <row r="31" spans="1:6" s="42" customFormat="1" ht="15">
      <c r="A31" s="37">
        <v>4300</v>
      </c>
      <c r="B31" s="43" t="s">
        <v>12</v>
      </c>
      <c r="C31" s="486"/>
      <c r="D31" s="492"/>
      <c r="E31" s="222">
        <f>3000+2000</f>
        <v>5000</v>
      </c>
      <c r="F31" s="223"/>
    </row>
    <row r="32" spans="1:6" s="42" customFormat="1" ht="15.75" thickBot="1">
      <c r="A32" s="37">
        <v>4420</v>
      </c>
      <c r="B32" s="43" t="s">
        <v>89</v>
      </c>
      <c r="C32" s="487"/>
      <c r="D32" s="493"/>
      <c r="E32" s="224"/>
      <c r="F32" s="225">
        <f>3000+2000</f>
        <v>5000</v>
      </c>
    </row>
    <row r="33" spans="1:6" s="32" customFormat="1" ht="15.75" thickBot="1" thickTop="1">
      <c r="A33" s="27">
        <v>750</v>
      </c>
      <c r="B33" s="28" t="s">
        <v>29</v>
      </c>
      <c r="C33" s="207"/>
      <c r="D33" s="464"/>
      <c r="E33" s="429">
        <f>E34+E39</f>
        <v>909000</v>
      </c>
      <c r="F33" s="127">
        <f>F34+F39</f>
        <v>9000</v>
      </c>
    </row>
    <row r="34" spans="1:6" s="32" customFormat="1" ht="15" thickTop="1">
      <c r="A34" s="105">
        <v>75023</v>
      </c>
      <c r="B34" s="107" t="s">
        <v>31</v>
      </c>
      <c r="C34" s="208" t="s">
        <v>90</v>
      </c>
      <c r="D34" s="465"/>
      <c r="E34" s="430">
        <f>SUM(E35:E38)</f>
        <v>904000</v>
      </c>
      <c r="F34" s="98">
        <f>SUM(F35:F38)</f>
        <v>4000</v>
      </c>
    </row>
    <row r="35" spans="1:6" s="42" customFormat="1" ht="15">
      <c r="A35" s="37">
        <v>4210</v>
      </c>
      <c r="B35" s="43" t="s">
        <v>19</v>
      </c>
      <c r="C35" s="209" t="s">
        <v>50</v>
      </c>
      <c r="D35" s="466"/>
      <c r="E35" s="40">
        <v>50000</v>
      </c>
      <c r="F35" s="41"/>
    </row>
    <row r="36" spans="1:6" s="32" customFormat="1" ht="15">
      <c r="A36" s="37">
        <v>4300</v>
      </c>
      <c r="B36" s="43" t="s">
        <v>12</v>
      </c>
      <c r="C36" s="209" t="s">
        <v>50</v>
      </c>
      <c r="D36" s="466"/>
      <c r="E36" s="40">
        <v>850000</v>
      </c>
      <c r="F36" s="41"/>
    </row>
    <row r="37" spans="1:6" s="32" customFormat="1" ht="15">
      <c r="A37" s="37">
        <v>4300</v>
      </c>
      <c r="B37" s="43" t="s">
        <v>12</v>
      </c>
      <c r="C37" s="209" t="s">
        <v>91</v>
      </c>
      <c r="D37" s="466"/>
      <c r="E37" s="40">
        <v>4000</v>
      </c>
      <c r="F37" s="41"/>
    </row>
    <row r="38" spans="1:6" s="32" customFormat="1" ht="30">
      <c r="A38" s="37">
        <v>4240</v>
      </c>
      <c r="B38" s="43" t="s">
        <v>82</v>
      </c>
      <c r="C38" s="209" t="s">
        <v>91</v>
      </c>
      <c r="D38" s="466"/>
      <c r="E38" s="40"/>
      <c r="F38" s="41">
        <v>4000</v>
      </c>
    </row>
    <row r="39" spans="1:6" s="32" customFormat="1" ht="14.25">
      <c r="A39" s="33">
        <v>75095</v>
      </c>
      <c r="B39" s="34" t="s">
        <v>13</v>
      </c>
      <c r="C39" s="210" t="s">
        <v>165</v>
      </c>
      <c r="D39" s="467"/>
      <c r="E39" s="431">
        <f>SUM(E40:E41)</f>
        <v>5000</v>
      </c>
      <c r="F39" s="109">
        <f>SUM(F40:F41)</f>
        <v>5000</v>
      </c>
    </row>
    <row r="40" spans="1:6" s="42" customFormat="1" ht="15">
      <c r="A40" s="37">
        <v>4210</v>
      </c>
      <c r="B40" s="43" t="s">
        <v>19</v>
      </c>
      <c r="C40" s="209"/>
      <c r="D40" s="466"/>
      <c r="E40" s="40">
        <v>5000</v>
      </c>
      <c r="F40" s="41"/>
    </row>
    <row r="41" spans="1:6" s="42" customFormat="1" ht="15">
      <c r="A41" s="99">
        <v>4300</v>
      </c>
      <c r="B41" s="389" t="s">
        <v>12</v>
      </c>
      <c r="C41" s="390"/>
      <c r="D41" s="468"/>
      <c r="E41" s="432"/>
      <c r="F41" s="158">
        <v>5000</v>
      </c>
    </row>
    <row r="42" spans="1:6" s="140" customFormat="1" ht="100.5" thickBot="1">
      <c r="A42" s="386">
        <v>756</v>
      </c>
      <c r="B42" s="387" t="s">
        <v>59</v>
      </c>
      <c r="C42" s="388" t="s">
        <v>15</v>
      </c>
      <c r="D42" s="469"/>
      <c r="E42" s="421">
        <f>SUM(E43)</f>
        <v>3300</v>
      </c>
      <c r="F42" s="141">
        <f>SUM(F43)</f>
        <v>3300</v>
      </c>
    </row>
    <row r="43" spans="1:6" s="140" customFormat="1" ht="43.5" thickTop="1">
      <c r="A43" s="155" t="s">
        <v>60</v>
      </c>
      <c r="B43" s="156" t="s">
        <v>61</v>
      </c>
      <c r="C43" s="150"/>
      <c r="D43" s="470"/>
      <c r="E43" s="422">
        <f>SUM(E44:E45)</f>
        <v>3300</v>
      </c>
      <c r="F43" s="142">
        <f>SUM(F44:F45)</f>
        <v>3300</v>
      </c>
    </row>
    <row r="44" spans="1:6" s="140" customFormat="1" ht="15">
      <c r="A44" s="151" t="s">
        <v>62</v>
      </c>
      <c r="B44" s="152" t="s">
        <v>63</v>
      </c>
      <c r="C44" s="153"/>
      <c r="D44" s="471"/>
      <c r="E44" s="424">
        <v>3300</v>
      </c>
      <c r="F44" s="154"/>
    </row>
    <row r="45" spans="1:6" s="42" customFormat="1" ht="15.75" thickBot="1">
      <c r="A45" s="37">
        <v>4170</v>
      </c>
      <c r="B45" s="43" t="s">
        <v>33</v>
      </c>
      <c r="C45" s="209"/>
      <c r="D45" s="466"/>
      <c r="E45" s="40"/>
      <c r="F45" s="41">
        <v>3300</v>
      </c>
    </row>
    <row r="46" spans="1:6" s="32" customFormat="1" ht="15.75" thickBot="1" thickTop="1">
      <c r="A46" s="27">
        <v>801</v>
      </c>
      <c r="B46" s="80" t="s">
        <v>34</v>
      </c>
      <c r="C46" s="207" t="s">
        <v>30</v>
      </c>
      <c r="D46" s="464"/>
      <c r="E46" s="30">
        <f>E47+E64+E71+E88+E96</f>
        <v>605760</v>
      </c>
      <c r="F46" s="217">
        <f>F47+F64+F69+F71+F88+F96</f>
        <v>1109161</v>
      </c>
    </row>
    <row r="47" spans="1:6" s="32" customFormat="1" ht="15" thickTop="1">
      <c r="A47" s="84">
        <v>80101</v>
      </c>
      <c r="B47" s="96" t="s">
        <v>95</v>
      </c>
      <c r="C47" s="211"/>
      <c r="D47" s="472"/>
      <c r="E47" s="77">
        <f>SUM(E48:E63)</f>
        <v>107700</v>
      </c>
      <c r="F47" s="71">
        <f>SUM(F48:F63)</f>
        <v>689020</v>
      </c>
    </row>
    <row r="48" spans="1:6" s="164" customFormat="1" ht="30">
      <c r="A48" s="160">
        <v>3020</v>
      </c>
      <c r="B48" s="161" t="s">
        <v>96</v>
      </c>
      <c r="C48" s="227"/>
      <c r="D48" s="473"/>
      <c r="E48" s="433">
        <v>2280</v>
      </c>
      <c r="F48" s="163"/>
    </row>
    <row r="49" spans="1:6" s="164" customFormat="1" ht="15">
      <c r="A49" s="160">
        <v>4010</v>
      </c>
      <c r="B49" s="161" t="s">
        <v>54</v>
      </c>
      <c r="C49" s="227"/>
      <c r="D49" s="473"/>
      <c r="E49" s="433"/>
      <c r="F49" s="163">
        <v>593230</v>
      </c>
    </row>
    <row r="50" spans="1:6" s="164" customFormat="1" ht="15">
      <c r="A50" s="160">
        <v>4110</v>
      </c>
      <c r="B50" s="161" t="s">
        <v>97</v>
      </c>
      <c r="C50" s="227"/>
      <c r="D50" s="473"/>
      <c r="E50" s="433"/>
      <c r="F50" s="163">
        <v>47270</v>
      </c>
    </row>
    <row r="51" spans="1:6" s="164" customFormat="1" ht="15">
      <c r="A51" s="160">
        <v>4120</v>
      </c>
      <c r="B51" s="161" t="s">
        <v>98</v>
      </c>
      <c r="C51" s="227"/>
      <c r="D51" s="473"/>
      <c r="E51" s="433"/>
      <c r="F51" s="163">
        <v>7720</v>
      </c>
    </row>
    <row r="52" spans="1:6" s="164" customFormat="1" ht="15">
      <c r="A52" s="160">
        <v>4140</v>
      </c>
      <c r="B52" s="161" t="s">
        <v>32</v>
      </c>
      <c r="C52" s="227"/>
      <c r="D52" s="473"/>
      <c r="E52" s="433"/>
      <c r="F52" s="163">
        <v>1700</v>
      </c>
    </row>
    <row r="53" spans="1:6" s="164" customFormat="1" ht="15">
      <c r="A53" s="160">
        <v>4170</v>
      </c>
      <c r="B53" s="161" t="s">
        <v>33</v>
      </c>
      <c r="C53" s="227"/>
      <c r="D53" s="473"/>
      <c r="E53" s="433"/>
      <c r="F53" s="163">
        <v>1700</v>
      </c>
    </row>
    <row r="54" spans="1:6" s="164" customFormat="1" ht="15">
      <c r="A54" s="160">
        <v>4210</v>
      </c>
      <c r="B54" s="161" t="s">
        <v>19</v>
      </c>
      <c r="C54" s="227"/>
      <c r="D54" s="473"/>
      <c r="E54" s="433">
        <v>15300</v>
      </c>
      <c r="F54" s="163"/>
    </row>
    <row r="55" spans="1:6" s="164" customFormat="1" ht="15">
      <c r="A55" s="160">
        <v>4260</v>
      </c>
      <c r="B55" s="161" t="s">
        <v>85</v>
      </c>
      <c r="C55" s="227"/>
      <c r="D55" s="473"/>
      <c r="E55" s="433">
        <v>36600</v>
      </c>
      <c r="F55" s="163"/>
    </row>
    <row r="56" spans="1:6" s="164" customFormat="1" ht="15">
      <c r="A56" s="160">
        <v>4270</v>
      </c>
      <c r="B56" s="161" t="s">
        <v>27</v>
      </c>
      <c r="C56" s="227"/>
      <c r="D56" s="473"/>
      <c r="E56" s="433"/>
      <c r="F56" s="163">
        <v>2910</v>
      </c>
    </row>
    <row r="57" spans="1:6" s="164" customFormat="1" ht="15">
      <c r="A57" s="160">
        <v>4280</v>
      </c>
      <c r="B57" s="161" t="s">
        <v>99</v>
      </c>
      <c r="C57" s="227"/>
      <c r="D57" s="473"/>
      <c r="E57" s="433">
        <v>8070</v>
      </c>
      <c r="F57" s="163"/>
    </row>
    <row r="58" spans="1:6" s="164" customFormat="1" ht="15">
      <c r="A58" s="160">
        <v>4300</v>
      </c>
      <c r="B58" s="161" t="s">
        <v>12</v>
      </c>
      <c r="C58" s="227"/>
      <c r="D58" s="473"/>
      <c r="E58" s="433">
        <v>37190</v>
      </c>
      <c r="F58" s="163"/>
    </row>
    <row r="59" spans="1:6" s="164" customFormat="1" ht="15">
      <c r="A59" s="160">
        <v>4350</v>
      </c>
      <c r="B59" s="161" t="s">
        <v>168</v>
      </c>
      <c r="C59" s="227"/>
      <c r="D59" s="473"/>
      <c r="E59" s="433">
        <v>1400</v>
      </c>
      <c r="F59" s="163"/>
    </row>
    <row r="60" spans="1:6" s="164" customFormat="1" ht="15">
      <c r="A60" s="160">
        <v>4410</v>
      </c>
      <c r="B60" s="161" t="s">
        <v>100</v>
      </c>
      <c r="C60" s="227"/>
      <c r="D60" s="473"/>
      <c r="E60" s="433">
        <v>6060</v>
      </c>
      <c r="F60" s="163"/>
    </row>
    <row r="61" spans="1:6" s="164" customFormat="1" ht="15">
      <c r="A61" s="160">
        <v>4420</v>
      </c>
      <c r="B61" s="161" t="s">
        <v>89</v>
      </c>
      <c r="C61" s="227"/>
      <c r="D61" s="473"/>
      <c r="E61" s="433">
        <v>800</v>
      </c>
      <c r="F61" s="163"/>
    </row>
    <row r="62" spans="1:6" s="164" customFormat="1" ht="15">
      <c r="A62" s="160">
        <v>4440</v>
      </c>
      <c r="B62" s="161" t="s">
        <v>58</v>
      </c>
      <c r="C62" s="227"/>
      <c r="D62" s="473"/>
      <c r="E62" s="433"/>
      <c r="F62" s="163">
        <v>16850</v>
      </c>
    </row>
    <row r="63" spans="1:6" s="164" customFormat="1" ht="30">
      <c r="A63" s="160">
        <v>6050</v>
      </c>
      <c r="B63" s="161" t="s">
        <v>45</v>
      </c>
      <c r="C63" s="227"/>
      <c r="D63" s="473"/>
      <c r="E63" s="433"/>
      <c r="F63" s="163">
        <v>17640</v>
      </c>
    </row>
    <row r="64" spans="1:6" s="164" customFormat="1" ht="28.5">
      <c r="A64" s="243">
        <v>80103</v>
      </c>
      <c r="B64" s="244" t="s">
        <v>169</v>
      </c>
      <c r="C64" s="245"/>
      <c r="D64" s="474"/>
      <c r="E64" s="434"/>
      <c r="F64" s="246">
        <f>SUM(F65:F68)</f>
        <v>23850</v>
      </c>
    </row>
    <row r="65" spans="1:6" s="164" customFormat="1" ht="15">
      <c r="A65" s="160">
        <v>4010</v>
      </c>
      <c r="B65" s="161" t="s">
        <v>54</v>
      </c>
      <c r="C65" s="227"/>
      <c r="D65" s="473"/>
      <c r="E65" s="433"/>
      <c r="F65" s="163">
        <v>18360</v>
      </c>
    </row>
    <row r="66" spans="1:6" s="164" customFormat="1" ht="15">
      <c r="A66" s="160">
        <v>4110</v>
      </c>
      <c r="B66" s="161" t="s">
        <v>97</v>
      </c>
      <c r="C66" s="227"/>
      <c r="D66" s="473"/>
      <c r="E66" s="433"/>
      <c r="F66" s="163">
        <v>2460</v>
      </c>
    </row>
    <row r="67" spans="1:6" s="164" customFormat="1" ht="15">
      <c r="A67" s="160">
        <v>4120</v>
      </c>
      <c r="B67" s="161" t="s">
        <v>98</v>
      </c>
      <c r="C67" s="227"/>
      <c r="D67" s="473"/>
      <c r="E67" s="433"/>
      <c r="F67" s="163">
        <v>190</v>
      </c>
    </row>
    <row r="68" spans="1:6" s="164" customFormat="1" ht="15">
      <c r="A68" s="160">
        <v>4440</v>
      </c>
      <c r="B68" s="161" t="s">
        <v>58</v>
      </c>
      <c r="C68" s="227"/>
      <c r="D68" s="473"/>
      <c r="E68" s="433"/>
      <c r="F68" s="163">
        <v>2840</v>
      </c>
    </row>
    <row r="69" spans="1:6" s="164" customFormat="1" ht="15">
      <c r="A69" s="243">
        <v>80104</v>
      </c>
      <c r="B69" s="244" t="s">
        <v>101</v>
      </c>
      <c r="C69" s="245"/>
      <c r="D69" s="474"/>
      <c r="E69" s="434"/>
      <c r="F69" s="246">
        <f>F70</f>
        <v>108751</v>
      </c>
    </row>
    <row r="70" spans="1:6" s="164" customFormat="1" ht="30">
      <c r="A70" s="160">
        <v>2510</v>
      </c>
      <c r="B70" s="161" t="s">
        <v>102</v>
      </c>
      <c r="C70" s="227"/>
      <c r="D70" s="473"/>
      <c r="E70" s="433"/>
      <c r="F70" s="163">
        <v>108751</v>
      </c>
    </row>
    <row r="71" spans="1:6" s="42" customFormat="1" ht="15">
      <c r="A71" s="33">
        <v>80110</v>
      </c>
      <c r="B71" s="81" t="s">
        <v>35</v>
      </c>
      <c r="C71" s="210"/>
      <c r="D71" s="467"/>
      <c r="E71" s="431">
        <f>SUM(E72:E87)</f>
        <v>111830</v>
      </c>
      <c r="F71" s="36">
        <f>SUM(F72:F87)</f>
        <v>123020</v>
      </c>
    </row>
    <row r="72" spans="1:6" s="42" customFormat="1" ht="30">
      <c r="A72" s="160">
        <v>3020</v>
      </c>
      <c r="B72" s="161" t="s">
        <v>96</v>
      </c>
      <c r="C72" s="212"/>
      <c r="D72" s="475"/>
      <c r="E72" s="433"/>
      <c r="F72" s="163">
        <v>23930</v>
      </c>
    </row>
    <row r="73" spans="1:6" s="42" customFormat="1" ht="15">
      <c r="A73" s="160">
        <v>4010</v>
      </c>
      <c r="B73" s="161" t="s">
        <v>54</v>
      </c>
      <c r="C73" s="212"/>
      <c r="D73" s="475"/>
      <c r="E73" s="433">
        <v>26720</v>
      </c>
      <c r="F73" s="163"/>
    </row>
    <row r="74" spans="1:6" s="42" customFormat="1" ht="15">
      <c r="A74" s="99">
        <v>4040</v>
      </c>
      <c r="B74" s="389" t="s">
        <v>53</v>
      </c>
      <c r="C74" s="390"/>
      <c r="D74" s="468"/>
      <c r="E74" s="432">
        <v>5580</v>
      </c>
      <c r="F74" s="158"/>
    </row>
    <row r="75" spans="1:6" s="42" customFormat="1" ht="15">
      <c r="A75" s="37">
        <v>4110</v>
      </c>
      <c r="B75" s="43" t="s">
        <v>28</v>
      </c>
      <c r="C75" s="209"/>
      <c r="D75" s="466"/>
      <c r="E75" s="40">
        <v>32870</v>
      </c>
      <c r="F75" s="41">
        <v>5580</v>
      </c>
    </row>
    <row r="76" spans="1:6" s="42" customFormat="1" ht="15">
      <c r="A76" s="160">
        <v>4120</v>
      </c>
      <c r="B76" s="161" t="s">
        <v>98</v>
      </c>
      <c r="C76" s="209"/>
      <c r="D76" s="466"/>
      <c r="E76" s="40"/>
      <c r="F76" s="41">
        <v>6110</v>
      </c>
    </row>
    <row r="77" spans="1:6" s="42" customFormat="1" ht="15">
      <c r="A77" s="160">
        <v>4140</v>
      </c>
      <c r="B77" s="161" t="s">
        <v>32</v>
      </c>
      <c r="C77" s="209"/>
      <c r="D77" s="466"/>
      <c r="E77" s="40"/>
      <c r="F77" s="41">
        <v>3100</v>
      </c>
    </row>
    <row r="78" spans="1:6" s="42" customFormat="1" ht="15">
      <c r="A78" s="160">
        <v>4210</v>
      </c>
      <c r="B78" s="161" t="s">
        <v>19</v>
      </c>
      <c r="C78" s="209"/>
      <c r="D78" s="466"/>
      <c r="E78" s="40"/>
      <c r="F78" s="41">
        <v>18000</v>
      </c>
    </row>
    <row r="79" spans="1:6" s="42" customFormat="1" ht="30">
      <c r="A79" s="37">
        <v>4240</v>
      </c>
      <c r="B79" s="43" t="s">
        <v>82</v>
      </c>
      <c r="C79" s="209"/>
      <c r="D79" s="466"/>
      <c r="E79" s="40"/>
      <c r="F79" s="41">
        <v>20000</v>
      </c>
    </row>
    <row r="80" spans="1:6" s="42" customFormat="1" ht="15">
      <c r="A80" s="160">
        <v>4260</v>
      </c>
      <c r="B80" s="161" t="s">
        <v>85</v>
      </c>
      <c r="C80" s="209"/>
      <c r="D80" s="466"/>
      <c r="E80" s="40">
        <v>6500</v>
      </c>
      <c r="F80" s="41"/>
    </row>
    <row r="81" spans="1:6" s="42" customFormat="1" ht="15">
      <c r="A81" s="160">
        <v>4270</v>
      </c>
      <c r="B81" s="161" t="s">
        <v>27</v>
      </c>
      <c r="C81" s="209"/>
      <c r="D81" s="466"/>
      <c r="E81" s="40"/>
      <c r="F81" s="41">
        <v>6400</v>
      </c>
    </row>
    <row r="82" spans="1:6" s="42" customFormat="1" ht="15">
      <c r="A82" s="160">
        <v>4280</v>
      </c>
      <c r="B82" s="161" t="s">
        <v>99</v>
      </c>
      <c r="C82" s="209"/>
      <c r="D82" s="466"/>
      <c r="E82" s="40">
        <v>150</v>
      </c>
      <c r="F82" s="41"/>
    </row>
    <row r="83" spans="1:6" s="42" customFormat="1" ht="15">
      <c r="A83" s="160">
        <v>4300</v>
      </c>
      <c r="B83" s="161" t="s">
        <v>12</v>
      </c>
      <c r="C83" s="209"/>
      <c r="D83" s="466"/>
      <c r="E83" s="40">
        <v>34940</v>
      </c>
      <c r="F83" s="41"/>
    </row>
    <row r="84" spans="1:6" s="42" customFormat="1" ht="15">
      <c r="A84" s="160">
        <v>4350</v>
      </c>
      <c r="B84" s="161" t="s">
        <v>168</v>
      </c>
      <c r="C84" s="209"/>
      <c r="D84" s="466"/>
      <c r="E84" s="40">
        <v>2970</v>
      </c>
      <c r="F84" s="41"/>
    </row>
    <row r="85" spans="1:6" s="42" customFormat="1" ht="15">
      <c r="A85" s="160">
        <v>4420</v>
      </c>
      <c r="B85" s="161" t="s">
        <v>89</v>
      </c>
      <c r="C85" s="209"/>
      <c r="D85" s="466"/>
      <c r="E85" s="40">
        <v>2100</v>
      </c>
      <c r="F85" s="41"/>
    </row>
    <row r="86" spans="1:6" s="42" customFormat="1" ht="15">
      <c r="A86" s="160">
        <v>4440</v>
      </c>
      <c r="B86" s="161" t="s">
        <v>58</v>
      </c>
      <c r="C86" s="209"/>
      <c r="D86" s="466"/>
      <c r="E86" s="40"/>
      <c r="F86" s="41">
        <v>2900</v>
      </c>
    </row>
    <row r="87" spans="1:6" s="42" customFormat="1" ht="30">
      <c r="A87" s="160">
        <v>6050</v>
      </c>
      <c r="B87" s="161" t="s">
        <v>45</v>
      </c>
      <c r="C87" s="209"/>
      <c r="D87" s="466"/>
      <c r="E87" s="40"/>
      <c r="F87" s="41">
        <v>37000</v>
      </c>
    </row>
    <row r="88" spans="1:6" s="42" customFormat="1" ht="28.5">
      <c r="A88" s="243">
        <v>80146</v>
      </c>
      <c r="B88" s="244" t="s">
        <v>103</v>
      </c>
      <c r="C88" s="245"/>
      <c r="D88" s="474"/>
      <c r="E88" s="434">
        <f>SUM(E89:E95)</f>
        <v>9420</v>
      </c>
      <c r="F88" s="246">
        <f>SUM(F89:F95)</f>
        <v>3020</v>
      </c>
    </row>
    <row r="89" spans="1:6" s="42" customFormat="1" ht="15">
      <c r="A89" s="160">
        <v>4010</v>
      </c>
      <c r="B89" s="161" t="s">
        <v>54</v>
      </c>
      <c r="C89" s="209"/>
      <c r="D89" s="466"/>
      <c r="E89" s="40">
        <v>4530</v>
      </c>
      <c r="F89" s="41"/>
    </row>
    <row r="90" spans="1:6" s="42" customFormat="1" ht="15">
      <c r="A90" s="37">
        <v>4110</v>
      </c>
      <c r="B90" s="43" t="s">
        <v>28</v>
      </c>
      <c r="C90" s="209"/>
      <c r="D90" s="466"/>
      <c r="E90" s="40">
        <v>1510</v>
      </c>
      <c r="F90" s="41"/>
    </row>
    <row r="91" spans="1:6" s="42" customFormat="1" ht="15">
      <c r="A91" s="160">
        <v>4120</v>
      </c>
      <c r="B91" s="161" t="s">
        <v>98</v>
      </c>
      <c r="C91" s="209"/>
      <c r="D91" s="466"/>
      <c r="E91" s="40">
        <v>380</v>
      </c>
      <c r="F91" s="41"/>
    </row>
    <row r="92" spans="1:6" s="42" customFormat="1" ht="15">
      <c r="A92" s="160">
        <v>4170</v>
      </c>
      <c r="B92" s="161" t="s">
        <v>33</v>
      </c>
      <c r="C92" s="209"/>
      <c r="D92" s="466"/>
      <c r="E92" s="40"/>
      <c r="F92" s="41">
        <v>1400</v>
      </c>
    </row>
    <row r="93" spans="1:6" s="42" customFormat="1" ht="15">
      <c r="A93" s="160">
        <v>4210</v>
      </c>
      <c r="B93" s="161" t="s">
        <v>19</v>
      </c>
      <c r="C93" s="209"/>
      <c r="D93" s="466"/>
      <c r="E93" s="40"/>
      <c r="F93" s="41">
        <v>1600</v>
      </c>
    </row>
    <row r="94" spans="1:6" s="42" customFormat="1" ht="15">
      <c r="A94" s="160">
        <v>4300</v>
      </c>
      <c r="B94" s="161" t="s">
        <v>12</v>
      </c>
      <c r="C94" s="209"/>
      <c r="D94" s="466"/>
      <c r="E94" s="40">
        <v>3000</v>
      </c>
      <c r="F94" s="41"/>
    </row>
    <row r="95" spans="1:6" s="42" customFormat="1" ht="15">
      <c r="A95" s="160">
        <v>4440</v>
      </c>
      <c r="B95" s="161" t="s">
        <v>58</v>
      </c>
      <c r="C95" s="209"/>
      <c r="D95" s="466"/>
      <c r="E95" s="40"/>
      <c r="F95" s="41">
        <v>20</v>
      </c>
    </row>
    <row r="96" spans="1:6" s="42" customFormat="1" ht="15">
      <c r="A96" s="33">
        <v>80195</v>
      </c>
      <c r="B96" s="81" t="s">
        <v>13</v>
      </c>
      <c r="C96" s="210"/>
      <c r="D96" s="467"/>
      <c r="E96" s="431">
        <f>SUM(E97:E104)</f>
        <v>376810</v>
      </c>
      <c r="F96" s="36">
        <f>SUM(F97:F104)</f>
        <v>161500</v>
      </c>
    </row>
    <row r="97" spans="1:6" s="42" customFormat="1" ht="30">
      <c r="A97" s="160">
        <v>4010</v>
      </c>
      <c r="B97" s="161" t="s">
        <v>104</v>
      </c>
      <c r="C97" s="247"/>
      <c r="D97" s="476"/>
      <c r="E97" s="435">
        <v>19920</v>
      </c>
      <c r="F97" s="248"/>
    </row>
    <row r="98" spans="1:6" s="42" customFormat="1" ht="15">
      <c r="A98" s="160">
        <v>4170</v>
      </c>
      <c r="B98" s="161" t="s">
        <v>33</v>
      </c>
      <c r="C98" s="227"/>
      <c r="D98" s="473"/>
      <c r="E98" s="433"/>
      <c r="F98" s="163">
        <v>10000</v>
      </c>
    </row>
    <row r="99" spans="1:6" s="42" customFormat="1" ht="15">
      <c r="A99" s="160">
        <v>4270</v>
      </c>
      <c r="B99" s="161" t="s">
        <v>27</v>
      </c>
      <c r="C99" s="227"/>
      <c r="D99" s="473"/>
      <c r="E99" s="433">
        <v>137500</v>
      </c>
      <c r="F99" s="163"/>
    </row>
    <row r="100" spans="1:6" s="42" customFormat="1" ht="15">
      <c r="A100" s="160">
        <v>4300</v>
      </c>
      <c r="B100" s="161" t="s">
        <v>12</v>
      </c>
      <c r="C100" s="227"/>
      <c r="D100" s="473"/>
      <c r="E100" s="433">
        <v>193390</v>
      </c>
      <c r="F100" s="163"/>
    </row>
    <row r="101" spans="1:6" s="42" customFormat="1" ht="30">
      <c r="A101" s="160">
        <v>4430</v>
      </c>
      <c r="B101" s="161" t="s">
        <v>105</v>
      </c>
      <c r="C101" s="227"/>
      <c r="D101" s="473"/>
      <c r="E101" s="433"/>
      <c r="F101" s="163">
        <v>2500</v>
      </c>
    </row>
    <row r="102" spans="1:6" s="42" customFormat="1" ht="30">
      <c r="A102" s="160">
        <v>6050</v>
      </c>
      <c r="B102" s="161" t="s">
        <v>45</v>
      </c>
      <c r="C102" s="227"/>
      <c r="D102" s="473"/>
      <c r="E102" s="433"/>
      <c r="F102" s="163">
        <v>137500</v>
      </c>
    </row>
    <row r="103" spans="1:6" s="42" customFormat="1" ht="60">
      <c r="A103" s="160">
        <v>6050</v>
      </c>
      <c r="B103" s="161" t="s">
        <v>106</v>
      </c>
      <c r="C103" s="227"/>
      <c r="D103" s="473"/>
      <c r="E103" s="433"/>
      <c r="F103" s="163">
        <v>11500</v>
      </c>
    </row>
    <row r="104" spans="1:6" s="108" customFormat="1" ht="30.75" thickBot="1">
      <c r="A104" s="37">
        <v>6069</v>
      </c>
      <c r="B104" s="43" t="s">
        <v>52</v>
      </c>
      <c r="C104" s="307"/>
      <c r="D104" s="477"/>
      <c r="E104" s="433">
        <v>26000</v>
      </c>
      <c r="F104" s="41"/>
    </row>
    <row r="105" spans="1:6" s="32" customFormat="1" ht="15.75" thickBot="1" thickTop="1">
      <c r="A105" s="27">
        <v>851</v>
      </c>
      <c r="B105" s="229" t="s">
        <v>64</v>
      </c>
      <c r="C105" s="207" t="s">
        <v>65</v>
      </c>
      <c r="D105" s="464"/>
      <c r="E105" s="30">
        <f>SUM(E109+E106)</f>
        <v>25600</v>
      </c>
      <c r="F105" s="31">
        <f>SUM(F109+F106)</f>
        <v>25600</v>
      </c>
    </row>
    <row r="106" spans="1:6" s="32" customFormat="1" ht="15" thickTop="1">
      <c r="A106" s="84">
        <v>85153</v>
      </c>
      <c r="B106" s="111" t="s">
        <v>67</v>
      </c>
      <c r="C106" s="211"/>
      <c r="D106" s="472"/>
      <c r="E106" s="77">
        <f>SUM(E107:E108)</f>
        <v>5000</v>
      </c>
      <c r="F106" s="71">
        <f>SUM(F107:F108)</f>
        <v>5000</v>
      </c>
    </row>
    <row r="107" spans="1:6" s="42" customFormat="1" ht="45">
      <c r="A107" s="391">
        <v>2820</v>
      </c>
      <c r="B107" s="392" t="s">
        <v>170</v>
      </c>
      <c r="C107" s="210"/>
      <c r="D107" s="467"/>
      <c r="E107" s="436">
        <v>5000</v>
      </c>
      <c r="F107" s="168"/>
    </row>
    <row r="108" spans="1:6" s="42" customFormat="1" ht="16.5" customHeight="1">
      <c r="A108" s="99">
        <v>4210</v>
      </c>
      <c r="B108" s="106" t="s">
        <v>19</v>
      </c>
      <c r="C108" s="208"/>
      <c r="D108" s="465"/>
      <c r="E108" s="432"/>
      <c r="F108" s="158">
        <v>5000</v>
      </c>
    </row>
    <row r="109" spans="1:6" s="32" customFormat="1" ht="14.25">
      <c r="A109" s="105">
        <v>85154</v>
      </c>
      <c r="B109" s="157" t="s">
        <v>66</v>
      </c>
      <c r="C109" s="208"/>
      <c r="D109" s="465"/>
      <c r="E109" s="430">
        <f>SUM(E111:E113)</f>
        <v>20600</v>
      </c>
      <c r="F109" s="98">
        <f>SUM(F110:F113)</f>
        <v>20600</v>
      </c>
    </row>
    <row r="110" spans="1:6" s="164" customFormat="1" ht="16.5" customHeight="1">
      <c r="A110" s="160">
        <v>3030</v>
      </c>
      <c r="B110" s="226" t="s">
        <v>94</v>
      </c>
      <c r="C110" s="227"/>
      <c r="D110" s="473"/>
      <c r="E110" s="433"/>
      <c r="F110" s="163">
        <v>9000</v>
      </c>
    </row>
    <row r="111" spans="1:6" s="42" customFormat="1" ht="16.5" customHeight="1">
      <c r="A111" s="37">
        <v>4210</v>
      </c>
      <c r="B111" s="38" t="s">
        <v>19</v>
      </c>
      <c r="C111" s="212"/>
      <c r="D111" s="475"/>
      <c r="E111" s="40"/>
      <c r="F111" s="41">
        <v>10000</v>
      </c>
    </row>
    <row r="112" spans="1:6" s="42" customFormat="1" ht="16.5" customHeight="1">
      <c r="A112" s="37">
        <v>4300</v>
      </c>
      <c r="B112" s="38" t="s">
        <v>12</v>
      </c>
      <c r="C112" s="212"/>
      <c r="D112" s="475"/>
      <c r="E112" s="40">
        <f>11600+9000</f>
        <v>20600</v>
      </c>
      <c r="F112" s="41"/>
    </row>
    <row r="113" spans="1:6" s="42" customFormat="1" ht="16.5" customHeight="1" thickBot="1">
      <c r="A113" s="37">
        <v>4430</v>
      </c>
      <c r="B113" s="43" t="s">
        <v>22</v>
      </c>
      <c r="C113" s="212"/>
      <c r="D113" s="475"/>
      <c r="E113" s="40"/>
      <c r="F113" s="41">
        <v>1600</v>
      </c>
    </row>
    <row r="114" spans="1:6" s="32" customFormat="1" ht="16.5" customHeight="1" thickBot="1" thickTop="1">
      <c r="A114" s="27">
        <v>852</v>
      </c>
      <c r="B114" s="229" t="s">
        <v>71</v>
      </c>
      <c r="C114" s="207" t="s">
        <v>14</v>
      </c>
      <c r="D114" s="504">
        <f>D115+D124+D128+D131+D133+D144</f>
        <v>338356</v>
      </c>
      <c r="E114" s="30">
        <f>E115+E124++E128++E131+E133++E144</f>
        <v>339763</v>
      </c>
      <c r="F114" s="31">
        <f>F115++F124+F128+F131+F133+F144</f>
        <v>677119</v>
      </c>
    </row>
    <row r="115" spans="1:6" s="32" customFormat="1" ht="15" thickTop="1">
      <c r="A115" s="84">
        <v>85203</v>
      </c>
      <c r="B115" s="111" t="s">
        <v>139</v>
      </c>
      <c r="C115" s="211"/>
      <c r="D115" s="472"/>
      <c r="E115" s="77">
        <f>E116+E121</f>
        <v>43000</v>
      </c>
      <c r="F115" s="71">
        <f>F116+F121</f>
        <v>39400</v>
      </c>
    </row>
    <row r="116" spans="1:6" s="32" customFormat="1" ht="14.25">
      <c r="A116" s="280"/>
      <c r="B116" s="281" t="s">
        <v>140</v>
      </c>
      <c r="C116" s="212"/>
      <c r="D116" s="475"/>
      <c r="E116" s="437">
        <f>SUM(E117:E120)</f>
        <v>23000</v>
      </c>
      <c r="F116" s="282">
        <f>SUM(F117:F120)</f>
        <v>19000</v>
      </c>
    </row>
    <row r="117" spans="1:6" s="42" customFormat="1" ht="15">
      <c r="A117" s="160">
        <v>4010</v>
      </c>
      <c r="B117" s="161" t="s">
        <v>54</v>
      </c>
      <c r="C117" s="212"/>
      <c r="D117" s="475"/>
      <c r="E117" s="40">
        <v>4000</v>
      </c>
      <c r="F117" s="41"/>
    </row>
    <row r="118" spans="1:6" s="42" customFormat="1" ht="15">
      <c r="A118" s="37">
        <v>4210</v>
      </c>
      <c r="B118" s="38" t="s">
        <v>19</v>
      </c>
      <c r="C118" s="212"/>
      <c r="D118" s="475"/>
      <c r="E118" s="40">
        <v>8000</v>
      </c>
      <c r="F118" s="41"/>
    </row>
    <row r="119" spans="1:6" s="42" customFormat="1" ht="15">
      <c r="A119" s="160">
        <v>4270</v>
      </c>
      <c r="B119" s="161" t="s">
        <v>27</v>
      </c>
      <c r="C119" s="212"/>
      <c r="D119" s="475"/>
      <c r="E119" s="40"/>
      <c r="F119" s="41">
        <v>19000</v>
      </c>
    </row>
    <row r="120" spans="1:6" s="42" customFormat="1" ht="15">
      <c r="A120" s="37">
        <v>4300</v>
      </c>
      <c r="B120" s="38" t="s">
        <v>12</v>
      </c>
      <c r="C120" s="212"/>
      <c r="D120" s="475"/>
      <c r="E120" s="40">
        <v>11000</v>
      </c>
      <c r="F120" s="41"/>
    </row>
    <row r="121" spans="1:6" s="287" customFormat="1" ht="14.25">
      <c r="A121" s="283"/>
      <c r="B121" s="284" t="s">
        <v>141</v>
      </c>
      <c r="C121" s="285"/>
      <c r="D121" s="478"/>
      <c r="E121" s="438">
        <f>SUM(E122:E123)</f>
        <v>20000</v>
      </c>
      <c r="F121" s="286">
        <f>SUM(F122:F123)</f>
        <v>20400</v>
      </c>
    </row>
    <row r="122" spans="1:6" s="42" customFormat="1" ht="15">
      <c r="A122" s="160">
        <v>4010</v>
      </c>
      <c r="B122" s="161" t="s">
        <v>54</v>
      </c>
      <c r="C122" s="212"/>
      <c r="D122" s="475"/>
      <c r="E122" s="40"/>
      <c r="F122" s="41">
        <v>20400</v>
      </c>
    </row>
    <row r="123" spans="1:6" s="42" customFormat="1" ht="15">
      <c r="A123" s="37">
        <v>4300</v>
      </c>
      <c r="B123" s="38" t="s">
        <v>12</v>
      </c>
      <c r="C123" s="212"/>
      <c r="D123" s="475"/>
      <c r="E123" s="40">
        <v>20000</v>
      </c>
      <c r="F123" s="41"/>
    </row>
    <row r="124" spans="1:6" s="42" customFormat="1" ht="52.5" customHeight="1">
      <c r="A124" s="243">
        <v>85212</v>
      </c>
      <c r="B124" s="288" t="s">
        <v>72</v>
      </c>
      <c r="C124" s="245"/>
      <c r="D124" s="474"/>
      <c r="E124" s="434">
        <f>SUM(E125:E127)</f>
        <v>20500</v>
      </c>
      <c r="F124" s="246"/>
    </row>
    <row r="125" spans="1:6" s="42" customFormat="1" ht="17.25" customHeight="1">
      <c r="A125" s="160">
        <v>4010</v>
      </c>
      <c r="B125" s="161" t="s">
        <v>54</v>
      </c>
      <c r="C125" s="212"/>
      <c r="D125" s="475"/>
      <c r="E125" s="40">
        <v>16000</v>
      </c>
      <c r="F125" s="41"/>
    </row>
    <row r="126" spans="1:6" s="42" customFormat="1" ht="17.25" customHeight="1">
      <c r="A126" s="37">
        <v>4110</v>
      </c>
      <c r="B126" s="43" t="s">
        <v>28</v>
      </c>
      <c r="C126" s="212"/>
      <c r="D126" s="475"/>
      <c r="E126" s="40">
        <v>4000</v>
      </c>
      <c r="F126" s="41"/>
    </row>
    <row r="127" spans="1:6" s="42" customFormat="1" ht="15">
      <c r="A127" s="160">
        <v>4120</v>
      </c>
      <c r="B127" s="161" t="s">
        <v>98</v>
      </c>
      <c r="C127" s="212"/>
      <c r="D127" s="475"/>
      <c r="E127" s="40">
        <v>500</v>
      </c>
      <c r="F127" s="41"/>
    </row>
    <row r="128" spans="1:6" s="287" customFormat="1" ht="32.25" customHeight="1">
      <c r="A128" s="243">
        <v>85214</v>
      </c>
      <c r="B128" s="288" t="s">
        <v>143</v>
      </c>
      <c r="C128" s="245"/>
      <c r="D128" s="505">
        <f>SUM(D129:D130)</f>
        <v>338356</v>
      </c>
      <c r="E128" s="434"/>
      <c r="F128" s="246">
        <f>F130</f>
        <v>543356</v>
      </c>
    </row>
    <row r="129" spans="1:6" s="164" customFormat="1" ht="45">
      <c r="A129" s="416">
        <v>2030</v>
      </c>
      <c r="B129" s="417" t="s">
        <v>175</v>
      </c>
      <c r="C129" s="418"/>
      <c r="D129" s="506">
        <v>338356</v>
      </c>
      <c r="E129" s="435"/>
      <c r="F129" s="419"/>
    </row>
    <row r="130" spans="1:6" s="42" customFormat="1" ht="15">
      <c r="A130" s="249">
        <v>3110</v>
      </c>
      <c r="B130" s="312" t="s">
        <v>138</v>
      </c>
      <c r="C130" s="208"/>
      <c r="D130" s="465"/>
      <c r="E130" s="432"/>
      <c r="F130" s="158">
        <f>205000+338356</f>
        <v>543356</v>
      </c>
    </row>
    <row r="131" spans="1:6" s="287" customFormat="1" ht="21.75" customHeight="1">
      <c r="A131" s="243">
        <v>85215</v>
      </c>
      <c r="B131" s="288" t="s">
        <v>144</v>
      </c>
      <c r="C131" s="245"/>
      <c r="D131" s="474"/>
      <c r="E131" s="434">
        <f>E132</f>
        <v>200000</v>
      </c>
      <c r="F131" s="246"/>
    </row>
    <row r="132" spans="1:6" s="42" customFormat="1" ht="15">
      <c r="A132" s="169">
        <v>3110</v>
      </c>
      <c r="B132" s="311" t="s">
        <v>138</v>
      </c>
      <c r="C132" s="210"/>
      <c r="D132" s="467"/>
      <c r="E132" s="436">
        <v>200000</v>
      </c>
      <c r="F132" s="168"/>
    </row>
    <row r="133" spans="1:6" s="42" customFormat="1" ht="22.5" customHeight="1">
      <c r="A133" s="308">
        <v>85219</v>
      </c>
      <c r="B133" s="309" t="s">
        <v>171</v>
      </c>
      <c r="C133" s="310"/>
      <c r="D133" s="479"/>
      <c r="E133" s="439">
        <f>SUM(E134:E143)</f>
        <v>63263</v>
      </c>
      <c r="F133" s="167">
        <f>SUM(F134:F143)</f>
        <v>94363</v>
      </c>
    </row>
    <row r="134" spans="1:6" s="42" customFormat="1" ht="15">
      <c r="A134" s="160">
        <v>4010</v>
      </c>
      <c r="B134" s="161" t="s">
        <v>54</v>
      </c>
      <c r="C134" s="285"/>
      <c r="D134" s="478"/>
      <c r="E134" s="438"/>
      <c r="F134" s="163">
        <v>6949</v>
      </c>
    </row>
    <row r="135" spans="1:6" s="164" customFormat="1" ht="15">
      <c r="A135" s="160">
        <v>4040</v>
      </c>
      <c r="B135" s="226" t="s">
        <v>53</v>
      </c>
      <c r="C135" s="227"/>
      <c r="D135" s="473"/>
      <c r="E135" s="433">
        <v>31963</v>
      </c>
      <c r="F135" s="163"/>
    </row>
    <row r="136" spans="1:6" s="42" customFormat="1" ht="15">
      <c r="A136" s="37">
        <v>4110</v>
      </c>
      <c r="B136" s="43" t="s">
        <v>28</v>
      </c>
      <c r="C136" s="227"/>
      <c r="D136" s="473"/>
      <c r="E136" s="433">
        <v>27500</v>
      </c>
      <c r="F136" s="163"/>
    </row>
    <row r="137" spans="1:6" s="42" customFormat="1" ht="15">
      <c r="A137" s="160">
        <v>4120</v>
      </c>
      <c r="B137" s="161" t="s">
        <v>98</v>
      </c>
      <c r="C137" s="227"/>
      <c r="D137" s="473"/>
      <c r="E137" s="433">
        <v>3800</v>
      </c>
      <c r="F137" s="163"/>
    </row>
    <row r="138" spans="1:6" s="42" customFormat="1" ht="15">
      <c r="A138" s="37">
        <v>4210</v>
      </c>
      <c r="B138" s="38" t="s">
        <v>19</v>
      </c>
      <c r="C138" s="227"/>
      <c r="D138" s="473"/>
      <c r="E138" s="433"/>
      <c r="F138" s="163">
        <f>20000+9600</f>
        <v>29600</v>
      </c>
    </row>
    <row r="139" spans="1:6" s="42" customFormat="1" ht="15">
      <c r="A139" s="160">
        <v>4260</v>
      </c>
      <c r="B139" s="161" t="s">
        <v>85</v>
      </c>
      <c r="C139" s="227"/>
      <c r="D139" s="473"/>
      <c r="E139" s="433"/>
      <c r="F139" s="163">
        <v>4000</v>
      </c>
    </row>
    <row r="140" spans="1:6" s="42" customFormat="1" ht="15">
      <c r="A140" s="37">
        <v>4300</v>
      </c>
      <c r="B140" s="38" t="s">
        <v>12</v>
      </c>
      <c r="C140" s="227"/>
      <c r="D140" s="473"/>
      <c r="E140" s="433"/>
      <c r="F140" s="163">
        <v>43944</v>
      </c>
    </row>
    <row r="141" spans="1:6" s="164" customFormat="1" ht="15">
      <c r="A141" s="160">
        <v>4410</v>
      </c>
      <c r="B141" s="226" t="s">
        <v>100</v>
      </c>
      <c r="C141" s="227"/>
      <c r="D141" s="473"/>
      <c r="E141" s="433"/>
      <c r="F141" s="163">
        <v>5000</v>
      </c>
    </row>
    <row r="142" spans="1:6" s="164" customFormat="1" ht="15">
      <c r="A142" s="160">
        <v>4430</v>
      </c>
      <c r="B142" s="226" t="s">
        <v>22</v>
      </c>
      <c r="C142" s="227"/>
      <c r="D142" s="473"/>
      <c r="E142" s="433"/>
      <c r="F142" s="163">
        <v>4600</v>
      </c>
    </row>
    <row r="143" spans="1:6" s="164" customFormat="1" ht="15">
      <c r="A143" s="249">
        <v>4480</v>
      </c>
      <c r="B143" s="312" t="s">
        <v>137</v>
      </c>
      <c r="C143" s="251"/>
      <c r="D143" s="480"/>
      <c r="E143" s="440"/>
      <c r="F143" s="252">
        <v>270</v>
      </c>
    </row>
    <row r="144" spans="1:6" s="287" customFormat="1" ht="33.75" customHeight="1">
      <c r="A144" s="308">
        <v>85228</v>
      </c>
      <c r="B144" s="309" t="s">
        <v>142</v>
      </c>
      <c r="C144" s="310"/>
      <c r="D144" s="479"/>
      <c r="E144" s="439">
        <f>E145</f>
        <v>13000</v>
      </c>
      <c r="F144" s="167"/>
    </row>
    <row r="145" spans="1:6" s="42" customFormat="1" ht="15">
      <c r="A145" s="391">
        <v>4170</v>
      </c>
      <c r="B145" s="397" t="s">
        <v>33</v>
      </c>
      <c r="C145" s="210"/>
      <c r="D145" s="467"/>
      <c r="E145" s="436">
        <v>13000</v>
      </c>
      <c r="F145" s="168"/>
    </row>
    <row r="146" spans="1:6" s="32" customFormat="1" ht="35.25" customHeight="1" thickBot="1">
      <c r="A146" s="393">
        <v>854</v>
      </c>
      <c r="B146" s="394" t="s">
        <v>36</v>
      </c>
      <c r="C146" s="395" t="s">
        <v>30</v>
      </c>
      <c r="D146" s="481"/>
      <c r="E146" s="441">
        <f>E147+E153</f>
        <v>8840</v>
      </c>
      <c r="F146" s="396">
        <f>F147+F153</f>
        <v>20130</v>
      </c>
    </row>
    <row r="147" spans="1:6" s="32" customFormat="1" ht="18" customHeight="1" thickTop="1">
      <c r="A147" s="84">
        <v>85401</v>
      </c>
      <c r="B147" s="111" t="s">
        <v>107</v>
      </c>
      <c r="C147" s="211"/>
      <c r="D147" s="472"/>
      <c r="E147" s="77">
        <f>SUM(E148:E152)</f>
        <v>8140</v>
      </c>
      <c r="F147" s="71">
        <f>SUM(F148:F152)</f>
        <v>20130</v>
      </c>
    </row>
    <row r="148" spans="1:6" s="42" customFormat="1" ht="30">
      <c r="A148" s="160">
        <v>3020</v>
      </c>
      <c r="B148" s="161" t="s">
        <v>96</v>
      </c>
      <c r="C148" s="212"/>
      <c r="D148" s="475"/>
      <c r="E148" s="40">
        <v>200</v>
      </c>
      <c r="F148" s="41"/>
    </row>
    <row r="149" spans="1:6" s="42" customFormat="1" ht="16.5" customHeight="1">
      <c r="A149" s="160">
        <v>4010</v>
      </c>
      <c r="B149" s="161" t="s">
        <v>54</v>
      </c>
      <c r="C149" s="212"/>
      <c r="D149" s="475"/>
      <c r="E149" s="40"/>
      <c r="F149" s="41">
        <v>17710</v>
      </c>
    </row>
    <row r="150" spans="1:6" s="42" customFormat="1" ht="16.5" customHeight="1">
      <c r="A150" s="37">
        <v>4110</v>
      </c>
      <c r="B150" s="43" t="s">
        <v>28</v>
      </c>
      <c r="C150" s="212"/>
      <c r="D150" s="475"/>
      <c r="E150" s="40">
        <v>7720</v>
      </c>
      <c r="F150" s="41"/>
    </row>
    <row r="151" spans="1:6" s="42" customFormat="1" ht="16.5" customHeight="1">
      <c r="A151" s="160">
        <v>4120</v>
      </c>
      <c r="B151" s="161" t="s">
        <v>98</v>
      </c>
      <c r="C151" s="212"/>
      <c r="D151" s="475"/>
      <c r="E151" s="40">
        <v>220</v>
      </c>
      <c r="F151" s="41"/>
    </row>
    <row r="152" spans="1:6" s="42" customFormat="1" ht="16.5" customHeight="1">
      <c r="A152" s="160">
        <v>4440</v>
      </c>
      <c r="B152" s="161" t="s">
        <v>58</v>
      </c>
      <c r="C152" s="212"/>
      <c r="D152" s="475"/>
      <c r="E152" s="40"/>
      <c r="F152" s="41">
        <v>2420</v>
      </c>
    </row>
    <row r="153" spans="1:6" s="42" customFormat="1" ht="21.75" customHeight="1">
      <c r="A153" s="243">
        <v>85417</v>
      </c>
      <c r="B153" s="244" t="s">
        <v>108</v>
      </c>
      <c r="C153" s="245"/>
      <c r="D153" s="474"/>
      <c r="E153" s="434">
        <f>E154</f>
        <v>700</v>
      </c>
      <c r="F153" s="246"/>
    </row>
    <row r="154" spans="1:6" s="42" customFormat="1" ht="21" customHeight="1" thickBot="1">
      <c r="A154" s="160">
        <v>4440</v>
      </c>
      <c r="B154" s="161" t="s">
        <v>58</v>
      </c>
      <c r="C154" s="212"/>
      <c r="D154" s="475"/>
      <c r="E154" s="40">
        <v>700</v>
      </c>
      <c r="F154" s="41"/>
    </row>
    <row r="155" spans="1:6" s="42" customFormat="1" ht="39" customHeight="1" thickBot="1" thickTop="1">
      <c r="A155" s="27">
        <v>900</v>
      </c>
      <c r="B155" s="80" t="s">
        <v>46</v>
      </c>
      <c r="C155" s="207" t="s">
        <v>15</v>
      </c>
      <c r="D155" s="464"/>
      <c r="E155" s="429">
        <f>E156+E160</f>
        <v>28400</v>
      </c>
      <c r="F155" s="127">
        <f>F156+F160</f>
        <v>28400</v>
      </c>
    </row>
    <row r="156" spans="1:6" s="42" customFormat="1" ht="27.75" customHeight="1" thickTop="1">
      <c r="A156" s="84">
        <v>90004</v>
      </c>
      <c r="B156" s="96" t="s">
        <v>68</v>
      </c>
      <c r="C156" s="211"/>
      <c r="D156" s="472"/>
      <c r="E156" s="442">
        <f>SUM(E157:E159)</f>
        <v>8400</v>
      </c>
      <c r="F156" s="128">
        <f>SUM(F157:F159)</f>
        <v>2400</v>
      </c>
    </row>
    <row r="157" spans="1:6" s="164" customFormat="1" ht="16.5" customHeight="1">
      <c r="A157" s="160">
        <v>4170</v>
      </c>
      <c r="B157" s="161" t="s">
        <v>33</v>
      </c>
      <c r="C157" s="227"/>
      <c r="D157" s="473"/>
      <c r="E157" s="433"/>
      <c r="F157" s="163">
        <v>2400</v>
      </c>
    </row>
    <row r="158" spans="1:6" s="164" customFormat="1" ht="16.5" customHeight="1">
      <c r="A158" s="160">
        <v>4300</v>
      </c>
      <c r="B158" s="161" t="s">
        <v>12</v>
      </c>
      <c r="C158" s="227"/>
      <c r="D158" s="473"/>
      <c r="E158" s="433">
        <v>2400</v>
      </c>
      <c r="F158" s="163"/>
    </row>
    <row r="159" spans="1:6" s="42" customFormat="1" ht="16.5" customHeight="1">
      <c r="A159" s="249">
        <v>4300</v>
      </c>
      <c r="B159" s="250" t="s">
        <v>69</v>
      </c>
      <c r="C159" s="208"/>
      <c r="D159" s="465"/>
      <c r="E159" s="432">
        <v>6000</v>
      </c>
      <c r="F159" s="158"/>
    </row>
    <row r="160" spans="1:6" s="42" customFormat="1" ht="18" customHeight="1">
      <c r="A160" s="105">
        <v>90095</v>
      </c>
      <c r="B160" s="166" t="s">
        <v>13</v>
      </c>
      <c r="C160" s="208"/>
      <c r="D160" s="465"/>
      <c r="E160" s="439">
        <f>SUM(E161:E163)</f>
        <v>20000</v>
      </c>
      <c r="F160" s="167">
        <f>SUM(F161:F163)</f>
        <v>26000</v>
      </c>
    </row>
    <row r="161" spans="1:6" s="42" customFormat="1" ht="16.5" customHeight="1">
      <c r="A161" s="37">
        <v>4270</v>
      </c>
      <c r="B161" s="43" t="s">
        <v>27</v>
      </c>
      <c r="C161" s="212"/>
      <c r="D161" s="475"/>
      <c r="E161" s="433"/>
      <c r="F161" s="163">
        <v>20000</v>
      </c>
    </row>
    <row r="162" spans="1:6" s="42" customFormat="1" ht="16.5" customHeight="1">
      <c r="A162" s="160">
        <v>4270</v>
      </c>
      <c r="B162" s="259" t="s">
        <v>159</v>
      </c>
      <c r="C162" s="212"/>
      <c r="D162" s="475"/>
      <c r="E162" s="433"/>
      <c r="F162" s="163">
        <v>6000</v>
      </c>
    </row>
    <row r="163" spans="1:6" s="42" customFormat="1" ht="16.5" customHeight="1" thickBot="1">
      <c r="A163" s="249">
        <v>4300</v>
      </c>
      <c r="B163" s="250" t="s">
        <v>12</v>
      </c>
      <c r="C163" s="209"/>
      <c r="D163" s="466"/>
      <c r="E163" s="433">
        <v>20000</v>
      </c>
      <c r="F163" s="163"/>
    </row>
    <row r="164" spans="1:6" s="46" customFormat="1" ht="39" customHeight="1" thickBot="1" thickTop="1">
      <c r="A164" s="90" t="s">
        <v>37</v>
      </c>
      <c r="B164" s="28" t="s">
        <v>38</v>
      </c>
      <c r="C164" s="213"/>
      <c r="D164" s="494"/>
      <c r="E164" s="443">
        <f>SUM(E165+E167)+E173+++E169</f>
        <v>55300</v>
      </c>
      <c r="F164" s="92">
        <f>SUM(F165+F167)+F173+F169</f>
        <v>55300</v>
      </c>
    </row>
    <row r="165" spans="1:6" s="46" customFormat="1" ht="19.5" customHeight="1" thickTop="1">
      <c r="A165" s="93" t="s">
        <v>39</v>
      </c>
      <c r="B165" s="85" t="s">
        <v>40</v>
      </c>
      <c r="C165" s="214" t="s">
        <v>14</v>
      </c>
      <c r="D165" s="495"/>
      <c r="E165" s="444">
        <f>SUM(E166:E166)</f>
        <v>15000</v>
      </c>
      <c r="F165" s="94"/>
    </row>
    <row r="166" spans="1:6" s="101" customFormat="1" ht="17.25" customHeight="1">
      <c r="A166" s="113" t="s">
        <v>41</v>
      </c>
      <c r="B166" s="106" t="s">
        <v>12</v>
      </c>
      <c r="C166" s="215"/>
      <c r="D166" s="496"/>
      <c r="E166" s="445">
        <v>15000</v>
      </c>
      <c r="F166" s="114"/>
    </row>
    <row r="167" spans="1:6" s="122" customFormat="1" ht="33" customHeight="1">
      <c r="A167" s="120">
        <v>92109</v>
      </c>
      <c r="B167" s="121" t="s">
        <v>48</v>
      </c>
      <c r="C167" s="348" t="s">
        <v>14</v>
      </c>
      <c r="D167" s="497"/>
      <c r="E167" s="446"/>
      <c r="F167" s="126">
        <f>SUM(F168)</f>
        <v>15000</v>
      </c>
    </row>
    <row r="168" spans="1:6" s="122" customFormat="1" ht="30">
      <c r="A168" s="123">
        <v>2480</v>
      </c>
      <c r="B168" s="124" t="s">
        <v>49</v>
      </c>
      <c r="C168" s="216"/>
      <c r="D168" s="498"/>
      <c r="E168" s="447"/>
      <c r="F168" s="313">
        <v>15000</v>
      </c>
    </row>
    <row r="169" spans="1:6" s="122" customFormat="1" ht="30.75" customHeight="1">
      <c r="A169" s="346">
        <v>92120</v>
      </c>
      <c r="B169" s="347" t="s">
        <v>160</v>
      </c>
      <c r="C169" s="348" t="s">
        <v>15</v>
      </c>
      <c r="D169" s="497"/>
      <c r="E169" s="448">
        <f>SUM(E170:E172)</f>
        <v>40000</v>
      </c>
      <c r="F169" s="126">
        <f>SUM(F170:F172)</f>
        <v>40000</v>
      </c>
    </row>
    <row r="170" spans="1:6" s="122" customFormat="1" ht="16.5" customHeight="1">
      <c r="A170" s="345">
        <v>4170</v>
      </c>
      <c r="B170" s="124" t="s">
        <v>33</v>
      </c>
      <c r="C170" s="216"/>
      <c r="D170" s="498"/>
      <c r="E170" s="449"/>
      <c r="F170" s="313">
        <v>5000</v>
      </c>
    </row>
    <row r="171" spans="1:6" s="122" customFormat="1" ht="17.25" customHeight="1">
      <c r="A171" s="345">
        <v>4270</v>
      </c>
      <c r="B171" s="38" t="s">
        <v>27</v>
      </c>
      <c r="C171" s="216"/>
      <c r="D171" s="498"/>
      <c r="E171" s="449">
        <v>40000</v>
      </c>
      <c r="F171" s="125"/>
    </row>
    <row r="172" spans="1:6" s="122" customFormat="1" ht="17.25" customHeight="1">
      <c r="A172" s="508">
        <v>4300</v>
      </c>
      <c r="B172" s="509" t="s">
        <v>121</v>
      </c>
      <c r="C172" s="399"/>
      <c r="D172" s="500"/>
      <c r="E172" s="510"/>
      <c r="F172" s="373">
        <v>35000</v>
      </c>
    </row>
    <row r="173" spans="1:6" s="122" customFormat="1" ht="24" customHeight="1">
      <c r="A173" s="346">
        <v>92195</v>
      </c>
      <c r="B173" s="347" t="s">
        <v>13</v>
      </c>
      <c r="C173" s="348" t="s">
        <v>152</v>
      </c>
      <c r="D173" s="497"/>
      <c r="E173" s="448">
        <f>SUM(E175:E176)</f>
        <v>300</v>
      </c>
      <c r="F173" s="126">
        <f>SUM(F175:F176)</f>
        <v>300</v>
      </c>
    </row>
    <row r="174" spans="1:6" s="361" customFormat="1" ht="13.5">
      <c r="A174" s="357"/>
      <c r="B174" s="358" t="s">
        <v>149</v>
      </c>
      <c r="C174" s="359"/>
      <c r="D174" s="499"/>
      <c r="E174" s="450">
        <f>SUM(E175:E176)</f>
        <v>300</v>
      </c>
      <c r="F174" s="360">
        <f>SUM(F175:F176)</f>
        <v>300</v>
      </c>
    </row>
    <row r="175" spans="1:6" s="122" customFormat="1" ht="17.25" customHeight="1">
      <c r="A175" s="345">
        <v>4210</v>
      </c>
      <c r="B175" s="124" t="s">
        <v>19</v>
      </c>
      <c r="C175" s="216"/>
      <c r="D175" s="498"/>
      <c r="E175" s="447">
        <v>300</v>
      </c>
      <c r="F175" s="125"/>
    </row>
    <row r="176" spans="1:6" s="122" customFormat="1" ht="18" customHeight="1">
      <c r="A176" s="113" t="s">
        <v>41</v>
      </c>
      <c r="B176" s="106" t="s">
        <v>12</v>
      </c>
      <c r="C176" s="399"/>
      <c r="D176" s="500"/>
      <c r="E176" s="451"/>
      <c r="F176" s="373">
        <v>300</v>
      </c>
    </row>
    <row r="177" spans="1:6" s="353" customFormat="1" ht="24" customHeight="1" thickBot="1">
      <c r="A177" s="350" t="s">
        <v>150</v>
      </c>
      <c r="B177" s="398" t="s">
        <v>151</v>
      </c>
      <c r="C177" s="351" t="s">
        <v>152</v>
      </c>
      <c r="D177" s="501"/>
      <c r="E177" s="452">
        <f>E178</f>
        <v>600</v>
      </c>
      <c r="F177" s="352">
        <f>F178</f>
        <v>600</v>
      </c>
    </row>
    <row r="178" spans="1:6" s="353" customFormat="1" ht="20.25" customHeight="1" thickTop="1">
      <c r="A178" s="93" t="s">
        <v>153</v>
      </c>
      <c r="B178" s="85" t="s">
        <v>13</v>
      </c>
      <c r="C178" s="354"/>
      <c r="D178" s="502"/>
      <c r="E178" s="453">
        <f>SUM(E180:E181)</f>
        <v>600</v>
      </c>
      <c r="F178" s="355">
        <f>SUM(F180:F181)</f>
        <v>600</v>
      </c>
    </row>
    <row r="179" spans="1:6" s="361" customFormat="1" ht="13.5">
      <c r="A179" s="362"/>
      <c r="B179" s="363" t="s">
        <v>154</v>
      </c>
      <c r="C179" s="359"/>
      <c r="D179" s="499"/>
      <c r="E179" s="450">
        <f>SUM(E180:E181)</f>
        <v>600</v>
      </c>
      <c r="F179" s="360">
        <f>SUM(F180:F181)</f>
        <v>600</v>
      </c>
    </row>
    <row r="180" spans="1:6" s="122" customFormat="1" ht="15">
      <c r="A180" s="345">
        <v>4210</v>
      </c>
      <c r="B180" s="124" t="s">
        <v>19</v>
      </c>
      <c r="C180" s="216"/>
      <c r="D180" s="498"/>
      <c r="E180" s="447">
        <v>600</v>
      </c>
      <c r="F180" s="125"/>
    </row>
    <row r="181" spans="1:6" s="122" customFormat="1" ht="15.75" thickBot="1">
      <c r="A181" s="349" t="s">
        <v>41</v>
      </c>
      <c r="B181" s="314" t="s">
        <v>12</v>
      </c>
      <c r="C181" s="216"/>
      <c r="D181" s="498"/>
      <c r="E181" s="454"/>
      <c r="F181" s="125">
        <v>600</v>
      </c>
    </row>
    <row r="182" spans="1:6" s="52" customFormat="1" ht="17.25" thickBot="1" thickTop="1">
      <c r="A182" s="47"/>
      <c r="B182" s="48" t="s">
        <v>16</v>
      </c>
      <c r="C182" s="48"/>
      <c r="D182" s="507">
        <f>D114</f>
        <v>338356</v>
      </c>
      <c r="E182" s="455">
        <f>E164+E105+E46+E33+E11+E42+E146+E155+E29+E114+E177</f>
        <v>2244518</v>
      </c>
      <c r="F182" s="51">
        <f>F164+F105+F46+F33+F11+F42+F146+F155+F29+F114+F177</f>
        <v>2196565</v>
      </c>
    </row>
    <row r="183" spans="1:6" s="57" customFormat="1" ht="17.25" thickBot="1" thickTop="1">
      <c r="A183" s="53"/>
      <c r="B183" s="54" t="s">
        <v>17</v>
      </c>
      <c r="C183" s="54"/>
      <c r="D183" s="503"/>
      <c r="E183" s="55">
        <f>F182-E182</f>
        <v>-47953</v>
      </c>
      <c r="F183" s="56"/>
    </row>
    <row r="184" ht="16.5" thickTop="1"/>
  </sheetData>
  <printOptions horizontalCentered="1"/>
  <pageMargins left="0" right="0" top="0.98425196850393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 &amp;P</oddHeader>
  </headerFooter>
  <rowBreaks count="1" manualBreakCount="1">
    <brk id="1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4"/>
  <sheetViews>
    <sheetView workbookViewId="0" topLeftCell="A1">
      <selection activeCell="D3" sqref="D3"/>
    </sheetView>
  </sheetViews>
  <sheetFormatPr defaultColWidth="9.33203125" defaultRowHeight="12.75"/>
  <cols>
    <col min="1" max="1" width="9.16015625" style="1" customWidth="1"/>
    <col min="2" max="2" width="44.66015625" style="1" customWidth="1"/>
    <col min="3" max="3" width="8" style="1" customWidth="1"/>
    <col min="4" max="5" width="17.5" style="1" customWidth="1"/>
    <col min="6" max="16384" width="11.66015625" style="1" customWidth="1"/>
  </cols>
  <sheetData>
    <row r="1" ht="15.75">
      <c r="D1" s="2" t="s">
        <v>20</v>
      </c>
    </row>
    <row r="2" spans="1:4" ht="18.75">
      <c r="A2" s="3"/>
      <c r="B2" s="4"/>
      <c r="C2" s="5"/>
      <c r="D2" s="6" t="s">
        <v>177</v>
      </c>
    </row>
    <row r="3" spans="1:4" ht="18.75">
      <c r="A3" s="3"/>
      <c r="B3" s="4"/>
      <c r="C3" s="5"/>
      <c r="D3" s="6" t="s">
        <v>1</v>
      </c>
    </row>
    <row r="4" spans="1:4" ht="18.75">
      <c r="A4" s="3"/>
      <c r="B4" s="4"/>
      <c r="C4" s="5"/>
      <c r="D4" s="6" t="s">
        <v>174</v>
      </c>
    </row>
    <row r="5" spans="1:5" s="11" customFormat="1" ht="37.5">
      <c r="A5" s="7" t="s">
        <v>21</v>
      </c>
      <c r="B5" s="8"/>
      <c r="C5" s="9"/>
      <c r="D5" s="10"/>
      <c r="E5" s="10"/>
    </row>
    <row r="6" spans="1:5" s="11" customFormat="1" ht="19.5" thickBot="1">
      <c r="A6" s="7"/>
      <c r="B6" s="8"/>
      <c r="C6" s="9"/>
      <c r="E6" s="12" t="s">
        <v>2</v>
      </c>
    </row>
    <row r="7" spans="1:5" s="17" customFormat="1" ht="21">
      <c r="A7" s="13" t="s">
        <v>3</v>
      </c>
      <c r="B7" s="14" t="s">
        <v>4</v>
      </c>
      <c r="C7" s="15" t="s">
        <v>5</v>
      </c>
      <c r="D7" s="83" t="s">
        <v>7</v>
      </c>
      <c r="E7" s="16"/>
    </row>
    <row r="8" spans="1:5" s="17" customFormat="1" ht="20.25">
      <c r="A8" s="18" t="s">
        <v>8</v>
      </c>
      <c r="B8" s="19"/>
      <c r="C8" s="20" t="s">
        <v>9</v>
      </c>
      <c r="D8" s="21" t="s">
        <v>11</v>
      </c>
      <c r="E8" s="22" t="s">
        <v>10</v>
      </c>
    </row>
    <row r="9" spans="1:5" s="26" customFormat="1" ht="12" thickBot="1">
      <c r="A9" s="23">
        <v>1</v>
      </c>
      <c r="B9" s="24">
        <v>2</v>
      </c>
      <c r="C9" s="24">
        <v>3</v>
      </c>
      <c r="D9" s="25">
        <v>4</v>
      </c>
      <c r="E9" s="201">
        <v>5</v>
      </c>
    </row>
    <row r="10" spans="1:5" s="26" customFormat="1" ht="15.75" thickBot="1" thickTop="1">
      <c r="A10" s="27">
        <v>600</v>
      </c>
      <c r="B10" s="28" t="s">
        <v>25</v>
      </c>
      <c r="C10" s="29" t="s">
        <v>15</v>
      </c>
      <c r="D10" s="30">
        <f>SUM(D11)</f>
        <v>1144000</v>
      </c>
      <c r="E10" s="110">
        <f>SUM(E11)</f>
        <v>1144000</v>
      </c>
    </row>
    <row r="11" spans="1:5" s="26" customFormat="1" ht="29.25" thickTop="1">
      <c r="A11" s="185">
        <v>60015</v>
      </c>
      <c r="B11" s="85" t="s">
        <v>83</v>
      </c>
      <c r="C11" s="186"/>
      <c r="D11" s="187">
        <f>SUM(D12:D15)</f>
        <v>1144000</v>
      </c>
      <c r="E11" s="199">
        <f>SUM(E12:E15)</f>
        <v>1144000</v>
      </c>
    </row>
    <row r="12" spans="1:5" s="193" customFormat="1" ht="15">
      <c r="A12" s="188">
        <v>4260</v>
      </c>
      <c r="B12" s="161" t="s">
        <v>85</v>
      </c>
      <c r="C12" s="189"/>
      <c r="D12" s="190"/>
      <c r="E12" s="200">
        <v>10000</v>
      </c>
    </row>
    <row r="13" spans="1:5" s="26" customFormat="1" ht="15">
      <c r="A13" s="188">
        <v>4270</v>
      </c>
      <c r="B13" s="161" t="s">
        <v>27</v>
      </c>
      <c r="C13" s="189"/>
      <c r="D13" s="190">
        <v>1144000</v>
      </c>
      <c r="E13" s="200"/>
    </row>
    <row r="14" spans="1:5" s="26" customFormat="1" ht="15">
      <c r="A14" s="188">
        <v>4300</v>
      </c>
      <c r="B14" s="161" t="s">
        <v>12</v>
      </c>
      <c r="C14" s="189"/>
      <c r="D14" s="190"/>
      <c r="E14" s="200">
        <v>150000</v>
      </c>
    </row>
    <row r="15" spans="1:5" s="26" customFormat="1" ht="30">
      <c r="A15" s="37">
        <v>6050</v>
      </c>
      <c r="B15" s="43" t="s">
        <v>84</v>
      </c>
      <c r="C15" s="191"/>
      <c r="D15" s="192"/>
      <c r="E15" s="202">
        <f>SUM(E16:E17)</f>
        <v>984000</v>
      </c>
    </row>
    <row r="16" spans="1:5" s="26" customFormat="1" ht="25.5">
      <c r="A16" s="183"/>
      <c r="B16" s="194" t="s">
        <v>86</v>
      </c>
      <c r="C16" s="72"/>
      <c r="D16" s="184"/>
      <c r="E16" s="203">
        <v>974000</v>
      </c>
    </row>
    <row r="17" spans="1:5" s="198" customFormat="1" ht="13.5" thickBot="1">
      <c r="A17" s="195"/>
      <c r="B17" s="196" t="s">
        <v>87</v>
      </c>
      <c r="C17" s="196"/>
      <c r="D17" s="197"/>
      <c r="E17" s="203">
        <v>10000</v>
      </c>
    </row>
    <row r="18" spans="1:5" s="42" customFormat="1" ht="16.5" thickBot="1" thickTop="1">
      <c r="A18" s="27">
        <v>750</v>
      </c>
      <c r="B18" s="28" t="s">
        <v>29</v>
      </c>
      <c r="C18" s="29" t="s">
        <v>50</v>
      </c>
      <c r="D18" s="29"/>
      <c r="E18" s="127">
        <f>SUM(E19)</f>
        <v>900000</v>
      </c>
    </row>
    <row r="19" spans="1:5" s="42" customFormat="1" ht="15.75" thickTop="1">
      <c r="A19" s="105">
        <v>75020</v>
      </c>
      <c r="B19" s="107" t="s">
        <v>51</v>
      </c>
      <c r="C19" s="97"/>
      <c r="D19" s="86"/>
      <c r="E19" s="128">
        <f>SUM(E20:E21)</f>
        <v>900000</v>
      </c>
    </row>
    <row r="20" spans="1:5" s="164" customFormat="1" ht="15">
      <c r="A20" s="160">
        <v>4210</v>
      </c>
      <c r="B20" s="161" t="s">
        <v>19</v>
      </c>
      <c r="C20" s="162"/>
      <c r="D20" s="162"/>
      <c r="E20" s="163">
        <v>50000</v>
      </c>
    </row>
    <row r="21" spans="1:5" s="42" customFormat="1" ht="15.75" thickBot="1">
      <c r="A21" s="37">
        <v>4300</v>
      </c>
      <c r="B21" s="43" t="s">
        <v>12</v>
      </c>
      <c r="C21" s="39"/>
      <c r="D21" s="159"/>
      <c r="E21" s="41">
        <v>850000</v>
      </c>
    </row>
    <row r="22" spans="1:5" s="46" customFormat="1" ht="15.75" thickBot="1" thickTop="1">
      <c r="A22" s="90" t="s">
        <v>42</v>
      </c>
      <c r="B22" s="28" t="s">
        <v>34</v>
      </c>
      <c r="C22" s="100" t="s">
        <v>30</v>
      </c>
      <c r="D22" s="91">
        <f>D23+D36+D44+D57+D73+D83+D98+D102+D111+D116+D121</f>
        <v>1093715</v>
      </c>
      <c r="E22" s="92">
        <f>E23+E36+E44+E57+E73+E83+E98+E102+E111+E116+E121</f>
        <v>590314</v>
      </c>
    </row>
    <row r="23" spans="1:5" s="46" customFormat="1" ht="15" thickTop="1">
      <c r="A23" s="105">
        <v>80102</v>
      </c>
      <c r="B23" s="107" t="s">
        <v>109</v>
      </c>
      <c r="C23" s="97"/>
      <c r="D23" s="218">
        <f>SUM(D24:D35)</f>
        <v>85240</v>
      </c>
      <c r="E23" s="128">
        <f>SUM(E24:E35)</f>
        <v>23740</v>
      </c>
    </row>
    <row r="24" spans="1:5" s="46" customFormat="1" ht="15">
      <c r="A24" s="160">
        <v>4010</v>
      </c>
      <c r="B24" s="258" t="s">
        <v>54</v>
      </c>
      <c r="C24" s="253"/>
      <c r="D24" s="147">
        <v>64300</v>
      </c>
      <c r="E24" s="148"/>
    </row>
    <row r="25" spans="1:5" s="46" customFormat="1" ht="15">
      <c r="A25" s="160">
        <v>4110</v>
      </c>
      <c r="B25" s="259" t="s">
        <v>97</v>
      </c>
      <c r="C25" s="253"/>
      <c r="D25" s="147">
        <v>18300</v>
      </c>
      <c r="E25" s="148"/>
    </row>
    <row r="26" spans="1:5" s="46" customFormat="1" ht="15">
      <c r="A26" s="160">
        <v>4120</v>
      </c>
      <c r="B26" s="259" t="s">
        <v>98</v>
      </c>
      <c r="C26" s="253"/>
      <c r="D26" s="147">
        <v>1840</v>
      </c>
      <c r="E26" s="148"/>
    </row>
    <row r="27" spans="1:5" s="46" customFormat="1" ht="15">
      <c r="A27" s="160">
        <v>4130</v>
      </c>
      <c r="B27" s="259" t="s">
        <v>110</v>
      </c>
      <c r="C27" s="253"/>
      <c r="D27" s="147"/>
      <c r="E27" s="148">
        <v>60</v>
      </c>
    </row>
    <row r="28" spans="1:5" s="46" customFormat="1" ht="15">
      <c r="A28" s="160">
        <v>4210</v>
      </c>
      <c r="B28" s="259" t="s">
        <v>19</v>
      </c>
      <c r="C28" s="253"/>
      <c r="D28" s="147"/>
      <c r="E28" s="148">
        <v>6000</v>
      </c>
    </row>
    <row r="29" spans="1:5" s="46" customFormat="1" ht="15">
      <c r="A29" s="160">
        <v>4260</v>
      </c>
      <c r="B29" s="259" t="s">
        <v>85</v>
      </c>
      <c r="C29" s="253"/>
      <c r="D29" s="147"/>
      <c r="E29" s="148">
        <v>3000</v>
      </c>
    </row>
    <row r="30" spans="1:5" s="46" customFormat="1" ht="15">
      <c r="A30" s="160">
        <v>4280</v>
      </c>
      <c r="B30" s="259" t="s">
        <v>99</v>
      </c>
      <c r="C30" s="253"/>
      <c r="D30" s="147"/>
      <c r="E30" s="148">
        <v>80</v>
      </c>
    </row>
    <row r="31" spans="1:5" s="46" customFormat="1" ht="15">
      <c r="A31" s="160">
        <v>4300</v>
      </c>
      <c r="B31" s="259" t="s">
        <v>12</v>
      </c>
      <c r="C31" s="253"/>
      <c r="D31" s="147"/>
      <c r="E31" s="148">
        <v>5600</v>
      </c>
    </row>
    <row r="32" spans="1:5" s="46" customFormat="1" ht="15">
      <c r="A32" s="160">
        <v>4350</v>
      </c>
      <c r="B32" s="259" t="s">
        <v>168</v>
      </c>
      <c r="C32" s="253"/>
      <c r="D32" s="147">
        <v>800</v>
      </c>
      <c r="E32" s="148"/>
    </row>
    <row r="33" spans="1:5" s="46" customFormat="1" ht="15">
      <c r="A33" s="160">
        <v>4440</v>
      </c>
      <c r="B33" s="259" t="s">
        <v>58</v>
      </c>
      <c r="C33" s="253"/>
      <c r="D33" s="147"/>
      <c r="E33" s="148">
        <v>1500</v>
      </c>
    </row>
    <row r="34" spans="1:5" s="46" customFormat="1" ht="30">
      <c r="A34" s="160">
        <v>6050</v>
      </c>
      <c r="B34" s="259" t="s">
        <v>45</v>
      </c>
      <c r="C34" s="253"/>
      <c r="D34" s="147"/>
      <c r="E34" s="148">
        <v>3500</v>
      </c>
    </row>
    <row r="35" spans="1:5" s="46" customFormat="1" ht="30">
      <c r="A35" s="160">
        <v>6060</v>
      </c>
      <c r="B35" s="259" t="s">
        <v>52</v>
      </c>
      <c r="C35" s="253"/>
      <c r="D35" s="147"/>
      <c r="E35" s="148">
        <v>4000</v>
      </c>
    </row>
    <row r="36" spans="1:5" s="46" customFormat="1" ht="14.25">
      <c r="A36" s="243">
        <v>80105</v>
      </c>
      <c r="B36" s="254" t="s">
        <v>112</v>
      </c>
      <c r="C36" s="255"/>
      <c r="D36" s="256">
        <f>SUM(D37:D43)</f>
        <v>23300</v>
      </c>
      <c r="E36" s="257">
        <f>SUM(E37:E43)</f>
        <v>11030</v>
      </c>
    </row>
    <row r="37" spans="1:5" s="46" customFormat="1" ht="15">
      <c r="A37" s="160">
        <v>4010</v>
      </c>
      <c r="B37" s="259" t="s">
        <v>54</v>
      </c>
      <c r="C37" s="253"/>
      <c r="D37" s="147">
        <v>18500</v>
      </c>
      <c r="E37" s="148"/>
    </row>
    <row r="38" spans="1:5" s="46" customFormat="1" ht="15">
      <c r="A38" s="160">
        <v>4110</v>
      </c>
      <c r="B38" s="259" t="s">
        <v>97</v>
      </c>
      <c r="C38" s="253"/>
      <c r="D38" s="147">
        <v>4200</v>
      </c>
      <c r="E38" s="148"/>
    </row>
    <row r="39" spans="1:5" s="46" customFormat="1" ht="15">
      <c r="A39" s="160">
        <v>4120</v>
      </c>
      <c r="B39" s="259" t="s">
        <v>98</v>
      </c>
      <c r="C39" s="253"/>
      <c r="D39" s="147">
        <v>600</v>
      </c>
      <c r="E39" s="148"/>
    </row>
    <row r="40" spans="1:5" s="46" customFormat="1" ht="15">
      <c r="A40" s="249">
        <v>4210</v>
      </c>
      <c r="B40" s="273" t="s">
        <v>19</v>
      </c>
      <c r="C40" s="400"/>
      <c r="D40" s="401"/>
      <c r="E40" s="402">
        <v>2330</v>
      </c>
    </row>
    <row r="41" spans="1:5" s="46" customFormat="1" ht="30">
      <c r="A41" s="160">
        <v>4240</v>
      </c>
      <c r="B41" s="259" t="s">
        <v>82</v>
      </c>
      <c r="C41" s="253"/>
      <c r="D41" s="147"/>
      <c r="E41" s="148">
        <v>1600</v>
      </c>
    </row>
    <row r="42" spans="1:5" s="46" customFormat="1" ht="15">
      <c r="A42" s="160">
        <v>4440</v>
      </c>
      <c r="B42" s="259" t="s">
        <v>58</v>
      </c>
      <c r="C42" s="253"/>
      <c r="D42" s="147"/>
      <c r="E42" s="148">
        <v>100</v>
      </c>
    </row>
    <row r="43" spans="1:5" s="46" customFormat="1" ht="30">
      <c r="A43" s="160">
        <v>6060</v>
      </c>
      <c r="B43" s="259" t="s">
        <v>52</v>
      </c>
      <c r="C43" s="253"/>
      <c r="D43" s="147"/>
      <c r="E43" s="148">
        <v>7000</v>
      </c>
    </row>
    <row r="44" spans="1:5" s="260" customFormat="1" ht="14.25">
      <c r="A44" s="243">
        <v>80111</v>
      </c>
      <c r="B44" s="254" t="s">
        <v>113</v>
      </c>
      <c r="C44" s="255"/>
      <c r="D44" s="256">
        <f>SUM(D45:D56)</f>
        <v>130440</v>
      </c>
      <c r="E44" s="257">
        <f>SUM(E45:E56)</f>
        <v>17700</v>
      </c>
    </row>
    <row r="45" spans="1:5" s="46" customFormat="1" ht="15">
      <c r="A45" s="87" t="s">
        <v>44</v>
      </c>
      <c r="B45" s="238" t="s">
        <v>54</v>
      </c>
      <c r="C45" s="253"/>
      <c r="D45" s="147">
        <v>94590</v>
      </c>
      <c r="E45" s="148"/>
    </row>
    <row r="46" spans="1:5" s="46" customFormat="1" ht="15">
      <c r="A46" s="160">
        <v>4110</v>
      </c>
      <c r="B46" s="259" t="s">
        <v>97</v>
      </c>
      <c r="C46" s="253"/>
      <c r="D46" s="147">
        <v>23680</v>
      </c>
      <c r="E46" s="148"/>
    </row>
    <row r="47" spans="1:5" s="46" customFormat="1" ht="15">
      <c r="A47" s="160">
        <v>4120</v>
      </c>
      <c r="B47" s="259" t="s">
        <v>98</v>
      </c>
      <c r="C47" s="253"/>
      <c r="D47" s="147">
        <v>2300</v>
      </c>
      <c r="E47" s="148"/>
    </row>
    <row r="48" spans="1:5" s="46" customFormat="1" ht="15">
      <c r="A48" s="160">
        <v>4140</v>
      </c>
      <c r="B48" s="259" t="s">
        <v>32</v>
      </c>
      <c r="C48" s="253"/>
      <c r="D48" s="147">
        <v>1270</v>
      </c>
      <c r="E48" s="148"/>
    </row>
    <row r="49" spans="1:5" s="46" customFormat="1" ht="15">
      <c r="A49" s="160">
        <v>4210</v>
      </c>
      <c r="B49" s="259" t="s">
        <v>19</v>
      </c>
      <c r="C49" s="253"/>
      <c r="D49" s="147"/>
      <c r="E49" s="148">
        <v>1500</v>
      </c>
    </row>
    <row r="50" spans="1:5" s="46" customFormat="1" ht="15">
      <c r="A50" s="160">
        <v>4260</v>
      </c>
      <c r="B50" s="259" t="s">
        <v>85</v>
      </c>
      <c r="C50" s="253"/>
      <c r="D50" s="147">
        <v>6000</v>
      </c>
      <c r="E50" s="148">
        <v>6000</v>
      </c>
    </row>
    <row r="51" spans="1:5" s="46" customFormat="1" ht="15">
      <c r="A51" s="160">
        <v>4270</v>
      </c>
      <c r="B51" s="259" t="s">
        <v>27</v>
      </c>
      <c r="C51" s="253"/>
      <c r="D51" s="147">
        <v>1000</v>
      </c>
      <c r="E51" s="148"/>
    </row>
    <row r="52" spans="1:5" s="46" customFormat="1" ht="15">
      <c r="A52" s="160">
        <v>4280</v>
      </c>
      <c r="B52" s="259" t="s">
        <v>99</v>
      </c>
      <c r="C52" s="253"/>
      <c r="D52" s="147">
        <v>300</v>
      </c>
      <c r="E52" s="148"/>
    </row>
    <row r="53" spans="1:5" s="46" customFormat="1" ht="15">
      <c r="A53" s="160">
        <v>4300</v>
      </c>
      <c r="B53" s="259" t="s">
        <v>12</v>
      </c>
      <c r="C53" s="253"/>
      <c r="D53" s="147"/>
      <c r="E53" s="148">
        <v>4200</v>
      </c>
    </row>
    <row r="54" spans="1:5" s="46" customFormat="1" ht="15">
      <c r="A54" s="160">
        <v>4350</v>
      </c>
      <c r="B54" s="259" t="s">
        <v>168</v>
      </c>
      <c r="C54" s="253"/>
      <c r="D54" s="147">
        <v>800</v>
      </c>
      <c r="E54" s="148"/>
    </row>
    <row r="55" spans="1:5" s="46" customFormat="1" ht="15">
      <c r="A55" s="160">
        <v>4440</v>
      </c>
      <c r="B55" s="259" t="s">
        <v>58</v>
      </c>
      <c r="C55" s="253"/>
      <c r="D55" s="147">
        <v>500</v>
      </c>
      <c r="E55" s="148"/>
    </row>
    <row r="56" spans="1:5" s="46" customFormat="1" ht="30">
      <c r="A56" s="160">
        <v>6060</v>
      </c>
      <c r="B56" s="259" t="s">
        <v>52</v>
      </c>
      <c r="C56" s="253"/>
      <c r="D56" s="147"/>
      <c r="E56" s="148">
        <v>6000</v>
      </c>
    </row>
    <row r="57" spans="1:5" s="260" customFormat="1" ht="14.25">
      <c r="A57" s="243">
        <v>80120</v>
      </c>
      <c r="B57" s="254" t="s">
        <v>115</v>
      </c>
      <c r="C57" s="255"/>
      <c r="D57" s="256">
        <f>SUM(D58:D72)</f>
        <v>136500</v>
      </c>
      <c r="E57" s="257">
        <f>SUM(E58:E72)</f>
        <v>190490</v>
      </c>
    </row>
    <row r="58" spans="1:5" s="46" customFormat="1" ht="30">
      <c r="A58" s="160">
        <v>3020</v>
      </c>
      <c r="B58" s="258" t="s">
        <v>96</v>
      </c>
      <c r="C58" s="253"/>
      <c r="D58" s="147">
        <v>2000</v>
      </c>
      <c r="E58" s="148"/>
    </row>
    <row r="59" spans="1:5" s="46" customFormat="1" ht="15">
      <c r="A59" s="87" t="s">
        <v>44</v>
      </c>
      <c r="B59" s="38" t="s">
        <v>54</v>
      </c>
      <c r="C59" s="253"/>
      <c r="D59" s="147"/>
      <c r="E59" s="148">
        <v>114246</v>
      </c>
    </row>
    <row r="60" spans="1:5" s="46" customFormat="1" ht="15">
      <c r="A60" s="160">
        <v>4040</v>
      </c>
      <c r="B60" s="259" t="s">
        <v>53</v>
      </c>
      <c r="C60" s="253"/>
      <c r="D60" s="147"/>
      <c r="E60" s="148">
        <v>194</v>
      </c>
    </row>
    <row r="61" spans="1:5" s="46" customFormat="1" ht="15">
      <c r="A61" s="160">
        <v>4110</v>
      </c>
      <c r="B61" s="259" t="s">
        <v>97</v>
      </c>
      <c r="C61" s="253"/>
      <c r="D61" s="147">
        <v>44500</v>
      </c>
      <c r="E61" s="148"/>
    </row>
    <row r="62" spans="1:5" s="46" customFormat="1" ht="15">
      <c r="A62" s="160">
        <v>4120</v>
      </c>
      <c r="B62" s="259" t="s">
        <v>98</v>
      </c>
      <c r="C62" s="253"/>
      <c r="D62" s="147">
        <v>2000</v>
      </c>
      <c r="E62" s="148"/>
    </row>
    <row r="63" spans="1:5" s="46" customFormat="1" ht="15">
      <c r="A63" s="160">
        <v>4210</v>
      </c>
      <c r="B63" s="259" t="s">
        <v>19</v>
      </c>
      <c r="C63" s="253"/>
      <c r="D63" s="147"/>
      <c r="E63" s="148">
        <v>1600</v>
      </c>
    </row>
    <row r="64" spans="1:5" s="46" customFormat="1" ht="30">
      <c r="A64" s="160">
        <v>4240</v>
      </c>
      <c r="B64" s="259" t="s">
        <v>82</v>
      </c>
      <c r="C64" s="253"/>
      <c r="D64" s="147"/>
      <c r="E64" s="148">
        <v>9500</v>
      </c>
    </row>
    <row r="65" spans="1:5" s="46" customFormat="1" ht="15">
      <c r="A65" s="160">
        <v>4260</v>
      </c>
      <c r="B65" s="259" t="s">
        <v>85</v>
      </c>
      <c r="C65" s="253"/>
      <c r="D65" s="147">
        <v>79000</v>
      </c>
      <c r="E65" s="148"/>
    </row>
    <row r="66" spans="1:5" s="46" customFormat="1" ht="15">
      <c r="A66" s="160">
        <v>4270</v>
      </c>
      <c r="B66" s="259" t="s">
        <v>27</v>
      </c>
      <c r="C66" s="253"/>
      <c r="D66" s="147"/>
      <c r="E66" s="148">
        <v>8000</v>
      </c>
    </row>
    <row r="67" spans="1:5" s="46" customFormat="1" ht="15">
      <c r="A67" s="160">
        <v>4280</v>
      </c>
      <c r="B67" s="259" t="s">
        <v>99</v>
      </c>
      <c r="C67" s="253"/>
      <c r="D67" s="147">
        <v>4300</v>
      </c>
      <c r="E67" s="148"/>
    </row>
    <row r="68" spans="1:5" s="46" customFormat="1" ht="15">
      <c r="A68" s="160">
        <v>4300</v>
      </c>
      <c r="B68" s="259" t="s">
        <v>12</v>
      </c>
      <c r="C68" s="253"/>
      <c r="D68" s="147">
        <v>2700</v>
      </c>
      <c r="E68" s="148"/>
    </row>
    <row r="69" spans="1:5" s="46" customFormat="1" ht="15">
      <c r="A69" s="160">
        <v>4410</v>
      </c>
      <c r="B69" s="259" t="s">
        <v>100</v>
      </c>
      <c r="C69" s="253"/>
      <c r="D69" s="147"/>
      <c r="E69" s="148">
        <v>3600</v>
      </c>
    </row>
    <row r="70" spans="1:5" s="46" customFormat="1" ht="15">
      <c r="A70" s="160">
        <v>4420</v>
      </c>
      <c r="B70" s="259" t="s">
        <v>89</v>
      </c>
      <c r="C70" s="253"/>
      <c r="D70" s="147">
        <v>2000</v>
      </c>
      <c r="E70" s="148"/>
    </row>
    <row r="71" spans="1:5" s="46" customFormat="1" ht="15">
      <c r="A71" s="160">
        <v>4440</v>
      </c>
      <c r="B71" s="259" t="s">
        <v>58</v>
      </c>
      <c r="C71" s="253"/>
      <c r="D71" s="147"/>
      <c r="E71" s="148">
        <v>10350</v>
      </c>
    </row>
    <row r="72" spans="1:5" s="46" customFormat="1" ht="30">
      <c r="A72" s="160">
        <v>6050</v>
      </c>
      <c r="B72" s="259" t="s">
        <v>45</v>
      </c>
      <c r="C72" s="253"/>
      <c r="D72" s="147"/>
      <c r="E72" s="148">
        <v>43000</v>
      </c>
    </row>
    <row r="73" spans="1:5" s="260" customFormat="1" ht="14.25">
      <c r="A73" s="243">
        <v>80123</v>
      </c>
      <c r="B73" s="254" t="s">
        <v>114</v>
      </c>
      <c r="C73" s="255"/>
      <c r="D73" s="256">
        <f>SUM(D74:D82)</f>
        <v>72340</v>
      </c>
      <c r="E73" s="257">
        <f>SUM(E74:E82)</f>
        <v>9100</v>
      </c>
    </row>
    <row r="74" spans="1:5" s="46" customFormat="1" ht="15">
      <c r="A74" s="87" t="s">
        <v>44</v>
      </c>
      <c r="B74" s="38" t="s">
        <v>54</v>
      </c>
      <c r="C74" s="253"/>
      <c r="D74" s="147">
        <v>46090</v>
      </c>
      <c r="E74" s="148"/>
    </row>
    <row r="75" spans="1:5" s="46" customFormat="1" ht="15">
      <c r="A75" s="160">
        <v>4110</v>
      </c>
      <c r="B75" s="259" t="s">
        <v>97</v>
      </c>
      <c r="C75" s="253"/>
      <c r="D75" s="147">
        <v>15680</v>
      </c>
      <c r="E75" s="148"/>
    </row>
    <row r="76" spans="1:5" s="46" customFormat="1" ht="15">
      <c r="A76" s="160">
        <v>4120</v>
      </c>
      <c r="B76" s="259" t="s">
        <v>98</v>
      </c>
      <c r="C76" s="253"/>
      <c r="D76" s="147">
        <v>2800</v>
      </c>
      <c r="E76" s="148"/>
    </row>
    <row r="77" spans="1:5" s="46" customFormat="1" ht="15">
      <c r="A77" s="160">
        <v>4140</v>
      </c>
      <c r="B77" s="259" t="s">
        <v>32</v>
      </c>
      <c r="C77" s="253"/>
      <c r="D77" s="147">
        <v>1270</v>
      </c>
      <c r="E77" s="148"/>
    </row>
    <row r="78" spans="1:5" s="46" customFormat="1" ht="15">
      <c r="A78" s="160">
        <v>4210</v>
      </c>
      <c r="B78" s="259" t="s">
        <v>19</v>
      </c>
      <c r="C78" s="253"/>
      <c r="D78" s="147"/>
      <c r="E78" s="148">
        <v>5100</v>
      </c>
    </row>
    <row r="79" spans="1:5" s="46" customFormat="1" ht="15">
      <c r="A79" s="249">
        <v>4260</v>
      </c>
      <c r="B79" s="273" t="s">
        <v>85</v>
      </c>
      <c r="C79" s="400"/>
      <c r="D79" s="401"/>
      <c r="E79" s="402">
        <v>4000</v>
      </c>
    </row>
    <row r="80" spans="1:5" s="46" customFormat="1" ht="15">
      <c r="A80" s="160">
        <v>4270</v>
      </c>
      <c r="B80" s="259" t="s">
        <v>27</v>
      </c>
      <c r="C80" s="253"/>
      <c r="D80" s="147">
        <v>1000</v>
      </c>
      <c r="E80" s="148"/>
    </row>
    <row r="81" spans="1:5" s="46" customFormat="1" ht="15">
      <c r="A81" s="160">
        <v>4280</v>
      </c>
      <c r="B81" s="259" t="s">
        <v>99</v>
      </c>
      <c r="C81" s="253"/>
      <c r="D81" s="147">
        <v>300</v>
      </c>
      <c r="E81" s="148"/>
    </row>
    <row r="82" spans="1:5" s="46" customFormat="1" ht="15">
      <c r="A82" s="160">
        <v>4440</v>
      </c>
      <c r="B82" s="259" t="s">
        <v>58</v>
      </c>
      <c r="C82" s="253"/>
      <c r="D82" s="147">
        <v>5200</v>
      </c>
      <c r="E82" s="148"/>
    </row>
    <row r="83" spans="1:5" s="46" customFormat="1" ht="14.25">
      <c r="A83" s="243">
        <v>80130</v>
      </c>
      <c r="B83" s="254" t="s">
        <v>116</v>
      </c>
      <c r="C83" s="255"/>
      <c r="D83" s="256">
        <f>SUM(D84:D97)</f>
        <v>193950</v>
      </c>
      <c r="E83" s="257">
        <f>SUM(E84:E97)</f>
        <v>163854</v>
      </c>
    </row>
    <row r="84" spans="1:5" s="46" customFormat="1" ht="15">
      <c r="A84" s="87" t="s">
        <v>44</v>
      </c>
      <c r="B84" s="38" t="s">
        <v>54</v>
      </c>
      <c r="C84" s="253"/>
      <c r="D84" s="147"/>
      <c r="E84" s="148">
        <v>23860</v>
      </c>
    </row>
    <row r="85" spans="1:5" s="46" customFormat="1" ht="15">
      <c r="A85" s="160">
        <v>4110</v>
      </c>
      <c r="B85" s="259" t="s">
        <v>97</v>
      </c>
      <c r="C85" s="253"/>
      <c r="D85" s="147">
        <v>146450</v>
      </c>
      <c r="E85" s="148"/>
    </row>
    <row r="86" spans="1:5" s="46" customFormat="1" ht="15">
      <c r="A86" s="160">
        <v>4120</v>
      </c>
      <c r="B86" s="259" t="s">
        <v>98</v>
      </c>
      <c r="C86" s="253"/>
      <c r="D86" s="147">
        <v>6360</v>
      </c>
      <c r="E86" s="148"/>
    </row>
    <row r="87" spans="1:5" s="46" customFormat="1" ht="15">
      <c r="A87" s="160">
        <v>4140</v>
      </c>
      <c r="B87" s="259" t="s">
        <v>32</v>
      </c>
      <c r="C87" s="253"/>
      <c r="D87" s="147">
        <v>1870</v>
      </c>
      <c r="E87" s="148"/>
    </row>
    <row r="88" spans="1:5" s="46" customFormat="1" ht="15">
      <c r="A88" s="160">
        <v>4210</v>
      </c>
      <c r="B88" s="259" t="s">
        <v>19</v>
      </c>
      <c r="C88" s="253"/>
      <c r="D88" s="147"/>
      <c r="E88" s="148">
        <v>58700</v>
      </c>
    </row>
    <row r="89" spans="1:5" s="46" customFormat="1" ht="30">
      <c r="A89" s="160">
        <v>4240</v>
      </c>
      <c r="B89" s="259" t="s">
        <v>82</v>
      </c>
      <c r="C89" s="253"/>
      <c r="D89" s="147"/>
      <c r="E89" s="148">
        <v>11500</v>
      </c>
    </row>
    <row r="90" spans="1:5" s="46" customFormat="1" ht="15">
      <c r="A90" s="160">
        <v>4260</v>
      </c>
      <c r="B90" s="259" t="s">
        <v>85</v>
      </c>
      <c r="C90" s="253"/>
      <c r="D90" s="147"/>
      <c r="E90" s="148">
        <v>32000</v>
      </c>
    </row>
    <row r="91" spans="1:5" s="46" customFormat="1" ht="15">
      <c r="A91" s="160">
        <v>4270</v>
      </c>
      <c r="B91" s="259" t="s">
        <v>27</v>
      </c>
      <c r="C91" s="253"/>
      <c r="D91" s="147">
        <v>16294</v>
      </c>
      <c r="E91" s="148"/>
    </row>
    <row r="92" spans="1:5" s="46" customFormat="1" ht="15">
      <c r="A92" s="160">
        <v>4280</v>
      </c>
      <c r="B92" s="259" t="s">
        <v>99</v>
      </c>
      <c r="C92" s="253"/>
      <c r="D92" s="147">
        <v>1426</v>
      </c>
      <c r="E92" s="148"/>
    </row>
    <row r="93" spans="1:5" s="46" customFormat="1" ht="15">
      <c r="A93" s="160">
        <v>4300</v>
      </c>
      <c r="B93" s="259" t="s">
        <v>12</v>
      </c>
      <c r="C93" s="253"/>
      <c r="D93" s="147">
        <v>3000</v>
      </c>
      <c r="E93" s="148"/>
    </row>
    <row r="94" spans="1:5" s="46" customFormat="1" ht="15">
      <c r="A94" s="160">
        <v>4410</v>
      </c>
      <c r="B94" s="259" t="s">
        <v>100</v>
      </c>
      <c r="C94" s="253"/>
      <c r="D94" s="147"/>
      <c r="E94" s="148">
        <v>1000</v>
      </c>
    </row>
    <row r="95" spans="1:5" s="46" customFormat="1" ht="15">
      <c r="A95" s="160">
        <v>4420</v>
      </c>
      <c r="B95" s="259" t="s">
        <v>89</v>
      </c>
      <c r="C95" s="253"/>
      <c r="D95" s="147"/>
      <c r="E95" s="148">
        <v>2000</v>
      </c>
    </row>
    <row r="96" spans="1:5" s="46" customFormat="1" ht="15">
      <c r="A96" s="160">
        <v>4440</v>
      </c>
      <c r="B96" s="259" t="s">
        <v>58</v>
      </c>
      <c r="C96" s="253"/>
      <c r="D96" s="147">
        <v>18550</v>
      </c>
      <c r="E96" s="148"/>
    </row>
    <row r="97" spans="1:5" s="46" customFormat="1" ht="30">
      <c r="A97" s="160">
        <v>6050</v>
      </c>
      <c r="B97" s="259" t="s">
        <v>45</v>
      </c>
      <c r="C97" s="253"/>
      <c r="D97" s="147"/>
      <c r="E97" s="148">
        <v>34794</v>
      </c>
    </row>
    <row r="98" spans="1:5" s="260" customFormat="1" ht="14.25">
      <c r="A98" s="243">
        <v>80132</v>
      </c>
      <c r="B98" s="254" t="s">
        <v>117</v>
      </c>
      <c r="C98" s="255"/>
      <c r="D98" s="256"/>
      <c r="E98" s="257">
        <f>SUM(E99:E101)</f>
        <v>6600</v>
      </c>
    </row>
    <row r="99" spans="1:5" s="46" customFormat="1" ht="15">
      <c r="A99" s="87" t="s">
        <v>44</v>
      </c>
      <c r="B99" s="238" t="s">
        <v>54</v>
      </c>
      <c r="C99" s="253"/>
      <c r="D99" s="147"/>
      <c r="E99" s="148">
        <v>5500</v>
      </c>
    </row>
    <row r="100" spans="1:5" s="46" customFormat="1" ht="15">
      <c r="A100" s="160">
        <v>4110</v>
      </c>
      <c r="B100" s="259" t="s">
        <v>97</v>
      </c>
      <c r="C100" s="253"/>
      <c r="D100" s="147"/>
      <c r="E100" s="148">
        <v>1000</v>
      </c>
    </row>
    <row r="101" spans="1:5" s="46" customFormat="1" ht="15">
      <c r="A101" s="160">
        <v>4440</v>
      </c>
      <c r="B101" s="259" t="s">
        <v>58</v>
      </c>
      <c r="C101" s="253"/>
      <c r="D101" s="147"/>
      <c r="E101" s="148">
        <v>100</v>
      </c>
    </row>
    <row r="102" spans="1:5" s="260" customFormat="1" ht="14.25">
      <c r="A102" s="243">
        <v>80134</v>
      </c>
      <c r="B102" s="254" t="s">
        <v>118</v>
      </c>
      <c r="C102" s="255"/>
      <c r="D102" s="256">
        <f>SUM(D103:D110)</f>
        <v>93000</v>
      </c>
      <c r="E102" s="257">
        <f>SUM(E103:E110)</f>
        <v>13600</v>
      </c>
    </row>
    <row r="103" spans="1:5" s="46" customFormat="1" ht="15">
      <c r="A103" s="87" t="s">
        <v>44</v>
      </c>
      <c r="B103" s="38" t="s">
        <v>54</v>
      </c>
      <c r="C103" s="253"/>
      <c r="D103" s="147">
        <v>70200</v>
      </c>
      <c r="E103" s="148"/>
    </row>
    <row r="104" spans="1:5" s="46" customFormat="1" ht="15">
      <c r="A104" s="160">
        <v>4110</v>
      </c>
      <c r="B104" s="259" t="s">
        <v>97</v>
      </c>
      <c r="C104" s="253"/>
      <c r="D104" s="147">
        <v>18300</v>
      </c>
      <c r="E104" s="148"/>
    </row>
    <row r="105" spans="1:5" s="46" customFormat="1" ht="15">
      <c r="A105" s="160">
        <v>4120</v>
      </c>
      <c r="B105" s="259" t="s">
        <v>98</v>
      </c>
      <c r="C105" s="253"/>
      <c r="D105" s="147">
        <v>3500</v>
      </c>
      <c r="E105" s="148"/>
    </row>
    <row r="106" spans="1:5" s="46" customFormat="1" ht="15">
      <c r="A106" s="160">
        <v>4210</v>
      </c>
      <c r="B106" s="259" t="s">
        <v>19</v>
      </c>
      <c r="C106" s="253"/>
      <c r="D106" s="147"/>
      <c r="E106" s="148">
        <v>4500</v>
      </c>
    </row>
    <row r="107" spans="1:5" s="46" customFormat="1" ht="15">
      <c r="A107" s="160">
        <v>4260</v>
      </c>
      <c r="B107" s="259" t="s">
        <v>85</v>
      </c>
      <c r="C107" s="253"/>
      <c r="D107" s="147"/>
      <c r="E107" s="148">
        <v>2000</v>
      </c>
    </row>
    <row r="108" spans="1:5" s="46" customFormat="1" ht="15">
      <c r="A108" s="160">
        <v>4300</v>
      </c>
      <c r="B108" s="259" t="s">
        <v>12</v>
      </c>
      <c r="C108" s="253"/>
      <c r="D108" s="147"/>
      <c r="E108" s="148">
        <v>4200</v>
      </c>
    </row>
    <row r="109" spans="1:5" s="46" customFormat="1" ht="15">
      <c r="A109" s="160">
        <v>4350</v>
      </c>
      <c r="B109" s="259" t="s">
        <v>168</v>
      </c>
      <c r="C109" s="253"/>
      <c r="D109" s="147">
        <v>1000</v>
      </c>
      <c r="E109" s="148"/>
    </row>
    <row r="110" spans="1:5" s="46" customFormat="1" ht="15">
      <c r="A110" s="160">
        <v>4440</v>
      </c>
      <c r="B110" s="259" t="s">
        <v>58</v>
      </c>
      <c r="C110" s="253"/>
      <c r="D110" s="147"/>
      <c r="E110" s="148">
        <v>2900</v>
      </c>
    </row>
    <row r="111" spans="1:5" s="46" customFormat="1" ht="42.75">
      <c r="A111" s="243">
        <v>80140</v>
      </c>
      <c r="B111" s="254" t="s">
        <v>111</v>
      </c>
      <c r="C111" s="118"/>
      <c r="D111" s="116">
        <f>SUM(D112:D115)</f>
        <v>13100</v>
      </c>
      <c r="E111" s="117">
        <f>SUM(E112:E115)</f>
        <v>66700</v>
      </c>
    </row>
    <row r="112" spans="1:5" s="46" customFormat="1" ht="30">
      <c r="A112" s="160">
        <v>3020</v>
      </c>
      <c r="B112" s="161" t="s">
        <v>96</v>
      </c>
      <c r="C112" s="95"/>
      <c r="D112" s="261"/>
      <c r="E112" s="262">
        <v>36000</v>
      </c>
    </row>
    <row r="113" spans="1:5" s="46" customFormat="1" ht="15">
      <c r="A113" s="87" t="s">
        <v>44</v>
      </c>
      <c r="B113" s="43" t="s">
        <v>54</v>
      </c>
      <c r="C113" s="88"/>
      <c r="D113" s="112"/>
      <c r="E113" s="89">
        <v>29800</v>
      </c>
    </row>
    <row r="114" spans="1:5" s="46" customFormat="1" ht="15">
      <c r="A114" s="160">
        <v>4110</v>
      </c>
      <c r="B114" s="259" t="s">
        <v>97</v>
      </c>
      <c r="C114" s="88"/>
      <c r="D114" s="112">
        <v>13100</v>
      </c>
      <c r="E114" s="89"/>
    </row>
    <row r="115" spans="1:5" s="46" customFormat="1" ht="15">
      <c r="A115" s="160">
        <v>4120</v>
      </c>
      <c r="B115" s="259" t="s">
        <v>98</v>
      </c>
      <c r="C115" s="88"/>
      <c r="D115" s="112"/>
      <c r="E115" s="89">
        <v>900</v>
      </c>
    </row>
    <row r="116" spans="1:5" s="46" customFormat="1" ht="28.5">
      <c r="A116" s="243">
        <v>80146</v>
      </c>
      <c r="B116" s="244" t="s">
        <v>103</v>
      </c>
      <c r="C116" s="118"/>
      <c r="D116" s="256">
        <f>SUM(D117:D120)</f>
        <v>1830</v>
      </c>
      <c r="E116" s="257">
        <f>SUM(E117:E120)</f>
        <v>100</v>
      </c>
    </row>
    <row r="117" spans="1:5" s="46" customFormat="1" ht="15">
      <c r="A117" s="160">
        <v>4010</v>
      </c>
      <c r="B117" s="161" t="s">
        <v>54</v>
      </c>
      <c r="C117" s="88"/>
      <c r="D117" s="112">
        <v>520</v>
      </c>
      <c r="E117" s="89"/>
    </row>
    <row r="118" spans="1:5" s="46" customFormat="1" ht="15">
      <c r="A118" s="99">
        <v>4110</v>
      </c>
      <c r="B118" s="389" t="s">
        <v>28</v>
      </c>
      <c r="C118" s="403"/>
      <c r="D118" s="404">
        <v>1100</v>
      </c>
      <c r="E118" s="114"/>
    </row>
    <row r="119" spans="1:5" s="46" customFormat="1" ht="15">
      <c r="A119" s="160">
        <v>4120</v>
      </c>
      <c r="B119" s="161" t="s">
        <v>98</v>
      </c>
      <c r="C119" s="88"/>
      <c r="D119" s="112">
        <v>210</v>
      </c>
      <c r="E119" s="89"/>
    </row>
    <row r="120" spans="1:5" s="46" customFormat="1" ht="15">
      <c r="A120" s="160">
        <v>4440</v>
      </c>
      <c r="B120" s="259" t="s">
        <v>58</v>
      </c>
      <c r="C120" s="88"/>
      <c r="D120" s="112"/>
      <c r="E120" s="89">
        <v>100</v>
      </c>
    </row>
    <row r="121" spans="1:5" s="46" customFormat="1" ht="15" customHeight="1">
      <c r="A121" s="115" t="s">
        <v>47</v>
      </c>
      <c r="B121" s="81" t="s">
        <v>13</v>
      </c>
      <c r="C121" s="118"/>
      <c r="D121" s="116">
        <f>SUM(D122:D130)</f>
        <v>344015</v>
      </c>
      <c r="E121" s="117">
        <f>SUM(E122:E130)</f>
        <v>87400</v>
      </c>
    </row>
    <row r="122" spans="1:5" s="46" customFormat="1" ht="43.5" customHeight="1">
      <c r="A122" s="160">
        <v>3020</v>
      </c>
      <c r="B122" s="161" t="s">
        <v>119</v>
      </c>
      <c r="C122" s="95"/>
      <c r="D122" s="261">
        <v>98955</v>
      </c>
      <c r="E122" s="262"/>
    </row>
    <row r="123" spans="1:5" s="46" customFormat="1" ht="31.5" customHeight="1">
      <c r="A123" s="160">
        <v>4010</v>
      </c>
      <c r="B123" s="161" t="s">
        <v>104</v>
      </c>
      <c r="C123" s="88"/>
      <c r="D123" s="147">
        <v>157000</v>
      </c>
      <c r="E123" s="148"/>
    </row>
    <row r="124" spans="1:5" s="46" customFormat="1" ht="33" customHeight="1">
      <c r="A124" s="160">
        <v>4010</v>
      </c>
      <c r="B124" s="161" t="s">
        <v>120</v>
      </c>
      <c r="C124" s="88"/>
      <c r="D124" s="147">
        <v>48260</v>
      </c>
      <c r="E124" s="148"/>
    </row>
    <row r="125" spans="1:5" s="46" customFormat="1" ht="15" customHeight="1">
      <c r="A125" s="160">
        <v>4300</v>
      </c>
      <c r="B125" s="259" t="s">
        <v>121</v>
      </c>
      <c r="C125" s="88"/>
      <c r="D125" s="147"/>
      <c r="E125" s="148">
        <v>36200</v>
      </c>
    </row>
    <row r="126" spans="1:5" s="46" customFormat="1" ht="15">
      <c r="A126" s="160">
        <v>4300</v>
      </c>
      <c r="B126" s="259" t="s">
        <v>122</v>
      </c>
      <c r="C126" s="88"/>
      <c r="D126" s="147">
        <v>21600</v>
      </c>
      <c r="E126" s="148"/>
    </row>
    <row r="127" spans="1:5" s="46" customFormat="1" ht="30">
      <c r="A127" s="160">
        <v>4300</v>
      </c>
      <c r="B127" s="259" t="s">
        <v>123</v>
      </c>
      <c r="C127" s="88"/>
      <c r="D127" s="147">
        <v>18200</v>
      </c>
      <c r="E127" s="148"/>
    </row>
    <row r="128" spans="1:5" s="46" customFormat="1" ht="15" customHeight="1">
      <c r="A128" s="265" t="s">
        <v>124</v>
      </c>
      <c r="B128" s="161" t="s">
        <v>22</v>
      </c>
      <c r="C128" s="88"/>
      <c r="D128" s="147"/>
      <c r="E128" s="148">
        <v>3500</v>
      </c>
    </row>
    <row r="129" spans="1:5" s="46" customFormat="1" ht="27" customHeight="1">
      <c r="A129" s="160">
        <v>6050</v>
      </c>
      <c r="B129" s="259" t="s">
        <v>45</v>
      </c>
      <c r="C129" s="88"/>
      <c r="D129" s="147"/>
      <c r="E129" s="148">
        <v>21700</v>
      </c>
    </row>
    <row r="130" spans="1:5" s="46" customFormat="1" ht="30.75" thickBot="1">
      <c r="A130" s="160">
        <v>6069</v>
      </c>
      <c r="B130" s="43" t="s">
        <v>52</v>
      </c>
      <c r="C130" s="88"/>
      <c r="D130" s="112"/>
      <c r="E130" s="89">
        <v>26000</v>
      </c>
    </row>
    <row r="131" spans="1:5" s="46" customFormat="1" ht="24" customHeight="1" thickBot="1" thickTop="1">
      <c r="A131" s="27">
        <v>852</v>
      </c>
      <c r="B131" s="229" t="s">
        <v>71</v>
      </c>
      <c r="C131" s="207" t="s">
        <v>14</v>
      </c>
      <c r="D131" s="316">
        <f>D132+D136</f>
        <v>292000</v>
      </c>
      <c r="E131" s="317">
        <f>E132+E136</f>
        <v>293000</v>
      </c>
    </row>
    <row r="132" spans="1:5" s="46" customFormat="1" ht="15" thickTop="1">
      <c r="A132" s="84">
        <v>85201</v>
      </c>
      <c r="B132" s="111" t="s">
        <v>145</v>
      </c>
      <c r="C132" s="211"/>
      <c r="D132" s="318">
        <f>SUM(D133:D135)</f>
        <v>100000</v>
      </c>
      <c r="E132" s="319">
        <f>SUM(E133:E135)</f>
        <v>101000</v>
      </c>
    </row>
    <row r="133" spans="1:5" s="46" customFormat="1" ht="45">
      <c r="A133" s="264">
        <v>2320</v>
      </c>
      <c r="B133" s="258" t="s">
        <v>172</v>
      </c>
      <c r="C133" s="315"/>
      <c r="D133" s="321"/>
      <c r="E133" s="322">
        <v>100000</v>
      </c>
    </row>
    <row r="134" spans="1:5" s="119" customFormat="1" ht="15">
      <c r="A134" s="264">
        <v>4010</v>
      </c>
      <c r="B134" s="259" t="s">
        <v>54</v>
      </c>
      <c r="C134" s="320"/>
      <c r="D134" s="321"/>
      <c r="E134" s="322">
        <v>1000</v>
      </c>
    </row>
    <row r="135" spans="1:5" s="46" customFormat="1" ht="15">
      <c r="A135" s="160">
        <v>4330</v>
      </c>
      <c r="B135" s="259" t="s">
        <v>146</v>
      </c>
      <c r="C135" s="266"/>
      <c r="D135" s="321">
        <v>100000</v>
      </c>
      <c r="E135" s="322"/>
    </row>
    <row r="136" spans="1:5" s="260" customFormat="1" ht="14.25">
      <c r="A136" s="271">
        <v>85204</v>
      </c>
      <c r="B136" s="254" t="s">
        <v>147</v>
      </c>
      <c r="C136" s="272"/>
      <c r="D136" s="329">
        <f>SUM(D137:D140)</f>
        <v>192000</v>
      </c>
      <c r="E136" s="330">
        <f>SUM(E137:E140)</f>
        <v>192000</v>
      </c>
    </row>
    <row r="137" spans="1:5" s="46" customFormat="1" ht="45">
      <c r="A137" s="264">
        <v>2320</v>
      </c>
      <c r="B137" s="258" t="s">
        <v>172</v>
      </c>
      <c r="C137" s="266"/>
      <c r="D137" s="331"/>
      <c r="E137" s="322">
        <v>20000</v>
      </c>
    </row>
    <row r="138" spans="1:5" s="46" customFormat="1" ht="15">
      <c r="A138" s="264">
        <v>3110</v>
      </c>
      <c r="B138" s="259" t="s">
        <v>138</v>
      </c>
      <c r="C138" s="266"/>
      <c r="D138" s="321"/>
      <c r="E138" s="322">
        <v>172000</v>
      </c>
    </row>
    <row r="139" spans="1:5" s="46" customFormat="1" ht="15">
      <c r="A139" s="264">
        <v>4300</v>
      </c>
      <c r="B139" s="259" t="s">
        <v>121</v>
      </c>
      <c r="C139" s="266"/>
      <c r="D139" s="321">
        <v>172000</v>
      </c>
      <c r="E139" s="322"/>
    </row>
    <row r="140" spans="1:5" s="46" customFormat="1" ht="15.75" thickBot="1">
      <c r="A140" s="343">
        <v>4330</v>
      </c>
      <c r="B140" s="340" t="s">
        <v>146</v>
      </c>
      <c r="C140" s="341"/>
      <c r="D140" s="324">
        <v>20000</v>
      </c>
      <c r="E140" s="342"/>
    </row>
    <row r="141" spans="1:5" s="46" customFormat="1" ht="44.25" thickBot="1" thickTop="1">
      <c r="A141" s="337">
        <v>853</v>
      </c>
      <c r="B141" s="338" t="s">
        <v>155</v>
      </c>
      <c r="C141" s="344" t="s">
        <v>14</v>
      </c>
      <c r="D141" s="323">
        <f>D142</f>
        <v>3000</v>
      </c>
      <c r="E141" s="339">
        <f>E142</f>
        <v>3000</v>
      </c>
    </row>
    <row r="142" spans="1:5" s="260" customFormat="1" ht="29.25" thickTop="1">
      <c r="A142" s="332">
        <v>85321</v>
      </c>
      <c r="B142" s="333" t="s">
        <v>148</v>
      </c>
      <c r="C142" s="334"/>
      <c r="D142" s="335">
        <f>SUM(D143:D144)</f>
        <v>3000</v>
      </c>
      <c r="E142" s="336">
        <f>SUM(E143:E144)</f>
        <v>3000</v>
      </c>
    </row>
    <row r="143" spans="1:5" s="46" customFormat="1" ht="15">
      <c r="A143" s="264">
        <v>4010</v>
      </c>
      <c r="B143" s="258" t="s">
        <v>54</v>
      </c>
      <c r="C143" s="266"/>
      <c r="D143" s="321"/>
      <c r="E143" s="322">
        <f>7600-4600</f>
        <v>3000</v>
      </c>
    </row>
    <row r="144" spans="1:5" s="46" customFormat="1" ht="15.75" thickBot="1">
      <c r="A144" s="343">
        <v>4210</v>
      </c>
      <c r="B144" s="340" t="s">
        <v>19</v>
      </c>
      <c r="C144" s="341"/>
      <c r="D144" s="324">
        <v>3000</v>
      </c>
      <c r="E144" s="342"/>
    </row>
    <row r="145" spans="1:5" s="46" customFormat="1" ht="30" thickBot="1" thickTop="1">
      <c r="A145" s="350" t="s">
        <v>43</v>
      </c>
      <c r="B145" s="398" t="s">
        <v>36</v>
      </c>
      <c r="C145" s="405" t="s">
        <v>30</v>
      </c>
      <c r="D145" s="406">
        <f>D146+D151+D161+D171+D182+D193+D195+D200</f>
        <v>283080</v>
      </c>
      <c r="E145" s="407">
        <f>E146+E151+E161+E171+E182+E193+E195+E200</f>
        <v>271790</v>
      </c>
    </row>
    <row r="146" spans="1:5" s="46" customFormat="1" ht="15" thickTop="1">
      <c r="A146" s="84">
        <v>85401</v>
      </c>
      <c r="B146" s="111" t="s">
        <v>107</v>
      </c>
      <c r="C146" s="118"/>
      <c r="D146" s="116">
        <f>SUM(D147:D150)</f>
        <v>3650</v>
      </c>
      <c r="E146" s="117">
        <f>SUM(E147:E150)</f>
        <v>100</v>
      </c>
    </row>
    <row r="147" spans="1:5" s="46" customFormat="1" ht="15">
      <c r="A147" s="327">
        <v>4010</v>
      </c>
      <c r="B147" s="328" t="s">
        <v>54</v>
      </c>
      <c r="C147" s="413"/>
      <c r="D147" s="408">
        <v>1700</v>
      </c>
      <c r="E147" s="409"/>
    </row>
    <row r="148" spans="1:5" s="46" customFormat="1" ht="15">
      <c r="A148" s="263">
        <v>4110</v>
      </c>
      <c r="B148" s="38" t="s">
        <v>28</v>
      </c>
      <c r="C148" s="253"/>
      <c r="D148" s="147">
        <v>1800</v>
      </c>
      <c r="E148" s="148"/>
    </row>
    <row r="149" spans="1:5" s="46" customFormat="1" ht="15">
      <c r="A149" s="264">
        <v>4120</v>
      </c>
      <c r="B149" s="259" t="s">
        <v>98</v>
      </c>
      <c r="C149" s="253"/>
      <c r="D149" s="147">
        <v>150</v>
      </c>
      <c r="E149" s="148"/>
    </row>
    <row r="150" spans="1:5" s="46" customFormat="1" ht="15">
      <c r="A150" s="264">
        <v>4440</v>
      </c>
      <c r="B150" s="259" t="s">
        <v>58</v>
      </c>
      <c r="C150" s="253"/>
      <c r="D150" s="147"/>
      <c r="E150" s="148">
        <v>100</v>
      </c>
    </row>
    <row r="151" spans="1:5" s="46" customFormat="1" ht="28.5">
      <c r="A151" s="267">
        <v>85403</v>
      </c>
      <c r="B151" s="34" t="s">
        <v>125</v>
      </c>
      <c r="C151" s="268"/>
      <c r="D151" s="116">
        <f>SUM(D152:D160)</f>
        <v>61750</v>
      </c>
      <c r="E151" s="117">
        <f>SUM(E152:E160)</f>
        <v>25300</v>
      </c>
    </row>
    <row r="152" spans="1:5" s="46" customFormat="1" ht="15">
      <c r="A152" s="264">
        <v>4010</v>
      </c>
      <c r="B152" s="258" t="s">
        <v>54</v>
      </c>
      <c r="C152" s="266"/>
      <c r="D152" s="147">
        <v>39300</v>
      </c>
      <c r="E152" s="148"/>
    </row>
    <row r="153" spans="1:5" s="46" customFormat="1" ht="15">
      <c r="A153" s="263">
        <v>4110</v>
      </c>
      <c r="B153" s="38" t="s">
        <v>28</v>
      </c>
      <c r="C153" s="266"/>
      <c r="D153" s="147">
        <v>10000</v>
      </c>
      <c r="E153" s="148"/>
    </row>
    <row r="154" spans="1:5" s="46" customFormat="1" ht="15">
      <c r="A154" s="264">
        <v>4120</v>
      </c>
      <c r="B154" s="259" t="s">
        <v>98</v>
      </c>
      <c r="C154" s="266"/>
      <c r="D154" s="147">
        <v>800</v>
      </c>
      <c r="E154" s="148"/>
    </row>
    <row r="155" spans="1:5" s="119" customFormat="1" ht="15">
      <c r="A155" s="264">
        <v>4130</v>
      </c>
      <c r="B155" s="259" t="s">
        <v>126</v>
      </c>
      <c r="C155" s="269"/>
      <c r="D155" s="147">
        <v>650</v>
      </c>
      <c r="E155" s="148"/>
    </row>
    <row r="156" spans="1:5" s="46" customFormat="1" ht="15">
      <c r="A156" s="160">
        <v>4210</v>
      </c>
      <c r="B156" s="259" t="s">
        <v>19</v>
      </c>
      <c r="C156" s="266"/>
      <c r="D156" s="147"/>
      <c r="E156" s="148">
        <v>23100</v>
      </c>
    </row>
    <row r="157" spans="1:5" s="119" customFormat="1" ht="13.5" customHeight="1">
      <c r="A157" s="264">
        <v>4220</v>
      </c>
      <c r="B157" s="259" t="s">
        <v>127</v>
      </c>
      <c r="C157" s="269"/>
      <c r="D157" s="147">
        <v>2000</v>
      </c>
      <c r="E157" s="148"/>
    </row>
    <row r="158" spans="1:5" s="46" customFormat="1" ht="15">
      <c r="A158" s="160">
        <v>4260</v>
      </c>
      <c r="B158" s="259" t="s">
        <v>85</v>
      </c>
      <c r="C158" s="266"/>
      <c r="D158" s="147">
        <v>9000</v>
      </c>
      <c r="E158" s="148"/>
    </row>
    <row r="159" spans="1:5" s="46" customFormat="1" ht="15">
      <c r="A159" s="160">
        <v>4350</v>
      </c>
      <c r="B159" s="259" t="s">
        <v>168</v>
      </c>
      <c r="C159" s="253"/>
      <c r="D159" s="147"/>
      <c r="E159" s="148">
        <v>1000</v>
      </c>
    </row>
    <row r="160" spans="1:5" s="46" customFormat="1" ht="15">
      <c r="A160" s="264">
        <v>4440</v>
      </c>
      <c r="B160" s="259" t="s">
        <v>58</v>
      </c>
      <c r="C160" s="253"/>
      <c r="D160" s="147"/>
      <c r="E160" s="148">
        <v>1200</v>
      </c>
    </row>
    <row r="161" spans="1:5" s="46" customFormat="1" ht="28.5">
      <c r="A161" s="267">
        <v>85406</v>
      </c>
      <c r="B161" s="34" t="s">
        <v>128</v>
      </c>
      <c r="C161" s="268"/>
      <c r="D161" s="116">
        <f>SUM(D162:D170)</f>
        <v>26100</v>
      </c>
      <c r="E161" s="117">
        <f>SUM(E162:E170)</f>
        <v>9200</v>
      </c>
    </row>
    <row r="162" spans="1:5" s="46" customFormat="1" ht="15">
      <c r="A162" s="264">
        <v>4010</v>
      </c>
      <c r="B162" s="258" t="s">
        <v>54</v>
      </c>
      <c r="C162" s="266"/>
      <c r="D162" s="147">
        <v>10000</v>
      </c>
      <c r="E162" s="148"/>
    </row>
    <row r="163" spans="1:5" s="46" customFormat="1" ht="15">
      <c r="A163" s="263">
        <v>4110</v>
      </c>
      <c r="B163" s="38" t="s">
        <v>28</v>
      </c>
      <c r="C163" s="266"/>
      <c r="D163" s="147">
        <v>9000</v>
      </c>
      <c r="E163" s="148"/>
    </row>
    <row r="164" spans="1:5" s="46" customFormat="1" ht="15">
      <c r="A164" s="264">
        <v>4120</v>
      </c>
      <c r="B164" s="259" t="s">
        <v>98</v>
      </c>
      <c r="C164" s="266"/>
      <c r="D164" s="147">
        <v>700</v>
      </c>
      <c r="E164" s="148"/>
    </row>
    <row r="165" spans="1:5" s="46" customFormat="1" ht="15">
      <c r="A165" s="160">
        <v>4140</v>
      </c>
      <c r="B165" s="259" t="s">
        <v>32</v>
      </c>
      <c r="C165" s="253"/>
      <c r="D165" s="147">
        <v>4500</v>
      </c>
      <c r="E165" s="148"/>
    </row>
    <row r="166" spans="1:5" s="46" customFormat="1" ht="15">
      <c r="A166" s="160">
        <v>4210</v>
      </c>
      <c r="B166" s="259" t="s">
        <v>19</v>
      </c>
      <c r="C166" s="253"/>
      <c r="D166" s="147"/>
      <c r="E166" s="148">
        <v>4000</v>
      </c>
    </row>
    <row r="167" spans="1:5" s="46" customFormat="1" ht="15">
      <c r="A167" s="160">
        <v>4260</v>
      </c>
      <c r="B167" s="259" t="s">
        <v>85</v>
      </c>
      <c r="C167" s="253"/>
      <c r="D167" s="147"/>
      <c r="E167" s="148">
        <v>4000</v>
      </c>
    </row>
    <row r="168" spans="1:5" s="46" customFormat="1" ht="15">
      <c r="A168" s="160">
        <v>4280</v>
      </c>
      <c r="B168" s="259" t="s">
        <v>99</v>
      </c>
      <c r="C168" s="253"/>
      <c r="D168" s="147">
        <v>500</v>
      </c>
      <c r="E168" s="148"/>
    </row>
    <row r="169" spans="1:5" s="46" customFormat="1" ht="15">
      <c r="A169" s="160">
        <v>4350</v>
      </c>
      <c r="B169" s="259" t="s">
        <v>168</v>
      </c>
      <c r="C169" s="253"/>
      <c r="D169" s="147">
        <v>1400</v>
      </c>
      <c r="E169" s="148"/>
    </row>
    <row r="170" spans="1:5" s="46" customFormat="1" ht="15">
      <c r="A170" s="264">
        <v>4440</v>
      </c>
      <c r="B170" s="259" t="s">
        <v>58</v>
      </c>
      <c r="C170" s="253"/>
      <c r="D170" s="147"/>
      <c r="E170" s="148">
        <v>1200</v>
      </c>
    </row>
    <row r="171" spans="1:5" s="46" customFormat="1" ht="28.5">
      <c r="A171" s="267">
        <v>85407</v>
      </c>
      <c r="B171" s="34" t="s">
        <v>129</v>
      </c>
      <c r="C171" s="268"/>
      <c r="D171" s="116">
        <f>SUM(D172:D181)</f>
        <v>6000</v>
      </c>
      <c r="E171" s="117">
        <f>SUM(E172:E181)</f>
        <v>43500</v>
      </c>
    </row>
    <row r="172" spans="1:5" s="270" customFormat="1" ht="30">
      <c r="A172" s="264">
        <v>3020</v>
      </c>
      <c r="B172" s="258" t="s">
        <v>130</v>
      </c>
      <c r="C172" s="269"/>
      <c r="D172" s="147"/>
      <c r="E172" s="148">
        <v>200</v>
      </c>
    </row>
    <row r="173" spans="1:5" s="46" customFormat="1" ht="15">
      <c r="A173" s="264">
        <v>4010</v>
      </c>
      <c r="B173" s="259" t="s">
        <v>54</v>
      </c>
      <c r="C173" s="266"/>
      <c r="D173" s="147"/>
      <c r="E173" s="148">
        <v>29100</v>
      </c>
    </row>
    <row r="174" spans="1:5" s="46" customFormat="1" ht="15">
      <c r="A174" s="263">
        <v>4110</v>
      </c>
      <c r="B174" s="38" t="s">
        <v>28</v>
      </c>
      <c r="C174" s="266"/>
      <c r="D174" s="147"/>
      <c r="E174" s="148">
        <v>1000</v>
      </c>
    </row>
    <row r="175" spans="1:5" s="46" customFormat="1" ht="15">
      <c r="A175" s="264">
        <v>4120</v>
      </c>
      <c r="B175" s="259" t="s">
        <v>98</v>
      </c>
      <c r="C175" s="266"/>
      <c r="D175" s="147"/>
      <c r="E175" s="148">
        <v>400</v>
      </c>
    </row>
    <row r="176" spans="1:5" s="46" customFormat="1" ht="15">
      <c r="A176" s="160">
        <v>4140</v>
      </c>
      <c r="B176" s="259" t="s">
        <v>32</v>
      </c>
      <c r="C176" s="253"/>
      <c r="D176" s="147"/>
      <c r="E176" s="148">
        <v>1000</v>
      </c>
    </row>
    <row r="177" spans="1:5" s="46" customFormat="1" ht="15">
      <c r="A177" s="160">
        <v>4170</v>
      </c>
      <c r="B177" s="259" t="s">
        <v>33</v>
      </c>
      <c r="C177" s="253"/>
      <c r="D177" s="147"/>
      <c r="E177" s="148">
        <v>500</v>
      </c>
    </row>
    <row r="178" spans="1:5" s="46" customFormat="1" ht="15">
      <c r="A178" s="160">
        <v>4210</v>
      </c>
      <c r="B178" s="259" t="s">
        <v>19</v>
      </c>
      <c r="C178" s="253"/>
      <c r="D178" s="147"/>
      <c r="E178" s="148">
        <v>6450</v>
      </c>
    </row>
    <row r="179" spans="1:5" s="46" customFormat="1" ht="15">
      <c r="A179" s="160">
        <v>4260</v>
      </c>
      <c r="B179" s="259" t="s">
        <v>85</v>
      </c>
      <c r="C179" s="253"/>
      <c r="D179" s="147">
        <v>6000</v>
      </c>
      <c r="E179" s="148"/>
    </row>
    <row r="180" spans="1:5" s="46" customFormat="1" ht="15">
      <c r="A180" s="160">
        <v>4300</v>
      </c>
      <c r="B180" s="259" t="s">
        <v>12</v>
      </c>
      <c r="C180" s="253"/>
      <c r="D180" s="147"/>
      <c r="E180" s="148">
        <v>3900</v>
      </c>
    </row>
    <row r="181" spans="1:5" s="46" customFormat="1" ht="15">
      <c r="A181" s="264">
        <v>4440</v>
      </c>
      <c r="B181" s="259" t="s">
        <v>58</v>
      </c>
      <c r="C181" s="253"/>
      <c r="D181" s="147"/>
      <c r="E181" s="148">
        <v>950</v>
      </c>
    </row>
    <row r="182" spans="1:5" s="46" customFormat="1" ht="14.25">
      <c r="A182" s="115" t="s">
        <v>55</v>
      </c>
      <c r="B182" s="81" t="s">
        <v>56</v>
      </c>
      <c r="C182" s="118"/>
      <c r="D182" s="116">
        <f>SUM(D183:D192)</f>
        <v>178580</v>
      </c>
      <c r="E182" s="117">
        <f>SUM(E183:E192)</f>
        <v>178880</v>
      </c>
    </row>
    <row r="183" spans="1:5" s="46" customFormat="1" ht="30">
      <c r="A183" s="415">
        <v>3020</v>
      </c>
      <c r="B183" s="258" t="s">
        <v>130</v>
      </c>
      <c r="C183" s="95"/>
      <c r="D183" s="261">
        <v>2000</v>
      </c>
      <c r="E183" s="262"/>
    </row>
    <row r="184" spans="1:5" s="119" customFormat="1" ht="15">
      <c r="A184" s="87" t="s">
        <v>44</v>
      </c>
      <c r="B184" s="43" t="s">
        <v>54</v>
      </c>
      <c r="C184" s="146"/>
      <c r="D184" s="147">
        <v>8000</v>
      </c>
      <c r="E184" s="148">
        <v>182</v>
      </c>
    </row>
    <row r="185" spans="1:5" s="119" customFormat="1" ht="15">
      <c r="A185" s="263">
        <v>4110</v>
      </c>
      <c r="B185" s="38" t="s">
        <v>28</v>
      </c>
      <c r="C185" s="146"/>
      <c r="D185" s="147">
        <v>12800</v>
      </c>
      <c r="E185" s="148"/>
    </row>
    <row r="186" spans="1:5" s="119" customFormat="1" ht="15">
      <c r="A186" s="264">
        <v>4120</v>
      </c>
      <c r="B186" s="259" t="s">
        <v>98</v>
      </c>
      <c r="C186" s="146"/>
      <c r="D186" s="147">
        <v>2400</v>
      </c>
      <c r="E186" s="148"/>
    </row>
    <row r="187" spans="1:5" s="119" customFormat="1" ht="15">
      <c r="A187" s="99">
        <v>4040</v>
      </c>
      <c r="B187" s="389" t="s">
        <v>53</v>
      </c>
      <c r="C187" s="414"/>
      <c r="D187" s="401">
        <v>6380</v>
      </c>
      <c r="E187" s="402"/>
    </row>
    <row r="188" spans="1:5" s="149" customFormat="1" ht="15">
      <c r="A188" s="37">
        <v>4140</v>
      </c>
      <c r="B188" s="38" t="s">
        <v>32</v>
      </c>
      <c r="C188" s="146"/>
      <c r="D188" s="147"/>
      <c r="E188" s="148">
        <f>3730+2000</f>
        <v>5730</v>
      </c>
    </row>
    <row r="189" spans="1:5" s="149" customFormat="1" ht="15">
      <c r="A189" s="160">
        <v>4270</v>
      </c>
      <c r="B189" s="259" t="s">
        <v>27</v>
      </c>
      <c r="C189" s="146"/>
      <c r="D189" s="147">
        <v>147000</v>
      </c>
      <c r="E189" s="148"/>
    </row>
    <row r="190" spans="1:5" s="149" customFormat="1" ht="15">
      <c r="A190" s="160">
        <v>4300</v>
      </c>
      <c r="B190" s="259" t="s">
        <v>12</v>
      </c>
      <c r="C190" s="146"/>
      <c r="D190" s="147"/>
      <c r="E190" s="148">
        <v>23500</v>
      </c>
    </row>
    <row r="191" spans="1:5" s="46" customFormat="1" ht="15">
      <c r="A191" s="87" t="s">
        <v>57</v>
      </c>
      <c r="B191" s="43" t="s">
        <v>58</v>
      </c>
      <c r="C191" s="88"/>
      <c r="D191" s="112"/>
      <c r="E191" s="89">
        <v>2468</v>
      </c>
    </row>
    <row r="192" spans="1:5" s="46" customFormat="1" ht="30">
      <c r="A192" s="160">
        <v>6050</v>
      </c>
      <c r="B192" s="259" t="s">
        <v>45</v>
      </c>
      <c r="C192" s="266"/>
      <c r="D192" s="112"/>
      <c r="E192" s="89">
        <v>147000</v>
      </c>
    </row>
    <row r="193" spans="1:5" s="260" customFormat="1" ht="14.25">
      <c r="A193" s="271">
        <v>85415</v>
      </c>
      <c r="B193" s="254" t="s">
        <v>135</v>
      </c>
      <c r="C193" s="272"/>
      <c r="D193" s="256"/>
      <c r="E193" s="257">
        <f>E194</f>
        <v>300</v>
      </c>
    </row>
    <row r="194" spans="1:5" s="46" customFormat="1" ht="15">
      <c r="A194" s="264">
        <v>3240</v>
      </c>
      <c r="B194" s="273" t="s">
        <v>136</v>
      </c>
      <c r="C194" s="266"/>
      <c r="D194" s="112"/>
      <c r="E194" s="89">
        <v>300</v>
      </c>
    </row>
    <row r="195" spans="1:5" s="46" customFormat="1" ht="28.5">
      <c r="A195" s="115" t="s">
        <v>131</v>
      </c>
      <c r="B195" s="81" t="s">
        <v>103</v>
      </c>
      <c r="C195" s="118"/>
      <c r="D195" s="116">
        <f>SUM(D196:D199)</f>
        <v>7000</v>
      </c>
      <c r="E195" s="117">
        <f>SUM(E196:E199)</f>
        <v>7000</v>
      </c>
    </row>
    <row r="196" spans="1:5" s="46" customFormat="1" ht="15">
      <c r="A196" s="264">
        <v>4210</v>
      </c>
      <c r="B196" s="258" t="s">
        <v>19</v>
      </c>
      <c r="C196" s="266"/>
      <c r="D196" s="112"/>
      <c r="E196" s="89">
        <v>2500</v>
      </c>
    </row>
    <row r="197" spans="1:5" s="46" customFormat="1" ht="30">
      <c r="A197" s="263">
        <v>4240</v>
      </c>
      <c r="B197" s="38" t="s">
        <v>82</v>
      </c>
      <c r="C197" s="266"/>
      <c r="D197" s="112"/>
      <c r="E197" s="89">
        <v>2000</v>
      </c>
    </row>
    <row r="198" spans="1:5" s="46" customFormat="1" ht="15">
      <c r="A198" s="264">
        <v>4300</v>
      </c>
      <c r="B198" s="259" t="s">
        <v>12</v>
      </c>
      <c r="C198" s="266"/>
      <c r="D198" s="112">
        <v>7000</v>
      </c>
      <c r="E198" s="89"/>
    </row>
    <row r="199" spans="1:5" s="46" customFormat="1" ht="15">
      <c r="A199" s="264">
        <v>4410</v>
      </c>
      <c r="B199" s="259" t="s">
        <v>100</v>
      </c>
      <c r="C199" s="266"/>
      <c r="D199" s="112"/>
      <c r="E199" s="89">
        <v>2500</v>
      </c>
    </row>
    <row r="200" spans="1:5" s="46" customFormat="1" ht="14.25">
      <c r="A200" s="115" t="s">
        <v>132</v>
      </c>
      <c r="B200" s="81" t="s">
        <v>13</v>
      </c>
      <c r="C200" s="118"/>
      <c r="D200" s="116"/>
      <c r="E200" s="117">
        <f>SUM(E201:E202)</f>
        <v>7510</v>
      </c>
    </row>
    <row r="201" spans="1:5" s="46" customFormat="1" ht="30">
      <c r="A201" s="264">
        <v>3040</v>
      </c>
      <c r="B201" s="259" t="s">
        <v>133</v>
      </c>
      <c r="C201" s="266"/>
      <c r="D201" s="112"/>
      <c r="E201" s="89">
        <v>1500</v>
      </c>
    </row>
    <row r="202" spans="1:5" s="46" customFormat="1" ht="15.75" thickBot="1">
      <c r="A202" s="264">
        <v>4300</v>
      </c>
      <c r="B202" s="259" t="s">
        <v>134</v>
      </c>
      <c r="C202" s="266"/>
      <c r="D202" s="112"/>
      <c r="E202" s="89">
        <v>6010</v>
      </c>
    </row>
    <row r="203" spans="1:5" s="52" customFormat="1" ht="17.25" thickBot="1" thickTop="1">
      <c r="A203" s="47"/>
      <c r="B203" s="48" t="s">
        <v>16</v>
      </c>
      <c r="C203" s="49"/>
      <c r="D203" s="50">
        <f>D145+D22+D18+D10+D131+D141</f>
        <v>2815795</v>
      </c>
      <c r="E203" s="51">
        <f>E145+E22+E18+E10++E131+E141</f>
        <v>3202104</v>
      </c>
    </row>
    <row r="204" spans="1:5" s="58" customFormat="1" ht="17.25" thickBot="1" thickTop="1">
      <c r="A204" s="53"/>
      <c r="B204" s="54" t="s">
        <v>17</v>
      </c>
      <c r="C204" s="165"/>
      <c r="D204" s="55">
        <f>E203-D203</f>
        <v>386309</v>
      </c>
      <c r="E204" s="56"/>
    </row>
    <row r="205" s="58" customFormat="1" ht="13.5" thickTop="1"/>
    <row r="206" s="58" customFormat="1" ht="12.75"/>
    <row r="207" s="58" customFormat="1" ht="12.75"/>
  </sheetData>
  <printOptions horizontalCentered="1"/>
  <pageMargins left="0" right="0" top="0.98425196850393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D3" sqref="D3"/>
    </sheetView>
  </sheetViews>
  <sheetFormatPr defaultColWidth="9.33203125" defaultRowHeight="12.75"/>
  <cols>
    <col min="1" max="1" width="9.16015625" style="1" customWidth="1"/>
    <col min="2" max="2" width="43.16015625" style="1" customWidth="1"/>
    <col min="3" max="3" width="7.83203125" style="1" bestFit="1" customWidth="1"/>
    <col min="4" max="4" width="15.16015625" style="1" customWidth="1"/>
    <col min="5" max="5" width="17.33203125" style="1" customWidth="1"/>
    <col min="6" max="6" width="17.16015625" style="1" customWidth="1"/>
    <col min="7" max="16384" width="11.66015625" style="1" customWidth="1"/>
  </cols>
  <sheetData>
    <row r="1" spans="4:6" s="11" customFormat="1" ht="15.75">
      <c r="D1" s="2" t="s">
        <v>70</v>
      </c>
      <c r="E1" s="2"/>
      <c r="F1" s="2"/>
    </row>
    <row r="2" spans="1:6" s="11" customFormat="1" ht="13.5" customHeight="1">
      <c r="A2" s="59"/>
      <c r="B2" s="60"/>
      <c r="C2" s="9"/>
      <c r="D2" s="6" t="s">
        <v>177</v>
      </c>
      <c r="E2" s="6"/>
      <c r="F2" s="6"/>
    </row>
    <row r="3" spans="1:6" s="11" customFormat="1" ht="14.25" customHeight="1">
      <c r="A3" s="59"/>
      <c r="B3" s="60"/>
      <c r="C3" s="9"/>
      <c r="D3" s="6" t="s">
        <v>1</v>
      </c>
      <c r="E3" s="6"/>
      <c r="F3" s="6"/>
    </row>
    <row r="4" spans="1:6" s="11" customFormat="1" ht="13.5" customHeight="1">
      <c r="A4" s="59"/>
      <c r="B4" s="60"/>
      <c r="C4" s="61"/>
      <c r="D4" s="6" t="s">
        <v>174</v>
      </c>
      <c r="E4" s="6"/>
      <c r="F4" s="6"/>
    </row>
    <row r="5" spans="1:6" s="11" customFormat="1" ht="15" customHeight="1" hidden="1">
      <c r="A5" s="59"/>
      <c r="B5" s="60"/>
      <c r="C5" s="61"/>
      <c r="D5" s="61"/>
      <c r="E5" s="61"/>
      <c r="F5" s="6"/>
    </row>
    <row r="6" spans="1:6" s="11" customFormat="1" ht="11.25" customHeight="1">
      <c r="A6" s="59"/>
      <c r="B6" s="60"/>
      <c r="C6" s="61"/>
      <c r="D6" s="61"/>
      <c r="E6" s="61"/>
      <c r="F6" s="6"/>
    </row>
    <row r="7" spans="1:6" s="11" customFormat="1" ht="70.5" customHeight="1">
      <c r="A7" s="7" t="s">
        <v>164</v>
      </c>
      <c r="B7" s="8"/>
      <c r="C7" s="9"/>
      <c r="D7" s="9"/>
      <c r="E7" s="9"/>
      <c r="F7" s="170"/>
    </row>
    <row r="8" spans="1:6" s="11" customFormat="1" ht="13.5" customHeight="1" thickBot="1">
      <c r="A8" s="7"/>
      <c r="B8" s="8"/>
      <c r="C8" s="9"/>
      <c r="D8" s="9"/>
      <c r="E8" s="9"/>
      <c r="F8" s="170" t="s">
        <v>2</v>
      </c>
    </row>
    <row r="9" spans="1:6" s="17" customFormat="1" ht="25.5">
      <c r="A9" s="62" t="s">
        <v>3</v>
      </c>
      <c r="B9" s="14" t="s">
        <v>4</v>
      </c>
      <c r="C9" s="15" t="s">
        <v>5</v>
      </c>
      <c r="D9" s="83" t="s">
        <v>6</v>
      </c>
      <c r="E9" s="63" t="s">
        <v>7</v>
      </c>
      <c r="F9" s="63"/>
    </row>
    <row r="10" spans="1:6" s="17" customFormat="1" ht="14.25" customHeight="1">
      <c r="A10" s="64" t="s">
        <v>8</v>
      </c>
      <c r="B10" s="19"/>
      <c r="C10" s="65" t="s">
        <v>9</v>
      </c>
      <c r="D10" s="171" t="s">
        <v>10</v>
      </c>
      <c r="E10" s="274" t="s">
        <v>11</v>
      </c>
      <c r="F10" s="291" t="s">
        <v>10</v>
      </c>
    </row>
    <row r="11" spans="1:6" s="26" customFormat="1" ht="12" thickBot="1">
      <c r="A11" s="66">
        <v>1</v>
      </c>
      <c r="B11" s="67">
        <v>2</v>
      </c>
      <c r="C11" s="172">
        <v>3</v>
      </c>
      <c r="D11" s="173">
        <v>4</v>
      </c>
      <c r="E11" s="275">
        <v>5</v>
      </c>
      <c r="F11" s="292">
        <v>6</v>
      </c>
    </row>
    <row r="12" spans="1:6" s="26" customFormat="1" ht="74.25" customHeight="1" thickBot="1" thickTop="1">
      <c r="A12" s="230">
        <v>751</v>
      </c>
      <c r="B12" s="231" t="s">
        <v>92</v>
      </c>
      <c r="C12" s="232" t="s">
        <v>91</v>
      </c>
      <c r="D12" s="233">
        <f>D20+D13</f>
        <v>132490</v>
      </c>
      <c r="E12" s="293"/>
      <c r="F12" s="294">
        <f>F20+F13</f>
        <v>132490</v>
      </c>
    </row>
    <row r="13" spans="1:6" s="26" customFormat="1" ht="32.25" customHeight="1" thickTop="1">
      <c r="A13" s="378">
        <v>75107</v>
      </c>
      <c r="B13" s="379" t="s">
        <v>162</v>
      </c>
      <c r="C13" s="380"/>
      <c r="D13" s="381">
        <f>D14</f>
        <v>52930</v>
      </c>
      <c r="E13" s="382"/>
      <c r="F13" s="355">
        <f>SUM(F14:F19)</f>
        <v>52930</v>
      </c>
    </row>
    <row r="14" spans="1:6" s="26" customFormat="1" ht="62.25" customHeight="1">
      <c r="A14" s="228">
        <v>2010</v>
      </c>
      <c r="B14" s="238" t="s">
        <v>161</v>
      </c>
      <c r="C14" s="374"/>
      <c r="D14" s="375">
        <f>52930</f>
        <v>52930</v>
      </c>
      <c r="E14" s="376"/>
      <c r="F14" s="356"/>
    </row>
    <row r="15" spans="1:6" s="26" customFormat="1" ht="16.5" customHeight="1">
      <c r="A15" s="123">
        <v>4110</v>
      </c>
      <c r="B15" s="124" t="s">
        <v>97</v>
      </c>
      <c r="C15" s="384"/>
      <c r="D15" s="242"/>
      <c r="E15" s="298"/>
      <c r="F15" s="125">
        <v>1855</v>
      </c>
    </row>
    <row r="16" spans="1:6" s="26" customFormat="1" ht="16.5" customHeight="1">
      <c r="A16" s="123">
        <v>4120</v>
      </c>
      <c r="B16" s="124" t="s">
        <v>163</v>
      </c>
      <c r="C16" s="384"/>
      <c r="D16" s="242"/>
      <c r="E16" s="298"/>
      <c r="F16" s="125">
        <v>260</v>
      </c>
    </row>
    <row r="17" spans="1:6" s="26" customFormat="1" ht="16.5" customHeight="1">
      <c r="A17" s="123">
        <v>4170</v>
      </c>
      <c r="B17" s="124" t="s">
        <v>33</v>
      </c>
      <c r="C17" s="384"/>
      <c r="D17" s="242"/>
      <c r="E17" s="298"/>
      <c r="F17" s="125">
        <v>13270</v>
      </c>
    </row>
    <row r="18" spans="1:6" s="26" customFormat="1" ht="16.5" customHeight="1">
      <c r="A18" s="264">
        <v>4210</v>
      </c>
      <c r="B18" s="259" t="s">
        <v>19</v>
      </c>
      <c r="C18" s="374"/>
      <c r="D18" s="375"/>
      <c r="E18" s="298"/>
      <c r="F18" s="125">
        <v>25280</v>
      </c>
    </row>
    <row r="19" spans="1:6" s="26" customFormat="1" ht="16.5" customHeight="1">
      <c r="A19" s="249">
        <v>4300</v>
      </c>
      <c r="B19" s="273" t="s">
        <v>121</v>
      </c>
      <c r="C19" s="383"/>
      <c r="D19" s="237"/>
      <c r="E19" s="385"/>
      <c r="F19" s="373">
        <v>12265</v>
      </c>
    </row>
    <row r="20" spans="1:6" s="26" customFormat="1" ht="24" customHeight="1">
      <c r="A20" s="234">
        <v>75108</v>
      </c>
      <c r="B20" s="235" t="s">
        <v>93</v>
      </c>
      <c r="C20" s="236"/>
      <c r="D20" s="237">
        <f>SUM(D21:D22)</f>
        <v>79560</v>
      </c>
      <c r="E20" s="295"/>
      <c r="F20" s="377">
        <f>SUM(F21:F22)</f>
        <v>79560</v>
      </c>
    </row>
    <row r="21" spans="1:6" s="26" customFormat="1" ht="58.5" customHeight="1">
      <c r="A21" s="228">
        <v>2010</v>
      </c>
      <c r="B21" s="238" t="s">
        <v>161</v>
      </c>
      <c r="C21" s="239"/>
      <c r="D21" s="240">
        <v>79560</v>
      </c>
      <c r="E21" s="296"/>
      <c r="F21" s="297"/>
    </row>
    <row r="22" spans="1:6" s="26" customFormat="1" ht="19.5" customHeight="1" thickBot="1">
      <c r="A22" s="37">
        <v>3030</v>
      </c>
      <c r="B22" s="38" t="s">
        <v>94</v>
      </c>
      <c r="C22" s="241"/>
      <c r="D22" s="242"/>
      <c r="E22" s="298"/>
      <c r="F22" s="299">
        <v>79560</v>
      </c>
    </row>
    <row r="23" spans="1:6" s="175" customFormat="1" ht="25.5" customHeight="1" thickBot="1" thickTop="1">
      <c r="A23" s="27">
        <v>852</v>
      </c>
      <c r="B23" s="28" t="s">
        <v>71</v>
      </c>
      <c r="C23" s="29" t="s">
        <v>14</v>
      </c>
      <c r="D23" s="174">
        <f>D28+D31</f>
        <v>95173</v>
      </c>
      <c r="E23" s="276">
        <f>E24+E28</f>
        <v>9000</v>
      </c>
      <c r="F23" s="300">
        <f>F28+F24+F31</f>
        <v>104173</v>
      </c>
    </row>
    <row r="24" spans="1:6" s="175" customFormat="1" ht="21" customHeight="1" thickTop="1">
      <c r="A24" s="84">
        <v>85203</v>
      </c>
      <c r="B24" s="111" t="s">
        <v>173</v>
      </c>
      <c r="C24" s="35"/>
      <c r="D24" s="176"/>
      <c r="E24" s="301">
        <f>SUM(E25:E27)</f>
        <v>9000</v>
      </c>
      <c r="F24" s="302">
        <f>SUM(F25:F27)</f>
        <v>9000</v>
      </c>
    </row>
    <row r="25" spans="1:6" s="175" customFormat="1" ht="17.25" customHeight="1">
      <c r="A25" s="264">
        <v>4010</v>
      </c>
      <c r="B25" s="258" t="s">
        <v>54</v>
      </c>
      <c r="C25" s="289"/>
      <c r="D25" s="290"/>
      <c r="E25" s="325">
        <v>9000</v>
      </c>
      <c r="F25" s="306"/>
    </row>
    <row r="26" spans="1:6" s="175" customFormat="1" ht="16.5" customHeight="1">
      <c r="A26" s="264">
        <v>4210</v>
      </c>
      <c r="B26" s="259" t="s">
        <v>19</v>
      </c>
      <c r="C26" s="289"/>
      <c r="D26" s="290"/>
      <c r="E26" s="325"/>
      <c r="F26" s="306">
        <v>4000</v>
      </c>
    </row>
    <row r="27" spans="1:6" s="175" customFormat="1" ht="16.5" customHeight="1">
      <c r="A27" s="249">
        <v>4300</v>
      </c>
      <c r="B27" s="273" t="s">
        <v>121</v>
      </c>
      <c r="C27" s="97"/>
      <c r="D27" s="410"/>
      <c r="E27" s="411"/>
      <c r="F27" s="412">
        <v>5000</v>
      </c>
    </row>
    <row r="28" spans="1:6" s="175" customFormat="1" ht="45" customHeight="1">
      <c r="A28" s="33">
        <v>85212</v>
      </c>
      <c r="B28" s="34" t="s">
        <v>72</v>
      </c>
      <c r="C28" s="35"/>
      <c r="D28" s="176">
        <f>SUM(D29:D30)</f>
        <v>3500</v>
      </c>
      <c r="E28" s="301"/>
      <c r="F28" s="302">
        <f>SUM(F29:F30)</f>
        <v>3500</v>
      </c>
    </row>
    <row r="29" spans="1:6" s="175" customFormat="1" ht="78.75" customHeight="1">
      <c r="A29" s="177" t="s">
        <v>75</v>
      </c>
      <c r="B29" s="178" t="s">
        <v>76</v>
      </c>
      <c r="C29" s="39"/>
      <c r="D29" s="179">
        <v>3500</v>
      </c>
      <c r="E29" s="303"/>
      <c r="F29" s="304"/>
    </row>
    <row r="30" spans="1:6" s="175" customFormat="1" ht="34.5" customHeight="1">
      <c r="A30" s="177" t="s">
        <v>77</v>
      </c>
      <c r="B30" s="178" t="s">
        <v>52</v>
      </c>
      <c r="C30" s="39"/>
      <c r="D30" s="180"/>
      <c r="E30" s="305"/>
      <c r="F30" s="306">
        <v>3500</v>
      </c>
    </row>
    <row r="31" spans="1:6" s="514" customFormat="1" ht="42.75">
      <c r="A31" s="243">
        <v>85214</v>
      </c>
      <c r="B31" s="288" t="s">
        <v>143</v>
      </c>
      <c r="C31" s="35"/>
      <c r="D31" s="511">
        <f>SUM(D32:D33)</f>
        <v>91673</v>
      </c>
      <c r="E31" s="512"/>
      <c r="F31" s="513">
        <f>SUM(F32:F33)</f>
        <v>91673</v>
      </c>
    </row>
    <row r="32" spans="1:6" s="175" customFormat="1" ht="60">
      <c r="A32" s="228">
        <v>2010</v>
      </c>
      <c r="B32" s="515" t="s">
        <v>161</v>
      </c>
      <c r="C32" s="39"/>
      <c r="D32" s="180">
        <v>91673</v>
      </c>
      <c r="E32" s="305"/>
      <c r="F32" s="306"/>
    </row>
    <row r="33" spans="1:6" s="175" customFormat="1" ht="15.75" thickBot="1">
      <c r="A33" s="249">
        <v>3110</v>
      </c>
      <c r="B33" s="312" t="s">
        <v>138</v>
      </c>
      <c r="C33" s="39"/>
      <c r="D33" s="180"/>
      <c r="E33" s="305"/>
      <c r="F33" s="306">
        <v>91673</v>
      </c>
    </row>
    <row r="34" spans="1:6" s="76" customFormat="1" ht="23.25" customHeight="1" thickBot="1" thickTop="1">
      <c r="A34" s="73"/>
      <c r="B34" s="74" t="s">
        <v>16</v>
      </c>
      <c r="C34" s="517"/>
      <c r="D34" s="516">
        <f>D23+D12</f>
        <v>227663</v>
      </c>
      <c r="E34" s="277">
        <f>E23+E12</f>
        <v>9000</v>
      </c>
      <c r="F34" s="278">
        <f>F23+F12</f>
        <v>236663</v>
      </c>
    </row>
    <row r="35" spans="1:6" s="57" customFormat="1" ht="20.25" customHeight="1" thickBot="1" thickTop="1">
      <c r="A35" s="53"/>
      <c r="B35" s="54" t="s">
        <v>17</v>
      </c>
      <c r="C35" s="54"/>
      <c r="D35" s="181"/>
      <c r="E35" s="326">
        <f>F34-E34</f>
        <v>227663</v>
      </c>
      <c r="F35" s="56"/>
    </row>
    <row r="36" ht="16.5" thickTop="1"/>
  </sheetData>
  <printOptions horizontalCentered="1"/>
  <pageMargins left="0" right="0" top="0.984251968503937" bottom="0.5905511811023623" header="0.5118110236220472" footer="0.5118110236220472"/>
  <pageSetup firstPageNumber="16" useFirstPageNumber="1" horizontalDpi="600" verticalDpi="600" orientation="portrait" paperSize="9" r:id="rId1"/>
  <headerFooter alignWithMargins="0">
    <oddHeader>&amp;C &amp;P</oddHeader>
  </headerFooter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3" sqref="D3"/>
    </sheetView>
  </sheetViews>
  <sheetFormatPr defaultColWidth="9.33203125" defaultRowHeight="12.75"/>
  <cols>
    <col min="1" max="1" width="9.33203125" style="1" customWidth="1"/>
    <col min="2" max="2" width="47" style="1" customWidth="1"/>
    <col min="3" max="3" width="8.33203125" style="1" customWidth="1"/>
    <col min="4" max="5" width="16.33203125" style="1" customWidth="1"/>
    <col min="6" max="16384" width="11.66015625" style="1" customWidth="1"/>
  </cols>
  <sheetData>
    <row r="1" spans="4:5" s="11" customFormat="1" ht="12.75" customHeight="1">
      <c r="D1" s="2" t="s">
        <v>24</v>
      </c>
      <c r="E1" s="2"/>
    </row>
    <row r="2" spans="1:5" s="11" customFormat="1" ht="12.75" customHeight="1">
      <c r="A2" s="59"/>
      <c r="B2" s="60"/>
      <c r="C2" s="9"/>
      <c r="D2" s="6" t="s">
        <v>177</v>
      </c>
      <c r="E2" s="6"/>
    </row>
    <row r="3" spans="1:5" s="11" customFormat="1" ht="12.75" customHeight="1">
      <c r="A3" s="59"/>
      <c r="B3" s="60"/>
      <c r="C3" s="9"/>
      <c r="D3" s="6" t="s">
        <v>1</v>
      </c>
      <c r="E3" s="6"/>
    </row>
    <row r="4" spans="1:5" s="11" customFormat="1" ht="12.75" customHeight="1">
      <c r="A4" s="59"/>
      <c r="B4" s="60"/>
      <c r="C4" s="61"/>
      <c r="D4" s="6" t="s">
        <v>174</v>
      </c>
      <c r="E4" s="6"/>
    </row>
    <row r="5" spans="1:5" s="11" customFormat="1" ht="23.25" customHeight="1">
      <c r="A5" s="59"/>
      <c r="B5" s="60"/>
      <c r="C5" s="61"/>
      <c r="D5" s="6"/>
      <c r="E5" s="6"/>
    </row>
    <row r="6" spans="1:5" s="11" customFormat="1" ht="71.25" customHeight="1">
      <c r="A6" s="7" t="s">
        <v>73</v>
      </c>
      <c r="B6" s="8"/>
      <c r="C6" s="9"/>
      <c r="D6" s="170"/>
      <c r="E6" s="170"/>
    </row>
    <row r="7" spans="1:5" s="11" customFormat="1" ht="29.25" customHeight="1" thickBot="1">
      <c r="A7" s="7"/>
      <c r="B7" s="8"/>
      <c r="C7" s="9"/>
      <c r="D7" s="170"/>
      <c r="E7" s="170" t="s">
        <v>2</v>
      </c>
    </row>
    <row r="8" spans="1:5" s="17" customFormat="1" ht="25.5">
      <c r="A8" s="62" t="s">
        <v>3</v>
      </c>
      <c r="B8" s="14" t="s">
        <v>4</v>
      </c>
      <c r="C8" s="15" t="s">
        <v>5</v>
      </c>
      <c r="D8" s="63" t="s">
        <v>7</v>
      </c>
      <c r="E8" s="63"/>
    </row>
    <row r="9" spans="1:5" s="17" customFormat="1" ht="12.75" customHeight="1">
      <c r="A9" s="64" t="s">
        <v>8</v>
      </c>
      <c r="B9" s="19"/>
      <c r="C9" s="65" t="s">
        <v>9</v>
      </c>
      <c r="D9" s="21" t="s">
        <v>11</v>
      </c>
      <c r="E9" s="22" t="s">
        <v>10</v>
      </c>
    </row>
    <row r="10" spans="1:5" s="26" customFormat="1" ht="12" thickBot="1">
      <c r="A10" s="66">
        <v>1</v>
      </c>
      <c r="B10" s="67">
        <v>2</v>
      </c>
      <c r="C10" s="67">
        <v>3</v>
      </c>
      <c r="D10" s="78">
        <v>4</v>
      </c>
      <c r="E10" s="68">
        <v>5</v>
      </c>
    </row>
    <row r="11" spans="1:5" s="26" customFormat="1" ht="28.5" customHeight="1" thickBot="1" thickTop="1">
      <c r="A11" s="27">
        <v>752</v>
      </c>
      <c r="B11" s="28" t="s">
        <v>78</v>
      </c>
      <c r="C11" s="29" t="s">
        <v>166</v>
      </c>
      <c r="D11" s="30">
        <f>SUM(D12)</f>
        <v>1000</v>
      </c>
      <c r="E11" s="31">
        <f>SUM(E12)</f>
        <v>1000</v>
      </c>
    </row>
    <row r="12" spans="1:5" s="26" customFormat="1" ht="31.5" customHeight="1" thickTop="1">
      <c r="A12" s="69" t="s">
        <v>79</v>
      </c>
      <c r="B12" s="70" t="s">
        <v>80</v>
      </c>
      <c r="C12" s="35"/>
      <c r="D12" s="77">
        <f>SUM(D13:D17)</f>
        <v>1000</v>
      </c>
      <c r="E12" s="71">
        <f>SUM(E13:E17)</f>
        <v>1000</v>
      </c>
    </row>
    <row r="13" spans="1:5" s="26" customFormat="1" ht="21.75" customHeight="1">
      <c r="A13" s="44" t="s">
        <v>81</v>
      </c>
      <c r="B13" s="45" t="s">
        <v>33</v>
      </c>
      <c r="C13" s="189" t="s">
        <v>167</v>
      </c>
      <c r="D13" s="40">
        <v>300</v>
      </c>
      <c r="E13" s="41"/>
    </row>
    <row r="14" spans="1:5" s="26" customFormat="1" ht="22.5" customHeight="1">
      <c r="A14" s="37">
        <v>4210</v>
      </c>
      <c r="B14" s="38" t="s">
        <v>19</v>
      </c>
      <c r="C14" s="189" t="s">
        <v>74</v>
      </c>
      <c r="D14" s="40"/>
      <c r="E14" s="41">
        <f>700+300</f>
        <v>1000</v>
      </c>
    </row>
    <row r="15" spans="1:5" s="26" customFormat="1" ht="22.5" customHeight="1">
      <c r="A15" s="37">
        <v>4210</v>
      </c>
      <c r="B15" s="38" t="s">
        <v>19</v>
      </c>
      <c r="C15" s="189" t="s">
        <v>167</v>
      </c>
      <c r="D15" s="40">
        <v>300</v>
      </c>
      <c r="E15" s="41"/>
    </row>
    <row r="16" spans="1:5" s="26" customFormat="1" ht="25.5" customHeight="1">
      <c r="A16" s="37">
        <v>4240</v>
      </c>
      <c r="B16" s="38" t="s">
        <v>82</v>
      </c>
      <c r="C16" s="189" t="s">
        <v>167</v>
      </c>
      <c r="D16" s="40">
        <v>200</v>
      </c>
      <c r="E16" s="41"/>
    </row>
    <row r="17" spans="1:5" s="26" customFormat="1" ht="24.75" customHeight="1" thickBot="1">
      <c r="A17" s="37">
        <v>4300</v>
      </c>
      <c r="B17" s="38" t="s">
        <v>12</v>
      </c>
      <c r="C17" s="189" t="s">
        <v>167</v>
      </c>
      <c r="D17" s="40">
        <v>200</v>
      </c>
      <c r="E17" s="41"/>
    </row>
    <row r="18" spans="1:5" s="76" customFormat="1" ht="21" customHeight="1" thickBot="1" thickTop="1">
      <c r="A18" s="73"/>
      <c r="B18" s="74" t="s">
        <v>16</v>
      </c>
      <c r="C18" s="82"/>
      <c r="D18" s="79">
        <f>D11</f>
        <v>1000</v>
      </c>
      <c r="E18" s="75">
        <f>E11</f>
        <v>1000</v>
      </c>
    </row>
    <row r="19" spans="1:5" ht="21.75" customHeight="1" hidden="1">
      <c r="A19" s="53"/>
      <c r="B19" s="54" t="s">
        <v>17</v>
      </c>
      <c r="C19" s="54"/>
      <c r="D19" s="55">
        <f>E18-D18</f>
        <v>0</v>
      </c>
      <c r="E19" s="182"/>
    </row>
    <row r="20" ht="16.5" thickTop="1"/>
  </sheetData>
  <printOptions horizontalCentered="1"/>
  <pageMargins left="0" right="0" top="0.984251968503937" bottom="0.5905511811023623" header="0.5118110236220472" footer="0.5118110236220472"/>
  <pageSetup firstPageNumber="18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2005-10-03T08:05:03Z</cp:lastPrinted>
  <dcterms:created xsi:type="dcterms:W3CDTF">2005-01-21T08:14:31Z</dcterms:created>
  <dcterms:modified xsi:type="dcterms:W3CDTF">2005-10-13T06:28:33Z</dcterms:modified>
  <cp:category/>
  <cp:version/>
  <cp:contentType/>
  <cp:contentStatus/>
</cp:coreProperties>
</file>