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6"/>
  </bookViews>
  <sheets>
    <sheet name="Zał nr 1" sheetId="1" r:id="rId1"/>
    <sheet name="Zał nr 2" sheetId="2" r:id="rId2"/>
    <sheet name="Zał nr 3" sheetId="3" r:id="rId3"/>
    <sheet name="Zał nr 4" sheetId="4" r:id="rId4"/>
    <sheet name="Zał nr 5" sheetId="5" r:id="rId5"/>
    <sheet name="Zał nr 6" sheetId="6" r:id="rId6"/>
    <sheet name="Zał nr 7" sheetId="7" r:id="rId7"/>
  </sheets>
  <definedNames>
    <definedName name="_xlnm.Print_Titles" localSheetId="0">'Zał nr 1'!$8:$10</definedName>
    <definedName name="_xlnm.Print_Titles" localSheetId="1">'Zał nr 2'!$9:$11</definedName>
    <definedName name="_xlnm.Print_Titles" localSheetId="2">'Zał nr 3'!$9:$11</definedName>
    <definedName name="_xlnm.Print_Titles" localSheetId="3">'Zał nr 4'!$9:$11</definedName>
    <definedName name="_xlnm.Print_Titles" localSheetId="4">'Zał nr 5'!$8:$10</definedName>
    <definedName name="_xlnm.Print_Titles" localSheetId="5">'Zał nr 6'!$8:$10</definedName>
  </definedNames>
  <calcPr fullCalcOnLoad="1"/>
</workbook>
</file>

<file path=xl/sharedStrings.xml><?xml version="1.0" encoding="utf-8"?>
<sst xmlns="http://schemas.openxmlformats.org/spreadsheetml/2006/main" count="553" uniqueCount="184">
  <si>
    <t>Załącznik nr 1 do Zarządzenia</t>
  </si>
  <si>
    <t>Prezydenta Miasta Koszalina</t>
  </si>
  <si>
    <t>ZMIANY PLANU  DOCHODÓW  I  WYDATKÓW  NA  ZADANIA                   WŁASNE  GMINY                                                                                                                                                                                          W  2005  ROKU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</si>
  <si>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</si>
  <si>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</si>
  <si>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</si>
  <si>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</si>
  <si>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</si>
  <si>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</si>
  <si>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</si>
  <si>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</si>
  <si>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</si>
  <si>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</si>
  <si>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TRANSPORT I ŁĄCZNOŚĆ</t>
  </si>
  <si>
    <t>IK</t>
  </si>
  <si>
    <t>Pozostała działalność</t>
  </si>
  <si>
    <t>Składki na ubezpieczenia społeczne</t>
  </si>
  <si>
    <t>Wpłaty na PFRON</t>
  </si>
  <si>
    <t>Wynagrodzenia bezosobowe</t>
  </si>
  <si>
    <t>Zakup materiałów i wyposażenia</t>
  </si>
  <si>
    <t>Zakup  energii</t>
  </si>
  <si>
    <t>Zakup usług remontowych</t>
  </si>
  <si>
    <t>Zakup usług zdrowotnych</t>
  </si>
  <si>
    <t>Zakup usług pozostałych</t>
  </si>
  <si>
    <t>Podróże służbowe krajowe</t>
  </si>
  <si>
    <t>Podróże służbowe zagraniczne</t>
  </si>
  <si>
    <t>Różne opłaty i składki</t>
  </si>
  <si>
    <t>Odpis na ZFŚS</t>
  </si>
  <si>
    <t>TURYSTYKA</t>
  </si>
  <si>
    <t>Zadania w zakresie upowszechniania turystyki</t>
  </si>
  <si>
    <t>PI</t>
  </si>
  <si>
    <r>
      <t xml:space="preserve">Pozostała działalność                         </t>
    </r>
    <r>
      <rPr>
        <b/>
        <i/>
        <sz val="11"/>
        <rFont val="Times New Roman CE"/>
        <family val="1"/>
      </rPr>
      <t xml:space="preserve">                   </t>
    </r>
    <r>
      <rPr>
        <b/>
        <i/>
        <sz val="10"/>
        <rFont val="Times New Roman CE"/>
        <family val="1"/>
      </rPr>
      <t>- "Szlak Gotyku Ceglanego"</t>
    </r>
  </si>
  <si>
    <t>RWZ</t>
  </si>
  <si>
    <t>GOSPODARKA MIESZKANIOWA</t>
  </si>
  <si>
    <t>ADMINISTRACJA PUBLICZNA</t>
  </si>
  <si>
    <t>OA</t>
  </si>
  <si>
    <t>Urząd Miejski</t>
  </si>
  <si>
    <t>Dodatkowe wynagrodzenia roczne</t>
  </si>
  <si>
    <t>BRM</t>
  </si>
  <si>
    <t>OŚWIATA I WYCHOWANIE</t>
  </si>
  <si>
    <t>E</t>
  </si>
  <si>
    <t>Dotacja podmiotowa z budżetu dla niepublicznej jednostki systemu oświaty</t>
  </si>
  <si>
    <t>Wydatki osobowe niezaliczane do wynagrodzeń</t>
  </si>
  <si>
    <t>Wynagrodzenia osobowe pracowników</t>
  </si>
  <si>
    <t>Składki na FP</t>
  </si>
  <si>
    <t>Zakup pomocy naukowych, dydaktycznych i książek</t>
  </si>
  <si>
    <t>Zakup usług dostępu do sieci Internet</t>
  </si>
  <si>
    <t>Wydatki inwestycyjne jednostek budżetowych</t>
  </si>
  <si>
    <t>Oddziały przedszkolne w szkołach podstawowych</t>
  </si>
  <si>
    <t>Gimnazja</t>
  </si>
  <si>
    <t>Dokształcanie i doskonalenie nauczycieli</t>
  </si>
  <si>
    <r>
      <t xml:space="preserve">Zakup materiałów i wyposażenia </t>
    </r>
    <r>
      <rPr>
        <i/>
        <sz val="9"/>
        <rFont val="Times New Roman"/>
        <family val="1"/>
      </rPr>
      <t>- wyprawka dzieci romskich</t>
    </r>
  </si>
  <si>
    <r>
      <t xml:space="preserve">Zakup pomocy naukowych, dydaktycznych i książek                             </t>
    </r>
    <r>
      <rPr>
        <i/>
        <sz val="9"/>
        <rFont val="Times New Roman"/>
        <family val="1"/>
      </rPr>
      <t>- wyprawka dzieci romskich</t>
    </r>
  </si>
  <si>
    <t>OCHRONA ZDROWIA</t>
  </si>
  <si>
    <t>KS</t>
  </si>
  <si>
    <t>POMOC SPOŁECZNA</t>
  </si>
  <si>
    <t>Ośrodki wsparcia</t>
  </si>
  <si>
    <t>Podatek od nieruchomości</t>
  </si>
  <si>
    <t>Hotel dla bezdomnych "Przytulisko"</t>
  </si>
  <si>
    <t>Ośrodki pomocy społecznej</t>
  </si>
  <si>
    <t>Podatek od towarów i usług VAT</t>
  </si>
  <si>
    <t>Wydatki na zakupy inwestycyjne jednostek budżetowych</t>
  </si>
  <si>
    <t>"Reintegracja zawodowa bezrobotnych kobiet w Koszalinie"</t>
  </si>
  <si>
    <t>EDUKACYJNA OPIEKA WYCHOWAWCZA</t>
  </si>
  <si>
    <t>Świetlice szkolne</t>
  </si>
  <si>
    <t>Pomoc materialna dla uczniów</t>
  </si>
  <si>
    <t>Stypendia oraz inne formy pomocy dla uczniów</t>
  </si>
  <si>
    <t>Szkolne schroniska młodzieżowe</t>
  </si>
  <si>
    <t>GOSPODARKA KOMUNALNA I OCHRONA ŚRODOWISKA</t>
  </si>
  <si>
    <t>KULTURA I OCHRONA DZIEDZICTWA NARODOWEGO</t>
  </si>
  <si>
    <t xml:space="preserve">Pozostałe zadania w zakresie kultury </t>
  </si>
  <si>
    <t>Nagrody o charakterze szczególnym niezaliczane do wynagrodzeń</t>
  </si>
  <si>
    <t xml:space="preserve"> "Hanza Jazz Festiwal"</t>
  </si>
  <si>
    <t>OGÓŁEM</t>
  </si>
  <si>
    <t>per saldo</t>
  </si>
  <si>
    <t>Załącznik nr 2 do Zarządzenia</t>
  </si>
  <si>
    <t>DZIAŁALNOŚĆ USŁUGOWA</t>
  </si>
  <si>
    <t>Gimnazja specjalne</t>
  </si>
  <si>
    <t>Licea ogólnokształcące</t>
  </si>
  <si>
    <t>Licea profilowane</t>
  </si>
  <si>
    <t>Szkoły zawodowe</t>
  </si>
  <si>
    <t>Szkoły artystyczne</t>
  </si>
  <si>
    <t>Zakup energii</t>
  </si>
  <si>
    <t>Jednostki specjalistycznego poradnictwa, mieszkania chronione i ośrodki interwencji kryzysowej</t>
  </si>
  <si>
    <t>Specjalne ośrodki szkolno - wychowawcze</t>
  </si>
  <si>
    <t>Placówki wychowania pozaszkolnego</t>
  </si>
  <si>
    <t>Załącznik nr 3 do Zarządzenia</t>
  </si>
  <si>
    <t>"Odrodzenie" - SDS 1</t>
  </si>
  <si>
    <t>Załącznik nr 4 do Zarządzenia</t>
  </si>
  <si>
    <t>ZMIANY PLANU  DOCHODÓW  I  WYDATKÓW NA  ZADANIA  ZLECONE POWIATOWI  Z  ZAKRESU ADMINISTRACJI  RZĄDOWEJ 
W  2005 ROKU</t>
  </si>
  <si>
    <t>SO</t>
  </si>
  <si>
    <t>Komisje poborowe</t>
  </si>
  <si>
    <t>ZK</t>
  </si>
  <si>
    <r>
      <t>Zakup usług remontowych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- remont murów miejskich</t>
    </r>
  </si>
  <si>
    <t>Ochrona zabyków i opieka nad zabytkami</t>
  </si>
  <si>
    <r>
      <t xml:space="preserve">Pozostała działalność </t>
    </r>
    <r>
      <rPr>
        <b/>
        <i/>
        <sz val="10"/>
        <rFont val="Times New Roman"/>
        <family val="1"/>
      </rPr>
      <t>- RO "Tysiąclecie"</t>
    </r>
  </si>
  <si>
    <t>Gospodarka gruntami i nieruchomościami</t>
  </si>
  <si>
    <t>N</t>
  </si>
  <si>
    <t>Dotacje celowe otrzymane z budżetu państwa na zadania bieżące z zakresu  administracji rządowej oraz inne zadania zlecone ustawami realizowane powiat</t>
  </si>
  <si>
    <t>Pozostałe odsetki</t>
  </si>
  <si>
    <t>Kary i odszkodowania wypłacane na rzecz osób fizycznych</t>
  </si>
  <si>
    <r>
      <t xml:space="preserve">Dotacja celowa otrzymana z budżetu państwa na realizację własnych zadań bieżących gmin </t>
    </r>
    <r>
      <rPr>
        <i/>
        <sz val="10"/>
        <rFont val="Times New Roman"/>
        <family val="1"/>
      </rPr>
      <t>- "Posiłek dla potrzebujących"</t>
    </r>
  </si>
  <si>
    <r>
      <t xml:space="preserve">Świadczenia społeczne </t>
    </r>
    <r>
      <rPr>
        <i/>
        <sz val="10"/>
        <rFont val="Times New Roman"/>
        <family val="1"/>
      </rPr>
      <t>- "Posiłek dla potrzebujących"</t>
    </r>
  </si>
  <si>
    <t>Koszty postępowania sądowego i prokuratorskiego</t>
  </si>
  <si>
    <t>Plany zagospodarowania przestrzennego</t>
  </si>
  <si>
    <t>A</t>
  </si>
  <si>
    <r>
      <t xml:space="preserve">Pozostała działalność                                         </t>
    </r>
    <r>
      <rPr>
        <b/>
        <i/>
        <sz val="10"/>
        <rFont val="Times New Roman"/>
        <family val="1"/>
      </rPr>
      <t>- "Vademekum Inwestora"</t>
    </r>
  </si>
  <si>
    <t>Fk</t>
  </si>
  <si>
    <t>URZĘDY NACZELNYCH ORGANÓW WŁADZY PAŃSTWOWEJ, KONTROLI I OCHRONY PRAWA ORAZ SĄDOWNICTWA</t>
  </si>
  <si>
    <t>Wybory Prezydenta Rzeczpospolitej Polskiej</t>
  </si>
  <si>
    <t>RO "Jedliny"</t>
  </si>
  <si>
    <t>RO "Przedmieście Księżnej Anny"</t>
  </si>
  <si>
    <t xml:space="preserve">WYDATKI </t>
  </si>
  <si>
    <t>Załącznik nr 5 do Zarządzenia</t>
  </si>
  <si>
    <t>Komisje egzaminacyjne</t>
  </si>
  <si>
    <r>
      <t xml:space="preserve">Zakup usług pozostałych </t>
    </r>
    <r>
      <rPr>
        <i/>
        <sz val="9"/>
        <rFont val="Times New Roman"/>
        <family val="1"/>
      </rPr>
      <t>- środki na 100 -lecie ZNP</t>
    </r>
  </si>
  <si>
    <r>
      <t xml:space="preserve">Zakup usług pozostałych </t>
    </r>
    <r>
      <rPr>
        <i/>
        <sz val="9"/>
        <rFont val="Times New Roman"/>
        <family val="1"/>
      </rPr>
      <t>- nauka pływania</t>
    </r>
  </si>
  <si>
    <r>
      <t xml:space="preserve">Zakup usług pozostałych </t>
    </r>
    <r>
      <rPr>
        <i/>
        <sz val="9"/>
        <rFont val="Times New Roman"/>
        <family val="1"/>
      </rPr>
      <t>- organizacja konkursów i olimpiad, itp..</t>
    </r>
  </si>
  <si>
    <r>
      <t xml:space="preserve">Zakup pomocy naukowych, dydaktycznych i książek </t>
    </r>
    <r>
      <rPr>
        <i/>
        <sz val="9"/>
        <rFont val="Times New Roman"/>
        <family val="1"/>
      </rPr>
      <t>- dofinan. zakupu fortepianu dla Szkoły Muzycznej w Koszalinie</t>
    </r>
  </si>
  <si>
    <t xml:space="preserve">Wynagrodzenia bezosobowe  </t>
  </si>
  <si>
    <r>
      <t>Wynagrodzenia bezosobowe</t>
    </r>
    <r>
      <rPr>
        <i/>
        <sz val="10"/>
        <rFont val="Times New Roman"/>
        <family val="1"/>
      </rPr>
      <t xml:space="preserve"> - komisja przyznająca stypendia szkolne  </t>
    </r>
  </si>
  <si>
    <r>
      <t>Składki na FP</t>
    </r>
    <r>
      <rPr>
        <i/>
        <sz val="10"/>
        <rFont val="Times New Roman"/>
        <family val="1"/>
      </rPr>
      <t xml:space="preserve"> - komisja przyznająca stypendia szkolne  </t>
    </r>
  </si>
  <si>
    <r>
      <t xml:space="preserve">Składki na ubezpieczenia społeczne </t>
    </r>
    <r>
      <rPr>
        <i/>
        <sz val="10"/>
        <rFont val="Times New Roman"/>
        <family val="1"/>
      </rPr>
      <t xml:space="preserve"> - komisja przyznająca stypendia szkolne</t>
    </r>
    <r>
      <rPr>
        <sz val="11"/>
        <rFont val="Times New Roman"/>
        <family val="1"/>
      </rPr>
      <t xml:space="preserve">  </t>
    </r>
  </si>
  <si>
    <t>Internaty i bursy szkolne</t>
  </si>
  <si>
    <t xml:space="preserve">ZMIANY PLANU DOCHODÓW  I   WYDATKÓW NA  ZADANIA  REALIZOWANE PRZEZ   POWIAT  NA PODSTAWIE POROZUMIEŃ                                                               Z ORGANAMI ADMINISTRACJI RZĄDOWEJ                                                                                            W  2005  ROKU            </t>
  </si>
  <si>
    <t>Załącznik nr 6 do Zarządzenia</t>
  </si>
  <si>
    <t>Drogi publiczne w miastach na prawach powiatu</t>
  </si>
  <si>
    <t xml:space="preserve">Dotacje celowe otrzymane z budżetu państwa na inwestycje i zakupy inwestycyjne realizowane przez powiat na podstawie porozumień z organami administracji rządowej </t>
  </si>
  <si>
    <r>
      <t xml:space="preserve">Zakup pomocy naukowych,                                    dydaktycznych i książek                                                       </t>
    </r>
    <r>
      <rPr>
        <i/>
        <sz val="9"/>
        <rFont val="Times New Roman"/>
        <family val="1"/>
      </rPr>
      <t>- wyprawka dzieci romskich</t>
    </r>
  </si>
  <si>
    <r>
      <t>Zakup usług pozostałych</t>
    </r>
    <r>
      <rPr>
        <i/>
        <sz val="10"/>
        <rFont val="Times New Roman"/>
        <family val="1"/>
      </rPr>
      <t xml:space="preserve"> - Ośrodek Terapii i Opieki nad Nietrzeźwymi                          (zamiast IW)</t>
    </r>
  </si>
  <si>
    <t>PU</t>
  </si>
  <si>
    <t>Dotacja celowa z budżetu na finansowanie lub dofinansowanie zadań zleconych do realizacji stowarzyszeniom</t>
  </si>
  <si>
    <t>Dotacja podmiotowa z budżetu dla samorządowej instytucji kultury</t>
  </si>
  <si>
    <t>Oczyszczanie miast i wsi</t>
  </si>
  <si>
    <t>Drogi publiczne gminne</t>
  </si>
  <si>
    <t>Muzea</t>
  </si>
  <si>
    <t>Dotacje celowe z budżetu na finansowanie lub dofinansowanie kosztów realizacji inwestycji i zakupów inwestycyjnych innych jednostek sektora finansów publicznych</t>
  </si>
  <si>
    <t>Teatry dramatyczne i lalkowe</t>
  </si>
  <si>
    <t>KULTURA FIZYCZNA I SPORT</t>
  </si>
  <si>
    <t>Biblioteki</t>
  </si>
  <si>
    <t xml:space="preserve">remont </t>
  </si>
  <si>
    <t>działalność bieżąca</t>
  </si>
  <si>
    <t>Usługi opiekuńcze i specjalistyczne usługi opiekuńcze</t>
  </si>
  <si>
    <r>
      <t>Ośrodki wsparcia -</t>
    </r>
    <r>
      <rPr>
        <b/>
        <i/>
        <sz val="11"/>
        <rFont val="Times New Roman"/>
        <family val="1"/>
      </rPr>
      <t xml:space="preserve"> "Odrodzenie" - SDS 1</t>
    </r>
  </si>
  <si>
    <t>"Usamodzielniani na start"</t>
  </si>
  <si>
    <t>"Uwierz w siebie"</t>
  </si>
  <si>
    <t>Obrona cywilna</t>
  </si>
  <si>
    <t>BEZPIECZEŃSTWO PUBLICZNE I OCHRONA PRZECIWPOŻAROWA</t>
  </si>
  <si>
    <t>BEZPIECZEŃSTWO     PUBLICZNE I OCHRONA PRZECIWPOŻAROWA</t>
  </si>
  <si>
    <t>Komendy powiatowe Policji</t>
  </si>
  <si>
    <t>Wpłaty jednostek na fundusz celowy</t>
  </si>
  <si>
    <t>Inf</t>
  </si>
  <si>
    <r>
      <t xml:space="preserve">Stypendia oraz inne formy pomocy dla uczniów                                </t>
    </r>
    <r>
      <rPr>
        <i/>
        <sz val="10"/>
        <rFont val="Times New Roman"/>
        <family val="1"/>
      </rPr>
      <t xml:space="preserve"> - dla gminy</t>
    </r>
  </si>
  <si>
    <t>ZMIANY  W  PLANIE  WYDATKÓW NA  ZADANIA                                                                                      WŁASNE  POWIATU                                                                                                                        W  2005  ROKU</t>
  </si>
  <si>
    <t xml:space="preserve">ZMIANY  W  PLANIE  WYDATKÓW  NA  ZADANIA  REALIZOWANE  PRZEZ  GMINĘ  NA  PODSTAWIE  POROZUMIEŃ                                                               Z  ORGANAMI  ADMINISTRACJI  RZĄDOWEJ                                                                                            W  2005  ROKU            </t>
  </si>
  <si>
    <t>ZMIANY  W  PLANIE  WYDATKÓW NA  ZADANIA  ZLECONE GMINIE                    Z  ZAKRESU  ADMINISTRACJI  RZĄDOWEJ 
W  2005 ROKU</t>
  </si>
  <si>
    <t>Rodziny zastępcze</t>
  </si>
  <si>
    <t>Dotacje celowe przekazane dla powiatu na zadania bieżące realizowane na podstawie porozumień między jednostkami samorządu terytorialnego</t>
  </si>
  <si>
    <t>Dodatki mieszkaniowe</t>
  </si>
  <si>
    <t xml:space="preserve">Świadczenia społeczne </t>
  </si>
  <si>
    <t>Ośrodki adopcyjno - opiekuńcze</t>
  </si>
  <si>
    <t>DOCHODY OD OSÓB PRAWNYCH, OD OSÓB FIZYCZNYCH I OD INNYCH JEDNOSTEK NIEPOSIADAJĄCYCH OSOBOWOŚCI PRAWNEJ ORAZ WYDATKI ZWIĄZANE Z ICH POBOREM</t>
  </si>
  <si>
    <t>Wynagrodzenia agencyjno - prowizyjne</t>
  </si>
  <si>
    <t>Pobór podatków, opłat i niepodatkowych należności budżetowych</t>
  </si>
  <si>
    <r>
      <t xml:space="preserve">Rada Miejska                                                     </t>
    </r>
    <r>
      <rPr>
        <b/>
        <i/>
        <sz val="10"/>
        <rFont val="Times New Roman"/>
        <family val="1"/>
      </rPr>
      <t>- "Młodzieżowa Rada Miasta"</t>
    </r>
  </si>
  <si>
    <t>Placówki opiekuńczo - wychowawcze</t>
  </si>
  <si>
    <t>NB</t>
  </si>
  <si>
    <t>Nadzór budowlany</t>
  </si>
  <si>
    <r>
      <t xml:space="preserve">Zakup materiałów i wyposażenia                                      </t>
    </r>
    <r>
      <rPr>
        <i/>
        <sz val="9"/>
        <rFont val="Times New Roman"/>
        <family val="1"/>
      </rPr>
      <t>- wyprawka dzieci romskich</t>
    </r>
  </si>
  <si>
    <t>Załącznik nr 7 do Zarządzenia</t>
  </si>
  <si>
    <t xml:space="preserve">ZARZĄDU   DRÓG   MIEJSKICH     </t>
  </si>
  <si>
    <t>NA  2005  ROK</t>
  </si>
  <si>
    <t>Drogi publiczne w miastach w miastach na prawach powiatu - bez dróg gminnych</t>
  </si>
  <si>
    <t>Kary i odszkodowania wypłacane na rzecz os. fiz.</t>
  </si>
  <si>
    <t>Odsetki za nieterminowe wpłaty</t>
  </si>
  <si>
    <t>Gospodarka ściekowa i ochrona wód</t>
  </si>
  <si>
    <t>ZDM</t>
  </si>
  <si>
    <t xml:space="preserve">ZMIANY W  PLANIE  WYDATKÓW  DOCHODÓW  WŁASNYCH  </t>
  </si>
  <si>
    <t>Przeciwdziałanie alkoholizmowi</t>
  </si>
  <si>
    <t>Szkoły podstawowe</t>
  </si>
  <si>
    <t>z dnia  16 grudnia  2005 r.</t>
  </si>
  <si>
    <t>Nr  381 / 2283 / 05</t>
  </si>
  <si>
    <t>z dnia  16 grunia  2005 r.</t>
  </si>
  <si>
    <t xml:space="preserve">z dnia  16 grudnia  2005 r.   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</si>
</sst>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32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 CE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b/>
      <i/>
      <sz val="11"/>
      <name val="Times New Roman CE"/>
      <family val="1"/>
    </font>
    <font>
      <b/>
      <i/>
      <sz val="10"/>
      <name val="Times New Roman CE"/>
      <family val="1"/>
    </font>
    <font>
      <sz val="11"/>
      <name val="Times New Roman CE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 CE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Times New Roman CE"/>
      <family val="1"/>
    </font>
    <font>
      <b/>
      <i/>
      <sz val="12"/>
      <name val="Times New Roman CE"/>
      <family val="1"/>
    </font>
    <font>
      <b/>
      <sz val="12"/>
      <name val="Times New Roman CE"/>
      <family val="1"/>
    </font>
    <font>
      <sz val="8"/>
      <name val="Times New Roman CE"/>
      <family val="1"/>
    </font>
    <font>
      <sz val="12"/>
      <name val="Times New Roman CE"/>
      <family val="1"/>
    </font>
    <font>
      <b/>
      <i/>
      <sz val="14"/>
      <name val="Times New Roman CE"/>
      <family val="1"/>
    </font>
  </fonts>
  <fills count="2">
    <fill>
      <patternFill/>
    </fill>
    <fill>
      <patternFill patternType="gray125"/>
    </fill>
  </fills>
  <borders count="10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 applyProtection="1">
      <alignment horizontal="center" wrapText="1"/>
      <protection locked="0"/>
    </xf>
    <xf numFmtId="0" fontId="7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NumberFormat="1" applyFont="1" applyFill="1" applyBorder="1" applyAlignment="1" applyProtection="1">
      <alignment horizontal="center" vertical="top" wrapText="1"/>
      <protection locked="0"/>
    </xf>
    <xf numFmtId="0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horizontal="center" vertical="center"/>
      <protection locked="0"/>
    </xf>
    <xf numFmtId="3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7" fillId="0" borderId="20" xfId="0" applyNumberFormat="1" applyFont="1" applyFill="1" applyBorder="1" applyAlignment="1" applyProtection="1">
      <alignment horizontal="centerContinuous" vertical="center"/>
      <protection locked="0"/>
    </xf>
    <xf numFmtId="0" fontId="7" fillId="0" borderId="21" xfId="0" applyNumberFormat="1" applyFont="1" applyFill="1" applyBorder="1" applyAlignment="1" applyProtection="1">
      <alignment vertical="center" wrapText="1"/>
      <protection locked="0"/>
    </xf>
    <xf numFmtId="164" fontId="7" fillId="0" borderId="22" xfId="0" applyNumberFormat="1" applyFont="1" applyFill="1" applyBorder="1" applyAlignment="1" applyProtection="1">
      <alignment horizontal="center" vertical="center"/>
      <protection locked="0"/>
    </xf>
    <xf numFmtId="3" fontId="7" fillId="0" borderId="23" xfId="0" applyNumberFormat="1" applyFont="1" applyFill="1" applyBorder="1" applyAlignment="1" applyProtection="1">
      <alignment horizontal="right" vertical="center"/>
      <protection locked="0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3" fontId="7" fillId="0" borderId="25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1" fontId="11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10" xfId="20" applyNumberFormat="1" applyFont="1" applyFill="1" applyBorder="1" applyAlignment="1" applyProtection="1">
      <alignment horizontal="left" vertical="center" wrapText="1"/>
      <protection locked="0"/>
    </xf>
    <xf numFmtId="0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3" fontId="7" fillId="0" borderId="28" xfId="0" applyNumberFormat="1" applyFont="1" applyFill="1" applyBorder="1" applyAlignment="1" applyProtection="1">
      <alignment horizontal="right" vertical="center"/>
      <protection locked="0"/>
    </xf>
    <xf numFmtId="3" fontId="7" fillId="0" borderId="29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7" xfId="0" applyNumberFormat="1" applyFont="1" applyFill="1" applyBorder="1" applyAlignment="1" applyProtection="1">
      <alignment horizontal="centerContinuous" vertical="center"/>
      <protection locked="0"/>
    </xf>
    <xf numFmtId="0" fontId="12" fillId="0" borderId="8" xfId="0" applyNumberFormat="1" applyFont="1" applyFill="1" applyBorder="1" applyAlignment="1" applyProtection="1">
      <alignment vertical="center" wrapText="1"/>
      <protection locked="0"/>
    </xf>
    <xf numFmtId="0" fontId="12" fillId="0" borderId="30" xfId="0" applyNumberFormat="1" applyFont="1" applyFill="1" applyBorder="1" applyAlignment="1" applyProtection="1">
      <alignment horizontal="center" vertical="center"/>
      <protection locked="0"/>
    </xf>
    <xf numFmtId="0" fontId="12" fillId="0" borderId="31" xfId="0" applyNumberFormat="1" applyFont="1" applyFill="1" applyBorder="1" applyAlignment="1" applyProtection="1">
      <alignment horizontal="center" vertical="center"/>
      <protection locked="0"/>
    </xf>
    <xf numFmtId="3" fontId="12" fillId="0" borderId="12" xfId="0" applyNumberFormat="1" applyFont="1" applyFill="1" applyBorder="1" applyAlignment="1" applyProtection="1">
      <alignment horizontal="right" vertical="center"/>
      <protection locked="0"/>
    </xf>
    <xf numFmtId="0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12" fillId="0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NumberFormat="1" applyFont="1" applyFill="1" applyBorder="1" applyAlignment="1" applyProtection="1">
      <alignment horizontal="left" vertical="center"/>
      <protection locked="0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32" xfId="0" applyNumberFormat="1" applyFont="1" applyFill="1" applyBorder="1" applyAlignment="1" applyProtection="1">
      <alignment horizontal="center" vertical="center"/>
      <protection locked="0"/>
    </xf>
    <xf numFmtId="3" fontId="12" fillId="0" borderId="33" xfId="0" applyNumberFormat="1" applyFont="1" applyFill="1" applyBorder="1" applyAlignment="1" applyProtection="1">
      <alignment horizontal="right" vertical="center"/>
      <protection locked="0"/>
    </xf>
    <xf numFmtId="0" fontId="12" fillId="0" borderId="34" xfId="0" applyNumberFormat="1" applyFont="1" applyFill="1" applyBorder="1" applyAlignment="1" applyProtection="1">
      <alignment horizontal="right" vertical="center"/>
      <protection locked="0"/>
    </xf>
    <xf numFmtId="0" fontId="12" fillId="0" borderId="9" xfId="0" applyNumberFormat="1" applyFont="1" applyFill="1" applyBorder="1" applyAlignment="1" applyProtection="1">
      <alignment vertical="center" wrapText="1"/>
      <protection locked="0"/>
    </xf>
    <xf numFmtId="0" fontId="12" fillId="0" borderId="8" xfId="0" applyNumberFormat="1" applyFont="1" applyFill="1" applyBorder="1" applyAlignment="1" applyProtection="1">
      <alignment vertical="center" wrapText="1"/>
      <protection locked="0"/>
    </xf>
    <xf numFmtId="0" fontId="12" fillId="0" borderId="35" xfId="0" applyNumberFormat="1" applyFont="1" applyFill="1" applyBorder="1" applyAlignment="1" applyProtection="1">
      <alignment horizontal="left" vertical="center"/>
      <protection locked="0"/>
    </xf>
    <xf numFmtId="3" fontId="12" fillId="0" borderId="36" xfId="0" applyNumberFormat="1" applyFont="1" applyFill="1" applyBorder="1" applyAlignment="1" applyProtection="1">
      <alignment horizontal="right" vertical="center"/>
      <protection locked="0"/>
    </xf>
    <xf numFmtId="0" fontId="7" fillId="0" borderId="37" xfId="0" applyNumberFormat="1" applyFont="1" applyFill="1" applyBorder="1" applyAlignment="1" applyProtection="1">
      <alignment horizontal="centerContinuous" vertical="center"/>
      <protection locked="0"/>
    </xf>
    <xf numFmtId="0" fontId="7" fillId="0" borderId="38" xfId="0" applyNumberFormat="1" applyFont="1" applyFill="1" applyBorder="1" applyAlignment="1" applyProtection="1">
      <alignment vertical="center" wrapText="1"/>
      <protection locked="0"/>
    </xf>
    <xf numFmtId="164" fontId="7" fillId="0" borderId="39" xfId="0" applyNumberFormat="1" applyFont="1" applyFill="1" applyBorder="1" applyAlignment="1" applyProtection="1">
      <alignment horizontal="center" vertical="center"/>
      <protection locked="0"/>
    </xf>
    <xf numFmtId="3" fontId="7" fillId="0" borderId="40" xfId="0" applyNumberFormat="1" applyFont="1" applyFill="1" applyBorder="1" applyAlignment="1" applyProtection="1">
      <alignment horizontal="right" vertical="center"/>
      <protection locked="0"/>
    </xf>
    <xf numFmtId="3" fontId="7" fillId="0" borderId="41" xfId="0" applyNumberFormat="1" applyFont="1" applyFill="1" applyBorder="1" applyAlignment="1" applyProtection="1">
      <alignment horizontal="right" vertical="center"/>
      <protection locked="0"/>
    </xf>
    <xf numFmtId="3" fontId="7" fillId="0" borderId="42" xfId="0" applyNumberFormat="1" applyFont="1" applyFill="1" applyBorder="1" applyAlignment="1" applyProtection="1">
      <alignment horizontal="right" vertical="center"/>
      <protection locked="0"/>
    </xf>
    <xf numFmtId="164" fontId="12" fillId="0" borderId="9" xfId="0" applyNumberFormat="1" applyFont="1" applyFill="1" applyBorder="1" applyAlignment="1" applyProtection="1">
      <alignment horizontal="center" vertical="center"/>
      <protection locked="0"/>
    </xf>
    <xf numFmtId="3" fontId="12" fillId="0" borderId="32" xfId="0" applyNumberFormat="1" applyFont="1" applyFill="1" applyBorder="1" applyAlignment="1" applyProtection="1">
      <alignment horizontal="right" vertical="center"/>
      <protection locked="0"/>
    </xf>
    <xf numFmtId="3" fontId="12" fillId="0" borderId="33" xfId="0" applyNumberFormat="1" applyFont="1" applyFill="1" applyBorder="1" applyAlignment="1" applyProtection="1">
      <alignment horizontal="right" vertical="center"/>
      <protection locked="0"/>
    </xf>
    <xf numFmtId="3" fontId="12" fillId="0" borderId="34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3" fontId="12" fillId="0" borderId="34" xfId="0" applyNumberFormat="1" applyFont="1" applyFill="1" applyBorder="1" applyAlignment="1" applyProtection="1">
      <alignment horizontal="right" vertical="center"/>
      <protection locked="0"/>
    </xf>
    <xf numFmtId="0" fontId="7" fillId="0" borderId="26" xfId="0" applyNumberFormat="1" applyFont="1" applyFill="1" applyBorder="1" applyAlignment="1" applyProtection="1">
      <alignment horizontal="centerContinuous" vertical="center"/>
      <protection locked="0"/>
    </xf>
    <xf numFmtId="0" fontId="7" fillId="0" borderId="27" xfId="0" applyNumberFormat="1" applyFont="1" applyFill="1" applyBorder="1" applyAlignment="1" applyProtection="1">
      <alignment vertical="center" wrapText="1"/>
      <protection locked="0"/>
    </xf>
    <xf numFmtId="164" fontId="11" fillId="0" borderId="27" xfId="0" applyNumberFormat="1" applyFont="1" applyFill="1" applyBorder="1" applyAlignment="1" applyProtection="1">
      <alignment horizontal="center" vertical="center"/>
      <protection locked="0"/>
    </xf>
    <xf numFmtId="3" fontId="11" fillId="0" borderId="11" xfId="0" applyNumberFormat="1" applyFont="1" applyFill="1" applyBorder="1" applyAlignment="1" applyProtection="1">
      <alignment horizontal="right" vertical="center"/>
      <protection locked="0"/>
    </xf>
    <xf numFmtId="3" fontId="11" fillId="0" borderId="28" xfId="0" applyNumberFormat="1" applyFont="1" applyFill="1" applyBorder="1" applyAlignment="1" applyProtection="1">
      <alignment horizontal="right" vertical="center"/>
      <protection locked="0"/>
    </xf>
    <xf numFmtId="3" fontId="11" fillId="0" borderId="29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2" fillId="0" borderId="26" xfId="0" applyNumberFormat="1" applyFont="1" applyFill="1" applyBorder="1" applyAlignment="1" applyProtection="1">
      <alignment horizontal="centerContinuous" vertical="center"/>
      <protection locked="0"/>
    </xf>
    <xf numFmtId="0" fontId="12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43" xfId="0" applyNumberFormat="1" applyFont="1" applyFill="1" applyBorder="1" applyAlignment="1" applyProtection="1">
      <alignment horizontal="centerContinuous" vertical="center"/>
      <protection locked="0"/>
    </xf>
    <xf numFmtId="0" fontId="7" fillId="0" borderId="35" xfId="0" applyNumberFormat="1" applyFont="1" applyFill="1" applyBorder="1" applyAlignment="1" applyProtection="1">
      <alignment vertical="center" wrapText="1"/>
      <protection locked="0"/>
    </xf>
    <xf numFmtId="164" fontId="7" fillId="0" borderId="44" xfId="0" applyNumberFormat="1" applyFont="1" applyFill="1" applyBorder="1" applyAlignment="1" applyProtection="1">
      <alignment horizontal="center" vertical="center"/>
      <protection locked="0"/>
    </xf>
    <xf numFmtId="3" fontId="7" fillId="0" borderId="45" xfId="0" applyNumberFormat="1" applyFont="1" applyFill="1" applyBorder="1" applyAlignment="1" applyProtection="1">
      <alignment horizontal="right" vertical="center"/>
      <protection locked="0"/>
    </xf>
    <xf numFmtId="3" fontId="7" fillId="0" borderId="36" xfId="0" applyNumberFormat="1" applyFont="1" applyFill="1" applyBorder="1" applyAlignment="1" applyProtection="1">
      <alignment horizontal="right" vertical="center"/>
      <protection locked="0"/>
    </xf>
    <xf numFmtId="3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37" xfId="0" applyNumberFormat="1" applyFont="1" applyFill="1" applyBorder="1" applyAlignment="1" applyProtection="1">
      <alignment horizontal="centerContinuous" vertical="center"/>
      <protection locked="0"/>
    </xf>
    <xf numFmtId="0" fontId="7" fillId="0" borderId="38" xfId="0" applyNumberFormat="1" applyFont="1" applyFill="1" applyBorder="1" applyAlignment="1" applyProtection="1">
      <alignment vertical="center" wrapText="1"/>
      <protection locked="0"/>
    </xf>
    <xf numFmtId="164" fontId="7" fillId="0" borderId="39" xfId="0" applyNumberFormat="1" applyFont="1" applyFill="1" applyBorder="1" applyAlignment="1" applyProtection="1">
      <alignment horizontal="center" vertical="center"/>
      <protection locked="0"/>
    </xf>
    <xf numFmtId="3" fontId="7" fillId="0" borderId="40" xfId="0" applyNumberFormat="1" applyFont="1" applyFill="1" applyBorder="1" applyAlignment="1" applyProtection="1">
      <alignment horizontal="right" vertical="center"/>
      <protection locked="0"/>
    </xf>
    <xf numFmtId="164" fontId="12" fillId="0" borderId="27" xfId="0" applyNumberFormat="1" applyFont="1" applyFill="1" applyBorder="1" applyAlignment="1" applyProtection="1">
      <alignment horizontal="center" vertical="center"/>
      <protection locked="0"/>
    </xf>
    <xf numFmtId="3" fontId="12" fillId="0" borderId="11" xfId="0" applyNumberFormat="1" applyFont="1" applyFill="1" applyBorder="1" applyAlignment="1" applyProtection="1">
      <alignment horizontal="right" vertical="center"/>
      <protection locked="0"/>
    </xf>
    <xf numFmtId="3" fontId="12" fillId="0" borderId="28" xfId="0" applyNumberFormat="1" applyFont="1" applyFill="1" applyBorder="1" applyAlignment="1" applyProtection="1">
      <alignment horizontal="right" vertical="center"/>
      <protection locked="0"/>
    </xf>
    <xf numFmtId="3" fontId="12" fillId="0" borderId="29" xfId="0" applyNumberFormat="1" applyFont="1" applyFill="1" applyBorder="1" applyAlignment="1" applyProtection="1">
      <alignment horizontal="right" vertical="center"/>
      <protection locked="0"/>
    </xf>
    <xf numFmtId="0" fontId="7" fillId="0" borderId="47" xfId="0" applyNumberFormat="1" applyFont="1" applyFill="1" applyBorder="1" applyAlignment="1" applyProtection="1">
      <alignment horizontal="centerContinuous" vertical="center"/>
      <protection locked="0"/>
    </xf>
    <xf numFmtId="0" fontId="7" fillId="0" borderId="48" xfId="0" applyNumberFormat="1" applyFont="1" applyFill="1" applyBorder="1" applyAlignment="1" applyProtection="1">
      <alignment vertical="center" wrapText="1"/>
      <protection locked="0"/>
    </xf>
    <xf numFmtId="164" fontId="7" fillId="0" borderId="49" xfId="0" applyNumberFormat="1" applyFont="1" applyFill="1" applyBorder="1" applyAlignment="1" applyProtection="1">
      <alignment horizontal="center" vertical="center"/>
      <protection locked="0"/>
    </xf>
    <xf numFmtId="3" fontId="7" fillId="0" borderId="50" xfId="0" applyNumberFormat="1" applyFont="1" applyFill="1" applyBorder="1" applyAlignment="1" applyProtection="1">
      <alignment horizontal="right" vertical="center"/>
      <protection locked="0"/>
    </xf>
    <xf numFmtId="3" fontId="7" fillId="0" borderId="51" xfId="0" applyNumberFormat="1" applyFont="1" applyFill="1" applyBorder="1" applyAlignment="1" applyProtection="1">
      <alignment horizontal="right" vertical="center"/>
      <protection locked="0"/>
    </xf>
    <xf numFmtId="3" fontId="7" fillId="0" borderId="52" xfId="0" applyNumberFormat="1" applyFont="1" applyFill="1" applyBorder="1" applyAlignment="1" applyProtection="1">
      <alignment horizontal="right" vertical="center"/>
      <protection locked="0"/>
    </xf>
    <xf numFmtId="1" fontId="12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0" xfId="20" applyNumberFormat="1" applyFont="1" applyFill="1" applyBorder="1" applyAlignment="1" applyProtection="1">
      <alignment vertical="center" wrapText="1"/>
      <protection locked="0"/>
    </xf>
    <xf numFmtId="0" fontId="12" fillId="0" borderId="53" xfId="0" applyNumberFormat="1" applyFont="1" applyFill="1" applyBorder="1" applyAlignment="1" applyProtection="1">
      <alignment horizontal="centerContinuous" vertical="center"/>
      <protection locked="0"/>
    </xf>
    <xf numFmtId="0" fontId="12" fillId="0" borderId="7" xfId="0" applyNumberFormat="1" applyFont="1" applyFill="1" applyBorder="1" applyAlignment="1" applyProtection="1">
      <alignment horizontal="centerContinuous" vertical="center"/>
      <protection locked="0"/>
    </xf>
    <xf numFmtId="0" fontId="7" fillId="0" borderId="10" xfId="0" applyNumberFormat="1" applyFont="1" applyFill="1" applyBorder="1" applyAlignment="1" applyProtection="1">
      <alignment vertical="center" wrapText="1"/>
      <protection locked="0"/>
    </xf>
    <xf numFmtId="164" fontId="7" fillId="0" borderId="27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horizontal="right" vertical="center"/>
      <protection locked="0"/>
    </xf>
    <xf numFmtId="3" fontId="7" fillId="0" borderId="28" xfId="0" applyNumberFormat="1" applyFont="1" applyFill="1" applyBorder="1" applyAlignment="1" applyProtection="1">
      <alignment horizontal="right" vertical="center"/>
      <protection locked="0"/>
    </xf>
    <xf numFmtId="3" fontId="7" fillId="0" borderId="54" xfId="0" applyNumberFormat="1" applyFont="1" applyFill="1" applyBorder="1" applyAlignment="1" applyProtection="1">
      <alignment horizontal="right" vertical="center"/>
      <protection locked="0"/>
    </xf>
    <xf numFmtId="0" fontId="12" fillId="0" borderId="9" xfId="0" applyNumberFormat="1" applyFont="1" applyFill="1" applyBorder="1" applyAlignment="1" applyProtection="1">
      <alignment vertical="center" wrapText="1"/>
      <protection locked="0"/>
    </xf>
    <xf numFmtId="164" fontId="12" fillId="0" borderId="55" xfId="0" applyNumberFormat="1" applyFont="1" applyFill="1" applyBorder="1" applyAlignment="1" applyProtection="1">
      <alignment horizontal="center" vertical="center"/>
      <protection locked="0"/>
    </xf>
    <xf numFmtId="164" fontId="12" fillId="0" borderId="8" xfId="0" applyNumberFormat="1" applyFont="1" applyFill="1" applyBorder="1" applyAlignment="1" applyProtection="1">
      <alignment horizontal="center" vertical="center"/>
      <protection locked="0"/>
    </xf>
    <xf numFmtId="164" fontId="17" fillId="0" borderId="8" xfId="0" applyNumberFormat="1" applyFont="1" applyFill="1" applyBorder="1" applyAlignment="1" applyProtection="1">
      <alignment horizontal="center" vertical="center"/>
      <protection locked="0"/>
    </xf>
    <xf numFmtId="164" fontId="17" fillId="0" borderId="9" xfId="0" applyNumberFormat="1" applyFont="1" applyFill="1" applyBorder="1" applyAlignment="1" applyProtection="1">
      <alignment horizontal="center" vertical="center"/>
      <protection locked="0"/>
    </xf>
    <xf numFmtId="3" fontId="17" fillId="0" borderId="32" xfId="0" applyNumberFormat="1" applyFont="1" applyFill="1" applyBorder="1" applyAlignment="1" applyProtection="1">
      <alignment horizontal="right" vertical="center"/>
      <protection locked="0"/>
    </xf>
    <xf numFmtId="3" fontId="17" fillId="0" borderId="33" xfId="0" applyNumberFormat="1" applyFont="1" applyFill="1" applyBorder="1" applyAlignment="1" applyProtection="1">
      <alignment horizontal="right" vertical="center"/>
      <protection locked="0"/>
    </xf>
    <xf numFmtId="3" fontId="17" fillId="0" borderId="34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164" fontId="12" fillId="0" borderId="9" xfId="0" applyNumberFormat="1" applyFont="1" applyFill="1" applyBorder="1" applyAlignment="1" applyProtection="1">
      <alignment horizontal="center" vertical="center"/>
      <protection locked="0"/>
    </xf>
    <xf numFmtId="3" fontId="12" fillId="0" borderId="32" xfId="0" applyNumberFormat="1" applyFont="1" applyFill="1" applyBorder="1" applyAlignment="1" applyProtection="1">
      <alignment horizontal="right" vertical="center"/>
      <protection locked="0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43" fontId="7" fillId="0" borderId="21" xfId="15" applyFont="1" applyFill="1" applyBorder="1" applyAlignment="1" applyProtection="1">
      <alignment horizontal="left" vertical="center" wrapText="1"/>
      <protection locked="0"/>
    </xf>
    <xf numFmtId="0" fontId="7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right" vertical="center"/>
      <protection locked="0"/>
    </xf>
    <xf numFmtId="3" fontId="4" fillId="0" borderId="24" xfId="0" applyNumberFormat="1" applyFont="1" applyFill="1" applyBorder="1" applyAlignment="1" applyProtection="1">
      <alignment horizontal="right" vertical="center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1" fontId="7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38" xfId="20" applyNumberFormat="1" applyFont="1" applyFill="1" applyBorder="1" applyAlignment="1" applyProtection="1">
      <alignment vertical="center" wrapText="1"/>
      <protection locked="0"/>
    </xf>
    <xf numFmtId="0" fontId="7" fillId="0" borderId="38" xfId="0" applyNumberFormat="1" applyFont="1" applyFill="1" applyBorder="1" applyAlignment="1" applyProtection="1">
      <alignment horizontal="center" vertical="center"/>
      <protection locked="0"/>
    </xf>
    <xf numFmtId="1" fontId="12" fillId="0" borderId="56" xfId="0" applyNumberFormat="1" applyFont="1" applyFill="1" applyBorder="1" applyAlignment="1" applyProtection="1">
      <alignment horizontal="centerContinuous" vertical="center"/>
      <protection locked="0"/>
    </xf>
    <xf numFmtId="0" fontId="7" fillId="0" borderId="55" xfId="0" applyNumberFormat="1" applyFont="1" applyFill="1" applyBorder="1" applyAlignment="1" applyProtection="1">
      <alignment horizontal="center" vertical="center"/>
      <protection locked="0"/>
    </xf>
    <xf numFmtId="3" fontId="12" fillId="0" borderId="12" xfId="0" applyNumberFormat="1" applyFont="1" applyFill="1" applyBorder="1" applyAlignment="1" applyProtection="1">
      <alignment horizontal="right" vertical="center"/>
      <protection locked="0"/>
    </xf>
    <xf numFmtId="3" fontId="12" fillId="0" borderId="13" xfId="0" applyNumberFormat="1" applyFont="1" applyFill="1" applyBorder="1" applyAlignment="1" applyProtection="1">
      <alignment horizontal="right" vertical="center"/>
      <protection locked="0"/>
    </xf>
    <xf numFmtId="1" fontId="7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57" xfId="20" applyNumberFormat="1" applyFont="1" applyFill="1" applyBorder="1" applyAlignment="1" applyProtection="1">
      <alignment vertical="center" wrapText="1"/>
      <protection locked="0"/>
    </xf>
    <xf numFmtId="0" fontId="7" fillId="0" borderId="22" xfId="0" applyNumberFormat="1" applyFont="1" applyFill="1" applyBorder="1" applyAlignment="1" applyProtection="1">
      <alignment horizontal="center" vertical="center"/>
      <protection locked="0"/>
    </xf>
    <xf numFmtId="3" fontId="7" fillId="0" borderId="2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164" fontId="7" fillId="0" borderId="58" xfId="20" applyNumberFormat="1" applyFont="1" applyFill="1" applyBorder="1" applyAlignment="1" applyProtection="1">
      <alignment vertical="center" wrapText="1"/>
      <protection locked="0"/>
    </xf>
    <xf numFmtId="0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1" fontId="12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51" xfId="20" applyNumberFormat="1" applyFont="1" applyFill="1" applyBorder="1" applyAlignment="1" applyProtection="1">
      <alignment vertical="center" wrapText="1"/>
      <protection locked="0"/>
    </xf>
    <xf numFmtId="0" fontId="12" fillId="0" borderId="49" xfId="0" applyNumberFormat="1" applyFont="1" applyFill="1" applyBorder="1" applyAlignment="1" applyProtection="1">
      <alignment horizontal="center" vertical="center"/>
      <protection locked="0"/>
    </xf>
    <xf numFmtId="3" fontId="12" fillId="0" borderId="50" xfId="0" applyNumberFormat="1" applyFont="1" applyFill="1" applyBorder="1" applyAlignment="1" applyProtection="1">
      <alignment horizontal="right" vertical="center"/>
      <protection locked="0"/>
    </xf>
    <xf numFmtId="3" fontId="12" fillId="0" borderId="51" xfId="0" applyNumberFormat="1" applyFont="1" applyFill="1" applyBorder="1" applyAlignment="1" applyProtection="1">
      <alignment horizontal="right" vertical="center"/>
      <protection locked="0"/>
    </xf>
    <xf numFmtId="3" fontId="12" fillId="0" borderId="52" xfId="0" applyNumberFormat="1" applyFont="1" applyFill="1" applyBorder="1" applyAlignment="1" applyProtection="1">
      <alignment horizontal="right" vertical="center"/>
      <protection locked="0"/>
    </xf>
    <xf numFmtId="1" fontId="7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59" xfId="20" applyNumberFormat="1" applyFont="1" applyFill="1" applyBorder="1" applyAlignment="1" applyProtection="1">
      <alignment vertical="center" wrapText="1"/>
      <protection locked="0"/>
    </xf>
    <xf numFmtId="3" fontId="7" fillId="0" borderId="11" xfId="0" applyNumberFormat="1" applyFont="1" applyFill="1" applyBorder="1" applyAlignment="1" applyProtection="1">
      <alignment horizontal="right" vertical="center"/>
      <protection locked="0"/>
    </xf>
    <xf numFmtId="1" fontId="7" fillId="0" borderId="47" xfId="0" applyNumberFormat="1" applyFont="1" applyFill="1" applyBorder="1" applyAlignment="1" applyProtection="1">
      <alignment horizontal="centerContinuous" vertical="center"/>
      <protection locked="0"/>
    </xf>
    <xf numFmtId="0" fontId="7" fillId="0" borderId="49" xfId="0" applyNumberFormat="1" applyFont="1" applyFill="1" applyBorder="1" applyAlignment="1" applyProtection="1">
      <alignment horizontal="center" vertical="center"/>
      <protection locked="0"/>
    </xf>
    <xf numFmtId="3" fontId="7" fillId="0" borderId="50" xfId="0" applyNumberFormat="1" applyFont="1" applyFill="1" applyBorder="1" applyAlignment="1" applyProtection="1">
      <alignment horizontal="right" vertical="center"/>
      <protection locked="0"/>
    </xf>
    <xf numFmtId="3" fontId="12" fillId="0" borderId="31" xfId="0" applyNumberFormat="1" applyFont="1" applyFill="1" applyBorder="1" applyAlignment="1" applyProtection="1">
      <alignment horizontal="right" vertical="center"/>
      <protection locked="0"/>
    </xf>
    <xf numFmtId="3" fontId="12" fillId="0" borderId="13" xfId="0" applyNumberFormat="1" applyFont="1" applyFill="1" applyBorder="1" applyAlignment="1" applyProtection="1">
      <alignment horizontal="right" vertical="center"/>
      <protection locked="0"/>
    </xf>
    <xf numFmtId="164" fontId="12" fillId="0" borderId="33" xfId="20" applyNumberFormat="1" applyFont="1" applyFill="1" applyBorder="1" applyAlignment="1" applyProtection="1">
      <alignment vertical="center" wrapText="1"/>
      <protection locked="0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57" xfId="0" applyNumberFormat="1" applyFont="1" applyFill="1" applyBorder="1" applyAlignment="1" applyProtection="1">
      <alignment vertical="center" wrapText="1"/>
      <protection locked="0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7" fillId="0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58" xfId="0" applyNumberFormat="1" applyFont="1" applyFill="1" applyBorder="1" applyAlignment="1" applyProtection="1">
      <alignment vertical="center" wrapText="1"/>
      <protection locked="0"/>
    </xf>
    <xf numFmtId="0" fontId="12" fillId="0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 wrapText="1"/>
      <protection locked="0"/>
    </xf>
    <xf numFmtId="164" fontId="12" fillId="0" borderId="8" xfId="20" applyNumberFormat="1" applyFont="1" applyFill="1" applyBorder="1" applyAlignment="1" applyProtection="1">
      <alignment vertical="center" wrapText="1"/>
      <protection locked="0"/>
    </xf>
    <xf numFmtId="0" fontId="7" fillId="0" borderId="57" xfId="0" applyNumberFormat="1" applyFont="1" applyFill="1" applyBorder="1" applyAlignment="1" applyProtection="1">
      <alignment vertical="center" wrapText="1"/>
      <protection locked="0"/>
    </xf>
    <xf numFmtId="3" fontId="7" fillId="0" borderId="22" xfId="0" applyNumberFormat="1" applyFont="1" applyFill="1" applyBorder="1" applyAlignment="1" applyProtection="1">
      <alignment vertical="center"/>
      <protection locked="0"/>
    </xf>
    <xf numFmtId="3" fontId="7" fillId="0" borderId="9" xfId="0" applyNumberFormat="1" applyFont="1" applyFill="1" applyBorder="1" applyAlignment="1" applyProtection="1">
      <alignment vertical="center"/>
      <protection locked="0"/>
    </xf>
    <xf numFmtId="3" fontId="7" fillId="0" borderId="27" xfId="0" applyNumberFormat="1" applyFont="1" applyFill="1" applyBorder="1" applyAlignment="1" applyProtection="1">
      <alignment vertical="center"/>
      <protection locked="0"/>
    </xf>
    <xf numFmtId="3" fontId="12" fillId="0" borderId="9" xfId="0" applyNumberFormat="1" applyFont="1" applyFill="1" applyBorder="1" applyAlignment="1" applyProtection="1">
      <alignment vertical="center"/>
      <protection locked="0"/>
    </xf>
    <xf numFmtId="1" fontId="17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0" xfId="20" applyNumberFormat="1" applyFont="1" applyFill="1" applyBorder="1" applyAlignment="1" applyProtection="1">
      <alignment vertical="center" wrapText="1"/>
      <protection locked="0"/>
    </xf>
    <xf numFmtId="0" fontId="17" fillId="0" borderId="9" xfId="0" applyNumberFormat="1" applyFont="1" applyFill="1" applyBorder="1" applyAlignment="1" applyProtection="1">
      <alignment horizontal="center" vertical="center"/>
      <protection locked="0"/>
    </xf>
    <xf numFmtId="3" fontId="17" fillId="0" borderId="9" xfId="0" applyNumberFormat="1" applyFont="1" applyFill="1" applyBorder="1" applyAlignment="1" applyProtection="1">
      <alignment vertical="center"/>
      <protection locked="0"/>
    </xf>
    <xf numFmtId="3" fontId="12" fillId="0" borderId="50" xfId="0" applyNumberFormat="1" applyFont="1" applyFill="1" applyBorder="1" applyAlignment="1" applyProtection="1">
      <alignment horizontal="right" vertical="center"/>
      <protection locked="0"/>
    </xf>
    <xf numFmtId="3" fontId="12" fillId="0" borderId="51" xfId="0" applyNumberFormat="1" applyFont="1" applyFill="1" applyBorder="1" applyAlignment="1" applyProtection="1">
      <alignment horizontal="right" vertical="center"/>
      <protection locked="0"/>
    </xf>
    <xf numFmtId="3" fontId="12" fillId="0" borderId="52" xfId="0" applyNumberFormat="1" applyFont="1" applyFill="1" applyBorder="1" applyAlignment="1" applyProtection="1">
      <alignment horizontal="right" vertical="center"/>
      <protection locked="0"/>
    </xf>
    <xf numFmtId="0" fontId="12" fillId="0" borderId="56" xfId="0" applyNumberFormat="1" applyFont="1" applyFill="1" applyBorder="1" applyAlignment="1" applyProtection="1">
      <alignment horizontal="centerContinuous" vertical="center"/>
      <protection locked="0"/>
    </xf>
    <xf numFmtId="0" fontId="12" fillId="0" borderId="55" xfId="0" applyNumberFormat="1" applyFont="1" applyFill="1" applyBorder="1" applyAlignment="1" applyProtection="1">
      <alignment vertical="center" wrapText="1"/>
      <protection locked="0"/>
    </xf>
    <xf numFmtId="3" fontId="7" fillId="0" borderId="33" xfId="0" applyNumberFormat="1" applyFont="1" applyFill="1" applyBorder="1" applyAlignment="1" applyProtection="1">
      <alignment horizontal="right" vertical="center"/>
      <protection locked="0"/>
    </xf>
    <xf numFmtId="3" fontId="7" fillId="0" borderId="34" xfId="0" applyNumberFormat="1" applyFont="1" applyFill="1" applyBorder="1" applyAlignment="1" applyProtection="1">
      <alignment horizontal="right" vertical="center"/>
      <protection locked="0"/>
    </xf>
    <xf numFmtId="3" fontId="12" fillId="0" borderId="49" xfId="0" applyNumberFormat="1" applyFont="1" applyFill="1" applyBorder="1" applyAlignment="1" applyProtection="1">
      <alignment vertical="center"/>
      <protection locked="0"/>
    </xf>
    <xf numFmtId="0" fontId="18" fillId="0" borderId="7" xfId="0" applyNumberFormat="1" applyFont="1" applyFill="1" applyBorder="1" applyAlignment="1" applyProtection="1">
      <alignment horizontal="center" vertical="center"/>
      <protection locked="0"/>
    </xf>
    <xf numFmtId="0" fontId="17" fillId="0" borderId="8" xfId="0" applyNumberFormat="1" applyFont="1" applyFill="1" applyBorder="1" applyAlignment="1" applyProtection="1">
      <alignment vertical="center" wrapText="1"/>
      <protection locked="0"/>
    </xf>
    <xf numFmtId="0" fontId="18" fillId="0" borderId="9" xfId="0" applyNumberFormat="1" applyFont="1" applyFill="1" applyBorder="1" applyAlignment="1" applyProtection="1">
      <alignment horizontal="center" vertical="center"/>
      <protection locked="0"/>
    </xf>
    <xf numFmtId="3" fontId="18" fillId="0" borderId="9" xfId="0" applyNumberFormat="1" applyFont="1" applyFill="1" applyBorder="1" applyAlignment="1" applyProtection="1">
      <alignment vertical="center"/>
      <protection locked="0"/>
    </xf>
    <xf numFmtId="3" fontId="18" fillId="0" borderId="32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164" fontId="7" fillId="0" borderId="60" xfId="20" applyNumberFormat="1" applyFont="1" applyFill="1" applyBorder="1" applyAlignment="1" applyProtection="1">
      <alignment vertical="center" wrapText="1"/>
      <protection locked="0"/>
    </xf>
    <xf numFmtId="164" fontId="12" fillId="0" borderId="60" xfId="20" applyNumberFormat="1" applyFont="1" applyFill="1" applyBorder="1" applyAlignment="1" applyProtection="1">
      <alignment vertical="center" wrapText="1"/>
      <protection locked="0"/>
    </xf>
    <xf numFmtId="0" fontId="7" fillId="0" borderId="60" xfId="0" applyNumberFormat="1" applyFont="1" applyFill="1" applyBorder="1" applyAlignment="1" applyProtection="1">
      <alignment vertical="center" wrapText="1"/>
      <protection locked="0"/>
    </xf>
    <xf numFmtId="164" fontId="7" fillId="0" borderId="9" xfId="0" applyNumberFormat="1" applyFont="1" applyFill="1" applyBorder="1" applyAlignment="1" applyProtection="1">
      <alignment horizontal="center" vertical="center"/>
      <protection locked="0"/>
    </xf>
    <xf numFmtId="3" fontId="7" fillId="0" borderId="32" xfId="0" applyNumberFormat="1" applyFont="1" applyFill="1" applyBorder="1" applyAlignment="1" applyProtection="1">
      <alignment horizontal="right" vertical="center"/>
      <protection locked="0"/>
    </xf>
    <xf numFmtId="3" fontId="7" fillId="0" borderId="33" xfId="0" applyNumberFormat="1" applyFont="1" applyFill="1" applyBorder="1" applyAlignment="1" applyProtection="1">
      <alignment horizontal="right" vertical="center"/>
      <protection locked="0"/>
    </xf>
    <xf numFmtId="3" fontId="7" fillId="0" borderId="34" xfId="0" applyNumberFormat="1" applyFont="1" applyFill="1" applyBorder="1" applyAlignment="1" applyProtection="1">
      <alignment horizontal="right" vertical="center"/>
      <protection locked="0"/>
    </xf>
    <xf numFmtId="1" fontId="15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8" xfId="20" applyNumberFormat="1" applyFont="1" applyFill="1" applyBorder="1" applyAlignment="1" applyProtection="1">
      <alignment vertical="center" wrapText="1"/>
      <protection locked="0"/>
    </xf>
    <xf numFmtId="164" fontId="12" fillId="0" borderId="30" xfId="0" applyNumberFormat="1" applyFont="1" applyFill="1" applyBorder="1" applyAlignment="1" applyProtection="1">
      <alignment horizontal="center" vertical="center"/>
      <protection locked="0"/>
    </xf>
    <xf numFmtId="0" fontId="12" fillId="0" borderId="43" xfId="0" applyNumberFormat="1" applyFont="1" applyFill="1" applyBorder="1" applyAlignment="1" applyProtection="1">
      <alignment horizontal="centerContinuous" vertical="center"/>
      <protection locked="0"/>
    </xf>
    <xf numFmtId="0" fontId="12" fillId="0" borderId="35" xfId="0" applyNumberFormat="1" applyFont="1" applyFill="1" applyBorder="1" applyAlignment="1" applyProtection="1">
      <alignment vertical="center" wrapText="1"/>
      <protection locked="0"/>
    </xf>
    <xf numFmtId="164" fontId="12" fillId="0" borderId="44" xfId="0" applyNumberFormat="1" applyFont="1" applyFill="1" applyBorder="1" applyAlignment="1" applyProtection="1">
      <alignment horizontal="center" vertical="center"/>
      <protection locked="0"/>
    </xf>
    <xf numFmtId="3" fontId="12" fillId="0" borderId="45" xfId="0" applyNumberFormat="1" applyFont="1" applyFill="1" applyBorder="1" applyAlignment="1" applyProtection="1">
      <alignment horizontal="right" vertical="center"/>
      <protection locked="0"/>
    </xf>
    <xf numFmtId="3" fontId="12" fillId="0" borderId="36" xfId="0" applyNumberFormat="1" applyFont="1" applyFill="1" applyBorder="1" applyAlignment="1" applyProtection="1">
      <alignment horizontal="right" vertical="center"/>
      <protection locked="0"/>
    </xf>
    <xf numFmtId="3" fontId="12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44" xfId="0" applyNumberFormat="1" applyFont="1" applyFill="1" applyBorder="1" applyAlignment="1" applyProtection="1">
      <alignment vertical="center" wrapText="1"/>
      <protection locked="0"/>
    </xf>
    <xf numFmtId="0" fontId="7" fillId="0" borderId="39" xfId="0" applyNumberFormat="1" applyFont="1" applyFill="1" applyBorder="1" applyAlignment="1" applyProtection="1">
      <alignment vertical="center" wrapText="1"/>
      <protection locked="0"/>
    </xf>
    <xf numFmtId="0" fontId="7" fillId="0" borderId="61" xfId="0" applyNumberFormat="1" applyFont="1" applyFill="1" applyBorder="1" applyAlignment="1" applyProtection="1">
      <alignment horizontal="centerContinuous" vertical="center"/>
      <protection locked="0"/>
    </xf>
    <xf numFmtId="0" fontId="7" fillId="0" borderId="22" xfId="0" applyNumberFormat="1" applyFont="1" applyFill="1" applyBorder="1" applyAlignment="1" applyProtection="1">
      <alignment vertical="center" wrapText="1"/>
      <protection locked="0"/>
    </xf>
    <xf numFmtId="164" fontId="7" fillId="0" borderId="21" xfId="0" applyNumberFormat="1" applyFont="1" applyFill="1" applyBorder="1" applyAlignment="1" applyProtection="1">
      <alignment horizontal="center" vertical="center"/>
      <protection locked="0"/>
    </xf>
    <xf numFmtId="164" fontId="7" fillId="0" borderId="57" xfId="0" applyNumberFormat="1" applyFont="1" applyFill="1" applyBorder="1" applyAlignment="1" applyProtection="1">
      <alignment horizontal="center" vertical="center"/>
      <protection locked="0"/>
    </xf>
    <xf numFmtId="3" fontId="7" fillId="0" borderId="23" xfId="0" applyNumberFormat="1" applyFont="1" applyFill="1" applyBorder="1" applyAlignment="1" applyProtection="1">
      <alignment vertical="center"/>
      <protection locked="0"/>
    </xf>
    <xf numFmtId="3" fontId="7" fillId="0" borderId="62" xfId="0" applyNumberFormat="1" applyFont="1" applyFill="1" applyBorder="1" applyAlignment="1" applyProtection="1">
      <alignment vertical="center"/>
      <protection locked="0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0" fontId="7" fillId="0" borderId="63" xfId="0" applyNumberFormat="1" applyFont="1" applyFill="1" applyBorder="1" applyAlignment="1" applyProtection="1">
      <alignment horizontal="centerContinuous" vertical="center"/>
      <protection locked="0"/>
    </xf>
    <xf numFmtId="0" fontId="7" fillId="0" borderId="39" xfId="0" applyNumberFormat="1" applyFont="1" applyFill="1" applyBorder="1" applyAlignment="1" applyProtection="1">
      <alignment vertical="center" wrapText="1"/>
      <protection locked="0"/>
    </xf>
    <xf numFmtId="164" fontId="7" fillId="0" borderId="38" xfId="0" applyNumberFormat="1" applyFont="1" applyFill="1" applyBorder="1" applyAlignment="1" applyProtection="1">
      <alignment vertical="center"/>
      <protection locked="0"/>
    </xf>
    <xf numFmtId="164" fontId="7" fillId="0" borderId="58" xfId="0" applyNumberFormat="1" applyFont="1" applyFill="1" applyBorder="1" applyAlignment="1" applyProtection="1">
      <alignment vertical="center"/>
      <protection locked="0"/>
    </xf>
    <xf numFmtId="3" fontId="7" fillId="0" borderId="40" xfId="0" applyNumberFormat="1" applyFont="1" applyFill="1" applyBorder="1" applyAlignment="1" applyProtection="1">
      <alignment vertical="center"/>
      <protection locked="0"/>
    </xf>
    <xf numFmtId="3" fontId="7" fillId="0" borderId="64" xfId="0" applyNumberFormat="1" applyFont="1" applyFill="1" applyBorder="1" applyAlignment="1" applyProtection="1">
      <alignment vertical="center"/>
      <protection locked="0"/>
    </xf>
    <xf numFmtId="3" fontId="7" fillId="0" borderId="42" xfId="0" applyNumberFormat="1" applyFont="1" applyFill="1" applyBorder="1" applyAlignment="1" applyProtection="1">
      <alignment vertical="center"/>
      <protection locked="0"/>
    </xf>
    <xf numFmtId="0" fontId="12" fillId="0" borderId="55" xfId="0" applyNumberFormat="1" applyFont="1" applyFill="1" applyBorder="1" applyAlignment="1" applyProtection="1">
      <alignment vertical="center" wrapText="1"/>
      <protection locked="0"/>
    </xf>
    <xf numFmtId="3" fontId="12" fillId="0" borderId="32" xfId="0" applyNumberFormat="1" applyFont="1" applyFill="1" applyBorder="1" applyAlignment="1" applyProtection="1">
      <alignment vertical="center"/>
      <protection locked="0"/>
    </xf>
    <xf numFmtId="1" fontId="13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8" xfId="20" applyNumberFormat="1" applyFont="1" applyFill="1" applyBorder="1" applyAlignment="1" applyProtection="1">
      <alignment vertical="center" wrapText="1"/>
      <protection locked="0"/>
    </xf>
    <xf numFmtId="164" fontId="17" fillId="0" borderId="0" xfId="0" applyNumberFormat="1" applyFont="1" applyFill="1" applyBorder="1" applyAlignment="1" applyProtection="1">
      <alignment horizontal="center" vertical="center"/>
      <protection locked="0"/>
    </xf>
    <xf numFmtId="3" fontId="17" fillId="0" borderId="65" xfId="0" applyNumberFormat="1" applyFont="1" applyFill="1" applyBorder="1" applyAlignment="1" applyProtection="1">
      <alignment horizontal="right" vertical="center"/>
      <protection locked="0"/>
    </xf>
    <xf numFmtId="164" fontId="12" fillId="0" borderId="0" xfId="0" applyNumberFormat="1" applyFont="1" applyFill="1" applyBorder="1" applyAlignment="1" applyProtection="1">
      <alignment horizontal="center" vertical="center"/>
      <protection locked="0"/>
    </xf>
    <xf numFmtId="3" fontId="12" fillId="0" borderId="65" xfId="0" applyNumberFormat="1" applyFont="1" applyFill="1" applyBorder="1" applyAlignment="1" applyProtection="1">
      <alignment horizontal="right" vertical="center"/>
      <protection locked="0"/>
    </xf>
    <xf numFmtId="0" fontId="12" fillId="0" borderId="53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60" xfId="0" applyNumberFormat="1" applyFont="1" applyFill="1" applyBorder="1" applyAlignment="1" applyProtection="1">
      <alignment horizontal="center" vertical="center"/>
      <protection locked="0"/>
    </xf>
    <xf numFmtId="3" fontId="12" fillId="0" borderId="66" xfId="0" applyNumberFormat="1" applyFont="1" applyFill="1" applyBorder="1" applyAlignment="1" applyProtection="1">
      <alignment horizontal="right" vertical="center"/>
      <protection locked="0"/>
    </xf>
    <xf numFmtId="0" fontId="7" fillId="0" borderId="67" xfId="0" applyNumberFormat="1" applyFont="1" applyFill="1" applyBorder="1" applyAlignment="1" applyProtection="1">
      <alignment horizontal="centerContinuous" vertical="center"/>
      <protection locked="0"/>
    </xf>
    <xf numFmtId="0" fontId="7" fillId="0" borderId="10" xfId="0" applyNumberFormat="1" applyFont="1" applyFill="1" applyBorder="1" applyAlignment="1" applyProtection="1">
      <alignment vertical="center" wrapText="1"/>
      <protection locked="0"/>
    </xf>
    <xf numFmtId="164" fontId="7" fillId="0" borderId="28" xfId="0" applyNumberFormat="1" applyFont="1" applyFill="1" applyBorder="1" applyAlignment="1" applyProtection="1">
      <alignment horizontal="center" vertical="center"/>
      <protection locked="0"/>
    </xf>
    <xf numFmtId="164" fontId="7" fillId="0" borderId="59" xfId="0" applyNumberFormat="1" applyFont="1" applyFill="1" applyBorder="1" applyAlignment="1" applyProtection="1">
      <alignment horizontal="center" vertical="center"/>
      <protection locked="0"/>
    </xf>
    <xf numFmtId="3" fontId="7" fillId="0" borderId="68" xfId="0" applyNumberFormat="1" applyFont="1" applyFill="1" applyBorder="1" applyAlignment="1" applyProtection="1">
      <alignment horizontal="right" vertical="center"/>
      <protection locked="0"/>
    </xf>
    <xf numFmtId="0" fontId="4" fillId="0" borderId="61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" fontId="4" fillId="0" borderId="57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62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9" fillId="0" borderId="61" xfId="0" applyNumberFormat="1" applyFont="1" applyFill="1" applyBorder="1" applyAlignment="1" applyProtection="1">
      <alignment vertical="center"/>
      <protection locked="0"/>
    </xf>
    <xf numFmtId="0" fontId="19" fillId="0" borderId="57" xfId="0" applyNumberFormat="1" applyFont="1" applyFill="1" applyBorder="1" applyAlignment="1" applyProtection="1">
      <alignment vertical="center"/>
      <protection locked="0"/>
    </xf>
    <xf numFmtId="3" fontId="19" fillId="0" borderId="22" xfId="0" applyNumberFormat="1" applyFont="1" applyFill="1" applyBorder="1" applyAlignment="1" applyProtection="1">
      <alignment horizontal="centerContinuous" vertical="center"/>
      <protection locked="0"/>
    </xf>
    <xf numFmtId="3" fontId="19" fillId="0" borderId="57" xfId="0" applyNumberFormat="1" applyFont="1" applyFill="1" applyBorder="1" applyAlignment="1" applyProtection="1">
      <alignment horizontal="centerContinuous" vertical="center"/>
      <protection locked="0"/>
    </xf>
    <xf numFmtId="3" fontId="19" fillId="0" borderId="69" xfId="0" applyNumberFormat="1" applyFont="1" applyFill="1" applyBorder="1" applyAlignment="1" applyProtection="1">
      <alignment horizontal="centerContinuous" vertical="center"/>
      <protection locked="0"/>
    </xf>
    <xf numFmtId="0" fontId="19" fillId="0" borderId="25" xfId="0" applyNumberFormat="1" applyFont="1" applyFill="1" applyBorder="1" applyAlignment="1" applyProtection="1">
      <alignment horizontal="centerContinuous" vertical="center"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2" xfId="0" applyNumberFormat="1" applyFont="1" applyFill="1" applyBorder="1" applyAlignment="1" applyProtection="1">
      <alignment horizontal="center" wrapText="1"/>
      <protection locked="0"/>
    </xf>
    <xf numFmtId="0" fontId="7" fillId="0" borderId="70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8" xfId="0" applyNumberFormat="1" applyFont="1" applyFill="1" applyBorder="1" applyAlignment="1" applyProtection="1">
      <alignment horizontal="center" vertical="top" wrapText="1"/>
      <protection locked="0"/>
    </xf>
    <xf numFmtId="0" fontId="6" fillId="0" borderId="29" xfId="0" applyFont="1" applyBorder="1" applyAlignment="1">
      <alignment horizontal="center" vertical="center"/>
    </xf>
    <xf numFmtId="0" fontId="10" fillId="0" borderId="56" xfId="0" applyNumberFormat="1" applyFont="1" applyFill="1" applyBorder="1" applyAlignment="1" applyProtection="1">
      <alignment horizontal="center" vertical="center"/>
      <protection locked="0"/>
    </xf>
    <xf numFmtId="0" fontId="10" fillId="0" borderId="55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NumberFormat="1" applyFont="1" applyFill="1" applyBorder="1" applyAlignment="1" applyProtection="1">
      <alignment horizontal="center" vertical="center"/>
      <protection locked="0"/>
    </xf>
    <xf numFmtId="3" fontId="7" fillId="0" borderId="62" xfId="0" applyNumberFormat="1" applyFont="1" applyFill="1" applyBorder="1" applyAlignment="1" applyProtection="1">
      <alignment horizontal="right" vertical="center"/>
      <protection locked="0"/>
    </xf>
    <xf numFmtId="0" fontId="7" fillId="0" borderId="38" xfId="0" applyNumberFormat="1" applyFont="1" applyFill="1" applyBorder="1" applyAlignment="1" applyProtection="1">
      <alignment horizontal="center" vertical="center"/>
      <protection locked="0"/>
    </xf>
    <xf numFmtId="3" fontId="7" fillId="0" borderId="64" xfId="0" applyNumberFormat="1" applyFont="1" applyFill="1" applyBorder="1" applyAlignment="1" applyProtection="1">
      <alignment horizontal="right" vertical="center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47" xfId="0" applyNumberFormat="1" applyFont="1" applyFill="1" applyBorder="1" applyAlignment="1" applyProtection="1">
      <alignment horizontal="centerContinuous" vertical="center"/>
      <protection locked="0"/>
    </xf>
    <xf numFmtId="0" fontId="12" fillId="0" borderId="48" xfId="0" applyNumberFormat="1" applyFont="1" applyFill="1" applyBorder="1" applyAlignment="1" applyProtection="1">
      <alignment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1" fontId="7" fillId="0" borderId="67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10" xfId="20" applyNumberFormat="1" applyFont="1" applyFill="1" applyBorder="1" applyAlignment="1" applyProtection="1">
      <alignment vertical="center" wrapText="1"/>
      <protection locked="0"/>
    </xf>
    <xf numFmtId="0" fontId="7" fillId="0" borderId="5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1" fontId="12" fillId="0" borderId="53" xfId="0" applyNumberFormat="1" applyFont="1" applyFill="1" applyBorder="1" applyAlignment="1" applyProtection="1">
      <alignment horizontal="centerContinuous" vertical="center"/>
      <protection locked="0"/>
    </xf>
    <xf numFmtId="3" fontId="7" fillId="0" borderId="66" xfId="0" applyNumberFormat="1" applyFont="1" applyFill="1" applyBorder="1" applyAlignment="1" applyProtection="1">
      <alignment horizontal="right" vertical="center"/>
      <protection locked="0"/>
    </xf>
    <xf numFmtId="1" fontId="7" fillId="0" borderId="63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39" xfId="20" applyNumberFormat="1" applyFont="1" applyFill="1" applyBorder="1" applyAlignment="1" applyProtection="1">
      <alignment vertical="center" wrapText="1"/>
      <protection locked="0"/>
    </xf>
    <xf numFmtId="164" fontId="7" fillId="0" borderId="27" xfId="20" applyNumberFormat="1" applyFont="1" applyFill="1" applyBorder="1" applyAlignment="1" applyProtection="1">
      <alignment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7" fillId="0" borderId="28" xfId="20" applyNumberFormat="1" applyFont="1" applyFill="1" applyBorder="1" applyAlignment="1" applyProtection="1">
      <alignment vertical="center" wrapText="1"/>
      <protection locked="0"/>
    </xf>
    <xf numFmtId="0" fontId="4" fillId="0" borderId="61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0" fontId="17" fillId="0" borderId="61" xfId="0" applyFont="1" applyBorder="1" applyAlignment="1">
      <alignment vertical="center"/>
    </xf>
    <xf numFmtId="0" fontId="17" fillId="0" borderId="57" xfId="0" applyFont="1" applyBorder="1" applyAlignment="1">
      <alignment vertical="center"/>
    </xf>
    <xf numFmtId="0" fontId="17" fillId="0" borderId="25" xfId="0" applyFont="1" applyBorder="1" applyAlignment="1">
      <alignment horizontal="centerContinuous" vertical="center"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0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1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72" xfId="0" applyNumberFormat="1" applyFont="1" applyFill="1" applyBorder="1" applyAlignment="1" applyProtection="1">
      <alignment horizontal="centerContinuous" vertical="center" wrapText="1"/>
      <protection locked="0"/>
    </xf>
    <xf numFmtId="0" fontId="20" fillId="0" borderId="7" xfId="0" applyNumberFormat="1" applyFont="1" applyFill="1" applyBorder="1" applyAlignment="1" applyProtection="1">
      <alignment horizontal="center" vertical="top" wrapText="1"/>
      <protection locked="0"/>
    </xf>
    <xf numFmtId="0" fontId="6" fillId="0" borderId="49" xfId="0" applyNumberFormat="1" applyFont="1" applyFill="1" applyBorder="1" applyAlignment="1" applyProtection="1">
      <alignment horizontal="center" vertical="top" wrapText="1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73" xfId="0" applyNumberFormat="1" applyFont="1" applyFill="1" applyBorder="1" applyAlignment="1" applyProtection="1">
      <alignment horizontal="center" vertical="center"/>
      <protection locked="0"/>
    </xf>
    <xf numFmtId="3" fontId="7" fillId="0" borderId="25" xfId="0" applyNumberFormat="1" applyFont="1" applyFill="1" applyBorder="1" applyAlignment="1" applyProtection="1">
      <alignment horizontal="right" vertical="center"/>
      <protection locked="0"/>
    </xf>
    <xf numFmtId="3" fontId="7" fillId="0" borderId="39" xfId="0" applyNumberFormat="1" applyFont="1" applyFill="1" applyBorder="1" applyAlignment="1" applyProtection="1">
      <alignment vertical="center"/>
      <protection locked="0"/>
    </xf>
    <xf numFmtId="3" fontId="7" fillId="0" borderId="42" xfId="0" applyNumberFormat="1" applyFont="1" applyFill="1" applyBorder="1" applyAlignment="1" applyProtection="1">
      <alignment horizontal="right" vertical="center"/>
      <protection locked="0"/>
    </xf>
    <xf numFmtId="0" fontId="4" fillId="0" borderId="61" xfId="0" applyNumberFormat="1" applyFont="1" applyFill="1" applyBorder="1" applyAlignment="1" applyProtection="1">
      <alignment vertical="center"/>
      <protection locked="0"/>
    </xf>
    <xf numFmtId="0" fontId="4" fillId="0" borderId="57" xfId="0" applyNumberFormat="1" applyFont="1" applyFill="1" applyBorder="1" applyAlignment="1" applyProtection="1">
      <alignment vertical="center"/>
      <protection locked="0"/>
    </xf>
    <xf numFmtId="3" fontId="4" fillId="0" borderId="22" xfId="0" applyNumberFormat="1" applyFont="1" applyFill="1" applyBorder="1" applyAlignment="1" applyProtection="1">
      <alignment vertical="center"/>
      <protection locked="0"/>
    </xf>
    <xf numFmtId="3" fontId="4" fillId="0" borderId="74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9" fillId="0" borderId="75" xfId="0" applyNumberFormat="1" applyFont="1" applyFill="1" applyBorder="1" applyAlignment="1" applyProtection="1">
      <alignment horizontal="centerContinuous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3" fontId="7" fillId="0" borderId="41" xfId="0" applyNumberFormat="1" applyFont="1" applyFill="1" applyBorder="1" applyAlignment="1" applyProtection="1">
      <alignment horizontal="right" vertical="center"/>
      <protection locked="0"/>
    </xf>
    <xf numFmtId="164" fontId="12" fillId="0" borderId="32" xfId="0" applyNumberFormat="1" applyFont="1" applyFill="1" applyBorder="1" applyAlignment="1" applyProtection="1">
      <alignment vertical="center"/>
      <protection locked="0"/>
    </xf>
    <xf numFmtId="164" fontId="7" fillId="0" borderId="32" xfId="0" applyNumberFormat="1" applyFont="1" applyFill="1" applyBorder="1" applyAlignment="1" applyProtection="1">
      <alignment vertical="center"/>
      <protection locked="0"/>
    </xf>
    <xf numFmtId="164" fontId="7" fillId="0" borderId="75" xfId="0" applyNumberFormat="1" applyFont="1" applyFill="1" applyBorder="1" applyAlignment="1" applyProtection="1">
      <alignment vertical="center"/>
      <protection locked="0"/>
    </xf>
    <xf numFmtId="164" fontId="7" fillId="0" borderId="38" xfId="0" applyNumberFormat="1" applyFont="1" applyFill="1" applyBorder="1" applyAlignment="1" applyProtection="1">
      <alignment horizontal="center" vertical="center"/>
      <protection locked="0"/>
    </xf>
    <xf numFmtId="164" fontId="7" fillId="0" borderId="76" xfId="0" applyNumberFormat="1" applyFont="1" applyFill="1" applyBorder="1" applyAlignment="1" applyProtection="1">
      <alignment vertical="center"/>
      <protection locked="0"/>
    </xf>
    <xf numFmtId="164" fontId="7" fillId="0" borderId="8" xfId="0" applyNumberFormat="1" applyFont="1" applyFill="1" applyBorder="1" applyAlignment="1" applyProtection="1">
      <alignment horizontal="center" vertical="center"/>
      <protection locked="0"/>
    </xf>
    <xf numFmtId="164" fontId="7" fillId="0" borderId="77" xfId="0" applyNumberFormat="1" applyFont="1" applyFill="1" applyBorder="1" applyAlignment="1" applyProtection="1">
      <alignment vertical="center"/>
      <protection locked="0"/>
    </xf>
    <xf numFmtId="0" fontId="7" fillId="0" borderId="21" xfId="0" applyNumberFormat="1" applyFont="1" applyFill="1" applyBorder="1" applyAlignment="1" applyProtection="1">
      <alignment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" vertical="center"/>
      <protection locked="0"/>
    </xf>
    <xf numFmtId="164" fontId="7" fillId="0" borderId="41" xfId="0" applyNumberFormat="1" applyFont="1" applyFill="1" applyBorder="1" applyAlignment="1" applyProtection="1">
      <alignment horizontal="center" vertical="center"/>
      <protection locked="0"/>
    </xf>
    <xf numFmtId="0" fontId="12" fillId="0" borderId="78" xfId="0" applyNumberFormat="1" applyFont="1" applyFill="1" applyBorder="1" applyAlignment="1" applyProtection="1">
      <alignment horizontal="centerContinuous" vertical="center"/>
      <protection locked="0"/>
    </xf>
    <xf numFmtId="0" fontId="4" fillId="0" borderId="24" xfId="0" applyNumberFormat="1" applyFont="1" applyFill="1" applyBorder="1" applyAlignment="1" applyProtection="1">
      <alignment vertical="center"/>
      <protection locked="0"/>
    </xf>
    <xf numFmtId="3" fontId="4" fillId="0" borderId="75" xfId="0" applyNumberFormat="1" applyFont="1" applyFill="1" applyBorder="1" applyAlignment="1" applyProtection="1">
      <alignment vertical="center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164" fontId="21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59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right" vertical="center"/>
      <protection locked="0"/>
    </xf>
    <xf numFmtId="3" fontId="7" fillId="0" borderId="39" xfId="0" applyNumberFormat="1" applyFont="1" applyFill="1" applyBorder="1" applyAlignment="1" applyProtection="1">
      <alignment horizontal="right" vertical="center"/>
      <protection locked="0"/>
    </xf>
    <xf numFmtId="3" fontId="12" fillId="0" borderId="30" xfId="0" applyNumberFormat="1" applyFont="1" applyFill="1" applyBorder="1" applyAlignment="1" applyProtection="1">
      <alignment horizontal="right" vertical="center"/>
      <protection locked="0"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57" xfId="0" applyNumberFormat="1" applyFont="1" applyBorder="1" applyAlignment="1">
      <alignment vertical="center"/>
    </xf>
    <xf numFmtId="164" fontId="12" fillId="0" borderId="33" xfId="0" applyNumberFormat="1" applyFont="1" applyFill="1" applyBorder="1" applyAlignment="1" applyProtection="1">
      <alignment horizontal="center" vertical="center"/>
      <protection locked="0"/>
    </xf>
    <xf numFmtId="164" fontId="15" fillId="0" borderId="9" xfId="20" applyNumberFormat="1" applyFont="1" applyFill="1" applyBorder="1" applyAlignment="1" applyProtection="1">
      <alignment vertical="center" wrapText="1"/>
      <protection locked="0"/>
    </xf>
    <xf numFmtId="164" fontId="12" fillId="0" borderId="44" xfId="0" applyNumberFormat="1" applyFont="1" applyFill="1" applyBorder="1" applyAlignment="1" applyProtection="1">
      <alignment horizontal="center" vertical="center"/>
      <protection locked="0"/>
    </xf>
    <xf numFmtId="3" fontId="12" fillId="0" borderId="45" xfId="0" applyNumberFormat="1" applyFont="1" applyFill="1" applyBorder="1" applyAlignment="1" applyProtection="1">
      <alignment horizontal="right" vertical="center"/>
      <protection locked="0"/>
    </xf>
    <xf numFmtId="3" fontId="12" fillId="0" borderId="46" xfId="0" applyNumberFormat="1" applyFont="1" applyFill="1" applyBorder="1" applyAlignment="1" applyProtection="1">
      <alignment horizontal="right" vertical="center"/>
      <protection locked="0"/>
    </xf>
    <xf numFmtId="0" fontId="12" fillId="0" borderId="30" xfId="0" applyNumberFormat="1" applyFont="1" applyFill="1" applyBorder="1" applyAlignment="1" applyProtection="1">
      <alignment vertical="center" wrapText="1"/>
      <protection locked="0"/>
    </xf>
    <xf numFmtId="164" fontId="15" fillId="0" borderId="30" xfId="0" applyNumberFormat="1" applyFont="1" applyFill="1" applyBorder="1" applyAlignment="1" applyProtection="1">
      <alignment horizontal="center" vertical="center"/>
      <protection locked="0"/>
    </xf>
    <xf numFmtId="3" fontId="15" fillId="0" borderId="31" xfId="0" applyNumberFormat="1" applyFont="1" applyFill="1" applyBorder="1" applyAlignment="1" applyProtection="1">
      <alignment horizontal="right" vertical="center"/>
      <protection locked="0"/>
    </xf>
    <xf numFmtId="3" fontId="15" fillId="0" borderId="12" xfId="0" applyNumberFormat="1" applyFont="1" applyFill="1" applyBorder="1" applyAlignment="1" applyProtection="1">
      <alignment horizontal="right" vertical="center"/>
      <protection locked="0"/>
    </xf>
    <xf numFmtId="3" fontId="15" fillId="0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40" xfId="0" applyNumberFormat="1" applyFont="1" applyFill="1" applyBorder="1" applyAlignment="1" applyProtection="1">
      <alignment horizontal="center" vertical="center"/>
      <protection locked="0"/>
    </xf>
    <xf numFmtId="0" fontId="7" fillId="0" borderId="58" xfId="0" applyNumberFormat="1" applyFont="1" applyFill="1" applyBorder="1" applyAlignment="1" applyProtection="1">
      <alignment vertical="center" wrapText="1"/>
      <protection locked="0"/>
    </xf>
    <xf numFmtId="0" fontId="23" fillId="0" borderId="7" xfId="0" applyNumberFormat="1" applyFont="1" applyFill="1" applyBorder="1" applyAlignment="1" applyProtection="1">
      <alignment horizontal="centerContinuous" vertical="center"/>
      <protection locked="0"/>
    </xf>
    <xf numFmtId="0" fontId="23" fillId="0" borderId="9" xfId="0" applyNumberFormat="1" applyFont="1" applyFill="1" applyBorder="1" applyAlignment="1" applyProtection="1">
      <alignment vertical="center" wrapText="1"/>
      <protection locked="0"/>
    </xf>
    <xf numFmtId="164" fontId="23" fillId="0" borderId="8" xfId="0" applyNumberFormat="1" applyFont="1" applyFill="1" applyBorder="1" applyAlignment="1" applyProtection="1">
      <alignment horizontal="center" vertical="center"/>
      <protection locked="0"/>
    </xf>
    <xf numFmtId="164" fontId="23" fillId="0" borderId="9" xfId="0" applyNumberFormat="1" applyFont="1" applyFill="1" applyBorder="1" applyAlignment="1" applyProtection="1">
      <alignment horizontal="center" vertical="center"/>
      <protection locked="0"/>
    </xf>
    <xf numFmtId="3" fontId="23" fillId="0" borderId="32" xfId="0" applyNumberFormat="1" applyFont="1" applyFill="1" applyBorder="1" applyAlignment="1" applyProtection="1">
      <alignment horizontal="right" vertical="center"/>
      <protection locked="0"/>
    </xf>
    <xf numFmtId="3" fontId="23" fillId="0" borderId="33" xfId="0" applyNumberFormat="1" applyFont="1" applyFill="1" applyBorder="1" applyAlignment="1" applyProtection="1">
      <alignment horizontal="right" vertical="center"/>
      <protection locked="0"/>
    </xf>
    <xf numFmtId="3" fontId="23" fillId="0" borderId="34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NumberFormat="1" applyFont="1" applyFill="1" applyBorder="1" applyAlignment="1" applyProtection="1">
      <alignment vertical="center"/>
      <protection locked="0"/>
    </xf>
    <xf numFmtId="0" fontId="4" fillId="0" borderId="70" xfId="0" applyNumberFormat="1" applyFont="1" applyFill="1" applyBorder="1" applyAlignment="1" applyProtection="1">
      <alignment horizontal="centerContinuous" vertical="center" wrapText="1"/>
      <protection locked="0"/>
    </xf>
    <xf numFmtId="3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0" borderId="59" xfId="0" applyNumberFormat="1" applyFont="1" applyFill="1" applyBorder="1" applyAlignment="1" applyProtection="1">
      <alignment horizontal="left" vertical="center"/>
      <protection locked="0"/>
    </xf>
    <xf numFmtId="0" fontId="7" fillId="0" borderId="26" xfId="0" applyNumberFormat="1" applyFont="1" applyFill="1" applyBorder="1" applyAlignment="1" applyProtection="1">
      <alignment horizontal="centerContinuous" vertical="center"/>
      <protection locked="0"/>
    </xf>
    <xf numFmtId="0" fontId="12" fillId="0" borderId="79" xfId="0" applyNumberFormat="1" applyFont="1" applyFill="1" applyBorder="1" applyAlignment="1" applyProtection="1">
      <alignment horizontal="centerContinuous" vertical="center"/>
      <protection locked="0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164" fontId="12" fillId="0" borderId="12" xfId="20" applyNumberFormat="1" applyFont="1" applyFill="1" applyBorder="1" applyAlignment="1" applyProtection="1">
      <alignment vertical="center" wrapText="1"/>
      <protection locked="0"/>
    </xf>
    <xf numFmtId="0" fontId="7" fillId="0" borderId="80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81" xfId="0" applyFont="1" applyBorder="1" applyAlignment="1">
      <alignment horizontal="center" vertical="center"/>
    </xf>
    <xf numFmtId="0" fontId="10" fillId="0" borderId="82" xfId="0" applyNumberFormat="1" applyFont="1" applyFill="1" applyBorder="1" applyAlignment="1" applyProtection="1">
      <alignment horizontal="center" vertical="center"/>
      <protection locked="0"/>
    </xf>
    <xf numFmtId="3" fontId="4" fillId="0" borderId="69" xfId="0" applyNumberFormat="1" applyFont="1" applyFill="1" applyBorder="1" applyAlignment="1" applyProtection="1">
      <alignment horizontal="right" vertical="center"/>
      <protection locked="0"/>
    </xf>
    <xf numFmtId="3" fontId="7" fillId="0" borderId="83" xfId="0" applyNumberFormat="1" applyFont="1" applyFill="1" applyBorder="1" applyAlignment="1" applyProtection="1">
      <alignment horizontal="right" vertical="center"/>
      <protection locked="0"/>
    </xf>
    <xf numFmtId="3" fontId="12" fillId="0" borderId="81" xfId="0" applyNumberFormat="1" applyFont="1" applyFill="1" applyBorder="1" applyAlignment="1" applyProtection="1">
      <alignment horizontal="right" vertical="center"/>
      <protection locked="0"/>
    </xf>
    <xf numFmtId="3" fontId="12" fillId="0" borderId="84" xfId="0" applyNumberFormat="1" applyFont="1" applyFill="1" applyBorder="1" applyAlignment="1" applyProtection="1">
      <alignment horizontal="right" vertical="center"/>
      <protection locked="0"/>
    </xf>
    <xf numFmtId="3" fontId="4" fillId="0" borderId="69" xfId="0" applyNumberFormat="1" applyFont="1" applyBorder="1" applyAlignment="1">
      <alignment vertical="center"/>
    </xf>
    <xf numFmtId="0" fontId="7" fillId="0" borderId="85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55" xfId="0" applyFont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3" fontId="7" fillId="0" borderId="38" xfId="0" applyNumberFormat="1" applyFont="1" applyFill="1" applyBorder="1" applyAlignment="1" applyProtection="1">
      <alignment horizontal="right" vertical="center"/>
      <protection locked="0"/>
    </xf>
    <xf numFmtId="3" fontId="12" fillId="0" borderId="55" xfId="0" applyNumberFormat="1" applyFont="1" applyFill="1" applyBorder="1" applyAlignment="1" applyProtection="1">
      <alignment horizontal="right" vertical="center"/>
      <protection locked="0"/>
    </xf>
    <xf numFmtId="3" fontId="12" fillId="0" borderId="8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Border="1" applyAlignment="1">
      <alignment vertical="center"/>
    </xf>
    <xf numFmtId="0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59" xfId="0" applyNumberFormat="1" applyFont="1" applyFill="1" applyBorder="1" applyAlignment="1" applyProtection="1">
      <alignment vertical="center" wrapText="1"/>
      <protection locked="0"/>
    </xf>
    <xf numFmtId="0" fontId="7" fillId="0" borderId="7" xfId="0" applyNumberFormat="1" applyFont="1" applyFill="1" applyBorder="1" applyAlignment="1" applyProtection="1">
      <alignment horizontal="centerContinuous" vertical="center"/>
      <protection locked="0"/>
    </xf>
    <xf numFmtId="0" fontId="7" fillId="0" borderId="8" xfId="0" applyNumberFormat="1" applyFont="1" applyFill="1" applyBorder="1" applyAlignment="1" applyProtection="1">
      <alignment vertical="center" wrapText="1"/>
      <protection locked="0"/>
    </xf>
    <xf numFmtId="164" fontId="7" fillId="0" borderId="60" xfId="0" applyNumberFormat="1" applyFont="1" applyFill="1" applyBorder="1" applyAlignment="1" applyProtection="1">
      <alignment horizontal="center" vertical="center"/>
      <protection locked="0"/>
    </xf>
    <xf numFmtId="0" fontId="7" fillId="0" borderId="57" xfId="0" applyNumberFormat="1" applyFont="1" applyFill="1" applyBorder="1" applyAlignment="1" applyProtection="1">
      <alignment vertical="center" wrapText="1"/>
      <protection locked="0"/>
    </xf>
    <xf numFmtId="164" fontId="7" fillId="0" borderId="58" xfId="0" applyNumberFormat="1" applyFont="1" applyFill="1" applyBorder="1" applyAlignment="1" applyProtection="1">
      <alignment horizontal="center" vertical="center"/>
      <protection locked="0"/>
    </xf>
    <xf numFmtId="0" fontId="7" fillId="0" borderId="78" xfId="0" applyNumberFormat="1" applyFont="1" applyFill="1" applyBorder="1" applyAlignment="1" applyProtection="1">
      <alignment horizontal="centerContinuous" vertical="center"/>
      <protection locked="0"/>
    </xf>
    <xf numFmtId="0" fontId="7" fillId="0" borderId="48" xfId="0" applyNumberFormat="1" applyFont="1" applyFill="1" applyBorder="1" applyAlignment="1" applyProtection="1">
      <alignment vertical="center" wrapText="1"/>
      <protection locked="0"/>
    </xf>
    <xf numFmtId="164" fontId="12" fillId="0" borderId="36" xfId="0" applyNumberFormat="1" applyFont="1" applyFill="1" applyBorder="1" applyAlignment="1" applyProtection="1">
      <alignment horizontal="center" vertical="center"/>
      <protection locked="0"/>
    </xf>
    <xf numFmtId="164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22" fillId="0" borderId="53" xfId="0" applyNumberFormat="1" applyFont="1" applyFill="1" applyBorder="1" applyAlignment="1" applyProtection="1">
      <alignment horizontal="centerContinuous" vertical="center"/>
      <protection locked="0"/>
    </xf>
    <xf numFmtId="0" fontId="22" fillId="0" borderId="8" xfId="0" applyNumberFormat="1" applyFont="1" applyFill="1" applyBorder="1" applyAlignment="1" applyProtection="1">
      <alignment vertical="center" wrapText="1"/>
      <protection locked="0"/>
    </xf>
    <xf numFmtId="164" fontId="22" fillId="0" borderId="0" xfId="0" applyNumberFormat="1" applyFont="1" applyFill="1" applyBorder="1" applyAlignment="1" applyProtection="1">
      <alignment horizontal="center" vertical="center"/>
      <protection locked="0"/>
    </xf>
    <xf numFmtId="3" fontId="22" fillId="0" borderId="34" xfId="0" applyNumberFormat="1" applyFont="1" applyFill="1" applyBorder="1" applyAlignment="1" applyProtection="1">
      <alignment horizontal="right" vertical="center"/>
      <protection locked="0"/>
    </xf>
    <xf numFmtId="0" fontId="4" fillId="0" borderId="86" xfId="0" applyNumberFormat="1" applyFont="1" applyFill="1" applyBorder="1" applyAlignment="1" applyProtection="1">
      <alignment horizontal="centerContinuous" vertical="center" wrapText="1"/>
      <protection locked="0"/>
    </xf>
    <xf numFmtId="3" fontId="7" fillId="0" borderId="21" xfId="0" applyNumberFormat="1" applyFont="1" applyFill="1" applyBorder="1" applyAlignment="1" applyProtection="1">
      <alignment horizontal="right" vertical="center"/>
      <protection locked="0"/>
    </xf>
    <xf numFmtId="3" fontId="7" fillId="0" borderId="38" xfId="0" applyNumberFormat="1" applyFont="1" applyFill="1" applyBorder="1" applyAlignment="1" applyProtection="1">
      <alignment horizontal="right" vertical="center"/>
      <protection locked="0"/>
    </xf>
    <xf numFmtId="3" fontId="12" fillId="0" borderId="8" xfId="0" applyNumberFormat="1" applyFont="1" applyFill="1" applyBorder="1" applyAlignment="1" applyProtection="1">
      <alignment horizontal="right" vertical="center"/>
      <protection locked="0"/>
    </xf>
    <xf numFmtId="3" fontId="17" fillId="0" borderId="8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0" fontId="7" fillId="0" borderId="33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NumberFormat="1" applyFont="1" applyFill="1" applyBorder="1" applyAlignment="1" applyProtection="1">
      <alignment horizontal="center" vertical="center"/>
      <protection locked="0"/>
    </xf>
    <xf numFmtId="3" fontId="12" fillId="0" borderId="57" xfId="0" applyNumberFormat="1" applyFont="1" applyFill="1" applyBorder="1" applyAlignment="1" applyProtection="1">
      <alignment horizontal="right" vertical="center"/>
      <protection locked="0"/>
    </xf>
    <xf numFmtId="0" fontId="7" fillId="0" borderId="41" xfId="0" applyNumberFormat="1" applyFont="1" applyFill="1" applyBorder="1" applyAlignment="1" applyProtection="1">
      <alignment horizontal="center" vertical="center"/>
      <protection locked="0"/>
    </xf>
    <xf numFmtId="3" fontId="12" fillId="0" borderId="58" xfId="0" applyNumberFormat="1" applyFont="1" applyFill="1" applyBorder="1" applyAlignment="1" applyProtection="1">
      <alignment horizontal="right" vertical="center"/>
      <protection locked="0"/>
    </xf>
    <xf numFmtId="3" fontId="7" fillId="0" borderId="57" xfId="0" applyNumberFormat="1" applyFont="1" applyFill="1" applyBorder="1" applyAlignment="1" applyProtection="1">
      <alignment horizontal="right" vertical="center"/>
      <protection locked="0"/>
    </xf>
    <xf numFmtId="3" fontId="7" fillId="0" borderId="69" xfId="0" applyNumberFormat="1" applyFont="1" applyFill="1" applyBorder="1" applyAlignment="1" applyProtection="1">
      <alignment horizontal="right" vertical="center"/>
      <protection locked="0"/>
    </xf>
    <xf numFmtId="0" fontId="4" fillId="0" borderId="87" xfId="0" applyNumberFormat="1" applyFont="1" applyFill="1" applyBorder="1" applyAlignment="1" applyProtection="1">
      <alignment horizontal="centerContinuous" vertical="center" wrapText="1"/>
      <protection locked="0"/>
    </xf>
    <xf numFmtId="3" fontId="10" fillId="0" borderId="54" xfId="0" applyNumberFormat="1" applyFont="1" applyFill="1" applyBorder="1" applyAlignment="1" applyProtection="1">
      <alignment horizontal="center" vertical="center"/>
      <protection locked="0"/>
    </xf>
    <xf numFmtId="3" fontId="4" fillId="0" borderId="74" xfId="0" applyNumberFormat="1" applyFont="1" applyFill="1" applyBorder="1" applyAlignment="1" applyProtection="1">
      <alignment horizontal="right" vertical="center"/>
      <protection locked="0"/>
    </xf>
    <xf numFmtId="3" fontId="7" fillId="0" borderId="88" xfId="0" applyNumberFormat="1" applyFont="1" applyFill="1" applyBorder="1" applyAlignment="1" applyProtection="1">
      <alignment horizontal="right" vertical="center"/>
      <protection locked="0"/>
    </xf>
    <xf numFmtId="3" fontId="12" fillId="0" borderId="73" xfId="0" applyNumberFormat="1" applyFont="1" applyFill="1" applyBorder="1" applyAlignment="1" applyProtection="1">
      <alignment horizontal="right" vertical="center"/>
      <protection locked="0"/>
    </xf>
    <xf numFmtId="3" fontId="12" fillId="0" borderId="89" xfId="0" applyNumberFormat="1" applyFont="1" applyFill="1" applyBorder="1" applyAlignment="1" applyProtection="1">
      <alignment horizontal="right" vertical="center"/>
      <protection locked="0"/>
    </xf>
    <xf numFmtId="3" fontId="7" fillId="0" borderId="74" xfId="0" applyNumberFormat="1" applyFont="1" applyFill="1" applyBorder="1" applyAlignment="1" applyProtection="1">
      <alignment horizontal="right" vertical="center"/>
      <protection locked="0"/>
    </xf>
    <xf numFmtId="3" fontId="4" fillId="0" borderId="74" xfId="0" applyNumberFormat="1" applyFont="1" applyBorder="1" applyAlignment="1">
      <alignment vertical="center"/>
    </xf>
    <xf numFmtId="0" fontId="17" fillId="0" borderId="61" xfId="0" applyFont="1" applyBorder="1" applyAlignment="1">
      <alignment/>
    </xf>
    <xf numFmtId="0" fontId="17" fillId="0" borderId="57" xfId="0" applyFont="1" applyBorder="1" applyAlignment="1">
      <alignment/>
    </xf>
    <xf numFmtId="3" fontId="17" fillId="0" borderId="69" xfId="0" applyNumberFormat="1" applyFont="1" applyBorder="1" applyAlignment="1">
      <alignment horizontal="centerContinuous"/>
    </xf>
    <xf numFmtId="0" fontId="17" fillId="0" borderId="25" xfId="0" applyFont="1" applyBorder="1" applyAlignment="1">
      <alignment horizontal="centerContinuous"/>
    </xf>
    <xf numFmtId="0" fontId="7" fillId="0" borderId="61" xfId="0" applyNumberFormat="1" applyFont="1" applyFill="1" applyBorder="1" applyAlignment="1" applyProtection="1">
      <alignment horizontal="center" vertical="center"/>
      <protection locked="0"/>
    </xf>
    <xf numFmtId="0" fontId="23" fillId="0" borderId="33" xfId="0" applyNumberFormat="1" applyFont="1" applyFill="1" applyBorder="1" applyAlignment="1" applyProtection="1">
      <alignment horizontal="center" vertical="center"/>
      <protection locked="0"/>
    </xf>
    <xf numFmtId="1" fontId="23" fillId="0" borderId="53" xfId="0" applyNumberFormat="1" applyFont="1" applyFill="1" applyBorder="1" applyAlignment="1" applyProtection="1">
      <alignment horizontal="centerContinuous" vertical="center"/>
      <protection locked="0"/>
    </xf>
    <xf numFmtId="164" fontId="23" fillId="0" borderId="8" xfId="20" applyNumberFormat="1" applyFont="1" applyFill="1" applyBorder="1" applyAlignment="1" applyProtection="1">
      <alignment vertical="center" wrapText="1"/>
      <protection locked="0"/>
    </xf>
    <xf numFmtId="3" fontId="23" fillId="0" borderId="0" xfId="0" applyNumberFormat="1" applyFont="1" applyFill="1" applyBorder="1" applyAlignment="1" applyProtection="1">
      <alignment horizontal="right" vertical="center"/>
      <protection locked="0"/>
    </xf>
    <xf numFmtId="3" fontId="23" fillId="0" borderId="8" xfId="0" applyNumberFormat="1" applyFont="1" applyFill="1" applyBorder="1" applyAlignment="1" applyProtection="1">
      <alignment horizontal="right" vertical="center"/>
      <protection locked="0"/>
    </xf>
    <xf numFmtId="3" fontId="7" fillId="0" borderId="21" xfId="0" applyNumberFormat="1" applyFont="1" applyFill="1" applyBorder="1" applyAlignment="1" applyProtection="1">
      <alignment horizontal="right" vertical="center"/>
      <protection locked="0"/>
    </xf>
    <xf numFmtId="0" fontId="7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22" xfId="0" applyNumberFormat="1" applyFont="1" applyFill="1" applyBorder="1" applyAlignment="1" applyProtection="1">
      <alignment horizontal="center" vertical="center"/>
      <protection locked="0"/>
    </xf>
    <xf numFmtId="164" fontId="15" fillId="0" borderId="27" xfId="0" applyNumberFormat="1" applyFont="1" applyFill="1" applyBorder="1" applyAlignment="1" applyProtection="1">
      <alignment horizontal="center" vertical="center"/>
      <protection locked="0"/>
    </xf>
    <xf numFmtId="3" fontId="15" fillId="0" borderId="11" xfId="0" applyNumberFormat="1" applyFont="1" applyFill="1" applyBorder="1" applyAlignment="1" applyProtection="1">
      <alignment horizontal="right" vertical="center"/>
      <protection locked="0"/>
    </xf>
    <xf numFmtId="3" fontId="15" fillId="0" borderId="28" xfId="0" applyNumberFormat="1" applyFont="1" applyFill="1" applyBorder="1" applyAlignment="1" applyProtection="1">
      <alignment horizontal="right" vertical="center"/>
      <protection locked="0"/>
    </xf>
    <xf numFmtId="3" fontId="15" fillId="0" borderId="29" xfId="0" applyNumberFormat="1" applyFont="1" applyFill="1" applyBorder="1" applyAlignment="1" applyProtection="1">
      <alignment horizontal="right" vertical="center"/>
      <protection locked="0"/>
    </xf>
    <xf numFmtId="1" fontId="12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59" xfId="20" applyNumberFormat="1" applyFont="1" applyFill="1" applyBorder="1" applyAlignment="1" applyProtection="1">
      <alignment vertical="center" wrapText="1"/>
      <protection locked="0"/>
    </xf>
    <xf numFmtId="3" fontId="12" fillId="0" borderId="11" xfId="0" applyNumberFormat="1" applyFont="1" applyFill="1" applyBorder="1" applyAlignment="1" applyProtection="1">
      <alignment horizontal="right" vertical="center"/>
      <protection locked="0"/>
    </xf>
    <xf numFmtId="3" fontId="12" fillId="0" borderId="28" xfId="0" applyNumberFormat="1" applyFont="1" applyFill="1" applyBorder="1" applyAlignment="1" applyProtection="1">
      <alignment horizontal="right" vertical="center"/>
      <protection locked="0"/>
    </xf>
    <xf numFmtId="3" fontId="12" fillId="0" borderId="29" xfId="0" applyNumberFormat="1" applyFont="1" applyFill="1" applyBorder="1" applyAlignment="1" applyProtection="1">
      <alignment horizontal="right" vertical="center"/>
      <protection locked="0"/>
    </xf>
    <xf numFmtId="3" fontId="7" fillId="0" borderId="22" xfId="0" applyNumberFormat="1" applyFont="1" applyFill="1" applyBorder="1" applyAlignment="1" applyProtection="1">
      <alignment horizontal="right" vertical="center"/>
      <protection locked="0"/>
    </xf>
    <xf numFmtId="3" fontId="12" fillId="0" borderId="9" xfId="0" applyNumberFormat="1" applyFont="1" applyFill="1" applyBorder="1" applyAlignment="1" applyProtection="1">
      <alignment horizontal="right"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3" fontId="1" fillId="0" borderId="9" xfId="0" applyNumberFormat="1" applyFont="1" applyFill="1" applyBorder="1" applyAlignment="1" applyProtection="1">
      <alignment horizontal="right" vertical="center"/>
      <protection locked="0"/>
    </xf>
    <xf numFmtId="3" fontId="7" fillId="0" borderId="27" xfId="0" applyNumberFormat="1" applyFont="1" applyFill="1" applyBorder="1" applyAlignment="1" applyProtection="1">
      <alignment horizontal="right" vertical="center"/>
      <protection locked="0"/>
    </xf>
    <xf numFmtId="3" fontId="12" fillId="0" borderId="9" xfId="0" applyNumberFormat="1" applyFont="1" applyFill="1" applyBorder="1" applyAlignment="1" applyProtection="1">
      <alignment horizontal="right" vertical="center"/>
      <protection locked="0"/>
    </xf>
    <xf numFmtId="3" fontId="7" fillId="0" borderId="9" xfId="0" applyNumberFormat="1" applyFont="1" applyFill="1" applyBorder="1" applyAlignment="1" applyProtection="1">
      <alignment horizontal="right" vertical="center"/>
      <protection locked="0"/>
    </xf>
    <xf numFmtId="3" fontId="12" fillId="0" borderId="44" xfId="0" applyNumberFormat="1" applyFont="1" applyFill="1" applyBorder="1" applyAlignment="1" applyProtection="1">
      <alignment horizontal="right" vertical="center"/>
      <protection locked="0"/>
    </xf>
    <xf numFmtId="3" fontId="7" fillId="0" borderId="44" xfId="0" applyNumberFormat="1" applyFont="1" applyFill="1" applyBorder="1" applyAlignment="1" applyProtection="1">
      <alignment horizontal="right" vertical="center"/>
      <protection locked="0"/>
    </xf>
    <xf numFmtId="3" fontId="22" fillId="0" borderId="9" xfId="0" applyNumberFormat="1" applyFont="1" applyFill="1" applyBorder="1" applyAlignment="1" applyProtection="1">
      <alignment horizontal="right" vertical="center"/>
      <protection locked="0"/>
    </xf>
    <xf numFmtId="3" fontId="12" fillId="0" borderId="49" xfId="0" applyNumberFormat="1" applyFont="1" applyFill="1" applyBorder="1" applyAlignment="1" applyProtection="1">
      <alignment horizontal="right" vertical="center"/>
      <protection locked="0"/>
    </xf>
    <xf numFmtId="3" fontId="7" fillId="0" borderId="49" xfId="0" applyNumberFormat="1" applyFont="1" applyFill="1" applyBorder="1" applyAlignment="1" applyProtection="1">
      <alignment horizontal="right" vertical="center"/>
      <protection locked="0"/>
    </xf>
    <xf numFmtId="3" fontId="4" fillId="0" borderId="22" xfId="0" applyNumberFormat="1" applyFont="1" applyBorder="1" applyAlignment="1">
      <alignment vertical="center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3" fontId="12" fillId="0" borderId="35" xfId="0" applyNumberFormat="1" applyFont="1" applyFill="1" applyBorder="1" applyAlignment="1" applyProtection="1">
      <alignment horizontal="right" vertical="center"/>
      <protection locked="0"/>
    </xf>
    <xf numFmtId="3" fontId="7" fillId="0" borderId="35" xfId="0" applyNumberFormat="1" applyFont="1" applyFill="1" applyBorder="1" applyAlignment="1" applyProtection="1">
      <alignment horizontal="right" vertical="center"/>
      <protection locked="0"/>
    </xf>
    <xf numFmtId="3" fontId="22" fillId="0" borderId="8" xfId="0" applyNumberFormat="1" applyFont="1" applyFill="1" applyBorder="1" applyAlignment="1" applyProtection="1">
      <alignment horizontal="right" vertical="center"/>
      <protection locked="0"/>
    </xf>
    <xf numFmtId="3" fontId="12" fillId="0" borderId="48" xfId="0" applyNumberFormat="1" applyFont="1" applyFill="1" applyBorder="1" applyAlignment="1" applyProtection="1">
      <alignment horizontal="right" vertical="center"/>
      <protection locked="0"/>
    </xf>
    <xf numFmtId="3" fontId="7" fillId="0" borderId="48" xfId="0" applyNumberFormat="1" applyFont="1" applyFill="1" applyBorder="1" applyAlignment="1" applyProtection="1">
      <alignment horizontal="right" vertical="center"/>
      <protection locked="0"/>
    </xf>
    <xf numFmtId="3" fontId="17" fillId="0" borderId="22" xfId="0" applyNumberFormat="1" applyFont="1" applyBorder="1" applyAlignment="1">
      <alignment horizontal="centerContinuous" vertical="center"/>
    </xf>
    <xf numFmtId="3" fontId="1" fillId="0" borderId="49" xfId="0" applyNumberFormat="1" applyFont="1" applyFill="1" applyBorder="1" applyAlignment="1" applyProtection="1">
      <alignment horizontal="right" vertical="center"/>
      <protection locked="0"/>
    </xf>
    <xf numFmtId="1" fontId="7" fillId="0" borderId="43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90" xfId="20" applyNumberFormat="1" applyFont="1" applyFill="1" applyBorder="1" applyAlignment="1" applyProtection="1">
      <alignment vertical="center" wrapText="1"/>
      <protection locked="0"/>
    </xf>
    <xf numFmtId="0" fontId="7" fillId="0" borderId="44" xfId="0" applyNumberFormat="1" applyFont="1" applyFill="1" applyBorder="1" applyAlignment="1" applyProtection="1">
      <alignment horizontal="center" vertical="center"/>
      <protection locked="0"/>
    </xf>
    <xf numFmtId="164" fontId="12" fillId="0" borderId="48" xfId="20" applyNumberFormat="1" applyFont="1" applyFill="1" applyBorder="1" applyAlignment="1" applyProtection="1">
      <alignment vertical="center" wrapText="1"/>
      <protection locked="0"/>
    </xf>
    <xf numFmtId="3" fontId="7" fillId="0" borderId="49" xfId="0" applyNumberFormat="1" applyFont="1" applyFill="1" applyBorder="1" applyAlignment="1" applyProtection="1">
      <alignment vertical="center"/>
      <protection locked="0"/>
    </xf>
    <xf numFmtId="0" fontId="12" fillId="0" borderId="90" xfId="0" applyNumberFormat="1" applyFont="1" applyFill="1" applyBorder="1" applyAlignment="1" applyProtection="1">
      <alignment horizontal="center" vertical="center"/>
      <protection locked="0"/>
    </xf>
    <xf numFmtId="3" fontId="12" fillId="0" borderId="27" xfId="0" applyNumberFormat="1" applyFont="1" applyFill="1" applyBorder="1" applyAlignment="1" applyProtection="1">
      <alignment horizontal="right" vertical="center"/>
      <protection locked="0"/>
    </xf>
    <xf numFmtId="3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12" fillId="0" borderId="59" xfId="0" applyNumberFormat="1" applyFont="1" applyFill="1" applyBorder="1" applyAlignment="1" applyProtection="1">
      <alignment horizontal="center" vertical="center"/>
      <protection locked="0"/>
    </xf>
    <xf numFmtId="0" fontId="12" fillId="0" borderId="91" xfId="0" applyNumberFormat="1" applyFont="1" applyFill="1" applyBorder="1" applyAlignment="1" applyProtection="1">
      <alignment horizontal="center" vertical="center"/>
      <protection locked="0"/>
    </xf>
    <xf numFmtId="3" fontId="12" fillId="0" borderId="30" xfId="0" applyNumberFormat="1" applyFont="1" applyFill="1" applyBorder="1" applyAlignment="1" applyProtection="1">
      <alignment horizontal="right" vertical="center"/>
      <protection locked="0"/>
    </xf>
    <xf numFmtId="3" fontId="12" fillId="0" borderId="55" xfId="0" applyNumberFormat="1" applyFont="1" applyFill="1" applyBorder="1" applyAlignment="1" applyProtection="1">
      <alignment horizontal="right" vertical="center"/>
      <protection locked="0"/>
    </xf>
    <xf numFmtId="0" fontId="22" fillId="0" borderId="78" xfId="0" applyNumberFormat="1" applyFont="1" applyFill="1" applyBorder="1" applyAlignment="1" applyProtection="1">
      <alignment horizontal="centerContinuous" vertical="center"/>
      <protection locked="0"/>
    </xf>
    <xf numFmtId="0" fontId="22" fillId="0" borderId="48" xfId="0" applyNumberFormat="1" applyFont="1" applyFill="1" applyBorder="1" applyAlignment="1" applyProtection="1">
      <alignment vertical="center" wrapText="1"/>
      <protection locked="0"/>
    </xf>
    <xf numFmtId="164" fontId="22" fillId="0" borderId="60" xfId="0" applyNumberFormat="1" applyFont="1" applyFill="1" applyBorder="1" applyAlignment="1" applyProtection="1">
      <alignment horizontal="center" vertical="center"/>
      <protection locked="0"/>
    </xf>
    <xf numFmtId="3" fontId="22" fillId="0" borderId="49" xfId="0" applyNumberFormat="1" applyFont="1" applyFill="1" applyBorder="1" applyAlignment="1" applyProtection="1">
      <alignment horizontal="right" vertical="center"/>
      <protection locked="0"/>
    </xf>
    <xf numFmtId="3" fontId="22" fillId="0" borderId="48" xfId="0" applyNumberFormat="1" applyFont="1" applyFill="1" applyBorder="1" applyAlignment="1" applyProtection="1">
      <alignment horizontal="right" vertical="center"/>
      <protection locked="0"/>
    </xf>
    <xf numFmtId="3" fontId="22" fillId="0" borderId="52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vertical="center" wrapText="1"/>
      <protection locked="0"/>
    </xf>
    <xf numFmtId="3" fontId="7" fillId="0" borderId="45" xfId="0" applyNumberFormat="1" applyFont="1" applyFill="1" applyBorder="1" applyAlignment="1" applyProtection="1">
      <alignment horizontal="right" vertical="center"/>
      <protection locked="0"/>
    </xf>
    <xf numFmtId="164" fontId="12" fillId="0" borderId="49" xfId="0" applyNumberFormat="1" applyFont="1" applyFill="1" applyBorder="1" applyAlignment="1" applyProtection="1">
      <alignment horizontal="center" vertical="center"/>
      <protection locked="0"/>
    </xf>
    <xf numFmtId="0" fontId="12" fillId="0" borderId="27" xfId="0" applyNumberFormat="1" applyFont="1" applyFill="1" applyBorder="1" applyAlignment="1" applyProtection="1">
      <alignment vertical="center" wrapText="1"/>
      <protection locked="0"/>
    </xf>
    <xf numFmtId="0" fontId="12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92" xfId="0" applyNumberFormat="1" applyFont="1" applyFill="1" applyBorder="1" applyAlignment="1" applyProtection="1">
      <alignment horizontal="center" vertical="center"/>
      <protection locked="0"/>
    </xf>
    <xf numFmtId="43" fontId="7" fillId="0" borderId="93" xfId="15" applyFont="1" applyFill="1" applyBorder="1" applyAlignment="1" applyProtection="1">
      <alignment horizontal="left" vertical="center" wrapText="1"/>
      <protection locked="0"/>
    </xf>
    <xf numFmtId="0" fontId="7" fillId="0" borderId="94" xfId="0" applyNumberFormat="1" applyFont="1" applyFill="1" applyBorder="1" applyAlignment="1" applyProtection="1">
      <alignment horizontal="center" vertical="center"/>
      <protection locked="0"/>
    </xf>
    <xf numFmtId="3" fontId="7" fillId="0" borderId="95" xfId="0" applyNumberFormat="1" applyFont="1" applyFill="1" applyBorder="1" applyAlignment="1" applyProtection="1">
      <alignment horizontal="right" vertical="center"/>
      <protection locked="0"/>
    </xf>
    <xf numFmtId="3" fontId="7" fillId="0" borderId="93" xfId="0" applyNumberFormat="1" applyFont="1" applyFill="1" applyBorder="1" applyAlignment="1" applyProtection="1">
      <alignment horizontal="right" vertical="center"/>
      <protection locked="0"/>
    </xf>
    <xf numFmtId="3" fontId="7" fillId="0" borderId="96" xfId="0" applyNumberFormat="1" applyFont="1" applyFill="1" applyBorder="1" applyAlignment="1" applyProtection="1">
      <alignment horizontal="right" vertical="center"/>
      <protection locked="0"/>
    </xf>
    <xf numFmtId="0" fontId="7" fillId="0" borderId="78" xfId="0" applyNumberFormat="1" applyFont="1" applyFill="1" applyBorder="1" applyAlignment="1" applyProtection="1">
      <alignment horizontal="center" vertical="center"/>
      <protection locked="0"/>
    </xf>
    <xf numFmtId="43" fontId="7" fillId="0" borderId="48" xfId="15" applyFont="1" applyFill="1" applyBorder="1" applyAlignment="1" applyProtection="1">
      <alignment horizontal="left" vertical="center" wrapText="1"/>
      <protection locked="0"/>
    </xf>
    <xf numFmtId="0" fontId="7" fillId="0" borderId="60" xfId="0" applyNumberFormat="1" applyFont="1" applyFill="1" applyBorder="1" applyAlignment="1" applyProtection="1">
      <alignment horizontal="center" vertical="center"/>
      <protection locked="0"/>
    </xf>
    <xf numFmtId="3" fontId="4" fillId="0" borderId="49" xfId="0" applyNumberFormat="1" applyFont="1" applyFill="1" applyBorder="1" applyAlignment="1" applyProtection="1">
      <alignment horizontal="right" vertical="center"/>
      <protection locked="0"/>
    </xf>
    <xf numFmtId="3" fontId="4" fillId="0" borderId="48" xfId="0" applyNumberFormat="1" applyFont="1" applyFill="1" applyBorder="1" applyAlignment="1" applyProtection="1">
      <alignment horizontal="right" vertical="center"/>
      <protection locked="0"/>
    </xf>
    <xf numFmtId="0" fontId="12" fillId="0" borderId="67" xfId="0" applyNumberFormat="1" applyFont="1" applyFill="1" applyBorder="1" applyAlignment="1" applyProtection="1">
      <alignment horizontal="center" vertical="center"/>
      <protection locked="0"/>
    </xf>
    <xf numFmtId="43" fontId="12" fillId="0" borderId="10" xfId="15" applyFont="1" applyFill="1" applyBorder="1" applyAlignment="1" applyProtection="1">
      <alignment horizontal="left" vertical="center" wrapText="1"/>
      <protection locked="0"/>
    </xf>
    <xf numFmtId="0" fontId="12" fillId="0" borderId="55" xfId="0" applyNumberFormat="1" applyFont="1" applyFill="1" applyBorder="1" applyAlignment="1" applyProtection="1">
      <alignment horizontal="center" vertical="center"/>
      <protection locked="0"/>
    </xf>
    <xf numFmtId="3" fontId="1" fillId="0" borderId="27" xfId="0" applyNumberFormat="1" applyFont="1" applyFill="1" applyBorder="1" applyAlignment="1" applyProtection="1">
      <alignment horizontal="right"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12" fillId="0" borderId="48" xfId="0" applyNumberFormat="1" applyFont="1" applyFill="1" applyBorder="1" applyAlignment="1" applyProtection="1">
      <alignment horizontal="center" vertical="center"/>
      <protection locked="0"/>
    </xf>
    <xf numFmtId="1" fontId="12" fillId="0" borderId="14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18" xfId="20" applyNumberFormat="1" applyFont="1" applyFill="1" applyBorder="1" applyAlignment="1" applyProtection="1">
      <alignment vertical="center" wrapText="1"/>
      <protection locked="0"/>
    </xf>
    <xf numFmtId="0" fontId="12" fillId="0" borderId="15" xfId="0" applyNumberFormat="1" applyFont="1" applyFill="1" applyBorder="1" applyAlignment="1" applyProtection="1">
      <alignment horizontal="center" vertical="center"/>
      <protection locked="0"/>
    </xf>
    <xf numFmtId="3" fontId="12" fillId="0" borderId="16" xfId="0" applyNumberFormat="1" applyFont="1" applyFill="1" applyBorder="1" applyAlignment="1" applyProtection="1">
      <alignment horizontal="right" vertical="center"/>
      <protection locked="0"/>
    </xf>
    <xf numFmtId="3" fontId="12" fillId="0" borderId="15" xfId="0" applyNumberFormat="1" applyFont="1" applyFill="1" applyBorder="1" applyAlignment="1" applyProtection="1">
      <alignment horizontal="right" vertical="center"/>
      <protection locked="0"/>
    </xf>
    <xf numFmtId="3" fontId="12" fillId="0" borderId="19" xfId="0" applyNumberFormat="1" applyFont="1" applyFill="1" applyBorder="1" applyAlignment="1" applyProtection="1">
      <alignment horizontal="right" vertical="center"/>
      <protection locked="0"/>
    </xf>
    <xf numFmtId="0" fontId="7" fillId="0" borderId="43" xfId="0" applyNumberFormat="1" applyFont="1" applyFill="1" applyBorder="1" applyAlignment="1" applyProtection="1">
      <alignment horizontal="center" vertical="center"/>
      <protection locked="0"/>
    </xf>
    <xf numFmtId="43" fontId="7" fillId="0" borderId="35" xfId="15" applyFont="1" applyFill="1" applyBorder="1" applyAlignment="1" applyProtection="1">
      <alignment horizontal="left" vertical="center" wrapText="1"/>
      <protection locked="0"/>
    </xf>
    <xf numFmtId="0" fontId="7" fillId="0" borderId="35" xfId="0" applyNumberFormat="1" applyFont="1" applyFill="1" applyBorder="1" applyAlignment="1" applyProtection="1">
      <alignment horizontal="center" vertical="center"/>
      <protection locked="0"/>
    </xf>
    <xf numFmtId="0" fontId="7" fillId="0" borderId="48" xfId="0" applyNumberFormat="1" applyFont="1" applyFill="1" applyBorder="1" applyAlignment="1" applyProtection="1">
      <alignment horizontal="center" vertical="center"/>
      <protection locked="0"/>
    </xf>
    <xf numFmtId="3" fontId="12" fillId="0" borderId="49" xfId="0" applyNumberFormat="1" applyFont="1" applyFill="1" applyBorder="1" applyAlignment="1" applyProtection="1">
      <alignment horizontal="right" vertical="center"/>
      <protection locked="0"/>
    </xf>
    <xf numFmtId="0" fontId="12" fillId="0" borderId="97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91" xfId="0" applyNumberFormat="1" applyFont="1" applyFill="1" applyBorder="1" applyAlignment="1" applyProtection="1">
      <alignment vertical="center"/>
      <protection locked="0"/>
    </xf>
    <xf numFmtId="3" fontId="12" fillId="0" borderId="31" xfId="0" applyNumberFormat="1" applyFont="1" applyFill="1" applyBorder="1" applyAlignment="1" applyProtection="1">
      <alignment vertical="center"/>
      <protection locked="0"/>
    </xf>
    <xf numFmtId="3" fontId="12" fillId="0" borderId="98" xfId="0" applyNumberFormat="1" applyFont="1" applyFill="1" applyBorder="1" applyAlignment="1" applyProtection="1">
      <alignment vertical="center"/>
      <protection locked="0"/>
    </xf>
    <xf numFmtId="3" fontId="12" fillId="0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Alignment="1">
      <alignment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26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 applyAlignment="1">
      <alignment/>
    </xf>
    <xf numFmtId="0" fontId="11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/>
    </xf>
    <xf numFmtId="3" fontId="26" fillId="0" borderId="21" xfId="0" applyNumberFormat="1" applyFont="1" applyBorder="1" applyAlignment="1">
      <alignment vertical="center"/>
    </xf>
    <xf numFmtId="0" fontId="11" fillId="0" borderId="10" xfId="0" applyFont="1" applyBorder="1" applyAlignment="1">
      <alignment vertical="top" wrapText="1"/>
    </xf>
    <xf numFmtId="0" fontId="11" fillId="0" borderId="21" xfId="0" applyFont="1" applyBorder="1" applyAlignment="1">
      <alignment vertical="center" wrapText="1"/>
    </xf>
    <xf numFmtId="3" fontId="11" fillId="0" borderId="21" xfId="0" applyNumberFormat="1" applyFont="1" applyBorder="1" applyAlignment="1">
      <alignment vertical="center"/>
    </xf>
    <xf numFmtId="0" fontId="15" fillId="0" borderId="0" xfId="0" applyFont="1" applyAlignment="1">
      <alignment/>
    </xf>
    <xf numFmtId="3" fontId="11" fillId="0" borderId="33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5" fillId="0" borderId="8" xfId="0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3" fontId="5" fillId="0" borderId="33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5" fillId="0" borderId="48" xfId="0" applyFont="1" applyBorder="1" applyAlignment="1">
      <alignment vertical="center" wrapText="1"/>
    </xf>
    <xf numFmtId="3" fontId="5" fillId="0" borderId="51" xfId="0" applyNumberFormat="1" applyFont="1" applyBorder="1" applyAlignment="1">
      <alignment vertical="center"/>
    </xf>
    <xf numFmtId="3" fontId="28" fillId="0" borderId="28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3" fontId="28" fillId="0" borderId="51" xfId="0" applyNumberFormat="1" applyFont="1" applyBorder="1" applyAlignment="1">
      <alignment vertical="center"/>
    </xf>
    <xf numFmtId="0" fontId="5" fillId="0" borderId="0" xfId="0" applyFont="1" applyAlignment="1">
      <alignment wrapText="1"/>
    </xf>
    <xf numFmtId="0" fontId="11" fillId="0" borderId="10" xfId="0" applyFont="1" applyBorder="1" applyAlignment="1">
      <alignment vertical="center" wrapText="1"/>
    </xf>
    <xf numFmtId="0" fontId="5" fillId="0" borderId="57" xfId="0" applyFont="1" applyBorder="1" applyAlignment="1">
      <alignment/>
    </xf>
    <xf numFmtId="0" fontId="29" fillId="0" borderId="26" xfId="0" applyFont="1" applyBorder="1" applyAlignment="1">
      <alignment horizontal="center" vertical="center"/>
    </xf>
    <xf numFmtId="3" fontId="11" fillId="0" borderId="74" xfId="0" applyNumberFormat="1" applyFont="1" applyBorder="1" applyAlignment="1">
      <alignment vertical="center"/>
    </xf>
    <xf numFmtId="3" fontId="11" fillId="0" borderId="34" xfId="0" applyNumberFormat="1" applyFont="1" applyBorder="1" applyAlignment="1">
      <alignment vertical="center"/>
    </xf>
    <xf numFmtId="3" fontId="5" fillId="0" borderId="73" xfId="0" applyNumberFormat="1" applyFont="1" applyBorder="1" applyAlignment="1">
      <alignment vertical="center"/>
    </xf>
    <xf numFmtId="3" fontId="5" fillId="0" borderId="89" xfId="0" applyNumberFormat="1" applyFont="1" applyBorder="1" applyAlignment="1">
      <alignment vertical="center"/>
    </xf>
    <xf numFmtId="3" fontId="28" fillId="0" borderId="29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3" fontId="28" fillId="0" borderId="52" xfId="0" applyNumberFormat="1" applyFont="1" applyBorder="1" applyAlignment="1">
      <alignment vertical="center"/>
    </xf>
    <xf numFmtId="3" fontId="5" fillId="0" borderId="99" xfId="0" applyNumberFormat="1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61" xfId="0" applyFont="1" applyBorder="1" applyAlignment="1">
      <alignment/>
    </xf>
    <xf numFmtId="3" fontId="11" fillId="0" borderId="21" xfId="0" applyNumberFormat="1" applyFont="1" applyBorder="1" applyAlignment="1">
      <alignment horizontal="center" vertical="center"/>
    </xf>
    <xf numFmtId="3" fontId="11" fillId="0" borderId="33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3" fontId="28" fillId="0" borderId="28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/>
    </xf>
    <xf numFmtId="3" fontId="26" fillId="0" borderId="25" xfId="0" applyNumberFormat="1" applyFont="1" applyBorder="1" applyAlignment="1">
      <alignment vertical="center"/>
    </xf>
    <xf numFmtId="0" fontId="31" fillId="0" borderId="0" xfId="0" applyFont="1" applyAlignment="1">
      <alignment horizontal="centerContinuous" vertical="center"/>
    </xf>
    <xf numFmtId="0" fontId="31" fillId="0" borderId="0" xfId="0" applyFont="1" applyAlignment="1">
      <alignment/>
    </xf>
    <xf numFmtId="0" fontId="29" fillId="0" borderId="28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3" fontId="7" fillId="0" borderId="44" xfId="0" applyNumberFormat="1" applyFont="1" applyFill="1" applyBorder="1" applyAlignment="1" applyProtection="1">
      <alignment vertical="center"/>
      <protection locked="0"/>
    </xf>
    <xf numFmtId="164" fontId="12" fillId="0" borderId="51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9"/>
  <sheetViews>
    <sheetView workbookViewId="0" topLeftCell="A1">
      <selection activeCell="F3" sqref="F3"/>
    </sheetView>
  </sheetViews>
  <sheetFormatPr defaultColWidth="9.00390625" defaultRowHeight="12.75"/>
  <cols>
    <col min="1" max="1" width="7.875" style="1" customWidth="1"/>
    <col min="2" max="2" width="35.875" style="1" customWidth="1"/>
    <col min="3" max="3" width="7.75390625" style="1" customWidth="1"/>
    <col min="4" max="4" width="12.00390625" style="1" hidden="1" customWidth="1"/>
    <col min="5" max="7" width="14.00390625" style="1" customWidth="1"/>
    <col min="8" max="16384" width="10.00390625" style="1" customWidth="1"/>
  </cols>
  <sheetData>
    <row r="1" ht="15.75">
      <c r="F1" s="2" t="s">
        <v>0</v>
      </c>
    </row>
    <row r="2" spans="1:6" ht="15" customHeight="1">
      <c r="A2" s="3"/>
      <c r="B2" s="4"/>
      <c r="C2" s="5"/>
      <c r="D2" s="5"/>
      <c r="F2" s="6" t="s">
        <v>181</v>
      </c>
    </row>
    <row r="3" spans="1:6" ht="13.5" customHeight="1">
      <c r="A3" s="3"/>
      <c r="B3" s="4"/>
      <c r="C3" s="5"/>
      <c r="D3" s="5"/>
      <c r="F3" s="6" t="s">
        <v>1</v>
      </c>
    </row>
    <row r="4" spans="1:6" ht="13.5" customHeight="1">
      <c r="A4" s="3"/>
      <c r="B4" s="4"/>
      <c r="C4" s="5"/>
      <c r="D4" s="5"/>
      <c r="F4" s="6" t="s">
        <v>180</v>
      </c>
    </row>
    <row r="5" spans="1:6" ht="9.75" customHeight="1">
      <c r="A5" s="3"/>
      <c r="B5" s="4"/>
      <c r="C5" s="5"/>
      <c r="D5" s="5"/>
      <c r="E5" s="5"/>
      <c r="F5" s="7"/>
    </row>
    <row r="6" spans="1:7" s="12" customFormat="1" ht="58.5" customHeight="1">
      <c r="A6" s="8" t="s">
        <v>2</v>
      </c>
      <c r="B6" s="9"/>
      <c r="C6" s="10"/>
      <c r="D6" s="10"/>
      <c r="E6" s="10"/>
      <c r="F6" s="11"/>
      <c r="G6" s="11"/>
    </row>
    <row r="7" spans="1:7" s="12" customFormat="1" ht="10.5" customHeight="1" thickBot="1">
      <c r="A7" s="8"/>
      <c r="B7" s="9"/>
      <c r="C7" s="10"/>
      <c r="D7" s="10"/>
      <c r="E7" s="10"/>
      <c r="G7" s="13" t="s">
        <v>3</v>
      </c>
    </row>
    <row r="8" spans="1:7" s="20" customFormat="1" ht="21">
      <c r="A8" s="14" t="s">
        <v>4</v>
      </c>
      <c r="B8" s="15" t="s">
        <v>5</v>
      </c>
      <c r="C8" s="16" t="s">
        <v>6</v>
      </c>
      <c r="D8" s="17" t="s">
        <v>7</v>
      </c>
      <c r="E8" s="17" t="s">
        <v>7</v>
      </c>
      <c r="F8" s="18" t="s">
        <v>8</v>
      </c>
      <c r="G8" s="19"/>
    </row>
    <row r="9" spans="1:7" s="20" customFormat="1" ht="15.75" customHeight="1">
      <c r="A9" s="21" t="s">
        <v>9</v>
      </c>
      <c r="B9" s="22"/>
      <c r="C9" s="23" t="s">
        <v>10</v>
      </c>
      <c r="D9" s="24" t="s">
        <v>11</v>
      </c>
      <c r="E9" s="25" t="s">
        <v>12</v>
      </c>
      <c r="F9" s="26" t="s">
        <v>11</v>
      </c>
      <c r="G9" s="27" t="s">
        <v>12</v>
      </c>
    </row>
    <row r="10" spans="1:7" s="34" customFormat="1" ht="12" thickBot="1">
      <c r="A10" s="28">
        <v>1</v>
      </c>
      <c r="B10" s="29">
        <v>2</v>
      </c>
      <c r="C10" s="30">
        <v>3</v>
      </c>
      <c r="D10" s="30">
        <v>4</v>
      </c>
      <c r="E10" s="31">
        <v>4</v>
      </c>
      <c r="F10" s="32">
        <v>5</v>
      </c>
      <c r="G10" s="33">
        <v>6</v>
      </c>
    </row>
    <row r="11" spans="1:7" s="41" customFormat="1" ht="21" customHeight="1" thickBot="1" thickTop="1">
      <c r="A11" s="35">
        <v>600</v>
      </c>
      <c r="B11" s="36" t="s">
        <v>13</v>
      </c>
      <c r="C11" s="37" t="s">
        <v>14</v>
      </c>
      <c r="D11" s="37"/>
      <c r="E11" s="38"/>
      <c r="F11" s="39">
        <f>F16+F12</f>
        <v>16000</v>
      </c>
      <c r="G11" s="40">
        <f>G16+G12</f>
        <v>16000</v>
      </c>
    </row>
    <row r="12" spans="1:7" s="41" customFormat="1" ht="18" customHeight="1" thickTop="1">
      <c r="A12" s="65">
        <v>60016</v>
      </c>
      <c r="B12" s="66" t="s">
        <v>134</v>
      </c>
      <c r="C12" s="67"/>
      <c r="D12" s="67"/>
      <c r="E12" s="68"/>
      <c r="F12" s="69">
        <f>SUM(F13:F15)</f>
        <v>11800</v>
      </c>
      <c r="G12" s="70">
        <f>SUM(G13:G15)</f>
        <v>3406</v>
      </c>
    </row>
    <row r="13" spans="1:7" s="75" customFormat="1" ht="15">
      <c r="A13" s="49">
        <v>4210</v>
      </c>
      <c r="B13" s="61" t="s">
        <v>19</v>
      </c>
      <c r="C13" s="71"/>
      <c r="D13" s="71"/>
      <c r="E13" s="72"/>
      <c r="F13" s="73">
        <v>6800</v>
      </c>
      <c r="G13" s="74"/>
    </row>
    <row r="14" spans="1:7" s="75" customFormat="1" ht="15">
      <c r="A14" s="55">
        <v>4270</v>
      </c>
      <c r="B14" s="56" t="s">
        <v>21</v>
      </c>
      <c r="C14" s="71"/>
      <c r="D14" s="71"/>
      <c r="E14" s="72"/>
      <c r="F14" s="73"/>
      <c r="G14" s="74">
        <v>3406</v>
      </c>
    </row>
    <row r="15" spans="1:7" s="75" customFormat="1" ht="15">
      <c r="A15" s="55">
        <v>4300</v>
      </c>
      <c r="B15" s="61" t="s">
        <v>23</v>
      </c>
      <c r="C15" s="71"/>
      <c r="D15" s="71"/>
      <c r="E15" s="72"/>
      <c r="F15" s="73">
        <v>5000</v>
      </c>
      <c r="G15" s="74"/>
    </row>
    <row r="16" spans="1:7" s="48" customFormat="1" ht="18" customHeight="1">
      <c r="A16" s="42">
        <v>60095</v>
      </c>
      <c r="B16" s="43" t="s">
        <v>15</v>
      </c>
      <c r="C16" s="44"/>
      <c r="D16" s="44"/>
      <c r="E16" s="45"/>
      <c r="F16" s="46">
        <f>SUM(F17:F25)</f>
        <v>4200</v>
      </c>
      <c r="G16" s="47">
        <f>SUM(G17:G25)</f>
        <v>12594</v>
      </c>
    </row>
    <row r="17" spans="1:7" s="48" customFormat="1" ht="16.5" customHeight="1">
      <c r="A17" s="49">
        <v>4120</v>
      </c>
      <c r="B17" s="50" t="s">
        <v>44</v>
      </c>
      <c r="C17" s="51"/>
      <c r="D17" s="51"/>
      <c r="E17" s="52"/>
      <c r="F17" s="53"/>
      <c r="G17" s="54">
        <v>1200</v>
      </c>
    </row>
    <row r="18" spans="1:7" s="48" customFormat="1" ht="16.5" customHeight="1">
      <c r="A18" s="55">
        <v>4140</v>
      </c>
      <c r="B18" s="56" t="s">
        <v>17</v>
      </c>
      <c r="C18" s="57"/>
      <c r="D18" s="57"/>
      <c r="E18" s="58"/>
      <c r="F18" s="59"/>
      <c r="G18" s="60">
        <v>1360</v>
      </c>
    </row>
    <row r="19" spans="1:7" s="48" customFormat="1" ht="16.5" customHeight="1">
      <c r="A19" s="49">
        <v>4210</v>
      </c>
      <c r="B19" s="61" t="s">
        <v>19</v>
      </c>
      <c r="C19" s="57"/>
      <c r="D19" s="57"/>
      <c r="E19" s="58"/>
      <c r="F19" s="59"/>
      <c r="G19" s="60">
        <v>4000</v>
      </c>
    </row>
    <row r="20" spans="1:7" s="48" customFormat="1" ht="16.5" customHeight="1">
      <c r="A20" s="55">
        <v>4260</v>
      </c>
      <c r="B20" s="56" t="s">
        <v>20</v>
      </c>
      <c r="C20" s="57"/>
      <c r="D20" s="57"/>
      <c r="E20" s="58"/>
      <c r="F20" s="59"/>
      <c r="G20" s="60">
        <v>600</v>
      </c>
    </row>
    <row r="21" spans="1:7" s="48" customFormat="1" ht="16.5" customHeight="1">
      <c r="A21" s="55">
        <v>4260</v>
      </c>
      <c r="B21" s="56" t="s">
        <v>20</v>
      </c>
      <c r="C21" s="57" t="s">
        <v>32</v>
      </c>
      <c r="D21" s="57"/>
      <c r="E21" s="58"/>
      <c r="F21" s="59"/>
      <c r="G21" s="60">
        <v>800</v>
      </c>
    </row>
    <row r="22" spans="1:7" s="48" customFormat="1" ht="16.5" customHeight="1">
      <c r="A22" s="55">
        <v>4270</v>
      </c>
      <c r="B22" s="56" t="s">
        <v>21</v>
      </c>
      <c r="C22" s="57" t="s">
        <v>32</v>
      </c>
      <c r="D22" s="57"/>
      <c r="E22" s="58"/>
      <c r="F22" s="59">
        <v>800</v>
      </c>
      <c r="G22" s="60"/>
    </row>
    <row r="23" spans="1:7" s="48" customFormat="1" ht="16.5" customHeight="1">
      <c r="A23" s="55">
        <v>4300</v>
      </c>
      <c r="B23" s="61" t="s">
        <v>23</v>
      </c>
      <c r="C23" s="57"/>
      <c r="D23" s="57"/>
      <c r="E23" s="58"/>
      <c r="F23" s="59"/>
      <c r="G23" s="60">
        <v>4234</v>
      </c>
    </row>
    <row r="24" spans="1:7" s="48" customFormat="1" ht="16.5" customHeight="1">
      <c r="A24" s="55">
        <v>4410</v>
      </c>
      <c r="B24" s="56" t="s">
        <v>24</v>
      </c>
      <c r="C24" s="57"/>
      <c r="D24" s="57"/>
      <c r="E24" s="58"/>
      <c r="F24" s="59"/>
      <c r="G24" s="60">
        <v>400</v>
      </c>
    </row>
    <row r="25" spans="1:7" s="48" customFormat="1" ht="16.5" customHeight="1" thickBot="1">
      <c r="A25" s="55">
        <v>4430</v>
      </c>
      <c r="B25" s="62" t="s">
        <v>26</v>
      </c>
      <c r="C25" s="57"/>
      <c r="D25" s="57"/>
      <c r="E25" s="58"/>
      <c r="F25" s="59">
        <v>3400</v>
      </c>
      <c r="G25" s="60"/>
    </row>
    <row r="26" spans="1:7" s="41" customFormat="1" ht="15.75" thickBot="1" thickTop="1">
      <c r="A26" s="35">
        <v>630</v>
      </c>
      <c r="B26" s="36" t="s">
        <v>28</v>
      </c>
      <c r="C26" s="37"/>
      <c r="D26" s="37"/>
      <c r="E26" s="38"/>
      <c r="F26" s="39">
        <f>SUM(F29)+F27</f>
        <v>1293</v>
      </c>
      <c r="G26" s="40">
        <f>SUM(G29)+G27</f>
        <v>1293</v>
      </c>
    </row>
    <row r="27" spans="1:7" s="41" customFormat="1" ht="32.25" customHeight="1" thickTop="1">
      <c r="A27" s="65">
        <v>63003</v>
      </c>
      <c r="B27" s="66" t="s">
        <v>29</v>
      </c>
      <c r="C27" s="67" t="s">
        <v>30</v>
      </c>
      <c r="D27" s="67"/>
      <c r="E27" s="68"/>
      <c r="F27" s="69">
        <f>SUM(F28:F28)</f>
        <v>7</v>
      </c>
      <c r="G27" s="70"/>
    </row>
    <row r="28" spans="1:7" s="75" customFormat="1" ht="15">
      <c r="A28" s="49">
        <v>4300</v>
      </c>
      <c r="B28" s="61" t="s">
        <v>23</v>
      </c>
      <c r="C28" s="71"/>
      <c r="D28" s="71"/>
      <c r="E28" s="72"/>
      <c r="F28" s="73">
        <v>7</v>
      </c>
      <c r="G28" s="74"/>
    </row>
    <row r="29" spans="1:7" s="48" customFormat="1" ht="32.25" customHeight="1">
      <c r="A29" s="42">
        <v>63095</v>
      </c>
      <c r="B29" s="43" t="s">
        <v>31</v>
      </c>
      <c r="C29" s="44" t="s">
        <v>32</v>
      </c>
      <c r="D29" s="44"/>
      <c r="E29" s="45"/>
      <c r="F29" s="46">
        <f>SUM(F30:F32)</f>
        <v>1286</v>
      </c>
      <c r="G29" s="47">
        <f>SUM(G30:G32)</f>
        <v>1293</v>
      </c>
    </row>
    <row r="30" spans="1:7" s="48" customFormat="1" ht="15">
      <c r="A30" s="49">
        <v>4302</v>
      </c>
      <c r="B30" s="61" t="s">
        <v>23</v>
      </c>
      <c r="C30" s="76"/>
      <c r="D30" s="76"/>
      <c r="E30" s="58"/>
      <c r="F30" s="73">
        <v>1027</v>
      </c>
      <c r="G30" s="74"/>
    </row>
    <row r="31" spans="1:7" s="48" customFormat="1" ht="15">
      <c r="A31" s="55">
        <v>4421</v>
      </c>
      <c r="B31" s="56" t="s">
        <v>25</v>
      </c>
      <c r="C31" s="76"/>
      <c r="D31" s="76"/>
      <c r="E31" s="58"/>
      <c r="F31" s="73">
        <v>259</v>
      </c>
      <c r="G31" s="74"/>
    </row>
    <row r="32" spans="1:7" s="48" customFormat="1" ht="18" customHeight="1" thickBot="1">
      <c r="A32" s="55">
        <v>4422</v>
      </c>
      <c r="B32" s="56" t="s">
        <v>25</v>
      </c>
      <c r="C32" s="57"/>
      <c r="D32" s="57"/>
      <c r="E32" s="58"/>
      <c r="F32" s="59"/>
      <c r="G32" s="77">
        <v>1293</v>
      </c>
    </row>
    <row r="33" spans="1:7" s="48" customFormat="1" ht="21" customHeight="1" thickBot="1" thickTop="1">
      <c r="A33" s="35">
        <v>700</v>
      </c>
      <c r="B33" s="36" t="s">
        <v>33</v>
      </c>
      <c r="C33" s="270" t="s">
        <v>97</v>
      </c>
      <c r="D33" s="143"/>
      <c r="E33" s="359"/>
      <c r="F33" s="39">
        <f>F34</f>
        <v>30000</v>
      </c>
      <c r="G33" s="40">
        <f>G34</f>
        <v>30000</v>
      </c>
    </row>
    <row r="34" spans="1:7" s="48" customFormat="1" ht="29.25" thickTop="1">
      <c r="A34" s="168">
        <v>70005</v>
      </c>
      <c r="B34" s="95" t="s">
        <v>96</v>
      </c>
      <c r="C34" s="272"/>
      <c r="D34" s="147"/>
      <c r="E34" s="360"/>
      <c r="F34" s="69">
        <f>SUM(F35:F36)</f>
        <v>30000</v>
      </c>
      <c r="G34" s="70">
        <f>SUM(G35:G36)</f>
        <v>30000</v>
      </c>
    </row>
    <row r="35" spans="1:7" s="48" customFormat="1" ht="18" customHeight="1">
      <c r="A35" s="203">
        <v>4300</v>
      </c>
      <c r="B35" s="50" t="s">
        <v>23</v>
      </c>
      <c r="C35" s="57"/>
      <c r="D35" s="57"/>
      <c r="E35" s="58"/>
      <c r="F35" s="59">
        <v>30000</v>
      </c>
      <c r="G35" s="77"/>
    </row>
    <row r="36" spans="1:7" s="48" customFormat="1" ht="18" customHeight="1" thickBot="1">
      <c r="A36" s="203">
        <v>4430</v>
      </c>
      <c r="B36" s="62" t="s">
        <v>26</v>
      </c>
      <c r="C36" s="57"/>
      <c r="D36" s="57"/>
      <c r="E36" s="58"/>
      <c r="F36" s="59"/>
      <c r="G36" s="77">
        <v>30000</v>
      </c>
    </row>
    <row r="37" spans="1:7" s="41" customFormat="1" ht="15.75" thickBot="1" thickTop="1">
      <c r="A37" s="35">
        <v>710</v>
      </c>
      <c r="B37" s="36" t="s">
        <v>76</v>
      </c>
      <c r="C37" s="37"/>
      <c r="D37" s="37"/>
      <c r="E37" s="38"/>
      <c r="F37" s="39">
        <f>F40+F38</f>
        <v>15020</v>
      </c>
      <c r="G37" s="40">
        <f>G40+G38</f>
        <v>15020</v>
      </c>
    </row>
    <row r="38" spans="1:7" s="84" customFormat="1" ht="30" customHeight="1" thickTop="1">
      <c r="A38" s="78">
        <v>71004</v>
      </c>
      <c r="B38" s="79" t="s">
        <v>104</v>
      </c>
      <c r="C38" s="80" t="s">
        <v>105</v>
      </c>
      <c r="D38" s="80"/>
      <c r="E38" s="81"/>
      <c r="F38" s="82">
        <f>F39</f>
        <v>15020</v>
      </c>
      <c r="G38" s="83"/>
    </row>
    <row r="39" spans="1:7" s="84" customFormat="1" ht="15">
      <c r="A39" s="86">
        <v>4300</v>
      </c>
      <c r="B39" s="87" t="s">
        <v>23</v>
      </c>
      <c r="C39" s="442"/>
      <c r="D39" s="442"/>
      <c r="E39" s="443"/>
      <c r="F39" s="444">
        <v>15020</v>
      </c>
      <c r="G39" s="445"/>
    </row>
    <row r="40" spans="1:7" s="85" customFormat="1" ht="33.75" customHeight="1">
      <c r="A40" s="78">
        <v>71095</v>
      </c>
      <c r="B40" s="79" t="s">
        <v>106</v>
      </c>
      <c r="C40" s="80" t="s">
        <v>32</v>
      </c>
      <c r="D40" s="80"/>
      <c r="E40" s="81"/>
      <c r="F40" s="82"/>
      <c r="G40" s="83">
        <f>SUM(G41:G42)</f>
        <v>15020</v>
      </c>
    </row>
    <row r="41" spans="1:7" s="84" customFormat="1" ht="17.25" customHeight="1">
      <c r="A41" s="185">
        <v>4172</v>
      </c>
      <c r="B41" s="354" t="s">
        <v>18</v>
      </c>
      <c r="C41" s="355"/>
      <c r="D41" s="355"/>
      <c r="E41" s="356"/>
      <c r="F41" s="357"/>
      <c r="G41" s="358">
        <v>4650</v>
      </c>
    </row>
    <row r="42" spans="1:7" s="48" customFormat="1" ht="15.75" thickBot="1">
      <c r="A42" s="206">
        <v>4302</v>
      </c>
      <c r="B42" s="207" t="s">
        <v>23</v>
      </c>
      <c r="C42" s="351"/>
      <c r="D42" s="351"/>
      <c r="E42" s="352"/>
      <c r="F42" s="64"/>
      <c r="G42" s="353">
        <v>10370</v>
      </c>
    </row>
    <row r="43" spans="1:7" s="41" customFormat="1" ht="27.75" customHeight="1" thickBot="1" thickTop="1">
      <c r="A43" s="88">
        <v>750</v>
      </c>
      <c r="B43" s="89" t="s">
        <v>34</v>
      </c>
      <c r="C43" s="90"/>
      <c r="D43" s="90"/>
      <c r="E43" s="91"/>
      <c r="F43" s="92">
        <f>F52+F46+F44</f>
        <v>54500</v>
      </c>
      <c r="G43" s="93">
        <f>G52+G46+G44</f>
        <v>54500</v>
      </c>
    </row>
    <row r="44" spans="1:7" s="41" customFormat="1" ht="28.5" thickTop="1">
      <c r="A44" s="394">
        <v>75022</v>
      </c>
      <c r="B44" s="395" t="s">
        <v>164</v>
      </c>
      <c r="C44" s="199" t="s">
        <v>40</v>
      </c>
      <c r="D44" s="199"/>
      <c r="E44" s="200"/>
      <c r="F44" s="187">
        <f>F45</f>
        <v>5000</v>
      </c>
      <c r="G44" s="188"/>
    </row>
    <row r="45" spans="1:7" s="41" customFormat="1" ht="16.5" customHeight="1">
      <c r="A45" s="86">
        <v>4300</v>
      </c>
      <c r="B45" s="87" t="s">
        <v>23</v>
      </c>
      <c r="C45" s="98"/>
      <c r="D45" s="98"/>
      <c r="E45" s="99"/>
      <c r="F45" s="100">
        <v>5000</v>
      </c>
      <c r="G45" s="101"/>
    </row>
    <row r="46" spans="1:7" s="41" customFormat="1" ht="18" customHeight="1">
      <c r="A46" s="102">
        <v>75023</v>
      </c>
      <c r="B46" s="103" t="s">
        <v>36</v>
      </c>
      <c r="C46" s="104"/>
      <c r="D46" s="104"/>
      <c r="E46" s="105"/>
      <c r="F46" s="106">
        <f>SUM(F47:F51)</f>
        <v>44700</v>
      </c>
      <c r="G46" s="107">
        <f>SUM(G47:G51)</f>
        <v>39000</v>
      </c>
    </row>
    <row r="47" spans="1:7" s="75" customFormat="1" ht="16.5" customHeight="1">
      <c r="A47" s="55">
        <v>4270</v>
      </c>
      <c r="B47" s="56" t="s">
        <v>21</v>
      </c>
      <c r="C47" s="71" t="s">
        <v>151</v>
      </c>
      <c r="D47" s="71"/>
      <c r="E47" s="72"/>
      <c r="F47" s="73">
        <v>30000</v>
      </c>
      <c r="G47" s="74"/>
    </row>
    <row r="48" spans="1:7" s="75" customFormat="1" ht="16.5" customHeight="1">
      <c r="A48" s="55">
        <v>4270</v>
      </c>
      <c r="B48" s="56" t="s">
        <v>21</v>
      </c>
      <c r="C48" s="71" t="s">
        <v>35</v>
      </c>
      <c r="D48" s="71"/>
      <c r="E48" s="72"/>
      <c r="F48" s="73"/>
      <c r="G48" s="74">
        <v>9000</v>
      </c>
    </row>
    <row r="49" spans="1:7" s="75" customFormat="1" ht="16.5" customHeight="1">
      <c r="A49" s="49">
        <v>4300</v>
      </c>
      <c r="B49" s="50" t="s">
        <v>23</v>
      </c>
      <c r="C49" s="71" t="s">
        <v>35</v>
      </c>
      <c r="D49" s="71"/>
      <c r="E49" s="72"/>
      <c r="F49" s="73">
        <v>9000</v>
      </c>
      <c r="G49" s="74"/>
    </row>
    <row r="50" spans="1:7" s="75" customFormat="1" ht="16.5" customHeight="1">
      <c r="A50" s="49">
        <v>4300</v>
      </c>
      <c r="B50" s="50" t="s">
        <v>23</v>
      </c>
      <c r="C50" s="71" t="s">
        <v>151</v>
      </c>
      <c r="D50" s="71"/>
      <c r="E50" s="72"/>
      <c r="F50" s="73"/>
      <c r="G50" s="74">
        <v>30000</v>
      </c>
    </row>
    <row r="51" spans="1:7" s="75" customFormat="1" ht="30">
      <c r="A51" s="49">
        <v>4610</v>
      </c>
      <c r="B51" s="61" t="s">
        <v>103</v>
      </c>
      <c r="C51" s="71" t="s">
        <v>107</v>
      </c>
      <c r="D51" s="71"/>
      <c r="E51" s="72"/>
      <c r="F51" s="73">
        <v>5700</v>
      </c>
      <c r="G51" s="74"/>
    </row>
    <row r="52" spans="1:7" s="41" customFormat="1" ht="18" customHeight="1">
      <c r="A52" s="78">
        <v>75095</v>
      </c>
      <c r="B52" s="112" t="s">
        <v>15</v>
      </c>
      <c r="C52" s="113"/>
      <c r="D52" s="113"/>
      <c r="E52" s="114"/>
      <c r="F52" s="115">
        <f>SUM(F53:F56)+F59</f>
        <v>4800</v>
      </c>
      <c r="G52" s="116">
        <f>SUM(G53:G56)+G59</f>
        <v>15500</v>
      </c>
    </row>
    <row r="53" spans="1:7" s="75" customFormat="1" ht="16.5" customHeight="1">
      <c r="A53" s="49">
        <v>4210</v>
      </c>
      <c r="B53" s="61" t="s">
        <v>19</v>
      </c>
      <c r="C53" s="118" t="s">
        <v>30</v>
      </c>
      <c r="D53" s="71"/>
      <c r="E53" s="72"/>
      <c r="F53" s="73"/>
      <c r="G53" s="74">
        <f>4100+3000</f>
        <v>7100</v>
      </c>
    </row>
    <row r="54" spans="1:7" s="75" customFormat="1" ht="16.5" customHeight="1">
      <c r="A54" s="49">
        <v>4300</v>
      </c>
      <c r="B54" s="50" t="s">
        <v>23</v>
      </c>
      <c r="C54" s="119" t="s">
        <v>30</v>
      </c>
      <c r="D54" s="71"/>
      <c r="E54" s="72"/>
      <c r="F54" s="73">
        <f>4100+50</f>
        <v>4150</v>
      </c>
      <c r="G54" s="74">
        <f>2700+5000</f>
        <v>7700</v>
      </c>
    </row>
    <row r="55" spans="1:7" s="75" customFormat="1" ht="16.5" customHeight="1">
      <c r="A55" s="49">
        <v>4350</v>
      </c>
      <c r="B55" s="50" t="s">
        <v>46</v>
      </c>
      <c r="C55" s="119" t="s">
        <v>30</v>
      </c>
      <c r="D55" s="71"/>
      <c r="E55" s="72"/>
      <c r="F55" s="73"/>
      <c r="G55" s="74">
        <v>50</v>
      </c>
    </row>
    <row r="56" spans="1:7" s="369" customFormat="1" ht="13.5">
      <c r="A56" s="362"/>
      <c r="B56" s="363" t="s">
        <v>111</v>
      </c>
      <c r="C56" s="364" t="s">
        <v>38</v>
      </c>
      <c r="D56" s="365"/>
      <c r="E56" s="366"/>
      <c r="F56" s="367">
        <f>SUM(F57:F58)</f>
        <v>150</v>
      </c>
      <c r="G56" s="368">
        <f>SUM(G57:G58)</f>
        <v>150</v>
      </c>
    </row>
    <row r="57" spans="1:7" s="75" customFormat="1" ht="16.5" customHeight="1">
      <c r="A57" s="49">
        <v>4210</v>
      </c>
      <c r="B57" s="61" t="s">
        <v>19</v>
      </c>
      <c r="C57" s="119"/>
      <c r="D57" s="71"/>
      <c r="E57" s="72"/>
      <c r="F57" s="73"/>
      <c r="G57" s="74">
        <v>150</v>
      </c>
    </row>
    <row r="58" spans="1:7" s="75" customFormat="1" ht="16.5" customHeight="1">
      <c r="A58" s="111">
        <v>4260</v>
      </c>
      <c r="B58" s="117" t="s">
        <v>82</v>
      </c>
      <c r="C58" s="119"/>
      <c r="D58" s="71"/>
      <c r="E58" s="72"/>
      <c r="F58" s="73">
        <v>150</v>
      </c>
      <c r="G58" s="74"/>
    </row>
    <row r="59" spans="1:7" s="369" customFormat="1" ht="13.5">
      <c r="A59" s="362"/>
      <c r="B59" s="363" t="s">
        <v>110</v>
      </c>
      <c r="C59" s="364" t="s">
        <v>38</v>
      </c>
      <c r="D59" s="365"/>
      <c r="E59" s="366"/>
      <c r="F59" s="367">
        <f>SUM(F60:F61)</f>
        <v>500</v>
      </c>
      <c r="G59" s="368">
        <f>SUM(G60:G61)</f>
        <v>500</v>
      </c>
    </row>
    <row r="60" spans="1:7" s="48" customFormat="1" ht="16.5" customHeight="1">
      <c r="A60" s="49">
        <v>4210</v>
      </c>
      <c r="B60" s="61" t="s">
        <v>19</v>
      </c>
      <c r="C60" s="126"/>
      <c r="D60" s="126"/>
      <c r="E60" s="127"/>
      <c r="F60" s="59">
        <v>500</v>
      </c>
      <c r="G60" s="77"/>
    </row>
    <row r="61" spans="1:7" s="48" customFormat="1" ht="16.5" customHeight="1" thickBot="1">
      <c r="A61" s="49">
        <v>4300</v>
      </c>
      <c r="B61" s="50" t="s">
        <v>23</v>
      </c>
      <c r="C61" s="126"/>
      <c r="D61" s="126"/>
      <c r="E61" s="127"/>
      <c r="F61" s="59"/>
      <c r="G61" s="77">
        <v>500</v>
      </c>
    </row>
    <row r="62" spans="1:7" s="48" customFormat="1" ht="43.5" customHeight="1" thickBot="1" thickTop="1">
      <c r="A62" s="440">
        <v>754</v>
      </c>
      <c r="B62" s="397" t="s">
        <v>148</v>
      </c>
      <c r="C62" s="441" t="s">
        <v>92</v>
      </c>
      <c r="D62" s="441"/>
      <c r="E62" s="144"/>
      <c r="F62" s="39">
        <f>F63</f>
        <v>1000</v>
      </c>
      <c r="G62" s="40"/>
    </row>
    <row r="63" spans="1:7" s="48" customFormat="1" ht="17.25" customHeight="1" thickTop="1">
      <c r="A63" s="94">
        <v>75414</v>
      </c>
      <c r="B63" s="169" t="s">
        <v>146</v>
      </c>
      <c r="C63" s="96"/>
      <c r="D63" s="96"/>
      <c r="E63" s="97"/>
      <c r="F63" s="69">
        <f>F64</f>
        <v>1000</v>
      </c>
      <c r="G63" s="70"/>
    </row>
    <row r="64" spans="1:7" s="48" customFormat="1" ht="17.25" customHeight="1" thickBot="1">
      <c r="A64" s="49">
        <v>4210</v>
      </c>
      <c r="B64" s="61" t="s">
        <v>19</v>
      </c>
      <c r="C64" s="126"/>
      <c r="D64" s="126"/>
      <c r="E64" s="127"/>
      <c r="F64" s="59">
        <v>1000</v>
      </c>
      <c r="G64" s="77"/>
    </row>
    <row r="65" spans="1:7" s="48" customFormat="1" ht="108.75" customHeight="1" thickBot="1" thickTop="1">
      <c r="A65" s="440">
        <v>756</v>
      </c>
      <c r="B65" s="397" t="s">
        <v>161</v>
      </c>
      <c r="C65" s="441" t="s">
        <v>107</v>
      </c>
      <c r="D65" s="441"/>
      <c r="E65" s="144"/>
      <c r="F65" s="39">
        <f>F66</f>
        <v>8500</v>
      </c>
      <c r="G65" s="40">
        <f>G66</f>
        <v>8500</v>
      </c>
    </row>
    <row r="66" spans="1:7" s="48" customFormat="1" ht="45" customHeight="1" thickTop="1">
      <c r="A66" s="94">
        <v>75647</v>
      </c>
      <c r="B66" s="169" t="s">
        <v>163</v>
      </c>
      <c r="C66" s="96"/>
      <c r="D66" s="96"/>
      <c r="E66" s="97"/>
      <c r="F66" s="69">
        <f>SUM(F67:F69)</f>
        <v>8500</v>
      </c>
      <c r="G66" s="70">
        <f>SUM(G67:G69)</f>
        <v>8500</v>
      </c>
    </row>
    <row r="67" spans="1:7" s="48" customFormat="1" ht="19.5" customHeight="1">
      <c r="A67" s="49">
        <v>4100</v>
      </c>
      <c r="B67" s="490" t="s">
        <v>162</v>
      </c>
      <c r="C67" s="126"/>
      <c r="D67" s="126"/>
      <c r="E67" s="127"/>
      <c r="F67" s="59"/>
      <c r="G67" s="77">
        <f>7500+1000</f>
        <v>8500</v>
      </c>
    </row>
    <row r="68" spans="1:7" s="48" customFormat="1" ht="16.5" customHeight="1">
      <c r="A68" s="49">
        <v>4100</v>
      </c>
      <c r="B68" s="490" t="s">
        <v>162</v>
      </c>
      <c r="C68" s="126" t="s">
        <v>14</v>
      </c>
      <c r="D68" s="126"/>
      <c r="E68" s="127"/>
      <c r="F68" s="59">
        <v>1000</v>
      </c>
      <c r="G68" s="77"/>
    </row>
    <row r="69" spans="1:7" s="48" customFormat="1" ht="16.5" customHeight="1">
      <c r="A69" s="275">
        <v>4300</v>
      </c>
      <c r="B69" s="276" t="s">
        <v>23</v>
      </c>
      <c r="C69" s="492"/>
      <c r="D69" s="492"/>
      <c r="E69" s="182"/>
      <c r="F69" s="183">
        <v>7500</v>
      </c>
      <c r="G69" s="184"/>
    </row>
    <row r="70" spans="1:7" s="145" customFormat="1" ht="23.25" customHeight="1" thickBot="1">
      <c r="A70" s="472">
        <v>801</v>
      </c>
      <c r="B70" s="473" t="s">
        <v>39</v>
      </c>
      <c r="C70" s="474" t="s">
        <v>40</v>
      </c>
      <c r="D70" s="474"/>
      <c r="E70" s="491"/>
      <c r="F70" s="92">
        <f>F71+F87+F90+F108+F112+F106</f>
        <v>96152</v>
      </c>
      <c r="G70" s="93">
        <f>G71+G87+G90+G108+G112+G106</f>
        <v>96152</v>
      </c>
    </row>
    <row r="71" spans="1:7" s="145" customFormat="1" ht="19.5" customHeight="1" thickTop="1">
      <c r="A71" s="134">
        <v>80101</v>
      </c>
      <c r="B71" s="146" t="s">
        <v>179</v>
      </c>
      <c r="C71" s="147"/>
      <c r="D71" s="147"/>
      <c r="E71" s="97"/>
      <c r="F71" s="69">
        <f>SUM(F72:F86)</f>
        <v>5345</v>
      </c>
      <c r="G71" s="70">
        <f>SUM(G72:G86)</f>
        <v>29567</v>
      </c>
    </row>
    <row r="72" spans="1:7" s="75" customFormat="1" ht="30">
      <c r="A72" s="108">
        <v>3020</v>
      </c>
      <c r="B72" s="109" t="s">
        <v>42</v>
      </c>
      <c r="C72" s="148"/>
      <c r="D72" s="148"/>
      <c r="E72" s="72"/>
      <c r="F72" s="73"/>
      <c r="G72" s="74">
        <v>680</v>
      </c>
    </row>
    <row r="73" spans="1:7" s="75" customFormat="1" ht="15">
      <c r="A73" s="108">
        <v>4010</v>
      </c>
      <c r="B73" s="109" t="s">
        <v>43</v>
      </c>
      <c r="C73" s="148"/>
      <c r="D73" s="148"/>
      <c r="E73" s="72"/>
      <c r="F73" s="73"/>
      <c r="G73" s="74">
        <v>5000</v>
      </c>
    </row>
    <row r="74" spans="1:7" s="75" customFormat="1" ht="15">
      <c r="A74" s="108">
        <v>4040</v>
      </c>
      <c r="B74" s="109" t="s">
        <v>37</v>
      </c>
      <c r="C74" s="148"/>
      <c r="D74" s="148"/>
      <c r="E74" s="72"/>
      <c r="F74" s="73">
        <v>140</v>
      </c>
      <c r="G74" s="74"/>
    </row>
    <row r="75" spans="1:7" s="75" customFormat="1" ht="15">
      <c r="A75" s="49">
        <v>4110</v>
      </c>
      <c r="B75" s="50" t="s">
        <v>16</v>
      </c>
      <c r="C75" s="148"/>
      <c r="D75" s="148"/>
      <c r="E75" s="72"/>
      <c r="F75" s="73"/>
      <c r="G75" s="74">
        <v>3985</v>
      </c>
    </row>
    <row r="76" spans="1:7" s="75" customFormat="1" ht="15">
      <c r="A76" s="49">
        <v>4120</v>
      </c>
      <c r="B76" s="50" t="s">
        <v>44</v>
      </c>
      <c r="C76" s="148"/>
      <c r="D76" s="148"/>
      <c r="E76" s="72"/>
      <c r="F76" s="73">
        <v>50</v>
      </c>
      <c r="G76" s="74"/>
    </row>
    <row r="77" spans="1:7" s="75" customFormat="1" ht="15">
      <c r="A77" s="55">
        <v>4140</v>
      </c>
      <c r="B77" s="56" t="s">
        <v>17</v>
      </c>
      <c r="C77" s="148"/>
      <c r="D77" s="148"/>
      <c r="E77" s="72"/>
      <c r="F77" s="73">
        <v>48</v>
      </c>
      <c r="G77" s="74"/>
    </row>
    <row r="78" spans="1:7" s="75" customFormat="1" ht="15">
      <c r="A78" s="49">
        <v>4210</v>
      </c>
      <c r="B78" s="61" t="s">
        <v>19</v>
      </c>
      <c r="C78" s="148"/>
      <c r="D78" s="148"/>
      <c r="E78" s="72"/>
      <c r="F78" s="73"/>
      <c r="G78" s="74">
        <v>5608</v>
      </c>
    </row>
    <row r="79" spans="1:7" s="75" customFormat="1" ht="15">
      <c r="A79" s="55">
        <v>4260</v>
      </c>
      <c r="B79" s="56" t="s">
        <v>20</v>
      </c>
      <c r="C79" s="148"/>
      <c r="D79" s="148"/>
      <c r="E79" s="72"/>
      <c r="F79" s="73">
        <v>1292</v>
      </c>
      <c r="G79" s="74"/>
    </row>
    <row r="80" spans="1:7" s="75" customFormat="1" ht="15">
      <c r="A80" s="55">
        <v>4270</v>
      </c>
      <c r="B80" s="56" t="s">
        <v>21</v>
      </c>
      <c r="C80" s="148"/>
      <c r="D80" s="148"/>
      <c r="E80" s="72"/>
      <c r="F80" s="73"/>
      <c r="G80" s="74">
        <v>10024</v>
      </c>
    </row>
    <row r="81" spans="1:7" s="75" customFormat="1" ht="15">
      <c r="A81" s="55">
        <v>4280</v>
      </c>
      <c r="B81" s="56" t="s">
        <v>22</v>
      </c>
      <c r="C81" s="148"/>
      <c r="D81" s="148"/>
      <c r="E81" s="72"/>
      <c r="F81" s="73">
        <v>484</v>
      </c>
      <c r="G81" s="74"/>
    </row>
    <row r="82" spans="1:7" s="75" customFormat="1" ht="15">
      <c r="A82" s="49">
        <v>4300</v>
      </c>
      <c r="B82" s="50" t="s">
        <v>23</v>
      </c>
      <c r="C82" s="148"/>
      <c r="D82" s="148"/>
      <c r="E82" s="72"/>
      <c r="F82" s="73"/>
      <c r="G82" s="74">
        <v>4270</v>
      </c>
    </row>
    <row r="83" spans="1:7" s="75" customFormat="1" ht="15">
      <c r="A83" s="49">
        <v>4350</v>
      </c>
      <c r="B83" s="50" t="s">
        <v>46</v>
      </c>
      <c r="C83" s="148"/>
      <c r="D83" s="148"/>
      <c r="E83" s="72"/>
      <c r="F83" s="73">
        <v>575</v>
      </c>
      <c r="G83" s="74"/>
    </row>
    <row r="84" spans="1:7" s="75" customFormat="1" ht="15">
      <c r="A84" s="110">
        <v>4410</v>
      </c>
      <c r="B84" s="56" t="s">
        <v>24</v>
      </c>
      <c r="C84" s="148"/>
      <c r="D84" s="148"/>
      <c r="E84" s="72"/>
      <c r="F84" s="73">
        <v>326</v>
      </c>
      <c r="G84" s="74"/>
    </row>
    <row r="85" spans="1:7" s="75" customFormat="1" ht="15">
      <c r="A85" s="55">
        <v>4440</v>
      </c>
      <c r="B85" s="56" t="s">
        <v>27</v>
      </c>
      <c r="C85" s="148"/>
      <c r="D85" s="148"/>
      <c r="E85" s="72"/>
      <c r="F85" s="73">
        <v>1600</v>
      </c>
      <c r="G85" s="74"/>
    </row>
    <row r="86" spans="1:7" s="75" customFormat="1" ht="30">
      <c r="A86" s="149">
        <v>6050</v>
      </c>
      <c r="B86" s="150" t="s">
        <v>47</v>
      </c>
      <c r="C86" s="151"/>
      <c r="D86" s="151"/>
      <c r="E86" s="152"/>
      <c r="F86" s="153">
        <v>830</v>
      </c>
      <c r="G86" s="154"/>
    </row>
    <row r="87" spans="1:7" s="75" customFormat="1" ht="31.5" customHeight="1">
      <c r="A87" s="155">
        <v>80103</v>
      </c>
      <c r="B87" s="156" t="s">
        <v>48</v>
      </c>
      <c r="C87" s="44"/>
      <c r="D87" s="44"/>
      <c r="E87" s="157"/>
      <c r="F87" s="46">
        <f>SUM(F88:F89)</f>
        <v>50</v>
      </c>
      <c r="G87" s="47">
        <f>SUM(G88:G89)</f>
        <v>10</v>
      </c>
    </row>
    <row r="88" spans="1:7" s="75" customFormat="1" ht="15">
      <c r="A88" s="108">
        <v>4010</v>
      </c>
      <c r="B88" s="109" t="s">
        <v>43</v>
      </c>
      <c r="C88" s="148"/>
      <c r="D88" s="148"/>
      <c r="E88" s="72"/>
      <c r="F88" s="73">
        <v>50</v>
      </c>
      <c r="G88" s="74"/>
    </row>
    <row r="89" spans="1:7" s="75" customFormat="1" ht="15">
      <c r="A89" s="49">
        <v>4110</v>
      </c>
      <c r="B89" s="50" t="s">
        <v>16</v>
      </c>
      <c r="C89" s="148"/>
      <c r="D89" s="148"/>
      <c r="E89" s="72"/>
      <c r="F89" s="73"/>
      <c r="G89" s="74">
        <v>10</v>
      </c>
    </row>
    <row r="90" spans="1:7" s="75" customFormat="1" ht="19.5" customHeight="1">
      <c r="A90" s="155">
        <v>80110</v>
      </c>
      <c r="B90" s="156" t="s">
        <v>49</v>
      </c>
      <c r="C90" s="44"/>
      <c r="D90" s="44"/>
      <c r="E90" s="157"/>
      <c r="F90" s="46">
        <f>SUM(F91:F105)</f>
        <v>46007</v>
      </c>
      <c r="G90" s="47">
        <f>SUM(G91:G105)</f>
        <v>25474</v>
      </c>
    </row>
    <row r="91" spans="1:7" s="75" customFormat="1" ht="30.75" customHeight="1">
      <c r="A91" s="108">
        <v>3020</v>
      </c>
      <c r="B91" s="109" t="s">
        <v>42</v>
      </c>
      <c r="C91" s="148"/>
      <c r="D91" s="148"/>
      <c r="E91" s="72"/>
      <c r="F91" s="73">
        <v>3080</v>
      </c>
      <c r="G91" s="74"/>
    </row>
    <row r="92" spans="1:7" s="75" customFormat="1" ht="15">
      <c r="A92" s="108">
        <v>4010</v>
      </c>
      <c r="B92" s="109" t="s">
        <v>43</v>
      </c>
      <c r="C92" s="148"/>
      <c r="D92" s="148"/>
      <c r="E92" s="72"/>
      <c r="F92" s="73">
        <v>23000</v>
      </c>
      <c r="G92" s="74"/>
    </row>
    <row r="93" spans="1:7" s="75" customFormat="1" ht="15">
      <c r="A93" s="108">
        <v>4040</v>
      </c>
      <c r="B93" s="109" t="s">
        <v>37</v>
      </c>
      <c r="C93" s="148"/>
      <c r="D93" s="148"/>
      <c r="E93" s="72"/>
      <c r="F93" s="73">
        <v>105</v>
      </c>
      <c r="G93" s="74"/>
    </row>
    <row r="94" spans="1:7" s="75" customFormat="1" ht="14.25" customHeight="1">
      <c r="A94" s="49">
        <v>4110</v>
      </c>
      <c r="B94" s="50" t="s">
        <v>16</v>
      </c>
      <c r="C94" s="148"/>
      <c r="D94" s="148"/>
      <c r="E94" s="72"/>
      <c r="F94" s="73">
        <v>4100</v>
      </c>
      <c r="G94" s="74"/>
    </row>
    <row r="95" spans="1:7" s="75" customFormat="1" ht="15">
      <c r="A95" s="49">
        <v>4120</v>
      </c>
      <c r="B95" s="50" t="s">
        <v>44</v>
      </c>
      <c r="C95" s="148"/>
      <c r="D95" s="148"/>
      <c r="E95" s="72"/>
      <c r="F95" s="73">
        <v>120</v>
      </c>
      <c r="G95" s="74"/>
    </row>
    <row r="96" spans="1:7" s="75" customFormat="1" ht="15">
      <c r="A96" s="55">
        <v>4140</v>
      </c>
      <c r="B96" s="56" t="s">
        <v>17</v>
      </c>
      <c r="C96" s="148"/>
      <c r="D96" s="148"/>
      <c r="E96" s="72"/>
      <c r="F96" s="73">
        <v>1500</v>
      </c>
      <c r="G96" s="74"/>
    </row>
    <row r="97" spans="1:7" s="75" customFormat="1" ht="15">
      <c r="A97" s="49">
        <v>4170</v>
      </c>
      <c r="B97" s="61" t="s">
        <v>18</v>
      </c>
      <c r="C97" s="148"/>
      <c r="D97" s="148"/>
      <c r="E97" s="72"/>
      <c r="F97" s="73"/>
      <c r="G97" s="74">
        <v>3360</v>
      </c>
    </row>
    <row r="98" spans="1:7" s="75" customFormat="1" ht="15">
      <c r="A98" s="49">
        <v>4210</v>
      </c>
      <c r="B98" s="61" t="s">
        <v>19</v>
      </c>
      <c r="C98" s="148"/>
      <c r="D98" s="148"/>
      <c r="E98" s="72"/>
      <c r="F98" s="73"/>
      <c r="G98" s="74">
        <v>11100</v>
      </c>
    </row>
    <row r="99" spans="1:7" s="75" customFormat="1" ht="30">
      <c r="A99" s="108">
        <v>4240</v>
      </c>
      <c r="B99" s="109" t="s">
        <v>45</v>
      </c>
      <c r="C99" s="148"/>
      <c r="D99" s="148"/>
      <c r="E99" s="72"/>
      <c r="F99" s="73"/>
      <c r="G99" s="74">
        <v>4300</v>
      </c>
    </row>
    <row r="100" spans="1:7" s="75" customFormat="1" ht="15">
      <c r="A100" s="55">
        <v>4260</v>
      </c>
      <c r="B100" s="56" t="s">
        <v>20</v>
      </c>
      <c r="C100" s="148"/>
      <c r="D100" s="148"/>
      <c r="E100" s="72"/>
      <c r="F100" s="73">
        <v>12120</v>
      </c>
      <c r="G100" s="74"/>
    </row>
    <row r="101" spans="1:7" s="75" customFormat="1" ht="15">
      <c r="A101" s="55">
        <v>4270</v>
      </c>
      <c r="B101" s="56" t="s">
        <v>21</v>
      </c>
      <c r="C101" s="148"/>
      <c r="D101" s="148"/>
      <c r="E101" s="72"/>
      <c r="F101" s="73"/>
      <c r="G101" s="74">
        <v>14</v>
      </c>
    </row>
    <row r="102" spans="1:7" s="75" customFormat="1" ht="15">
      <c r="A102" s="55">
        <v>4280</v>
      </c>
      <c r="B102" s="56" t="s">
        <v>22</v>
      </c>
      <c r="C102" s="148"/>
      <c r="D102" s="148"/>
      <c r="E102" s="72"/>
      <c r="F102" s="73">
        <v>322</v>
      </c>
      <c r="G102" s="74"/>
    </row>
    <row r="103" spans="1:7" s="75" customFormat="1" ht="15">
      <c r="A103" s="49">
        <v>4300</v>
      </c>
      <c r="B103" s="50" t="s">
        <v>23</v>
      </c>
      <c r="C103" s="148"/>
      <c r="D103" s="148"/>
      <c r="E103" s="72"/>
      <c r="F103" s="73"/>
      <c r="G103" s="74">
        <v>6300</v>
      </c>
    </row>
    <row r="104" spans="1:7" s="75" customFormat="1" ht="15">
      <c r="A104" s="49">
        <v>4350</v>
      </c>
      <c r="B104" s="50" t="s">
        <v>46</v>
      </c>
      <c r="C104" s="148"/>
      <c r="D104" s="148"/>
      <c r="E104" s="72"/>
      <c r="F104" s="73">
        <v>1660</v>
      </c>
      <c r="G104" s="74"/>
    </row>
    <row r="105" spans="1:7" s="75" customFormat="1" ht="15">
      <c r="A105" s="110">
        <v>4410</v>
      </c>
      <c r="B105" s="56" t="s">
        <v>24</v>
      </c>
      <c r="C105" s="148"/>
      <c r="D105" s="148"/>
      <c r="E105" s="72"/>
      <c r="F105" s="73"/>
      <c r="G105" s="74">
        <v>400</v>
      </c>
    </row>
    <row r="106" spans="1:7" s="75" customFormat="1" ht="19.5" customHeight="1">
      <c r="A106" s="373">
        <v>80145</v>
      </c>
      <c r="B106" s="372" t="s">
        <v>114</v>
      </c>
      <c r="C106" s="44"/>
      <c r="D106" s="44"/>
      <c r="E106" s="157"/>
      <c r="F106" s="46">
        <f>F107</f>
        <v>7000</v>
      </c>
      <c r="G106" s="47"/>
    </row>
    <row r="107" spans="1:7" s="75" customFormat="1" ht="15">
      <c r="A107" s="86">
        <v>4170</v>
      </c>
      <c r="B107" s="493" t="s">
        <v>18</v>
      </c>
      <c r="C107" s="494"/>
      <c r="D107" s="494"/>
      <c r="E107" s="99"/>
      <c r="F107" s="100">
        <v>7000</v>
      </c>
      <c r="G107" s="101"/>
    </row>
    <row r="108" spans="1:7" s="75" customFormat="1" ht="35.25" customHeight="1">
      <c r="A108" s="155">
        <v>80146</v>
      </c>
      <c r="B108" s="156" t="s">
        <v>50</v>
      </c>
      <c r="C108" s="44"/>
      <c r="D108" s="44"/>
      <c r="E108" s="157"/>
      <c r="F108" s="46">
        <f>SUM(F109:F111)</f>
        <v>2640</v>
      </c>
      <c r="G108" s="47">
        <f>SUM(G109:G111)</f>
        <v>2640</v>
      </c>
    </row>
    <row r="109" spans="1:7" s="75" customFormat="1" ht="15">
      <c r="A109" s="49">
        <v>4210</v>
      </c>
      <c r="B109" s="61" t="s">
        <v>19</v>
      </c>
      <c r="C109" s="148"/>
      <c r="D109" s="148"/>
      <c r="E109" s="72"/>
      <c r="F109" s="73"/>
      <c r="G109" s="74">
        <v>680</v>
      </c>
    </row>
    <row r="110" spans="1:7" s="75" customFormat="1" ht="15">
      <c r="A110" s="49">
        <v>4300</v>
      </c>
      <c r="B110" s="50" t="s">
        <v>23</v>
      </c>
      <c r="C110" s="148"/>
      <c r="D110" s="148"/>
      <c r="E110" s="72"/>
      <c r="F110" s="73">
        <v>2640</v>
      </c>
      <c r="G110" s="74"/>
    </row>
    <row r="111" spans="1:7" s="75" customFormat="1" ht="15">
      <c r="A111" s="110">
        <v>4410</v>
      </c>
      <c r="B111" s="56" t="s">
        <v>24</v>
      </c>
      <c r="C111" s="148"/>
      <c r="D111" s="148"/>
      <c r="E111" s="72"/>
      <c r="F111" s="73"/>
      <c r="G111" s="74">
        <v>1960</v>
      </c>
    </row>
    <row r="112" spans="1:7" s="75" customFormat="1" ht="21.75" customHeight="1">
      <c r="A112" s="155">
        <v>80195</v>
      </c>
      <c r="B112" s="156" t="s">
        <v>15</v>
      </c>
      <c r="C112" s="44"/>
      <c r="D112" s="44"/>
      <c r="E112" s="157"/>
      <c r="F112" s="46">
        <f>SUM(F113:F128)</f>
        <v>35110</v>
      </c>
      <c r="G112" s="47">
        <f>SUM(G113:G128)</f>
        <v>38461</v>
      </c>
    </row>
    <row r="113" spans="1:7" s="75" customFormat="1" ht="30">
      <c r="A113" s="108">
        <v>2540</v>
      </c>
      <c r="B113" s="109" t="s">
        <v>41</v>
      </c>
      <c r="C113" s="76"/>
      <c r="D113" s="76"/>
      <c r="E113" s="72"/>
      <c r="F113" s="73">
        <v>33683</v>
      </c>
      <c r="G113" s="74"/>
    </row>
    <row r="114" spans="1:7" s="75" customFormat="1" ht="15">
      <c r="A114" s="108">
        <v>4010</v>
      </c>
      <c r="B114" s="109" t="s">
        <v>43</v>
      </c>
      <c r="C114" s="148"/>
      <c r="D114" s="148"/>
      <c r="E114" s="72"/>
      <c r="F114" s="73">
        <v>849</v>
      </c>
      <c r="G114" s="74"/>
    </row>
    <row r="115" spans="1:7" s="75" customFormat="1" ht="15">
      <c r="A115" s="49">
        <v>4110</v>
      </c>
      <c r="B115" s="50" t="s">
        <v>16</v>
      </c>
      <c r="C115" s="148"/>
      <c r="D115" s="148"/>
      <c r="E115" s="72"/>
      <c r="F115" s="73">
        <v>9</v>
      </c>
      <c r="G115" s="74"/>
    </row>
    <row r="116" spans="1:7" s="75" customFormat="1" ht="15">
      <c r="A116" s="49">
        <v>4120</v>
      </c>
      <c r="B116" s="50" t="s">
        <v>44</v>
      </c>
      <c r="C116" s="148"/>
      <c r="D116" s="148"/>
      <c r="E116" s="72"/>
      <c r="F116" s="73">
        <v>29</v>
      </c>
      <c r="G116" s="74"/>
    </row>
    <row r="117" spans="1:7" s="75" customFormat="1" ht="27.75">
      <c r="A117" s="49">
        <v>4110</v>
      </c>
      <c r="B117" s="50" t="s">
        <v>122</v>
      </c>
      <c r="C117" s="148"/>
      <c r="D117" s="148"/>
      <c r="E117" s="72"/>
      <c r="F117" s="73"/>
      <c r="G117" s="74">
        <v>1369</v>
      </c>
    </row>
    <row r="118" spans="1:7" s="75" customFormat="1" ht="27.75">
      <c r="A118" s="49">
        <v>4120</v>
      </c>
      <c r="B118" s="50" t="s">
        <v>121</v>
      </c>
      <c r="C118" s="148"/>
      <c r="D118" s="148"/>
      <c r="E118" s="72"/>
      <c r="F118" s="73"/>
      <c r="G118" s="74">
        <v>195</v>
      </c>
    </row>
    <row r="119" spans="1:7" s="75" customFormat="1" ht="27.75">
      <c r="A119" s="108">
        <v>4170</v>
      </c>
      <c r="B119" s="109" t="s">
        <v>120</v>
      </c>
      <c r="C119" s="148"/>
      <c r="D119" s="148"/>
      <c r="E119" s="72"/>
      <c r="F119" s="73"/>
      <c r="G119" s="74">
        <v>10408</v>
      </c>
    </row>
    <row r="120" spans="1:7" s="75" customFormat="1" ht="15">
      <c r="A120" s="108">
        <v>4170</v>
      </c>
      <c r="B120" s="109" t="s">
        <v>119</v>
      </c>
      <c r="C120" s="148"/>
      <c r="D120" s="148"/>
      <c r="E120" s="72"/>
      <c r="F120" s="73"/>
      <c r="G120" s="74">
        <f>1103</f>
        <v>1103</v>
      </c>
    </row>
    <row r="121" spans="1:7" s="75" customFormat="1" ht="27">
      <c r="A121" s="49">
        <v>4210</v>
      </c>
      <c r="B121" s="61" t="s">
        <v>51</v>
      </c>
      <c r="C121" s="148"/>
      <c r="D121" s="148"/>
      <c r="E121" s="72"/>
      <c r="F121" s="73">
        <v>540</v>
      </c>
      <c r="G121" s="74"/>
    </row>
    <row r="122" spans="1:7" s="75" customFormat="1" ht="42">
      <c r="A122" s="108">
        <v>4240</v>
      </c>
      <c r="B122" s="109" t="s">
        <v>52</v>
      </c>
      <c r="C122" s="148"/>
      <c r="D122" s="148"/>
      <c r="E122" s="72"/>
      <c r="F122" s="73"/>
      <c r="G122" s="74">
        <v>540</v>
      </c>
    </row>
    <row r="123" spans="1:7" s="75" customFormat="1" ht="42">
      <c r="A123" s="108">
        <v>4240</v>
      </c>
      <c r="B123" s="109" t="s">
        <v>118</v>
      </c>
      <c r="C123" s="148"/>
      <c r="D123" s="148"/>
      <c r="E123" s="72"/>
      <c r="F123" s="73"/>
      <c r="G123" s="74">
        <v>15000</v>
      </c>
    </row>
    <row r="124" spans="1:7" s="75" customFormat="1" ht="27">
      <c r="A124" s="49">
        <v>4300</v>
      </c>
      <c r="B124" s="50" t="s">
        <v>117</v>
      </c>
      <c r="C124" s="148"/>
      <c r="D124" s="148"/>
      <c r="E124" s="72"/>
      <c r="F124" s="73"/>
      <c r="G124" s="74">
        <v>243</v>
      </c>
    </row>
    <row r="125" spans="1:7" s="75" customFormat="1" ht="15">
      <c r="A125" s="49">
        <v>4300</v>
      </c>
      <c r="B125" s="50" t="s">
        <v>116</v>
      </c>
      <c r="C125" s="148"/>
      <c r="D125" s="148"/>
      <c r="E125" s="72"/>
      <c r="F125" s="73"/>
      <c r="G125" s="74">
        <v>898</v>
      </c>
    </row>
    <row r="126" spans="1:7" s="75" customFormat="1" ht="29.25" customHeight="1">
      <c r="A126" s="49">
        <v>4300</v>
      </c>
      <c r="B126" s="50" t="s">
        <v>115</v>
      </c>
      <c r="C126" s="148"/>
      <c r="D126" s="148"/>
      <c r="E126" s="72"/>
      <c r="F126" s="73"/>
      <c r="G126" s="74">
        <v>1000</v>
      </c>
    </row>
    <row r="127" spans="1:7" s="75" customFormat="1" ht="15">
      <c r="A127" s="203">
        <v>4430</v>
      </c>
      <c r="B127" s="62" t="s">
        <v>26</v>
      </c>
      <c r="C127" s="148"/>
      <c r="D127" s="148"/>
      <c r="E127" s="72"/>
      <c r="F127" s="73"/>
      <c r="G127" s="74">
        <v>5500</v>
      </c>
    </row>
    <row r="128" spans="1:7" s="75" customFormat="1" ht="33" customHeight="1" thickBot="1">
      <c r="A128" s="149">
        <v>6050</v>
      </c>
      <c r="B128" s="150" t="s">
        <v>47</v>
      </c>
      <c r="C128" s="151"/>
      <c r="D128" s="151"/>
      <c r="E128" s="152"/>
      <c r="F128" s="153"/>
      <c r="G128" s="154">
        <v>2205</v>
      </c>
    </row>
    <row r="129" spans="1:7" s="167" customFormat="1" ht="24.75" customHeight="1" thickBot="1" thickTop="1">
      <c r="A129" s="164">
        <v>851</v>
      </c>
      <c r="B129" s="165" t="s">
        <v>53</v>
      </c>
      <c r="C129" s="166"/>
      <c r="D129" s="166"/>
      <c r="E129" s="131"/>
      <c r="F129" s="132">
        <f>F130</f>
        <v>60100</v>
      </c>
      <c r="G129" s="133">
        <f>G130</f>
        <v>60100</v>
      </c>
    </row>
    <row r="130" spans="1:7" s="145" customFormat="1" ht="23.25" customHeight="1" thickTop="1">
      <c r="A130" s="168">
        <v>85154</v>
      </c>
      <c r="B130" s="169" t="s">
        <v>178</v>
      </c>
      <c r="C130" s="147" t="s">
        <v>130</v>
      </c>
      <c r="D130" s="147"/>
      <c r="E130" s="97"/>
      <c r="F130" s="69">
        <f>SUM(F131:F133)</f>
        <v>60100</v>
      </c>
      <c r="G130" s="70">
        <f>SUM(G131:G133)</f>
        <v>60100</v>
      </c>
    </row>
    <row r="131" spans="1:7" s="48" customFormat="1" ht="30">
      <c r="A131" s="170">
        <v>2480</v>
      </c>
      <c r="B131" s="171" t="s">
        <v>132</v>
      </c>
      <c r="C131" s="76"/>
      <c r="D131" s="76"/>
      <c r="E131" s="127"/>
      <c r="F131" s="59">
        <v>6000</v>
      </c>
      <c r="G131" s="77"/>
    </row>
    <row r="132" spans="1:7" s="48" customFormat="1" ht="51.75" customHeight="1">
      <c r="A132" s="170">
        <v>2820</v>
      </c>
      <c r="B132" s="172" t="s">
        <v>131</v>
      </c>
      <c r="C132" s="76"/>
      <c r="D132" s="76"/>
      <c r="E132" s="127"/>
      <c r="F132" s="59">
        <v>54100</v>
      </c>
      <c r="G132" s="77"/>
    </row>
    <row r="133" spans="1:7" s="48" customFormat="1" ht="16.5" customHeight="1">
      <c r="A133" s="149">
        <v>4300</v>
      </c>
      <c r="B133" s="475" t="s">
        <v>23</v>
      </c>
      <c r="C133" s="159"/>
      <c r="D133" s="159"/>
      <c r="E133" s="182"/>
      <c r="F133" s="183"/>
      <c r="G133" s="184">
        <v>60100</v>
      </c>
    </row>
    <row r="134" spans="1:7" s="48" customFormat="1" ht="17.25" customHeight="1">
      <c r="A134" s="392">
        <v>85195</v>
      </c>
      <c r="B134" s="393" t="s">
        <v>15</v>
      </c>
      <c r="C134" s="44" t="s">
        <v>54</v>
      </c>
      <c r="D134" s="44"/>
      <c r="E134" s="157"/>
      <c r="F134" s="46">
        <f>SUM(F135:F136)</f>
        <v>186</v>
      </c>
      <c r="G134" s="47">
        <f>SUM(G135:G136)</f>
        <v>186</v>
      </c>
    </row>
    <row r="135" spans="1:7" s="48" customFormat="1" ht="40.5">
      <c r="A135" s="108">
        <v>4300</v>
      </c>
      <c r="B135" s="172" t="s">
        <v>129</v>
      </c>
      <c r="C135" s="76"/>
      <c r="D135" s="76"/>
      <c r="E135" s="127"/>
      <c r="F135" s="59"/>
      <c r="G135" s="77">
        <v>186</v>
      </c>
    </row>
    <row r="136" spans="1:7" s="48" customFormat="1" ht="30.75" thickBot="1">
      <c r="A136" s="49">
        <v>4610</v>
      </c>
      <c r="B136" s="61" t="s">
        <v>103</v>
      </c>
      <c r="C136" s="76"/>
      <c r="D136" s="76"/>
      <c r="E136" s="127"/>
      <c r="F136" s="59">
        <v>186</v>
      </c>
      <c r="G136" s="77"/>
    </row>
    <row r="137" spans="1:7" s="48" customFormat="1" ht="24.75" customHeight="1" thickBot="1" thickTop="1">
      <c r="A137" s="35">
        <v>852</v>
      </c>
      <c r="B137" s="173" t="s">
        <v>55</v>
      </c>
      <c r="C137" s="37" t="s">
        <v>54</v>
      </c>
      <c r="D137" s="174"/>
      <c r="E137" s="144">
        <f>E138+E142+E150</f>
        <v>60000</v>
      </c>
      <c r="F137" s="39">
        <f>F138+F142+F150+F148+F146</f>
        <v>43686</v>
      </c>
      <c r="G137" s="40">
        <f>G138+G142+G150+G148+G146</f>
        <v>93686</v>
      </c>
    </row>
    <row r="138" spans="1:7" s="48" customFormat="1" ht="18.75" customHeight="1" thickTop="1">
      <c r="A138" s="155">
        <v>85203</v>
      </c>
      <c r="B138" s="156" t="s">
        <v>56</v>
      </c>
      <c r="C138" s="44"/>
      <c r="D138" s="176"/>
      <c r="E138" s="157"/>
      <c r="F138" s="46">
        <f>F139</f>
        <v>4300</v>
      </c>
      <c r="G138" s="47">
        <f>G139</f>
        <v>800</v>
      </c>
    </row>
    <row r="139" spans="1:7" s="48" customFormat="1" ht="15">
      <c r="A139" s="178"/>
      <c r="B139" s="179" t="s">
        <v>58</v>
      </c>
      <c r="C139" s="180"/>
      <c r="D139" s="181"/>
      <c r="E139" s="122"/>
      <c r="F139" s="123">
        <f>SUM(F140:F141)</f>
        <v>4300</v>
      </c>
      <c r="G139" s="124">
        <f>SUM(G140:G141)</f>
        <v>800</v>
      </c>
    </row>
    <row r="140" spans="1:7" s="48" customFormat="1" ht="15">
      <c r="A140" s="55">
        <v>4270</v>
      </c>
      <c r="B140" s="56" t="s">
        <v>21</v>
      </c>
      <c r="C140" s="76"/>
      <c r="D140" s="175"/>
      <c r="E140" s="127"/>
      <c r="F140" s="59"/>
      <c r="G140" s="77">
        <v>800</v>
      </c>
    </row>
    <row r="141" spans="1:7" s="48" customFormat="1" ht="15">
      <c r="A141" s="49">
        <v>4300</v>
      </c>
      <c r="B141" s="50" t="s">
        <v>23</v>
      </c>
      <c r="C141" s="76"/>
      <c r="D141" s="175"/>
      <c r="E141" s="127"/>
      <c r="F141" s="59">
        <v>4300</v>
      </c>
      <c r="G141" s="77"/>
    </row>
    <row r="142" spans="1:7" s="48" customFormat="1" ht="18.75" customHeight="1">
      <c r="A142" s="155">
        <v>85219</v>
      </c>
      <c r="B142" s="156" t="s">
        <v>59</v>
      </c>
      <c r="C142" s="44"/>
      <c r="D142" s="176"/>
      <c r="E142" s="157"/>
      <c r="F142" s="46">
        <f>SUM(F143:F145)</f>
        <v>2200</v>
      </c>
      <c r="G142" s="47">
        <f>SUM(G143:G145)</f>
        <v>11200</v>
      </c>
    </row>
    <row r="143" spans="1:7" s="48" customFormat="1" ht="15">
      <c r="A143" s="108">
        <v>4430</v>
      </c>
      <c r="B143" s="109" t="s">
        <v>26</v>
      </c>
      <c r="C143" s="76"/>
      <c r="D143" s="175"/>
      <c r="E143" s="127"/>
      <c r="F143" s="59"/>
      <c r="G143" s="77">
        <v>2200</v>
      </c>
    </row>
    <row r="144" spans="1:7" s="48" customFormat="1" ht="15">
      <c r="A144" s="108">
        <v>4530</v>
      </c>
      <c r="B144" s="109" t="s">
        <v>60</v>
      </c>
      <c r="C144" s="76"/>
      <c r="D144" s="175"/>
      <c r="E144" s="127"/>
      <c r="F144" s="59">
        <v>2200</v>
      </c>
      <c r="G144" s="77"/>
    </row>
    <row r="145" spans="1:7" s="48" customFormat="1" ht="30">
      <c r="A145" s="149">
        <v>6060</v>
      </c>
      <c r="B145" s="197" t="s">
        <v>61</v>
      </c>
      <c r="C145" s="159"/>
      <c r="D145" s="476"/>
      <c r="E145" s="182"/>
      <c r="F145" s="183"/>
      <c r="G145" s="184">
        <v>9000</v>
      </c>
    </row>
    <row r="146" spans="1:7" s="48" customFormat="1" ht="18" customHeight="1">
      <c r="A146" s="155">
        <v>85215</v>
      </c>
      <c r="B146" s="156" t="s">
        <v>158</v>
      </c>
      <c r="C146" s="44"/>
      <c r="D146" s="176"/>
      <c r="E146" s="157"/>
      <c r="F146" s="46">
        <f>F147</f>
        <v>10000</v>
      </c>
      <c r="G146" s="47"/>
    </row>
    <row r="147" spans="1:7" s="48" customFormat="1" ht="15">
      <c r="A147" s="149">
        <v>3110</v>
      </c>
      <c r="B147" s="197" t="s">
        <v>159</v>
      </c>
      <c r="C147" s="159"/>
      <c r="D147" s="476"/>
      <c r="E147" s="182"/>
      <c r="F147" s="183">
        <v>10000</v>
      </c>
      <c r="G147" s="184"/>
    </row>
    <row r="148" spans="1:7" s="48" customFormat="1" ht="34.5" customHeight="1">
      <c r="A148" s="155">
        <v>85228</v>
      </c>
      <c r="B148" s="156" t="s">
        <v>142</v>
      </c>
      <c r="C148" s="44"/>
      <c r="D148" s="176"/>
      <c r="E148" s="157"/>
      <c r="F148" s="46">
        <f>F149</f>
        <v>1500</v>
      </c>
      <c r="G148" s="47"/>
    </row>
    <row r="149" spans="1:7" s="48" customFormat="1" ht="17.25" customHeight="1">
      <c r="A149" s="446">
        <v>4170</v>
      </c>
      <c r="B149" s="447" t="s">
        <v>18</v>
      </c>
      <c r="C149" s="44"/>
      <c r="D149" s="176"/>
      <c r="E149" s="448"/>
      <c r="F149" s="449">
        <v>1500</v>
      </c>
      <c r="G149" s="450"/>
    </row>
    <row r="150" spans="1:7" s="48" customFormat="1" ht="19.5" customHeight="1">
      <c r="A150" s="155">
        <v>85295</v>
      </c>
      <c r="B150" s="156" t="s">
        <v>15</v>
      </c>
      <c r="C150" s="44"/>
      <c r="D150" s="176"/>
      <c r="E150" s="157">
        <f>SUM(E151:E153)</f>
        <v>60000</v>
      </c>
      <c r="F150" s="46">
        <f>SUM(F151:F154)</f>
        <v>25686</v>
      </c>
      <c r="G150" s="47">
        <f>SUM(G151:G154)</f>
        <v>81686</v>
      </c>
    </row>
    <row r="151" spans="1:7" s="75" customFormat="1" ht="57.75">
      <c r="A151" s="108">
        <v>2030</v>
      </c>
      <c r="B151" s="109" t="s">
        <v>101</v>
      </c>
      <c r="C151" s="148"/>
      <c r="D151" s="177"/>
      <c r="E151" s="72">
        <v>60000</v>
      </c>
      <c r="F151" s="73"/>
      <c r="G151" s="74"/>
    </row>
    <row r="152" spans="1:7" s="75" customFormat="1" ht="27.75">
      <c r="A152" s="108">
        <v>3110</v>
      </c>
      <c r="B152" s="109" t="s">
        <v>102</v>
      </c>
      <c r="C152" s="148"/>
      <c r="D152" s="177"/>
      <c r="E152" s="72"/>
      <c r="F152" s="73"/>
      <c r="G152" s="74">
        <v>60000</v>
      </c>
    </row>
    <row r="153" spans="1:7" s="75" customFormat="1" ht="15">
      <c r="A153" s="275">
        <v>4300</v>
      </c>
      <c r="B153" s="276" t="s">
        <v>23</v>
      </c>
      <c r="C153" s="151"/>
      <c r="D153" s="189"/>
      <c r="E153" s="152"/>
      <c r="F153" s="153">
        <v>4000</v>
      </c>
      <c r="G153" s="154"/>
    </row>
    <row r="154" spans="1:7" s="195" customFormat="1" ht="30.75" customHeight="1">
      <c r="A154" s="190"/>
      <c r="B154" s="191" t="s">
        <v>62</v>
      </c>
      <c r="C154" s="192"/>
      <c r="D154" s="193"/>
      <c r="E154" s="194"/>
      <c r="F154" s="123">
        <f>SUM(F155:F165)</f>
        <v>21686</v>
      </c>
      <c r="G154" s="124">
        <f>SUM(G155:G165)</f>
        <v>21686</v>
      </c>
    </row>
    <row r="155" spans="1:7" s="48" customFormat="1" ht="15">
      <c r="A155" s="108">
        <v>4010</v>
      </c>
      <c r="B155" s="109" t="s">
        <v>43</v>
      </c>
      <c r="C155" s="76"/>
      <c r="D155" s="175"/>
      <c r="E155" s="127"/>
      <c r="F155" s="59">
        <v>6392</v>
      </c>
      <c r="G155" s="77"/>
    </row>
    <row r="156" spans="1:7" s="48" customFormat="1" ht="15">
      <c r="A156" s="49">
        <v>4018</v>
      </c>
      <c r="B156" s="109" t="s">
        <v>43</v>
      </c>
      <c r="C156" s="76"/>
      <c r="D156" s="175"/>
      <c r="E156" s="127"/>
      <c r="F156" s="59"/>
      <c r="G156" s="77">
        <v>6392</v>
      </c>
    </row>
    <row r="157" spans="1:7" s="48" customFormat="1" ht="15">
      <c r="A157" s="49">
        <v>4110</v>
      </c>
      <c r="B157" s="50" t="s">
        <v>16</v>
      </c>
      <c r="C157" s="76"/>
      <c r="D157" s="175"/>
      <c r="E157" s="127"/>
      <c r="F157" s="59">
        <v>1134</v>
      </c>
      <c r="G157" s="77"/>
    </row>
    <row r="158" spans="1:7" s="48" customFormat="1" ht="15">
      <c r="A158" s="49">
        <v>4118</v>
      </c>
      <c r="B158" s="50" t="s">
        <v>16</v>
      </c>
      <c r="C158" s="76"/>
      <c r="D158" s="175"/>
      <c r="E158" s="127"/>
      <c r="F158" s="59"/>
      <c r="G158" s="77">
        <v>1134</v>
      </c>
    </row>
    <row r="159" spans="1:7" s="48" customFormat="1" ht="15">
      <c r="A159" s="49">
        <v>4120</v>
      </c>
      <c r="B159" s="50" t="s">
        <v>44</v>
      </c>
      <c r="C159" s="76"/>
      <c r="D159" s="175"/>
      <c r="E159" s="127"/>
      <c r="F159" s="59">
        <v>157</v>
      </c>
      <c r="G159" s="77"/>
    </row>
    <row r="160" spans="1:7" s="48" customFormat="1" ht="15">
      <c r="A160" s="49">
        <v>4128</v>
      </c>
      <c r="B160" s="50" t="s">
        <v>44</v>
      </c>
      <c r="C160" s="76"/>
      <c r="D160" s="175"/>
      <c r="E160" s="127"/>
      <c r="F160" s="59"/>
      <c r="G160" s="77">
        <v>157</v>
      </c>
    </row>
    <row r="161" spans="1:7" s="48" customFormat="1" ht="15">
      <c r="A161" s="49">
        <v>4210</v>
      </c>
      <c r="B161" s="50" t="s">
        <v>19</v>
      </c>
      <c r="C161" s="76"/>
      <c r="D161" s="175"/>
      <c r="E161" s="127"/>
      <c r="F161" s="59">
        <v>1200</v>
      </c>
      <c r="G161" s="77"/>
    </row>
    <row r="162" spans="1:7" s="48" customFormat="1" ht="15">
      <c r="A162" s="49">
        <v>4218</v>
      </c>
      <c r="B162" s="61" t="s">
        <v>19</v>
      </c>
      <c r="C162" s="76"/>
      <c r="D162" s="175"/>
      <c r="E162" s="127"/>
      <c r="F162" s="59"/>
      <c r="G162" s="77">
        <f>4770+1200</f>
        <v>5970</v>
      </c>
    </row>
    <row r="163" spans="1:7" s="48" customFormat="1" ht="15">
      <c r="A163" s="49">
        <v>4300</v>
      </c>
      <c r="B163" s="50" t="s">
        <v>23</v>
      </c>
      <c r="C163" s="76"/>
      <c r="D163" s="175"/>
      <c r="E163" s="127"/>
      <c r="F163" s="59">
        <v>8033</v>
      </c>
      <c r="G163" s="77"/>
    </row>
    <row r="164" spans="1:7" s="48" customFormat="1" ht="15">
      <c r="A164" s="49">
        <v>4308</v>
      </c>
      <c r="B164" s="50" t="s">
        <v>23</v>
      </c>
      <c r="C164" s="76"/>
      <c r="D164" s="175"/>
      <c r="E164" s="127"/>
      <c r="F164" s="59"/>
      <c r="G164" s="77">
        <v>8033</v>
      </c>
    </row>
    <row r="165" spans="1:7" s="48" customFormat="1" ht="30">
      <c r="A165" s="149">
        <v>6060</v>
      </c>
      <c r="B165" s="150" t="s">
        <v>61</v>
      </c>
      <c r="C165" s="159"/>
      <c r="D165" s="476"/>
      <c r="E165" s="182"/>
      <c r="F165" s="183">
        <v>4770</v>
      </c>
      <c r="G165" s="184"/>
    </row>
    <row r="166" spans="1:7" s="48" customFormat="1" ht="36" customHeight="1" thickBot="1">
      <c r="A166" s="472">
        <v>854</v>
      </c>
      <c r="B166" s="473" t="s">
        <v>63</v>
      </c>
      <c r="C166" s="474" t="s">
        <v>40</v>
      </c>
      <c r="D166" s="589"/>
      <c r="E166" s="491"/>
      <c r="F166" s="92">
        <f>F171+F173+F167</f>
        <v>7041</v>
      </c>
      <c r="G166" s="93">
        <f>G171+G173+G167</f>
        <v>8565</v>
      </c>
    </row>
    <row r="167" spans="1:7" s="48" customFormat="1" ht="18.75" customHeight="1" thickTop="1">
      <c r="A167" s="134">
        <v>85401</v>
      </c>
      <c r="B167" s="146" t="s">
        <v>64</v>
      </c>
      <c r="C167" s="147"/>
      <c r="D167" s="147"/>
      <c r="E167" s="97"/>
      <c r="F167" s="69">
        <f>SUM(F168:F170)</f>
        <v>41</v>
      </c>
      <c r="G167" s="70">
        <f>SUM(G168:G170)</f>
        <v>240</v>
      </c>
    </row>
    <row r="168" spans="1:7" s="75" customFormat="1" ht="15">
      <c r="A168" s="108">
        <v>4010</v>
      </c>
      <c r="B168" s="109" t="s">
        <v>43</v>
      </c>
      <c r="C168" s="148"/>
      <c r="D168" s="148"/>
      <c r="E168" s="72"/>
      <c r="F168" s="73"/>
      <c r="G168" s="74">
        <v>230</v>
      </c>
    </row>
    <row r="169" spans="1:7" s="75" customFormat="1" ht="15">
      <c r="A169" s="49">
        <v>4110</v>
      </c>
      <c r="B169" s="50" t="s">
        <v>16</v>
      </c>
      <c r="C169" s="148"/>
      <c r="D169" s="148"/>
      <c r="E169" s="72"/>
      <c r="F169" s="73"/>
      <c r="G169" s="74">
        <v>10</v>
      </c>
    </row>
    <row r="170" spans="1:7" s="75" customFormat="1" ht="15">
      <c r="A170" s="275">
        <v>4120</v>
      </c>
      <c r="B170" s="276" t="s">
        <v>44</v>
      </c>
      <c r="C170" s="151"/>
      <c r="D170" s="151"/>
      <c r="E170" s="152"/>
      <c r="F170" s="153">
        <v>41</v>
      </c>
      <c r="G170" s="154"/>
    </row>
    <row r="171" spans="1:7" s="48" customFormat="1" ht="18.75" customHeight="1">
      <c r="A171" s="158">
        <v>85415</v>
      </c>
      <c r="B171" s="196" t="s">
        <v>65</v>
      </c>
      <c r="C171" s="159"/>
      <c r="D171" s="159"/>
      <c r="E171" s="160"/>
      <c r="F171" s="106"/>
      <c r="G171" s="107">
        <f>SUM(G172:G172)</f>
        <v>5325</v>
      </c>
    </row>
    <row r="172" spans="1:7" s="48" customFormat="1" ht="30">
      <c r="A172" s="446">
        <v>3240</v>
      </c>
      <c r="B172" s="447" t="s">
        <v>66</v>
      </c>
      <c r="C172" s="44"/>
      <c r="D172" s="44"/>
      <c r="E172" s="448"/>
      <c r="F172" s="449"/>
      <c r="G172" s="450">
        <v>5325</v>
      </c>
    </row>
    <row r="173" spans="1:7" s="41" customFormat="1" ht="18.75" customHeight="1">
      <c r="A173" s="102">
        <v>85417</v>
      </c>
      <c r="B173" s="198" t="s">
        <v>67</v>
      </c>
      <c r="C173" s="199"/>
      <c r="D173" s="199"/>
      <c r="E173" s="200"/>
      <c r="F173" s="201">
        <f>SUM(F174:F180)</f>
        <v>7000</v>
      </c>
      <c r="G173" s="202">
        <f>SUM(G174:G180)</f>
        <v>3000</v>
      </c>
    </row>
    <row r="174" spans="1:7" s="41" customFormat="1" ht="15">
      <c r="A174" s="49">
        <v>4110</v>
      </c>
      <c r="B174" s="50" t="s">
        <v>16</v>
      </c>
      <c r="C174" s="205"/>
      <c r="D174" s="205"/>
      <c r="E174" s="161"/>
      <c r="F174" s="139">
        <v>1650</v>
      </c>
      <c r="G174" s="162"/>
    </row>
    <row r="175" spans="1:7" s="41" customFormat="1" ht="15">
      <c r="A175" s="49">
        <v>4120</v>
      </c>
      <c r="B175" s="50" t="s">
        <v>44</v>
      </c>
      <c r="C175" s="71"/>
      <c r="D175" s="71"/>
      <c r="E175" s="72"/>
      <c r="F175" s="73">
        <v>200</v>
      </c>
      <c r="G175" s="74"/>
    </row>
    <row r="176" spans="1:7" s="41" customFormat="1" ht="15">
      <c r="A176" s="49">
        <v>4210</v>
      </c>
      <c r="B176" s="50" t="s">
        <v>19</v>
      </c>
      <c r="C176" s="71"/>
      <c r="D176" s="71"/>
      <c r="E176" s="72"/>
      <c r="F176" s="73">
        <v>3000</v>
      </c>
      <c r="G176" s="74"/>
    </row>
    <row r="177" spans="1:7" s="41" customFormat="1" ht="15">
      <c r="A177" s="55">
        <v>4260</v>
      </c>
      <c r="B177" s="56" t="s">
        <v>20</v>
      </c>
      <c r="C177" s="71"/>
      <c r="D177" s="71"/>
      <c r="E177" s="72"/>
      <c r="F177" s="73">
        <v>1600</v>
      </c>
      <c r="G177" s="74"/>
    </row>
    <row r="178" spans="1:7" s="41" customFormat="1" ht="15">
      <c r="A178" s="55">
        <v>4270</v>
      </c>
      <c r="B178" s="56" t="s">
        <v>21</v>
      </c>
      <c r="C178" s="71"/>
      <c r="D178" s="71"/>
      <c r="E178" s="72"/>
      <c r="F178" s="73"/>
      <c r="G178" s="74">
        <v>3000</v>
      </c>
    </row>
    <row r="179" spans="1:7" s="41" customFormat="1" ht="15">
      <c r="A179" s="49">
        <v>4350</v>
      </c>
      <c r="B179" s="50" t="s">
        <v>46</v>
      </c>
      <c r="C179" s="71"/>
      <c r="D179" s="71"/>
      <c r="E179" s="72"/>
      <c r="F179" s="73">
        <v>250</v>
      </c>
      <c r="G179" s="74"/>
    </row>
    <row r="180" spans="1:7" s="41" customFormat="1" ht="15.75" thickBot="1">
      <c r="A180" s="374">
        <v>4410</v>
      </c>
      <c r="B180" s="63" t="s">
        <v>24</v>
      </c>
      <c r="C180" s="208"/>
      <c r="D180" s="208"/>
      <c r="E180" s="209"/>
      <c r="F180" s="210">
        <v>300</v>
      </c>
      <c r="G180" s="211"/>
    </row>
    <row r="181" spans="1:7" s="48" customFormat="1" ht="30" thickBot="1" thickTop="1">
      <c r="A181" s="88">
        <v>900</v>
      </c>
      <c r="B181" s="212" t="s">
        <v>68</v>
      </c>
      <c r="C181" s="90" t="s">
        <v>14</v>
      </c>
      <c r="D181" s="90"/>
      <c r="E181" s="91"/>
      <c r="F181" s="92"/>
      <c r="G181" s="93">
        <f>G182</f>
        <v>13800</v>
      </c>
    </row>
    <row r="182" spans="1:7" s="48" customFormat="1" ht="18.75" customHeight="1" thickTop="1">
      <c r="A182" s="65">
        <v>90003</v>
      </c>
      <c r="B182" s="213" t="s">
        <v>133</v>
      </c>
      <c r="C182" s="67"/>
      <c r="D182" s="67"/>
      <c r="E182" s="68"/>
      <c r="F182" s="69"/>
      <c r="G182" s="70">
        <f>SUM(G183:G183)</f>
        <v>13800</v>
      </c>
    </row>
    <row r="183" spans="1:7" s="75" customFormat="1" ht="15.75" thickBot="1">
      <c r="A183" s="49">
        <v>4300</v>
      </c>
      <c r="B183" s="50" t="s">
        <v>23</v>
      </c>
      <c r="C183" s="71"/>
      <c r="D183" s="71"/>
      <c r="E183" s="72"/>
      <c r="F183" s="73"/>
      <c r="G183" s="74">
        <v>13800</v>
      </c>
    </row>
    <row r="184" spans="1:7" s="75" customFormat="1" ht="33.75" customHeight="1" thickBot="1" thickTop="1">
      <c r="A184" s="214">
        <v>921</v>
      </c>
      <c r="B184" s="215" t="s">
        <v>69</v>
      </c>
      <c r="C184" s="216"/>
      <c r="D184" s="217"/>
      <c r="E184" s="218"/>
      <c r="F184" s="219">
        <f>F185+F202+F197</f>
        <v>168030</v>
      </c>
      <c r="G184" s="220">
        <f>G185+G197+G202</f>
        <v>65600</v>
      </c>
    </row>
    <row r="185" spans="1:7" s="75" customFormat="1" ht="20.25" customHeight="1" thickTop="1">
      <c r="A185" s="221">
        <v>92105</v>
      </c>
      <c r="B185" s="222" t="s">
        <v>70</v>
      </c>
      <c r="C185" s="223"/>
      <c r="D185" s="224"/>
      <c r="E185" s="225"/>
      <c r="F185" s="226">
        <f>SUM(F186:F186)+F187</f>
        <v>91930</v>
      </c>
      <c r="G185" s="227">
        <f>SUM(G186:G187)</f>
        <v>63000</v>
      </c>
    </row>
    <row r="186" spans="1:7" s="75" customFormat="1" ht="16.5" customHeight="1">
      <c r="A186" s="523">
        <v>4300</v>
      </c>
      <c r="B186" s="228" t="s">
        <v>23</v>
      </c>
      <c r="C186" s="402" t="s">
        <v>54</v>
      </c>
      <c r="D186" s="524"/>
      <c r="E186" s="525"/>
      <c r="F186" s="526">
        <v>28930</v>
      </c>
      <c r="G186" s="527"/>
    </row>
    <row r="187" spans="1:7" s="125" customFormat="1" ht="15">
      <c r="A187" s="230"/>
      <c r="B187" s="231" t="s">
        <v>72</v>
      </c>
      <c r="C187" s="120" t="s">
        <v>32</v>
      </c>
      <c r="D187" s="232"/>
      <c r="E187" s="122"/>
      <c r="F187" s="233">
        <f>SUM(F188:F196)</f>
        <v>63000</v>
      </c>
      <c r="G187" s="124">
        <f>SUM(G188:G196)</f>
        <v>63000</v>
      </c>
    </row>
    <row r="188" spans="1:7" s="75" customFormat="1" ht="15">
      <c r="A188" s="203">
        <v>4170</v>
      </c>
      <c r="B188" s="204" t="s">
        <v>18</v>
      </c>
      <c r="C188" s="119"/>
      <c r="D188" s="234"/>
      <c r="E188" s="72"/>
      <c r="F188" s="235">
        <v>9500</v>
      </c>
      <c r="G188" s="74"/>
    </row>
    <row r="189" spans="1:7" s="75" customFormat="1" ht="15">
      <c r="A189" s="203">
        <v>4178</v>
      </c>
      <c r="B189" s="204" t="s">
        <v>18</v>
      </c>
      <c r="C189" s="119"/>
      <c r="D189" s="234"/>
      <c r="E189" s="72"/>
      <c r="F189" s="235"/>
      <c r="G189" s="74">
        <v>7125</v>
      </c>
    </row>
    <row r="190" spans="1:7" s="75" customFormat="1" ht="15">
      <c r="A190" s="203">
        <v>4179</v>
      </c>
      <c r="B190" s="204" t="s">
        <v>18</v>
      </c>
      <c r="C190" s="119"/>
      <c r="D190" s="234"/>
      <c r="E190" s="72"/>
      <c r="F190" s="235"/>
      <c r="G190" s="74">
        <v>2375</v>
      </c>
    </row>
    <row r="191" spans="1:7" s="75" customFormat="1" ht="15">
      <c r="A191" s="49">
        <v>4210</v>
      </c>
      <c r="B191" s="50" t="s">
        <v>19</v>
      </c>
      <c r="C191" s="119"/>
      <c r="D191" s="234"/>
      <c r="E191" s="72"/>
      <c r="F191" s="235">
        <v>1000</v>
      </c>
      <c r="G191" s="74"/>
    </row>
    <row r="192" spans="1:7" s="75" customFormat="1" ht="15">
      <c r="A192" s="49">
        <v>4218</v>
      </c>
      <c r="B192" s="50" t="s">
        <v>19</v>
      </c>
      <c r="C192" s="119"/>
      <c r="D192" s="234"/>
      <c r="E192" s="72"/>
      <c r="F192" s="235"/>
      <c r="G192" s="74">
        <v>750</v>
      </c>
    </row>
    <row r="193" spans="1:7" s="75" customFormat="1" ht="15">
      <c r="A193" s="49">
        <v>4219</v>
      </c>
      <c r="B193" s="50" t="s">
        <v>19</v>
      </c>
      <c r="C193" s="119"/>
      <c r="D193" s="234"/>
      <c r="E193" s="72"/>
      <c r="F193" s="235"/>
      <c r="G193" s="74">
        <v>250</v>
      </c>
    </row>
    <row r="194" spans="1:7" s="75" customFormat="1" ht="15">
      <c r="A194" s="236">
        <v>4300</v>
      </c>
      <c r="B194" s="62" t="s">
        <v>23</v>
      </c>
      <c r="C194" s="119"/>
      <c r="D194" s="234"/>
      <c r="E194" s="72"/>
      <c r="F194" s="235">
        <v>52500</v>
      </c>
      <c r="G194" s="74"/>
    </row>
    <row r="195" spans="1:7" s="75" customFormat="1" ht="15">
      <c r="A195" s="236">
        <v>4308</v>
      </c>
      <c r="B195" s="62" t="s">
        <v>23</v>
      </c>
      <c r="C195" s="119"/>
      <c r="D195" s="234"/>
      <c r="E195" s="72"/>
      <c r="F195" s="235"/>
      <c r="G195" s="74">
        <v>39375</v>
      </c>
    </row>
    <row r="196" spans="1:7" s="75" customFormat="1" ht="15">
      <c r="A196" s="236">
        <v>4309</v>
      </c>
      <c r="B196" s="62" t="s">
        <v>23</v>
      </c>
      <c r="C196" s="119"/>
      <c r="D196" s="234"/>
      <c r="E196" s="152"/>
      <c r="F196" s="238"/>
      <c r="G196" s="154">
        <v>13125</v>
      </c>
    </row>
    <row r="197" spans="1:7" s="145" customFormat="1" ht="28.5">
      <c r="A197" s="239">
        <v>92120</v>
      </c>
      <c r="B197" s="240" t="s">
        <v>94</v>
      </c>
      <c r="C197" s="241" t="s">
        <v>14</v>
      </c>
      <c r="D197" s="241"/>
      <c r="E197" s="160"/>
      <c r="F197" s="284">
        <f>SUM(F198:F201)</f>
        <v>76100</v>
      </c>
      <c r="G197" s="107">
        <f>SUM(G198:G201)</f>
        <v>1600</v>
      </c>
    </row>
    <row r="198" spans="1:7" s="145" customFormat="1" ht="15">
      <c r="A198" s="203">
        <v>4170</v>
      </c>
      <c r="B198" s="204" t="s">
        <v>18</v>
      </c>
      <c r="C198" s="349"/>
      <c r="D198" s="234"/>
      <c r="E198" s="72"/>
      <c r="F198" s="235"/>
      <c r="G198" s="74">
        <v>1600</v>
      </c>
    </row>
    <row r="199" spans="1:7" s="75" customFormat="1" ht="27.75">
      <c r="A199" s="236">
        <v>4270</v>
      </c>
      <c r="B199" s="62" t="s">
        <v>93</v>
      </c>
      <c r="C199" s="349"/>
      <c r="D199" s="234"/>
      <c r="E199" s="72"/>
      <c r="F199" s="235">
        <f>1000+23500+33000-18000</f>
        <v>39500</v>
      </c>
      <c r="G199" s="74"/>
    </row>
    <row r="200" spans="1:7" s="75" customFormat="1" ht="15">
      <c r="A200" s="236">
        <v>4300</v>
      </c>
      <c r="B200" s="62" t="s">
        <v>23</v>
      </c>
      <c r="C200" s="349"/>
      <c r="D200" s="234"/>
      <c r="E200" s="72"/>
      <c r="F200" s="235">
        <f>1600+17000</f>
        <v>18600</v>
      </c>
      <c r="G200" s="74"/>
    </row>
    <row r="201" spans="1:7" s="75" customFormat="1" ht="30">
      <c r="A201" s="149">
        <v>6060</v>
      </c>
      <c r="B201" s="475" t="s">
        <v>61</v>
      </c>
      <c r="C201" s="590"/>
      <c r="D201" s="237"/>
      <c r="E201" s="152"/>
      <c r="F201" s="238">
        <v>18000</v>
      </c>
      <c r="G201" s="154"/>
    </row>
    <row r="202" spans="1:7" s="75" customFormat="1" ht="28.5">
      <c r="A202" s="239">
        <v>92195</v>
      </c>
      <c r="B202" s="240" t="s">
        <v>95</v>
      </c>
      <c r="C202" s="241" t="s">
        <v>38</v>
      </c>
      <c r="D202" s="242"/>
      <c r="E202" s="157"/>
      <c r="F202" s="243"/>
      <c r="G202" s="47">
        <f>SUM(G203:G204)</f>
        <v>1000</v>
      </c>
    </row>
    <row r="203" spans="1:7" s="75" customFormat="1" ht="15">
      <c r="A203" s="185">
        <v>4210</v>
      </c>
      <c r="B203" s="186" t="s">
        <v>19</v>
      </c>
      <c r="C203" s="118"/>
      <c r="D203" s="234"/>
      <c r="E203" s="72"/>
      <c r="F203" s="235"/>
      <c r="G203" s="74">
        <v>200</v>
      </c>
    </row>
    <row r="204" spans="1:7" s="75" customFormat="1" ht="15.75" thickBot="1">
      <c r="A204" s="236">
        <v>4300</v>
      </c>
      <c r="B204" s="62" t="s">
        <v>23</v>
      </c>
      <c r="C204" s="119"/>
      <c r="D204" s="234"/>
      <c r="E204" s="72"/>
      <c r="F204" s="235"/>
      <c r="G204" s="74">
        <v>800</v>
      </c>
    </row>
    <row r="205" spans="1:7" s="75" customFormat="1" ht="16.5" thickBot="1" thickTop="1">
      <c r="A205" s="214">
        <v>926</v>
      </c>
      <c r="B205" s="333" t="s">
        <v>138</v>
      </c>
      <c r="C205" s="334" t="s">
        <v>54</v>
      </c>
      <c r="D205" s="217"/>
      <c r="E205" s="144"/>
      <c r="F205" s="271">
        <f>F206</f>
        <v>3500</v>
      </c>
      <c r="G205" s="40">
        <f>G206</f>
        <v>3500</v>
      </c>
    </row>
    <row r="206" spans="1:7" s="75" customFormat="1" ht="15.75" thickTop="1">
      <c r="A206" s="221">
        <v>92695</v>
      </c>
      <c r="B206" s="95" t="s">
        <v>15</v>
      </c>
      <c r="C206" s="335"/>
      <c r="D206" s="398"/>
      <c r="E206" s="97"/>
      <c r="F206" s="273">
        <f>SUM(F207:F209)</f>
        <v>3500</v>
      </c>
      <c r="G206" s="70">
        <f>SUM(G207:G209)</f>
        <v>3500</v>
      </c>
    </row>
    <row r="207" spans="1:7" s="75" customFormat="1" ht="15">
      <c r="A207" s="185">
        <v>4210</v>
      </c>
      <c r="B207" s="186" t="s">
        <v>19</v>
      </c>
      <c r="C207" s="402"/>
      <c r="D207" s="234"/>
      <c r="E207" s="72"/>
      <c r="F207" s="235"/>
      <c r="G207" s="74">
        <v>2500</v>
      </c>
    </row>
    <row r="208" spans="1:7" s="75" customFormat="1" ht="15">
      <c r="A208" s="55">
        <v>4280</v>
      </c>
      <c r="B208" s="56" t="s">
        <v>22</v>
      </c>
      <c r="C208" s="349"/>
      <c r="D208" s="234"/>
      <c r="E208" s="72"/>
      <c r="F208" s="235"/>
      <c r="G208" s="74">
        <v>1000</v>
      </c>
    </row>
    <row r="209" spans="1:7" s="75" customFormat="1" ht="15.75" thickBot="1">
      <c r="A209" s="236">
        <v>4300</v>
      </c>
      <c r="B209" s="62" t="s">
        <v>23</v>
      </c>
      <c r="C209" s="401"/>
      <c r="D209" s="234"/>
      <c r="E209" s="72"/>
      <c r="F209" s="235">
        <v>3500</v>
      </c>
      <c r="G209" s="74"/>
    </row>
    <row r="210" spans="1:7" s="251" customFormat="1" ht="20.25" customHeight="1" thickBot="1" thickTop="1">
      <c r="A210" s="244"/>
      <c r="B210" s="245" t="s">
        <v>73</v>
      </c>
      <c r="C210" s="246"/>
      <c r="D210" s="247" t="e">
        <f>D184+D181+D166+D137+D129+D70+#REF!+D43+D37+D26+D11</f>
        <v>#REF!</v>
      </c>
      <c r="E210" s="248">
        <f>E11+E26+E37+E43+E70+E129+E137+E166+E181+E184</f>
        <v>60000</v>
      </c>
      <c r="F210" s="249">
        <f>F11+F26+F37+F43+F70+F129+F137+F166+F181+F184+F205+F62+F33+F65</f>
        <v>504822</v>
      </c>
      <c r="G210" s="250">
        <f>G11+G26+G37+G43+G70+G129+G137+G166+G181+G184+G205+G62+G33+G65</f>
        <v>466716</v>
      </c>
    </row>
    <row r="211" spans="1:7" s="258" customFormat="1" ht="17.25" thickBot="1" thickTop="1">
      <c r="A211" s="252"/>
      <c r="B211" s="253" t="s">
        <v>74</v>
      </c>
      <c r="C211" s="253"/>
      <c r="D211" s="254" t="e">
        <f>E210-D210</f>
        <v>#REF!</v>
      </c>
      <c r="E211" s="255"/>
      <c r="F211" s="256">
        <f>G210-F210</f>
        <v>-38106</v>
      </c>
      <c r="G211" s="257"/>
    </row>
    <row r="212" ht="16.5" thickTop="1">
      <c r="E212" s="259"/>
    </row>
    <row r="213" ht="15.75">
      <c r="E213" s="259"/>
    </row>
    <row r="214" ht="15.75">
      <c r="E214" s="259"/>
    </row>
    <row r="215" ht="15.75">
      <c r="E215" s="259"/>
    </row>
    <row r="216" ht="15.75">
      <c r="E216" s="259"/>
    </row>
    <row r="217" ht="15.75">
      <c r="E217" s="259"/>
    </row>
    <row r="218" ht="15.75">
      <c r="E218" s="259"/>
    </row>
    <row r="219" ht="15.75">
      <c r="E219" s="259"/>
    </row>
    <row r="220" ht="15.75">
      <c r="E220" s="259"/>
    </row>
    <row r="221" ht="15.75">
      <c r="E221" s="259"/>
    </row>
    <row r="222" ht="15.75">
      <c r="E222" s="260"/>
    </row>
    <row r="223" ht="15.75">
      <c r="E223" s="260"/>
    </row>
    <row r="224" ht="15.75">
      <c r="E224" s="260"/>
    </row>
    <row r="225" ht="15.75">
      <c r="E225" s="260"/>
    </row>
    <row r="226" ht="15.75">
      <c r="E226" s="260"/>
    </row>
    <row r="227" ht="15.75">
      <c r="E227" s="260"/>
    </row>
    <row r="228" ht="15.75">
      <c r="E228" s="260"/>
    </row>
    <row r="229" ht="15.75">
      <c r="E229" s="260"/>
    </row>
    <row r="230" ht="15.75">
      <c r="E230" s="260"/>
    </row>
    <row r="231" ht="15.75">
      <c r="E231" s="260"/>
    </row>
    <row r="232" ht="15.75">
      <c r="E232" s="260"/>
    </row>
    <row r="233" ht="15.75">
      <c r="E233" s="260"/>
    </row>
    <row r="234" ht="15.75">
      <c r="E234" s="260"/>
    </row>
    <row r="235" ht="15.75">
      <c r="E235" s="260"/>
    </row>
    <row r="236" ht="15.75">
      <c r="E236" s="260"/>
    </row>
    <row r="237" ht="15.75">
      <c r="E237" s="260"/>
    </row>
    <row r="238" ht="15.75">
      <c r="E238" s="260"/>
    </row>
    <row r="239" ht="15.75">
      <c r="E239" s="260"/>
    </row>
    <row r="240" ht="15.75">
      <c r="E240" s="260"/>
    </row>
    <row r="241" ht="15.75">
      <c r="E241" s="260"/>
    </row>
    <row r="242" ht="15.75">
      <c r="E242" s="260"/>
    </row>
    <row r="243" ht="15.75">
      <c r="E243" s="260"/>
    </row>
    <row r="244" ht="15.75">
      <c r="E244" s="260"/>
    </row>
    <row r="245" ht="15.75">
      <c r="E245" s="260"/>
    </row>
    <row r="246" ht="15.75">
      <c r="E246" s="260"/>
    </row>
    <row r="247" ht="15.75">
      <c r="E247" s="260"/>
    </row>
    <row r="248" ht="15.75">
      <c r="E248" s="260"/>
    </row>
    <row r="249" ht="15.75">
      <c r="E249" s="260"/>
    </row>
    <row r="250" ht="15.75">
      <c r="E250" s="260"/>
    </row>
    <row r="251" ht="15.75">
      <c r="E251" s="260"/>
    </row>
    <row r="252" ht="15.75">
      <c r="E252" s="260"/>
    </row>
    <row r="253" ht="15.75">
      <c r="E253" s="260"/>
    </row>
    <row r="254" ht="15.75">
      <c r="E254" s="260"/>
    </row>
    <row r="255" ht="15.75">
      <c r="E255" s="260"/>
    </row>
    <row r="256" ht="15.75">
      <c r="E256" s="260"/>
    </row>
    <row r="257" ht="15.75">
      <c r="E257" s="260"/>
    </row>
    <row r="258" ht="15.75">
      <c r="E258" s="260"/>
    </row>
    <row r="259" ht="15.75">
      <c r="E259" s="260"/>
    </row>
    <row r="260" ht="15.75">
      <c r="E260" s="260"/>
    </row>
    <row r="261" ht="15.75">
      <c r="E261" s="260"/>
    </row>
    <row r="262" ht="15.75">
      <c r="E262" s="260"/>
    </row>
    <row r="263" ht="15.75">
      <c r="E263" s="260"/>
    </row>
    <row r="264" ht="15.75">
      <c r="E264" s="260"/>
    </row>
    <row r="265" ht="15.75">
      <c r="E265" s="260"/>
    </row>
    <row r="266" ht="15.75">
      <c r="E266" s="260"/>
    </row>
    <row r="267" ht="15.75">
      <c r="E267" s="260"/>
    </row>
    <row r="268" ht="15.75">
      <c r="E268" s="260"/>
    </row>
    <row r="269" ht="15.75">
      <c r="E269" s="260"/>
    </row>
    <row r="270" ht="15.75">
      <c r="E270" s="260"/>
    </row>
    <row r="271" ht="15.75">
      <c r="E271" s="260"/>
    </row>
    <row r="272" ht="15.75">
      <c r="E272" s="260"/>
    </row>
    <row r="273" ht="15.75">
      <c r="E273" s="260"/>
    </row>
    <row r="274" ht="15.75">
      <c r="E274" s="260"/>
    </row>
    <row r="275" ht="15.75">
      <c r="E275" s="260"/>
    </row>
    <row r="276" ht="15.75">
      <c r="E276" s="260"/>
    </row>
    <row r="277" ht="15.75">
      <c r="E277" s="260"/>
    </row>
    <row r="278" ht="15.75">
      <c r="E278" s="260"/>
    </row>
    <row r="279" ht="15.75">
      <c r="E279" s="260"/>
    </row>
    <row r="280" ht="15.75">
      <c r="E280" s="260"/>
    </row>
    <row r="281" ht="15.75">
      <c r="E281" s="260"/>
    </row>
    <row r="282" ht="15.75">
      <c r="E282" s="260"/>
    </row>
    <row r="283" ht="15.75">
      <c r="E283" s="260"/>
    </row>
    <row r="284" ht="15.75">
      <c r="E284" s="260"/>
    </row>
    <row r="285" ht="15.75">
      <c r="E285" s="260"/>
    </row>
    <row r="286" ht="15.75">
      <c r="E286" s="260"/>
    </row>
    <row r="287" ht="15.75">
      <c r="E287" s="260"/>
    </row>
    <row r="288" ht="15.75">
      <c r="E288" s="260"/>
    </row>
    <row r="289" ht="15.75">
      <c r="E289" s="260"/>
    </row>
    <row r="290" ht="15.75">
      <c r="E290" s="260"/>
    </row>
    <row r="291" ht="15.75">
      <c r="E291" s="260"/>
    </row>
    <row r="292" ht="15.75">
      <c r="E292" s="260"/>
    </row>
    <row r="293" ht="15.75">
      <c r="E293" s="260"/>
    </row>
    <row r="294" ht="15.75">
      <c r="E294" s="260"/>
    </row>
    <row r="295" ht="15.75">
      <c r="E295" s="260"/>
    </row>
    <row r="296" ht="15.75">
      <c r="E296" s="260"/>
    </row>
    <row r="297" ht="15.75">
      <c r="E297" s="260"/>
    </row>
    <row r="298" ht="15.75">
      <c r="E298" s="260"/>
    </row>
    <row r="299" ht="15.75">
      <c r="E299" s="260"/>
    </row>
    <row r="300" ht="15.75">
      <c r="E300" s="260"/>
    </row>
    <row r="301" ht="15.75">
      <c r="E301" s="260"/>
    </row>
    <row r="302" ht="15.75">
      <c r="E302" s="260"/>
    </row>
    <row r="303" ht="15.75">
      <c r="E303" s="260"/>
    </row>
    <row r="304" ht="15.75">
      <c r="E304" s="260"/>
    </row>
    <row r="305" ht="15.75">
      <c r="E305" s="260"/>
    </row>
    <row r="306" ht="15.75">
      <c r="E306" s="260"/>
    </row>
    <row r="307" ht="15.75">
      <c r="E307" s="260"/>
    </row>
    <row r="308" ht="15.75">
      <c r="E308" s="260"/>
    </row>
    <row r="309" ht="15.75">
      <c r="E309" s="260"/>
    </row>
    <row r="310" ht="15.75">
      <c r="E310" s="260"/>
    </row>
    <row r="311" ht="15.75">
      <c r="E311" s="260"/>
    </row>
    <row r="312" ht="15.75">
      <c r="E312" s="260"/>
    </row>
    <row r="313" ht="15.75">
      <c r="E313" s="260"/>
    </row>
    <row r="314" ht="15.75">
      <c r="E314" s="260"/>
    </row>
    <row r="315" ht="15.75">
      <c r="E315" s="260"/>
    </row>
    <row r="316" ht="15.75">
      <c r="E316" s="260"/>
    </row>
    <row r="317" ht="15.75">
      <c r="E317" s="260"/>
    </row>
    <row r="318" ht="15.75">
      <c r="E318" s="260"/>
    </row>
    <row r="319" ht="15.75">
      <c r="E319" s="260"/>
    </row>
    <row r="320" ht="15.75">
      <c r="E320" s="260"/>
    </row>
    <row r="321" ht="15.75">
      <c r="E321" s="260"/>
    </row>
    <row r="322" ht="15.75">
      <c r="E322" s="260"/>
    </row>
    <row r="323" ht="15.75">
      <c r="E323" s="260"/>
    </row>
    <row r="324" ht="15.75">
      <c r="E324" s="260"/>
    </row>
    <row r="325" ht="15.75">
      <c r="E325" s="260"/>
    </row>
    <row r="326" ht="15.75">
      <c r="E326" s="260"/>
    </row>
    <row r="327" ht="15.75">
      <c r="E327" s="260"/>
    </row>
    <row r="328" ht="15.75">
      <c r="E328" s="260"/>
    </row>
    <row r="329" ht="15.75">
      <c r="E329" s="260"/>
    </row>
    <row r="330" ht="15.75">
      <c r="E330" s="260"/>
    </row>
    <row r="331" ht="15.75">
      <c r="E331" s="260"/>
    </row>
    <row r="332" ht="15.75">
      <c r="E332" s="260"/>
    </row>
    <row r="333" ht="15.75">
      <c r="E333" s="260"/>
    </row>
    <row r="334" ht="15.75">
      <c r="E334" s="260"/>
    </row>
    <row r="335" ht="15.75">
      <c r="E335" s="260"/>
    </row>
    <row r="336" ht="15.75">
      <c r="E336" s="260"/>
    </row>
    <row r="337" ht="15.75">
      <c r="E337" s="260"/>
    </row>
    <row r="338" ht="15.75">
      <c r="E338" s="260"/>
    </row>
    <row r="339" ht="15.75">
      <c r="E339" s="260"/>
    </row>
    <row r="340" ht="15.75">
      <c r="E340" s="260"/>
    </row>
    <row r="341" ht="15.75">
      <c r="E341" s="260"/>
    </row>
    <row r="342" ht="15.75">
      <c r="E342" s="260"/>
    </row>
    <row r="343" ht="15.75">
      <c r="E343" s="260"/>
    </row>
    <row r="344" ht="15.75">
      <c r="E344" s="260"/>
    </row>
    <row r="345" ht="15.75">
      <c r="E345" s="260"/>
    </row>
    <row r="346" ht="15.75">
      <c r="E346" s="260"/>
    </row>
    <row r="347" ht="15.75">
      <c r="E347" s="260"/>
    </row>
    <row r="348" ht="15.75">
      <c r="E348" s="260"/>
    </row>
    <row r="349" ht="15.75">
      <c r="E349" s="260"/>
    </row>
    <row r="350" ht="15.75">
      <c r="E350" s="260"/>
    </row>
    <row r="351" ht="15.75">
      <c r="E351" s="260"/>
    </row>
    <row r="352" ht="15.75">
      <c r="E352" s="260"/>
    </row>
    <row r="353" ht="15.75">
      <c r="E353" s="260"/>
    </row>
    <row r="354" ht="15.75">
      <c r="E354" s="260"/>
    </row>
    <row r="355" ht="15.75">
      <c r="E355" s="260"/>
    </row>
    <row r="356" ht="15.75">
      <c r="E356" s="260"/>
    </row>
    <row r="357" ht="15.75">
      <c r="E357" s="260"/>
    </row>
    <row r="358" ht="15.75">
      <c r="E358" s="260"/>
    </row>
    <row r="359" ht="15.75">
      <c r="E359" s="260"/>
    </row>
    <row r="360" ht="15.75">
      <c r="E360" s="260"/>
    </row>
    <row r="361" ht="15.75">
      <c r="E361" s="260"/>
    </row>
    <row r="362" ht="15.75">
      <c r="E362" s="260"/>
    </row>
    <row r="363" ht="15.75">
      <c r="E363" s="260"/>
    </row>
    <row r="364" ht="15.75">
      <c r="E364" s="260"/>
    </row>
    <row r="365" ht="15.75">
      <c r="E365" s="260"/>
    </row>
    <row r="366" ht="15.75">
      <c r="E366" s="260"/>
    </row>
    <row r="367" ht="15.75">
      <c r="E367" s="260"/>
    </row>
    <row r="368" ht="15.75">
      <c r="E368" s="260"/>
    </row>
    <row r="369" ht="15.75">
      <c r="E369" s="260"/>
    </row>
    <row r="370" ht="15.75">
      <c r="E370" s="260"/>
    </row>
    <row r="371" ht="15.75">
      <c r="E371" s="260"/>
    </row>
    <row r="372" ht="15.75">
      <c r="E372" s="260"/>
    </row>
    <row r="373" ht="15.75">
      <c r="E373" s="260"/>
    </row>
    <row r="374" ht="15.75">
      <c r="E374" s="260"/>
    </row>
    <row r="375" ht="15.75">
      <c r="E375" s="260"/>
    </row>
    <row r="376" ht="15.75">
      <c r="E376" s="260"/>
    </row>
    <row r="377" ht="15.75">
      <c r="E377" s="260"/>
    </row>
    <row r="378" ht="15.75">
      <c r="E378" s="260"/>
    </row>
    <row r="379" ht="15.75">
      <c r="E379" s="260"/>
    </row>
    <row r="380" ht="15.75">
      <c r="E380" s="260"/>
    </row>
    <row r="381" ht="15.75">
      <c r="E381" s="260"/>
    </row>
    <row r="382" ht="15.75">
      <c r="E382" s="260"/>
    </row>
    <row r="383" ht="15.75">
      <c r="E383" s="260"/>
    </row>
    <row r="384" ht="15.75">
      <c r="E384" s="260"/>
    </row>
    <row r="385" ht="15.75">
      <c r="E385" s="260"/>
    </row>
    <row r="386" ht="15.75">
      <c r="E386" s="260"/>
    </row>
    <row r="387" ht="15.75">
      <c r="E387" s="260"/>
    </row>
    <row r="388" ht="15.75">
      <c r="E388" s="260"/>
    </row>
    <row r="389" ht="15.75">
      <c r="E389" s="260"/>
    </row>
    <row r="390" ht="15.75">
      <c r="E390" s="260"/>
    </row>
    <row r="391" ht="15.75">
      <c r="E391" s="260"/>
    </row>
    <row r="392" ht="15.75">
      <c r="E392" s="260"/>
    </row>
    <row r="393" ht="15.75">
      <c r="E393" s="260"/>
    </row>
    <row r="394" ht="15.75">
      <c r="E394" s="260"/>
    </row>
    <row r="395" ht="15.75">
      <c r="E395" s="260"/>
    </row>
    <row r="396" ht="15.75">
      <c r="E396" s="260"/>
    </row>
    <row r="397" ht="15.75">
      <c r="E397" s="260"/>
    </row>
    <row r="398" ht="15.75">
      <c r="E398" s="260"/>
    </row>
    <row r="399" ht="15.75">
      <c r="E399" s="260"/>
    </row>
    <row r="400" ht="15.75">
      <c r="E400" s="260"/>
    </row>
    <row r="401" ht="15.75">
      <c r="E401" s="260"/>
    </row>
    <row r="402" ht="15.75">
      <c r="E402" s="260"/>
    </row>
    <row r="403" ht="15.75">
      <c r="E403" s="260"/>
    </row>
    <row r="404" ht="15.75">
      <c r="E404" s="260"/>
    </row>
    <row r="405" ht="15.75">
      <c r="E405" s="260"/>
    </row>
    <row r="406" ht="15.75">
      <c r="E406" s="260"/>
    </row>
    <row r="407" ht="15.75">
      <c r="E407" s="260"/>
    </row>
    <row r="408" ht="15.75">
      <c r="E408" s="260"/>
    </row>
    <row r="409" ht="15.75">
      <c r="E409" s="260"/>
    </row>
    <row r="410" ht="15.75">
      <c r="E410" s="260"/>
    </row>
    <row r="411" ht="15.75">
      <c r="E411" s="260"/>
    </row>
    <row r="412" ht="15.75">
      <c r="E412" s="260"/>
    </row>
    <row r="413" ht="15.75">
      <c r="E413" s="260"/>
    </row>
    <row r="414" ht="15.75">
      <c r="E414" s="260"/>
    </row>
    <row r="415" ht="15.75">
      <c r="E415" s="260"/>
    </row>
    <row r="416" ht="15.75">
      <c r="E416" s="260"/>
    </row>
    <row r="417" ht="15.75">
      <c r="E417" s="260"/>
    </row>
    <row r="418" ht="15.75">
      <c r="E418" s="260"/>
    </row>
    <row r="419" ht="15.75">
      <c r="E419" s="260"/>
    </row>
    <row r="420" ht="15.75">
      <c r="E420" s="260"/>
    </row>
    <row r="421" ht="15.75">
      <c r="E421" s="260"/>
    </row>
    <row r="422" ht="15.75">
      <c r="E422" s="260"/>
    </row>
    <row r="423" ht="15.75">
      <c r="E423" s="260"/>
    </row>
    <row r="424" ht="15.75">
      <c r="E424" s="260"/>
    </row>
    <row r="425" ht="15.75">
      <c r="E425" s="260"/>
    </row>
    <row r="426" ht="15.75">
      <c r="E426" s="260"/>
    </row>
    <row r="427" ht="15.75">
      <c r="E427" s="260"/>
    </row>
    <row r="428" ht="15.75">
      <c r="E428" s="260"/>
    </row>
    <row r="429" ht="15.75">
      <c r="E429" s="260"/>
    </row>
    <row r="430" ht="15.75">
      <c r="E430" s="260"/>
    </row>
    <row r="431" ht="15.75">
      <c r="E431" s="260"/>
    </row>
    <row r="432" ht="15.75">
      <c r="E432" s="260"/>
    </row>
    <row r="433" ht="15.75">
      <c r="E433" s="260"/>
    </row>
    <row r="434" ht="15.75">
      <c r="E434" s="260"/>
    </row>
    <row r="435" ht="15.75">
      <c r="E435" s="260"/>
    </row>
    <row r="436" ht="15.75">
      <c r="E436" s="260"/>
    </row>
    <row r="437" ht="15.75">
      <c r="E437" s="260"/>
    </row>
    <row r="438" ht="15.75">
      <c r="E438" s="260"/>
    </row>
    <row r="439" ht="15.75">
      <c r="E439" s="260"/>
    </row>
    <row r="440" ht="15.75">
      <c r="E440" s="260"/>
    </row>
    <row r="441" ht="15.75">
      <c r="E441" s="260"/>
    </row>
    <row r="442" ht="15.75">
      <c r="E442" s="260"/>
    </row>
    <row r="443" ht="15.75">
      <c r="E443" s="260"/>
    </row>
    <row r="444" ht="15.75">
      <c r="E444" s="260"/>
    </row>
    <row r="445" ht="15.75">
      <c r="E445" s="260"/>
    </row>
    <row r="446" ht="15.75">
      <c r="E446" s="260"/>
    </row>
    <row r="447" ht="15.75">
      <c r="E447" s="260"/>
    </row>
    <row r="448" ht="15.75">
      <c r="E448" s="260"/>
    </row>
    <row r="449" ht="15.75">
      <c r="E449" s="260"/>
    </row>
    <row r="450" ht="15.75">
      <c r="E450" s="260"/>
    </row>
    <row r="451" ht="15.75">
      <c r="E451" s="260"/>
    </row>
    <row r="452" ht="15.75">
      <c r="E452" s="260"/>
    </row>
    <row r="453" ht="15.75">
      <c r="E453" s="260"/>
    </row>
    <row r="454" ht="15.75">
      <c r="E454" s="260"/>
    </row>
    <row r="455" ht="15.75">
      <c r="E455" s="260"/>
    </row>
    <row r="456" ht="15.75">
      <c r="E456" s="260"/>
    </row>
    <row r="457" ht="15.75">
      <c r="E457" s="260"/>
    </row>
    <row r="458" ht="15.75">
      <c r="E458" s="260"/>
    </row>
    <row r="459" ht="15.75">
      <c r="E459" s="260"/>
    </row>
    <row r="460" ht="15.75">
      <c r="E460" s="260"/>
    </row>
    <row r="461" ht="15.75">
      <c r="E461" s="260"/>
    </row>
    <row r="462" ht="15.75">
      <c r="E462" s="260"/>
    </row>
    <row r="463" ht="15.75">
      <c r="E463" s="260"/>
    </row>
    <row r="464" ht="15.75">
      <c r="E464" s="260"/>
    </row>
    <row r="465" ht="15.75">
      <c r="E465" s="260"/>
    </row>
    <row r="466" ht="15.75">
      <c r="E466" s="260"/>
    </row>
    <row r="467" ht="15.75">
      <c r="E467" s="260"/>
    </row>
    <row r="468" ht="15.75">
      <c r="E468" s="260"/>
    </row>
    <row r="469" ht="15.75">
      <c r="E469" s="260"/>
    </row>
    <row r="470" ht="15.75">
      <c r="E470" s="260"/>
    </row>
    <row r="471" ht="15.75">
      <c r="E471" s="260"/>
    </row>
    <row r="472" ht="15.75">
      <c r="E472" s="260"/>
    </row>
    <row r="473" ht="15.75">
      <c r="E473" s="260"/>
    </row>
    <row r="474" ht="15.75">
      <c r="E474" s="260"/>
    </row>
    <row r="475" ht="15.75">
      <c r="E475" s="260"/>
    </row>
    <row r="476" ht="15.75">
      <c r="E476" s="260"/>
    </row>
    <row r="477" ht="15.75">
      <c r="E477" s="260"/>
    </row>
    <row r="478" ht="15.75">
      <c r="E478" s="260"/>
    </row>
    <row r="479" ht="15.75">
      <c r="E479" s="260"/>
    </row>
    <row r="480" ht="15.75">
      <c r="E480" s="260"/>
    </row>
    <row r="481" ht="15.75">
      <c r="E481" s="260"/>
    </row>
    <row r="482" ht="15.75">
      <c r="E482" s="260"/>
    </row>
    <row r="483" ht="15.75">
      <c r="E483" s="260"/>
    </row>
    <row r="484" ht="15.75">
      <c r="E484" s="260"/>
    </row>
    <row r="485" ht="15.75">
      <c r="E485" s="260"/>
    </row>
    <row r="486" ht="15.75">
      <c r="E486" s="260"/>
    </row>
    <row r="487" ht="15.75">
      <c r="E487" s="260"/>
    </row>
    <row r="488" ht="15.75">
      <c r="E488" s="260"/>
    </row>
    <row r="489" ht="15.75">
      <c r="E489" s="260"/>
    </row>
    <row r="490" ht="15.75">
      <c r="E490" s="260"/>
    </row>
    <row r="491" ht="15.75">
      <c r="E491" s="260"/>
    </row>
    <row r="492" ht="15.75">
      <c r="E492" s="260"/>
    </row>
    <row r="493" ht="15.75">
      <c r="E493" s="260"/>
    </row>
    <row r="494" ht="15.75">
      <c r="E494" s="260"/>
    </row>
    <row r="495" ht="15.75">
      <c r="E495" s="260"/>
    </row>
    <row r="496" ht="15.75">
      <c r="E496" s="260"/>
    </row>
    <row r="497" ht="15.75">
      <c r="E497" s="260"/>
    </row>
    <row r="498" ht="15.75">
      <c r="E498" s="260"/>
    </row>
    <row r="499" ht="15.75">
      <c r="E499" s="260"/>
    </row>
    <row r="500" ht="15.75">
      <c r="E500" s="260"/>
    </row>
    <row r="501" ht="15.75">
      <c r="E501" s="260"/>
    </row>
    <row r="502" ht="15.75">
      <c r="E502" s="260"/>
    </row>
    <row r="503" ht="15.75">
      <c r="E503" s="260"/>
    </row>
    <row r="504" ht="15.75">
      <c r="E504" s="260"/>
    </row>
    <row r="505" ht="15.75">
      <c r="E505" s="260"/>
    </row>
    <row r="506" ht="15.75">
      <c r="E506" s="260"/>
    </row>
    <row r="507" ht="15.75">
      <c r="E507" s="260"/>
    </row>
    <row r="508" ht="15.75">
      <c r="E508" s="260"/>
    </row>
    <row r="509" ht="15.75">
      <c r="E509" s="260"/>
    </row>
    <row r="510" ht="15.75">
      <c r="E510" s="260"/>
    </row>
    <row r="511" ht="15.75">
      <c r="E511" s="260"/>
    </row>
    <row r="512" ht="15.75">
      <c r="E512" s="260"/>
    </row>
    <row r="513" ht="15.75">
      <c r="E513" s="260"/>
    </row>
    <row r="514" ht="15.75">
      <c r="E514" s="260"/>
    </row>
    <row r="515" ht="15.75">
      <c r="E515" s="260"/>
    </row>
    <row r="516" ht="15.75">
      <c r="E516" s="260"/>
    </row>
    <row r="517" ht="15.75">
      <c r="E517" s="260"/>
    </row>
    <row r="518" ht="15.75">
      <c r="E518" s="260"/>
    </row>
    <row r="519" ht="15.75">
      <c r="E519" s="260"/>
    </row>
    <row r="520" ht="15.75">
      <c r="E520" s="260"/>
    </row>
    <row r="521" ht="15.75">
      <c r="E521" s="260"/>
    </row>
    <row r="522" ht="15.75">
      <c r="E522" s="260"/>
    </row>
    <row r="523" ht="15.75">
      <c r="E523" s="260"/>
    </row>
    <row r="524" ht="15.75">
      <c r="E524" s="260"/>
    </row>
    <row r="525" ht="15.75">
      <c r="E525" s="260"/>
    </row>
    <row r="526" ht="15.75">
      <c r="E526" s="260"/>
    </row>
    <row r="527" ht="15.75">
      <c r="E527" s="260"/>
    </row>
    <row r="528" ht="15.75">
      <c r="E528" s="260"/>
    </row>
    <row r="529" ht="15.75">
      <c r="E529" s="260"/>
    </row>
    <row r="530" ht="15.75">
      <c r="E530" s="260"/>
    </row>
    <row r="531" ht="15.75">
      <c r="E531" s="260"/>
    </row>
    <row r="532" ht="15.75">
      <c r="E532" s="260"/>
    </row>
    <row r="533" ht="15.75">
      <c r="E533" s="260"/>
    </row>
    <row r="534" ht="15.75">
      <c r="E534" s="260"/>
    </row>
    <row r="535" ht="15.75">
      <c r="E535" s="260"/>
    </row>
    <row r="536" ht="15.75">
      <c r="E536" s="260"/>
    </row>
    <row r="537" ht="15.75">
      <c r="E537" s="260"/>
    </row>
    <row r="538" ht="15.75">
      <c r="E538" s="260"/>
    </row>
    <row r="539" ht="15.75">
      <c r="E539" s="260"/>
    </row>
    <row r="540" ht="15.75">
      <c r="E540" s="260"/>
    </row>
    <row r="541" ht="15.75">
      <c r="E541" s="260"/>
    </row>
    <row r="542" ht="15.75">
      <c r="E542" s="260"/>
    </row>
    <row r="543" ht="15.75">
      <c r="E543" s="260"/>
    </row>
    <row r="544" ht="15.75">
      <c r="E544" s="260"/>
    </row>
    <row r="545" ht="15.75">
      <c r="E545" s="260"/>
    </row>
    <row r="546" ht="15.75">
      <c r="E546" s="260"/>
    </row>
    <row r="547" ht="15.75">
      <c r="E547" s="260"/>
    </row>
    <row r="548" ht="15.75">
      <c r="E548" s="260"/>
    </row>
    <row r="549" ht="15.75">
      <c r="E549" s="260"/>
    </row>
    <row r="550" ht="15.75">
      <c r="E550" s="260"/>
    </row>
    <row r="551" ht="15.75">
      <c r="E551" s="260"/>
    </row>
    <row r="552" ht="15.75">
      <c r="E552" s="260"/>
    </row>
    <row r="553" ht="15.75">
      <c r="E553" s="260"/>
    </row>
    <row r="554" ht="15.75">
      <c r="E554" s="260"/>
    </row>
    <row r="555" ht="15.75">
      <c r="E555" s="260"/>
    </row>
    <row r="556" ht="15.75">
      <c r="E556" s="260"/>
    </row>
    <row r="557" ht="15.75">
      <c r="E557" s="260"/>
    </row>
    <row r="558" ht="15.75">
      <c r="E558" s="260"/>
    </row>
    <row r="559" ht="15.75">
      <c r="E559" s="260"/>
    </row>
    <row r="560" ht="15.75">
      <c r="E560" s="260"/>
    </row>
    <row r="561" ht="15.75">
      <c r="E561" s="260"/>
    </row>
    <row r="562" ht="15.75">
      <c r="E562" s="260"/>
    </row>
    <row r="563" ht="15.75">
      <c r="E563" s="260"/>
    </row>
    <row r="564" ht="15.75">
      <c r="E564" s="260"/>
    </row>
    <row r="565" ht="15.75">
      <c r="E565" s="260"/>
    </row>
    <row r="566" ht="15.75">
      <c r="E566" s="260"/>
    </row>
    <row r="567" ht="15.75">
      <c r="E567" s="260"/>
    </row>
    <row r="568" ht="15.75">
      <c r="E568" s="260"/>
    </row>
    <row r="569" ht="15.75">
      <c r="E569" s="260"/>
    </row>
    <row r="570" ht="15.75">
      <c r="E570" s="260"/>
    </row>
    <row r="571" ht="15.75">
      <c r="E571" s="260"/>
    </row>
    <row r="572" ht="15.75">
      <c r="E572" s="260"/>
    </row>
    <row r="573" ht="15.75">
      <c r="E573" s="260"/>
    </row>
    <row r="574" ht="15.75">
      <c r="E574" s="260"/>
    </row>
    <row r="575" ht="15.75">
      <c r="E575" s="260"/>
    </row>
    <row r="576" ht="15.75">
      <c r="E576" s="260"/>
    </row>
    <row r="577" ht="15.75">
      <c r="E577" s="260"/>
    </row>
    <row r="578" ht="15.75">
      <c r="E578" s="260"/>
    </row>
    <row r="579" ht="15.75">
      <c r="E579" s="260"/>
    </row>
    <row r="580" ht="15.75">
      <c r="E580" s="260"/>
    </row>
    <row r="581" ht="15.75">
      <c r="E581" s="260"/>
    </row>
    <row r="582" ht="15.75">
      <c r="E582" s="260"/>
    </row>
    <row r="583" ht="15.75">
      <c r="E583" s="260"/>
    </row>
    <row r="584" ht="15.75">
      <c r="E584" s="260"/>
    </row>
    <row r="585" ht="15.75">
      <c r="E585" s="260"/>
    </row>
    <row r="586" ht="15.75">
      <c r="E586" s="260"/>
    </row>
    <row r="587" ht="15.75">
      <c r="E587" s="260"/>
    </row>
    <row r="588" ht="15.75">
      <c r="E588" s="260"/>
    </row>
    <row r="589" ht="15.75">
      <c r="E589" s="260"/>
    </row>
    <row r="590" ht="15.75">
      <c r="E590" s="260"/>
    </row>
    <row r="591" ht="15.75">
      <c r="E591" s="260"/>
    </row>
    <row r="592" ht="15.75">
      <c r="E592" s="260"/>
    </row>
    <row r="593" ht="15.75">
      <c r="E593" s="260"/>
    </row>
    <row r="594" ht="15.75">
      <c r="E594" s="260"/>
    </row>
    <row r="595" ht="15.75">
      <c r="E595" s="260"/>
    </row>
    <row r="596" ht="15.75">
      <c r="E596" s="260"/>
    </row>
    <row r="597" ht="15.75">
      <c r="E597" s="260"/>
    </row>
    <row r="598" ht="15.75">
      <c r="E598" s="260"/>
    </row>
    <row r="599" ht="15.75">
      <c r="E599" s="260"/>
    </row>
    <row r="600" ht="15.75">
      <c r="E600" s="260"/>
    </row>
    <row r="601" ht="15.75">
      <c r="E601" s="260"/>
    </row>
    <row r="602" ht="15.75">
      <c r="E602" s="260"/>
    </row>
    <row r="603" ht="15.75">
      <c r="E603" s="260"/>
    </row>
    <row r="604" ht="15.75">
      <c r="E604" s="260"/>
    </row>
    <row r="605" ht="15.75">
      <c r="E605" s="260"/>
    </row>
    <row r="606" ht="15.75">
      <c r="E606" s="260"/>
    </row>
    <row r="607" ht="15.75">
      <c r="E607" s="260"/>
    </row>
    <row r="608" ht="15.75">
      <c r="E608" s="260"/>
    </row>
    <row r="609" ht="15.75">
      <c r="E609" s="260"/>
    </row>
    <row r="610" ht="15.75">
      <c r="E610" s="260"/>
    </row>
    <row r="611" ht="15.75">
      <c r="E611" s="260"/>
    </row>
    <row r="612" ht="15.75">
      <c r="E612" s="260"/>
    </row>
    <row r="613" ht="15.75">
      <c r="E613" s="260"/>
    </row>
    <row r="614" ht="15.75">
      <c r="E614" s="260"/>
    </row>
    <row r="615" ht="15.75">
      <c r="E615" s="260"/>
    </row>
    <row r="616" ht="15.75">
      <c r="E616" s="260"/>
    </row>
    <row r="617" ht="15.75">
      <c r="E617" s="260"/>
    </row>
    <row r="618" ht="15.75">
      <c r="E618" s="260"/>
    </row>
    <row r="619" ht="15.75">
      <c r="E619" s="260"/>
    </row>
    <row r="620" ht="15.75">
      <c r="E620" s="260"/>
    </row>
    <row r="621" ht="15.75">
      <c r="E621" s="260"/>
    </row>
    <row r="622" ht="15.75">
      <c r="E622" s="260"/>
    </row>
    <row r="623" ht="15.75">
      <c r="E623" s="260"/>
    </row>
    <row r="624" ht="15.75">
      <c r="E624" s="260"/>
    </row>
    <row r="625" ht="15.75">
      <c r="E625" s="260"/>
    </row>
    <row r="626" ht="15.75">
      <c r="E626" s="260"/>
    </row>
    <row r="627" ht="15.75">
      <c r="E627" s="260"/>
    </row>
    <row r="628" ht="15.75">
      <c r="E628" s="260"/>
    </row>
    <row r="629" ht="15.75">
      <c r="E629" s="260"/>
    </row>
    <row r="630" ht="15.75">
      <c r="E630" s="260"/>
    </row>
    <row r="631" ht="15.75">
      <c r="E631" s="260"/>
    </row>
    <row r="632" ht="15.75">
      <c r="E632" s="260"/>
    </row>
    <row r="633" ht="15.75">
      <c r="E633" s="260"/>
    </row>
    <row r="634" ht="15.75">
      <c r="E634" s="260"/>
    </row>
    <row r="635" ht="15.75">
      <c r="E635" s="260"/>
    </row>
    <row r="636" ht="15.75">
      <c r="E636" s="260"/>
    </row>
    <row r="637" ht="15.75">
      <c r="E637" s="260"/>
    </row>
    <row r="638" ht="15.75">
      <c r="E638" s="260"/>
    </row>
    <row r="639" ht="15.75">
      <c r="E639" s="260"/>
    </row>
    <row r="640" ht="15.75">
      <c r="E640" s="260"/>
    </row>
    <row r="641" ht="15.75">
      <c r="E641" s="260"/>
    </row>
    <row r="642" ht="15.75">
      <c r="E642" s="260"/>
    </row>
    <row r="643" ht="15.75">
      <c r="E643" s="260"/>
    </row>
    <row r="644" ht="15.75">
      <c r="E644" s="260"/>
    </row>
    <row r="645" ht="15.75">
      <c r="E645" s="260"/>
    </row>
    <row r="646" ht="15.75">
      <c r="E646" s="260"/>
    </row>
    <row r="647" ht="15.75">
      <c r="E647" s="260"/>
    </row>
    <row r="648" ht="15.75">
      <c r="E648" s="260"/>
    </row>
    <row r="649" ht="15.75">
      <c r="E649" s="260"/>
    </row>
    <row r="650" ht="15.75">
      <c r="E650" s="260"/>
    </row>
    <row r="651" ht="15.75">
      <c r="E651" s="260"/>
    </row>
    <row r="652" ht="15.75">
      <c r="E652" s="260"/>
    </row>
    <row r="653" ht="15.75">
      <c r="E653" s="260"/>
    </row>
    <row r="654" ht="15.75">
      <c r="E654" s="260"/>
    </row>
    <row r="655" ht="15.75">
      <c r="E655" s="260"/>
    </row>
    <row r="656" ht="15.75">
      <c r="E656" s="260"/>
    </row>
    <row r="657" ht="15.75">
      <c r="E657" s="260"/>
    </row>
    <row r="658" ht="15.75">
      <c r="E658" s="260"/>
    </row>
    <row r="659" ht="15.75">
      <c r="E659" s="260"/>
    </row>
    <row r="660" ht="15.75">
      <c r="E660" s="260"/>
    </row>
    <row r="661" ht="15.75">
      <c r="E661" s="260"/>
    </row>
    <row r="662" ht="15.75">
      <c r="E662" s="260"/>
    </row>
    <row r="663" ht="15.75">
      <c r="E663" s="260"/>
    </row>
    <row r="664" ht="15.75">
      <c r="E664" s="260"/>
    </row>
    <row r="665" ht="15.75">
      <c r="E665" s="260"/>
    </row>
    <row r="666" ht="15.75">
      <c r="E666" s="260"/>
    </row>
    <row r="667" ht="15.75">
      <c r="E667" s="260"/>
    </row>
    <row r="668" ht="15.75">
      <c r="E668" s="260"/>
    </row>
    <row r="669" ht="15.75">
      <c r="E669" s="260"/>
    </row>
  </sheetData>
  <printOptions horizontalCentered="1"/>
  <pageMargins left="0" right="0" top="0.7874015748031497" bottom="0.7874015748031497" header="0.31496062992125984" footer="0.31496062992125984"/>
  <pageSetup firstPageNumber="4" useFirstPageNumber="1" horizontalDpi="600" verticalDpi="600" orientation="portrait" paperSize="9" r:id="rId1"/>
  <headerFooter alignWithMargins="0">
    <oddHeader>&amp;C &amp;"Times New Roman CE,Normalny"&amp;P</oddHeader>
  </headerFooter>
  <rowBreaks count="1" manualBreakCount="1">
    <brk id="1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6"/>
  <sheetViews>
    <sheetView workbookViewId="0" topLeftCell="A1">
      <selection activeCell="E3" sqref="E3"/>
    </sheetView>
  </sheetViews>
  <sheetFormatPr defaultColWidth="9.00390625" defaultRowHeight="12.75"/>
  <cols>
    <col min="1" max="1" width="7.25390625" style="1" customWidth="1"/>
    <col min="2" max="2" width="44.75390625" style="1" customWidth="1"/>
    <col min="3" max="3" width="6.875" style="1" customWidth="1"/>
    <col min="4" max="4" width="12.25390625" style="1" hidden="1" customWidth="1"/>
    <col min="5" max="6" width="15.75390625" style="1" customWidth="1"/>
    <col min="7" max="16384" width="10.00390625" style="1" customWidth="1"/>
  </cols>
  <sheetData>
    <row r="1" spans="3:5" ht="15" customHeight="1">
      <c r="C1" s="2"/>
      <c r="D1" s="2"/>
      <c r="E1" s="2" t="s">
        <v>75</v>
      </c>
    </row>
    <row r="2" spans="1:5" ht="15" customHeight="1">
      <c r="A2" s="3"/>
      <c r="B2" s="4"/>
      <c r="C2" s="261"/>
      <c r="D2" s="261"/>
      <c r="E2" s="6" t="s">
        <v>181</v>
      </c>
    </row>
    <row r="3" spans="1:5" ht="15" customHeight="1">
      <c r="A3" s="3"/>
      <c r="B3" s="4"/>
      <c r="C3" s="261"/>
      <c r="D3" s="261"/>
      <c r="E3" s="6" t="s">
        <v>1</v>
      </c>
    </row>
    <row r="4" spans="1:5" ht="15" customHeight="1">
      <c r="A4" s="3"/>
      <c r="B4" s="4"/>
      <c r="C4" s="261"/>
      <c r="D4" s="261"/>
      <c r="E4" s="6" t="s">
        <v>182</v>
      </c>
    </row>
    <row r="5" spans="1:4" ht="30" customHeight="1">
      <c r="A5" s="3"/>
      <c r="B5" s="4"/>
      <c r="C5" s="7"/>
      <c r="D5" s="7"/>
    </row>
    <row r="6" spans="1:6" s="12" customFormat="1" ht="60" customHeight="1">
      <c r="A6" s="8" t="s">
        <v>153</v>
      </c>
      <c r="B6" s="9"/>
      <c r="C6" s="10"/>
      <c r="D6" s="10"/>
      <c r="E6" s="11"/>
      <c r="F6" s="11"/>
    </row>
    <row r="7" spans="1:4" s="12" customFormat="1" ht="2.25" customHeight="1" hidden="1">
      <c r="A7" s="8"/>
      <c r="B7" s="9"/>
      <c r="C7" s="10"/>
      <c r="D7" s="10"/>
    </row>
    <row r="8" spans="1:6" s="12" customFormat="1" ht="19.5" thickBot="1">
      <c r="A8" s="8"/>
      <c r="B8" s="9"/>
      <c r="C8" s="10"/>
      <c r="D8" s="13"/>
      <c r="F8" s="13" t="s">
        <v>3</v>
      </c>
    </row>
    <row r="9" spans="1:6" s="20" customFormat="1" ht="31.5">
      <c r="A9" s="14" t="s">
        <v>4</v>
      </c>
      <c r="B9" s="15" t="s">
        <v>5</v>
      </c>
      <c r="C9" s="262" t="s">
        <v>6</v>
      </c>
      <c r="D9" s="305" t="s">
        <v>7</v>
      </c>
      <c r="E9" s="305" t="s">
        <v>8</v>
      </c>
      <c r="F9" s="263"/>
    </row>
    <row r="10" spans="1:6" s="20" customFormat="1" ht="15.75" customHeight="1">
      <c r="A10" s="21" t="s">
        <v>9</v>
      </c>
      <c r="B10" s="22"/>
      <c r="C10" s="264" t="s">
        <v>10</v>
      </c>
      <c r="D10" s="309" t="s">
        <v>12</v>
      </c>
      <c r="E10" s="24" t="s">
        <v>11</v>
      </c>
      <c r="F10" s="265" t="s">
        <v>12</v>
      </c>
    </row>
    <row r="11" spans="1:6" s="34" customFormat="1" ht="12" thickBot="1">
      <c r="A11" s="266">
        <v>1</v>
      </c>
      <c r="B11" s="267">
        <v>2</v>
      </c>
      <c r="C11" s="267">
        <v>3</v>
      </c>
      <c r="D11" s="311">
        <v>4</v>
      </c>
      <c r="E11" s="267">
        <v>4</v>
      </c>
      <c r="F11" s="269">
        <v>5</v>
      </c>
    </row>
    <row r="12" spans="1:6" s="145" customFormat="1" ht="25.5" customHeight="1" thickBot="1" thickTop="1">
      <c r="A12" s="35">
        <v>600</v>
      </c>
      <c r="B12" s="36" t="s">
        <v>13</v>
      </c>
      <c r="C12" s="143" t="s">
        <v>14</v>
      </c>
      <c r="D12" s="451"/>
      <c r="E12" s="439">
        <f>E13</f>
        <v>162770</v>
      </c>
      <c r="F12" s="40">
        <f>F13</f>
        <v>162770</v>
      </c>
    </row>
    <row r="13" spans="1:6" s="145" customFormat="1" ht="29.25" thickTop="1">
      <c r="A13" s="155">
        <v>60015</v>
      </c>
      <c r="B13" s="156" t="s">
        <v>126</v>
      </c>
      <c r="C13" s="136"/>
      <c r="D13" s="345"/>
      <c r="E13" s="388">
        <f>SUM(E14:E18)</f>
        <v>162770</v>
      </c>
      <c r="F13" s="70">
        <f>SUM(F14:F18)</f>
        <v>162770</v>
      </c>
    </row>
    <row r="14" spans="1:6" s="75" customFormat="1" ht="16.5" customHeight="1">
      <c r="A14" s="49">
        <v>4210</v>
      </c>
      <c r="B14" s="61" t="s">
        <v>19</v>
      </c>
      <c r="C14" s="274"/>
      <c r="D14" s="452"/>
      <c r="E14" s="411">
        <v>25000</v>
      </c>
      <c r="F14" s="74"/>
    </row>
    <row r="15" spans="1:6" s="75" customFormat="1" ht="16.5" customHeight="1">
      <c r="A15" s="55">
        <v>4260</v>
      </c>
      <c r="B15" s="56" t="s">
        <v>20</v>
      </c>
      <c r="C15" s="274"/>
      <c r="D15" s="452"/>
      <c r="E15" s="411">
        <v>15000</v>
      </c>
      <c r="F15" s="74"/>
    </row>
    <row r="16" spans="1:6" s="75" customFormat="1" ht="16.5" customHeight="1">
      <c r="A16" s="55">
        <v>4270</v>
      </c>
      <c r="B16" s="56" t="s">
        <v>21</v>
      </c>
      <c r="C16" s="274"/>
      <c r="D16" s="452"/>
      <c r="E16" s="411">
        <f>266000-143230</f>
        <v>122770</v>
      </c>
      <c r="F16" s="74"/>
    </row>
    <row r="17" spans="1:6" s="75" customFormat="1" ht="16.5" customHeight="1">
      <c r="A17" s="49">
        <v>4300</v>
      </c>
      <c r="B17" s="50" t="s">
        <v>23</v>
      </c>
      <c r="C17" s="274"/>
      <c r="D17" s="452"/>
      <c r="E17" s="411"/>
      <c r="F17" s="74">
        <f>62000-35920</f>
        <v>26080</v>
      </c>
    </row>
    <row r="18" spans="1:6" s="75" customFormat="1" ht="21" customHeight="1" thickBot="1">
      <c r="A18" s="108">
        <v>6050</v>
      </c>
      <c r="B18" s="109" t="s">
        <v>47</v>
      </c>
      <c r="C18" s="274"/>
      <c r="D18" s="452"/>
      <c r="E18" s="411"/>
      <c r="F18" s="74">
        <f>301920-165230</f>
        <v>136690</v>
      </c>
    </row>
    <row r="19" spans="1:6" s="75" customFormat="1" ht="25.5" customHeight="1" thickBot="1" thickTop="1">
      <c r="A19" s="35">
        <v>710</v>
      </c>
      <c r="B19" s="36" t="s">
        <v>76</v>
      </c>
      <c r="C19" s="143" t="s">
        <v>166</v>
      </c>
      <c r="D19" s="451"/>
      <c r="E19" s="439">
        <f>E20</f>
        <v>800</v>
      </c>
      <c r="F19" s="40">
        <f>F20</f>
        <v>800</v>
      </c>
    </row>
    <row r="20" spans="1:6" s="75" customFormat="1" ht="21" customHeight="1" thickTop="1">
      <c r="A20" s="134">
        <v>71015</v>
      </c>
      <c r="B20" s="146" t="s">
        <v>167</v>
      </c>
      <c r="C20" s="147"/>
      <c r="D20" s="345"/>
      <c r="E20" s="388">
        <f>SUM(E21:E23)</f>
        <v>800</v>
      </c>
      <c r="F20" s="70">
        <f>SUM(F21:F23)</f>
        <v>800</v>
      </c>
    </row>
    <row r="21" spans="1:6" s="75" customFormat="1" ht="16.5" customHeight="1">
      <c r="A21" s="49">
        <v>4210</v>
      </c>
      <c r="B21" s="61" t="s">
        <v>19</v>
      </c>
      <c r="C21" s="148"/>
      <c r="D21" s="452"/>
      <c r="E21" s="411"/>
      <c r="F21" s="74">
        <v>800</v>
      </c>
    </row>
    <row r="22" spans="1:6" s="75" customFormat="1" ht="16.5" customHeight="1">
      <c r="A22" s="49">
        <v>4300</v>
      </c>
      <c r="B22" s="50" t="s">
        <v>23</v>
      </c>
      <c r="C22" s="148"/>
      <c r="D22" s="452"/>
      <c r="E22" s="411">
        <v>400</v>
      </c>
      <c r="F22" s="74"/>
    </row>
    <row r="23" spans="1:6" s="75" customFormat="1" ht="16.5" customHeight="1" thickBot="1">
      <c r="A23" s="110">
        <v>4410</v>
      </c>
      <c r="B23" s="56" t="s">
        <v>24</v>
      </c>
      <c r="C23" s="148"/>
      <c r="D23" s="452"/>
      <c r="E23" s="411">
        <v>400</v>
      </c>
      <c r="F23" s="74"/>
    </row>
    <row r="24" spans="1:6" s="75" customFormat="1" ht="39" customHeight="1" thickBot="1" thickTop="1">
      <c r="A24" s="440">
        <v>754</v>
      </c>
      <c r="B24" s="397" t="s">
        <v>147</v>
      </c>
      <c r="C24" s="441" t="s">
        <v>92</v>
      </c>
      <c r="D24" s="451"/>
      <c r="E24" s="439"/>
      <c r="F24" s="40">
        <f>F25</f>
        <v>1000</v>
      </c>
    </row>
    <row r="25" spans="1:6" s="75" customFormat="1" ht="18.75" customHeight="1" thickTop="1">
      <c r="A25" s="134">
        <v>75405</v>
      </c>
      <c r="B25" s="146" t="s">
        <v>149</v>
      </c>
      <c r="C25" s="147"/>
      <c r="D25" s="345"/>
      <c r="E25" s="388"/>
      <c r="F25" s="70">
        <f>F26</f>
        <v>1000</v>
      </c>
    </row>
    <row r="26" spans="1:6" s="75" customFormat="1" ht="15.75" thickBot="1">
      <c r="A26" s="108">
        <v>3000</v>
      </c>
      <c r="B26" s="109" t="s">
        <v>150</v>
      </c>
      <c r="C26" s="148"/>
      <c r="D26" s="452"/>
      <c r="E26" s="411"/>
      <c r="F26" s="74">
        <v>1000</v>
      </c>
    </row>
    <row r="27" spans="1:6" s="48" customFormat="1" ht="24" customHeight="1" thickBot="1" thickTop="1">
      <c r="A27" s="141">
        <v>801</v>
      </c>
      <c r="B27" s="142" t="s">
        <v>39</v>
      </c>
      <c r="C27" s="143" t="s">
        <v>40</v>
      </c>
      <c r="D27" s="344"/>
      <c r="E27" s="387">
        <f>E28+E31+E41+E45+E59+E66+E68+E71</f>
        <v>96462</v>
      </c>
      <c r="F27" s="133">
        <f>F28+F31+F41+F45+F59+F66+F68+F71</f>
        <v>96462</v>
      </c>
    </row>
    <row r="28" spans="1:6" s="75" customFormat="1" ht="16.5" customHeight="1" thickTop="1">
      <c r="A28" s="155">
        <v>80111</v>
      </c>
      <c r="B28" s="156" t="s">
        <v>77</v>
      </c>
      <c r="C28" s="44"/>
      <c r="D28" s="453"/>
      <c r="E28" s="464">
        <f>SUM(E29:E30)</f>
        <v>2000</v>
      </c>
      <c r="F28" s="47">
        <f>SUM(F29:F30)</f>
        <v>2000</v>
      </c>
    </row>
    <row r="29" spans="1:6" s="75" customFormat="1" ht="15.75">
      <c r="A29" s="185">
        <v>4110</v>
      </c>
      <c r="B29" s="186" t="s">
        <v>16</v>
      </c>
      <c r="C29" s="148"/>
      <c r="D29" s="454"/>
      <c r="E29" s="411">
        <v>2000</v>
      </c>
      <c r="F29" s="74"/>
    </row>
    <row r="30" spans="1:6" s="75" customFormat="1" ht="18" customHeight="1">
      <c r="A30" s="108">
        <v>4240</v>
      </c>
      <c r="B30" s="163" t="s">
        <v>45</v>
      </c>
      <c r="C30" s="148"/>
      <c r="D30" s="454"/>
      <c r="E30" s="411"/>
      <c r="F30" s="74">
        <v>2000</v>
      </c>
    </row>
    <row r="31" spans="1:6" s="75" customFormat="1" ht="16.5" customHeight="1">
      <c r="A31" s="155">
        <v>80120</v>
      </c>
      <c r="B31" s="156" t="s">
        <v>78</v>
      </c>
      <c r="C31" s="44"/>
      <c r="D31" s="453"/>
      <c r="E31" s="464">
        <f>SUM(E32:E40)</f>
        <v>14148</v>
      </c>
      <c r="F31" s="47">
        <f>SUM(F32:F40)</f>
        <v>7548</v>
      </c>
    </row>
    <row r="32" spans="1:6" s="75" customFormat="1" ht="15.75">
      <c r="A32" s="49">
        <v>4110</v>
      </c>
      <c r="B32" s="50" t="s">
        <v>16</v>
      </c>
      <c r="C32" s="148"/>
      <c r="D32" s="454"/>
      <c r="E32" s="411">
        <v>3500</v>
      </c>
      <c r="F32" s="74"/>
    </row>
    <row r="33" spans="1:6" s="75" customFormat="1" ht="15.75">
      <c r="A33" s="49">
        <v>4210</v>
      </c>
      <c r="B33" s="61" t="s">
        <v>19</v>
      </c>
      <c r="C33" s="148"/>
      <c r="D33" s="454"/>
      <c r="E33" s="411"/>
      <c r="F33" s="74">
        <v>4608</v>
      </c>
    </row>
    <row r="34" spans="1:6" s="75" customFormat="1" ht="19.5" customHeight="1">
      <c r="A34" s="108">
        <v>4240</v>
      </c>
      <c r="B34" s="109" t="s">
        <v>45</v>
      </c>
      <c r="C34" s="148"/>
      <c r="D34" s="454"/>
      <c r="E34" s="411"/>
      <c r="F34" s="74">
        <v>1440</v>
      </c>
    </row>
    <row r="35" spans="1:6" s="75" customFormat="1" ht="15.75">
      <c r="A35" s="55">
        <v>4260</v>
      </c>
      <c r="B35" s="56" t="s">
        <v>20</v>
      </c>
      <c r="C35" s="148"/>
      <c r="D35" s="454"/>
      <c r="E35" s="411">
        <v>7990</v>
      </c>
      <c r="F35" s="74"/>
    </row>
    <row r="36" spans="1:6" s="75" customFormat="1" ht="15.75">
      <c r="A36" s="55">
        <v>4280</v>
      </c>
      <c r="B36" s="56" t="s">
        <v>22</v>
      </c>
      <c r="C36" s="148"/>
      <c r="D36" s="454"/>
      <c r="E36" s="411">
        <v>518</v>
      </c>
      <c r="F36" s="74"/>
    </row>
    <row r="37" spans="1:6" s="75" customFormat="1" ht="15.75">
      <c r="A37" s="49">
        <v>4300</v>
      </c>
      <c r="B37" s="50" t="s">
        <v>23</v>
      </c>
      <c r="C37" s="148"/>
      <c r="D37" s="454"/>
      <c r="E37" s="411"/>
      <c r="F37" s="74">
        <v>1500</v>
      </c>
    </row>
    <row r="38" spans="1:6" s="75" customFormat="1" ht="15.75">
      <c r="A38" s="275">
        <v>4350</v>
      </c>
      <c r="B38" s="276" t="s">
        <v>46</v>
      </c>
      <c r="C38" s="151"/>
      <c r="D38" s="471"/>
      <c r="E38" s="468">
        <v>330</v>
      </c>
      <c r="F38" s="154"/>
    </row>
    <row r="39" spans="1:6" s="75" customFormat="1" ht="16.5" customHeight="1">
      <c r="A39" s="110">
        <v>4410</v>
      </c>
      <c r="B39" s="56" t="s">
        <v>24</v>
      </c>
      <c r="C39" s="148"/>
      <c r="D39" s="454"/>
      <c r="E39" s="411">
        <v>900</v>
      </c>
      <c r="F39" s="74"/>
    </row>
    <row r="40" spans="1:6" s="75" customFormat="1" ht="16.5" customHeight="1">
      <c r="A40" s="55">
        <v>4440</v>
      </c>
      <c r="B40" s="56" t="s">
        <v>27</v>
      </c>
      <c r="C40" s="148"/>
      <c r="D40" s="454"/>
      <c r="E40" s="411">
        <v>910</v>
      </c>
      <c r="F40" s="74"/>
    </row>
    <row r="41" spans="1:6" s="75" customFormat="1" ht="19.5" customHeight="1">
      <c r="A41" s="155">
        <v>80123</v>
      </c>
      <c r="B41" s="156" t="s">
        <v>79</v>
      </c>
      <c r="C41" s="44"/>
      <c r="D41" s="453"/>
      <c r="E41" s="464">
        <f>SUM(E42:E44)</f>
        <v>2000</v>
      </c>
      <c r="F41" s="47">
        <f>SUM(F42:F44)</f>
        <v>2000</v>
      </c>
    </row>
    <row r="42" spans="1:6" s="75" customFormat="1" ht="17.25" customHeight="1">
      <c r="A42" s="108">
        <v>4010</v>
      </c>
      <c r="B42" s="109" t="s">
        <v>43</v>
      </c>
      <c r="C42" s="148"/>
      <c r="D42" s="454"/>
      <c r="E42" s="411">
        <v>2000</v>
      </c>
      <c r="F42" s="74"/>
    </row>
    <row r="43" spans="1:6" s="75" customFormat="1" ht="17.25" customHeight="1">
      <c r="A43" s="49">
        <v>4110</v>
      </c>
      <c r="B43" s="50" t="s">
        <v>16</v>
      </c>
      <c r="C43" s="148"/>
      <c r="D43" s="454"/>
      <c r="E43" s="411"/>
      <c r="F43" s="74">
        <v>1700</v>
      </c>
    </row>
    <row r="44" spans="1:6" s="75" customFormat="1" ht="17.25" customHeight="1">
      <c r="A44" s="275">
        <v>4120</v>
      </c>
      <c r="B44" s="276" t="s">
        <v>44</v>
      </c>
      <c r="C44" s="151"/>
      <c r="D44" s="471"/>
      <c r="E44" s="468"/>
      <c r="F44" s="154">
        <v>300</v>
      </c>
    </row>
    <row r="45" spans="1:6" s="75" customFormat="1" ht="21" customHeight="1">
      <c r="A45" s="155">
        <v>80130</v>
      </c>
      <c r="B45" s="156" t="s">
        <v>80</v>
      </c>
      <c r="C45" s="44"/>
      <c r="D45" s="453"/>
      <c r="E45" s="464">
        <f>SUM(E46:E58)</f>
        <v>69350</v>
      </c>
      <c r="F45" s="47">
        <f>SUM(F46:F58)</f>
        <v>68050</v>
      </c>
    </row>
    <row r="46" spans="1:6" s="75" customFormat="1" ht="34.5" customHeight="1">
      <c r="A46" s="108">
        <v>2540</v>
      </c>
      <c r="B46" s="109" t="s">
        <v>41</v>
      </c>
      <c r="C46" s="148"/>
      <c r="D46" s="454"/>
      <c r="E46" s="411">
        <v>3700</v>
      </c>
      <c r="F46" s="74">
        <v>2400</v>
      </c>
    </row>
    <row r="47" spans="1:6" s="75" customFormat="1" ht="16.5" customHeight="1">
      <c r="A47" s="108">
        <v>3020</v>
      </c>
      <c r="B47" s="109" t="s">
        <v>42</v>
      </c>
      <c r="C47" s="148"/>
      <c r="D47" s="454"/>
      <c r="E47" s="411"/>
      <c r="F47" s="74">
        <v>3250</v>
      </c>
    </row>
    <row r="48" spans="1:6" s="75" customFormat="1" ht="16.5" customHeight="1">
      <c r="A48" s="108">
        <v>4010</v>
      </c>
      <c r="B48" s="109" t="s">
        <v>43</v>
      </c>
      <c r="C48" s="148"/>
      <c r="D48" s="454"/>
      <c r="E48" s="411">
        <v>51000</v>
      </c>
      <c r="F48" s="74"/>
    </row>
    <row r="49" spans="1:6" s="75" customFormat="1" ht="16.5" customHeight="1">
      <c r="A49" s="49">
        <v>4110</v>
      </c>
      <c r="B49" s="50" t="s">
        <v>16</v>
      </c>
      <c r="C49" s="148"/>
      <c r="D49" s="454"/>
      <c r="E49" s="411">
        <v>2000</v>
      </c>
      <c r="F49" s="74">
        <v>45000</v>
      </c>
    </row>
    <row r="50" spans="1:6" s="75" customFormat="1" ht="16.5" customHeight="1">
      <c r="A50" s="49">
        <v>4120</v>
      </c>
      <c r="B50" s="50" t="s">
        <v>44</v>
      </c>
      <c r="C50" s="148"/>
      <c r="D50" s="454"/>
      <c r="E50" s="411"/>
      <c r="F50" s="74">
        <v>6000</v>
      </c>
    </row>
    <row r="51" spans="1:6" s="75" customFormat="1" ht="16.5" customHeight="1">
      <c r="A51" s="55">
        <v>4140</v>
      </c>
      <c r="B51" s="56" t="s">
        <v>17</v>
      </c>
      <c r="C51" s="148"/>
      <c r="D51" s="454"/>
      <c r="E51" s="411">
        <v>850</v>
      </c>
      <c r="F51" s="74"/>
    </row>
    <row r="52" spans="1:6" s="75" customFormat="1" ht="16.5" customHeight="1">
      <c r="A52" s="49">
        <v>4210</v>
      </c>
      <c r="B52" s="61" t="s">
        <v>19</v>
      </c>
      <c r="C52" s="148"/>
      <c r="D52" s="454"/>
      <c r="E52" s="411"/>
      <c r="F52" s="74">
        <v>5200</v>
      </c>
    </row>
    <row r="53" spans="1:6" s="75" customFormat="1" ht="17.25" customHeight="1">
      <c r="A53" s="55">
        <v>4260</v>
      </c>
      <c r="B53" s="56" t="s">
        <v>20</v>
      </c>
      <c r="C53" s="148"/>
      <c r="D53" s="454"/>
      <c r="E53" s="411">
        <v>3500</v>
      </c>
      <c r="F53" s="74"/>
    </row>
    <row r="54" spans="1:6" s="75" customFormat="1" ht="16.5" customHeight="1">
      <c r="A54" s="55">
        <v>4270</v>
      </c>
      <c r="B54" s="56" t="s">
        <v>21</v>
      </c>
      <c r="C54" s="148"/>
      <c r="D54" s="454"/>
      <c r="E54" s="411"/>
      <c r="F54" s="74">
        <v>4500</v>
      </c>
    </row>
    <row r="55" spans="1:6" s="75" customFormat="1" ht="16.5" customHeight="1">
      <c r="A55" s="55">
        <v>4280</v>
      </c>
      <c r="B55" s="56" t="s">
        <v>22</v>
      </c>
      <c r="C55" s="148"/>
      <c r="D55" s="454"/>
      <c r="E55" s="411">
        <v>3000</v>
      </c>
      <c r="F55" s="74"/>
    </row>
    <row r="56" spans="1:6" s="75" customFormat="1" ht="16.5" customHeight="1">
      <c r="A56" s="49">
        <v>4300</v>
      </c>
      <c r="B56" s="50" t="s">
        <v>23</v>
      </c>
      <c r="C56" s="148"/>
      <c r="D56" s="454"/>
      <c r="E56" s="411">
        <v>3300</v>
      </c>
      <c r="F56" s="74"/>
    </row>
    <row r="57" spans="1:6" s="75" customFormat="1" ht="16.5" customHeight="1">
      <c r="A57" s="110">
        <v>4410</v>
      </c>
      <c r="B57" s="56" t="s">
        <v>24</v>
      </c>
      <c r="C57" s="148"/>
      <c r="D57" s="454"/>
      <c r="E57" s="411"/>
      <c r="F57" s="74">
        <v>1700</v>
      </c>
    </row>
    <row r="58" spans="1:6" s="75" customFormat="1" ht="16.5" customHeight="1">
      <c r="A58" s="55">
        <v>4420</v>
      </c>
      <c r="B58" s="56" t="s">
        <v>25</v>
      </c>
      <c r="C58" s="148"/>
      <c r="D58" s="454"/>
      <c r="E58" s="411">
        <v>2000</v>
      </c>
      <c r="F58" s="74"/>
    </row>
    <row r="59" spans="1:6" s="75" customFormat="1" ht="21" customHeight="1">
      <c r="A59" s="155">
        <v>80132</v>
      </c>
      <c r="B59" s="156" t="s">
        <v>81</v>
      </c>
      <c r="C59" s="44"/>
      <c r="D59" s="453"/>
      <c r="E59" s="464">
        <f>SUM(E60:E65)</f>
        <v>1648</v>
      </c>
      <c r="F59" s="47">
        <f>SUM(F60:F65)</f>
        <v>4248</v>
      </c>
    </row>
    <row r="60" spans="1:6" s="75" customFormat="1" ht="17.25" customHeight="1">
      <c r="A60" s="108">
        <v>4010</v>
      </c>
      <c r="B60" s="109" t="s">
        <v>43</v>
      </c>
      <c r="C60" s="148"/>
      <c r="D60" s="454"/>
      <c r="E60" s="411"/>
      <c r="F60" s="74">
        <v>2600</v>
      </c>
    </row>
    <row r="61" spans="1:6" s="75" customFormat="1" ht="16.5" customHeight="1">
      <c r="A61" s="49">
        <v>4210</v>
      </c>
      <c r="B61" s="61" t="s">
        <v>19</v>
      </c>
      <c r="C61" s="148"/>
      <c r="D61" s="454"/>
      <c r="E61" s="411"/>
      <c r="F61" s="74">
        <v>1648</v>
      </c>
    </row>
    <row r="62" spans="1:6" s="75" customFormat="1" ht="17.25" customHeight="1">
      <c r="A62" s="108">
        <v>4240</v>
      </c>
      <c r="B62" s="109" t="s">
        <v>45</v>
      </c>
      <c r="C62" s="148"/>
      <c r="D62" s="454"/>
      <c r="E62" s="411">
        <v>1000</v>
      </c>
      <c r="F62" s="74"/>
    </row>
    <row r="63" spans="1:6" s="75" customFormat="1" ht="16.5" customHeight="1">
      <c r="A63" s="55">
        <v>4280</v>
      </c>
      <c r="B63" s="56" t="s">
        <v>22</v>
      </c>
      <c r="C63" s="148"/>
      <c r="D63" s="454"/>
      <c r="E63" s="411">
        <v>48</v>
      </c>
      <c r="F63" s="74"/>
    </row>
    <row r="64" spans="1:6" s="75" customFormat="1" ht="16.5" customHeight="1">
      <c r="A64" s="49">
        <v>4300</v>
      </c>
      <c r="B64" s="50" t="s">
        <v>23</v>
      </c>
      <c r="C64" s="148"/>
      <c r="D64" s="454"/>
      <c r="E64" s="411">
        <v>500</v>
      </c>
      <c r="F64" s="74"/>
    </row>
    <row r="65" spans="1:6" s="75" customFormat="1" ht="16.5" customHeight="1">
      <c r="A65" s="49">
        <v>4350</v>
      </c>
      <c r="B65" s="50" t="s">
        <v>46</v>
      </c>
      <c r="C65" s="148"/>
      <c r="D65" s="454"/>
      <c r="E65" s="411">
        <v>100</v>
      </c>
      <c r="F65" s="74"/>
    </row>
    <row r="66" spans="1:6" s="75" customFormat="1" ht="21" customHeight="1">
      <c r="A66" s="373">
        <v>80145</v>
      </c>
      <c r="B66" s="372" t="s">
        <v>114</v>
      </c>
      <c r="C66" s="44"/>
      <c r="D66" s="453"/>
      <c r="E66" s="464">
        <f>SUM(E67:E67)</f>
        <v>7000</v>
      </c>
      <c r="F66" s="47"/>
    </row>
    <row r="67" spans="1:6" s="75" customFormat="1" ht="16.5" customHeight="1">
      <c r="A67" s="49">
        <v>4170</v>
      </c>
      <c r="B67" s="61" t="s">
        <v>18</v>
      </c>
      <c r="C67" s="148"/>
      <c r="D67" s="454"/>
      <c r="E67" s="411">
        <v>7000</v>
      </c>
      <c r="F67" s="74"/>
    </row>
    <row r="68" spans="1:6" s="75" customFormat="1" ht="21" customHeight="1">
      <c r="A68" s="155">
        <v>80146</v>
      </c>
      <c r="B68" s="156" t="s">
        <v>50</v>
      </c>
      <c r="C68" s="44"/>
      <c r="D68" s="453"/>
      <c r="E68" s="464">
        <f>SUM(E69:E70)</f>
        <v>316</v>
      </c>
      <c r="F68" s="47">
        <f>SUM(F69:F70)</f>
        <v>316</v>
      </c>
    </row>
    <row r="69" spans="1:6" s="75" customFormat="1" ht="17.25" customHeight="1">
      <c r="A69" s="108">
        <v>4240</v>
      </c>
      <c r="B69" s="109" t="s">
        <v>45</v>
      </c>
      <c r="C69" s="148"/>
      <c r="D69" s="454"/>
      <c r="E69" s="411"/>
      <c r="F69" s="74">
        <v>316</v>
      </c>
    </row>
    <row r="70" spans="1:6" s="75" customFormat="1" ht="15.75" customHeight="1">
      <c r="A70" s="49">
        <v>4300</v>
      </c>
      <c r="B70" s="50" t="s">
        <v>23</v>
      </c>
      <c r="C70" s="148"/>
      <c r="D70" s="454"/>
      <c r="E70" s="411">
        <v>316</v>
      </c>
      <c r="F70" s="74"/>
    </row>
    <row r="71" spans="1:6" s="48" customFormat="1" ht="21" customHeight="1">
      <c r="A71" s="155">
        <v>80195</v>
      </c>
      <c r="B71" s="156" t="s">
        <v>15</v>
      </c>
      <c r="C71" s="277"/>
      <c r="D71" s="455"/>
      <c r="E71" s="464"/>
      <c r="F71" s="47">
        <f>SUM(F72:F75)</f>
        <v>12300</v>
      </c>
    </row>
    <row r="72" spans="1:6" s="48" customFormat="1" ht="16.5" customHeight="1">
      <c r="A72" s="55">
        <v>4270</v>
      </c>
      <c r="B72" s="56" t="s">
        <v>21</v>
      </c>
      <c r="C72" s="278"/>
      <c r="D72" s="456"/>
      <c r="E72" s="411"/>
      <c r="F72" s="74">
        <v>3700</v>
      </c>
    </row>
    <row r="73" spans="1:6" s="48" customFormat="1" ht="16.5" customHeight="1">
      <c r="A73" s="49">
        <v>4300</v>
      </c>
      <c r="B73" s="50" t="s">
        <v>23</v>
      </c>
      <c r="C73" s="278"/>
      <c r="D73" s="456"/>
      <c r="E73" s="411"/>
      <c r="F73" s="74">
        <v>500</v>
      </c>
    </row>
    <row r="74" spans="1:6" s="48" customFormat="1" ht="16.5" customHeight="1">
      <c r="A74" s="55">
        <v>4430</v>
      </c>
      <c r="B74" s="62" t="s">
        <v>26</v>
      </c>
      <c r="C74" s="278"/>
      <c r="D74" s="456"/>
      <c r="E74" s="411"/>
      <c r="F74" s="74">
        <v>2000</v>
      </c>
    </row>
    <row r="75" spans="1:6" s="48" customFormat="1" ht="18" customHeight="1">
      <c r="A75" s="149">
        <v>6050</v>
      </c>
      <c r="B75" s="197" t="s">
        <v>47</v>
      </c>
      <c r="C75" s="521"/>
      <c r="D75" s="522"/>
      <c r="E75" s="468"/>
      <c r="F75" s="154">
        <v>6100</v>
      </c>
    </row>
    <row r="76" spans="1:6" s="75" customFormat="1" ht="27" customHeight="1" thickBot="1">
      <c r="A76" s="518">
        <v>852</v>
      </c>
      <c r="B76" s="519" t="s">
        <v>55</v>
      </c>
      <c r="C76" s="520" t="s">
        <v>54</v>
      </c>
      <c r="D76" s="459"/>
      <c r="E76" s="466">
        <f>E81+E79+E77+E85</f>
        <v>2580</v>
      </c>
      <c r="F76" s="93">
        <f>F81+F79+F77+F85</f>
        <v>12580</v>
      </c>
    </row>
    <row r="77" spans="1:6" s="75" customFormat="1" ht="19.5" customHeight="1" thickTop="1">
      <c r="A77" s="495">
        <v>85201</v>
      </c>
      <c r="B77" s="496" t="s">
        <v>165</v>
      </c>
      <c r="C77" s="497"/>
      <c r="D77" s="498"/>
      <c r="E77" s="499"/>
      <c r="F77" s="500">
        <f>F78</f>
        <v>2000</v>
      </c>
    </row>
    <row r="78" spans="1:6" s="75" customFormat="1" ht="46.5" customHeight="1">
      <c r="A78" s="506">
        <v>2320</v>
      </c>
      <c r="B78" s="507" t="s">
        <v>157</v>
      </c>
      <c r="C78" s="480"/>
      <c r="D78" s="478"/>
      <c r="E78" s="479"/>
      <c r="F78" s="101">
        <v>2000</v>
      </c>
    </row>
    <row r="79" spans="1:6" s="48" customFormat="1" ht="17.25" customHeight="1">
      <c r="A79" s="501">
        <v>85204</v>
      </c>
      <c r="B79" s="502" t="s">
        <v>156</v>
      </c>
      <c r="C79" s="503"/>
      <c r="D79" s="504"/>
      <c r="E79" s="505"/>
      <c r="F79" s="107">
        <f>F80</f>
        <v>8000</v>
      </c>
    </row>
    <row r="80" spans="1:6" s="48" customFormat="1" ht="48.75" customHeight="1">
      <c r="A80" s="506">
        <v>2320</v>
      </c>
      <c r="B80" s="507" t="s">
        <v>157</v>
      </c>
      <c r="C80" s="480"/>
      <c r="D80" s="509"/>
      <c r="E80" s="510"/>
      <c r="F80" s="101">
        <v>8000</v>
      </c>
    </row>
    <row r="81" spans="1:6" s="48" customFormat="1" ht="48" customHeight="1">
      <c r="A81" s="279">
        <v>85220</v>
      </c>
      <c r="B81" s="280" t="s">
        <v>83</v>
      </c>
      <c r="C81" s="281"/>
      <c r="D81" s="455"/>
      <c r="E81" s="464">
        <f>SUM(E82:E84)</f>
        <v>580</v>
      </c>
      <c r="F81" s="47">
        <f>SUM(F82:F84)</f>
        <v>580</v>
      </c>
    </row>
    <row r="82" spans="1:6" s="48" customFormat="1" ht="16.5" customHeight="1">
      <c r="A82" s="185">
        <v>4110</v>
      </c>
      <c r="B82" s="186" t="s">
        <v>16</v>
      </c>
      <c r="C82" s="508"/>
      <c r="D82" s="482"/>
      <c r="E82" s="483"/>
      <c r="F82" s="162">
        <v>510</v>
      </c>
    </row>
    <row r="83" spans="1:6" s="48" customFormat="1" ht="16.5" customHeight="1">
      <c r="A83" s="49">
        <v>4120</v>
      </c>
      <c r="B83" s="50" t="s">
        <v>44</v>
      </c>
      <c r="C83" s="282"/>
      <c r="D83" s="452"/>
      <c r="E83" s="411"/>
      <c r="F83" s="74">
        <v>70</v>
      </c>
    </row>
    <row r="84" spans="1:6" s="48" customFormat="1" ht="16.5" customHeight="1">
      <c r="A84" s="108">
        <v>4170</v>
      </c>
      <c r="B84" s="172" t="s">
        <v>18</v>
      </c>
      <c r="C84" s="282"/>
      <c r="D84" s="452"/>
      <c r="E84" s="411">
        <v>580</v>
      </c>
      <c r="F84" s="74"/>
    </row>
    <row r="85" spans="1:6" s="48" customFormat="1" ht="18" customHeight="1">
      <c r="A85" s="155">
        <v>85226</v>
      </c>
      <c r="B85" s="280" t="s">
        <v>160</v>
      </c>
      <c r="C85" s="281"/>
      <c r="D85" s="455"/>
      <c r="E85" s="464">
        <f>SUM(E86:E87)</f>
        <v>2000</v>
      </c>
      <c r="F85" s="47">
        <f>SUM(F86:F87)</f>
        <v>2000</v>
      </c>
    </row>
    <row r="86" spans="1:6" s="48" customFormat="1" ht="16.5" customHeight="1">
      <c r="A86" s="49">
        <v>4210</v>
      </c>
      <c r="B86" s="186" t="s">
        <v>19</v>
      </c>
      <c r="C86" s="481"/>
      <c r="D86" s="482"/>
      <c r="E86" s="483"/>
      <c r="F86" s="162">
        <v>2000</v>
      </c>
    </row>
    <row r="87" spans="1:6" s="48" customFormat="1" ht="16.5" customHeight="1" thickBot="1">
      <c r="A87" s="206">
        <v>4300</v>
      </c>
      <c r="B87" s="207" t="s">
        <v>23</v>
      </c>
      <c r="C87" s="477"/>
      <c r="D87" s="458"/>
      <c r="E87" s="465">
        <v>2000</v>
      </c>
      <c r="F87" s="211"/>
    </row>
    <row r="88" spans="1:6" s="48" customFormat="1" ht="30" thickBot="1" thickTop="1">
      <c r="A88" s="472">
        <v>854</v>
      </c>
      <c r="B88" s="473" t="s">
        <v>63</v>
      </c>
      <c r="C88" s="474" t="s">
        <v>40</v>
      </c>
      <c r="D88" s="459"/>
      <c r="E88" s="466">
        <f>E89+E95+E97+E105+E108</f>
        <v>53056</v>
      </c>
      <c r="F88" s="93">
        <f>F89+F95+F97+F105+F108</f>
        <v>51532</v>
      </c>
    </row>
    <row r="89" spans="1:6" s="75" customFormat="1" ht="21" customHeight="1" thickTop="1">
      <c r="A89" s="285">
        <v>85403</v>
      </c>
      <c r="B89" s="286" t="s">
        <v>84</v>
      </c>
      <c r="C89" s="288"/>
      <c r="D89" s="455"/>
      <c r="E89" s="464">
        <f>SUM(E90:E94)</f>
        <v>10500</v>
      </c>
      <c r="F89" s="47">
        <f>SUM(F90:F94)</f>
        <v>10500</v>
      </c>
    </row>
    <row r="90" spans="1:6" s="75" customFormat="1" ht="16.5" customHeight="1">
      <c r="A90" s="108">
        <v>3020</v>
      </c>
      <c r="B90" s="109" t="s">
        <v>42</v>
      </c>
      <c r="C90" s="274"/>
      <c r="D90" s="452"/>
      <c r="E90" s="411">
        <v>2000</v>
      </c>
      <c r="F90" s="74"/>
    </row>
    <row r="91" spans="1:6" s="75" customFormat="1" ht="16.5" customHeight="1">
      <c r="A91" s="49">
        <v>4210</v>
      </c>
      <c r="B91" s="61" t="s">
        <v>19</v>
      </c>
      <c r="C91" s="274"/>
      <c r="D91" s="452"/>
      <c r="E91" s="411"/>
      <c r="F91" s="74">
        <v>10400</v>
      </c>
    </row>
    <row r="92" spans="1:6" s="75" customFormat="1" ht="16.5" customHeight="1">
      <c r="A92" s="108">
        <v>4260</v>
      </c>
      <c r="B92" s="172" t="s">
        <v>82</v>
      </c>
      <c r="C92" s="274"/>
      <c r="D92" s="452"/>
      <c r="E92" s="411">
        <v>6000</v>
      </c>
      <c r="F92" s="74"/>
    </row>
    <row r="93" spans="1:6" s="75" customFormat="1" ht="16.5" customHeight="1">
      <c r="A93" s="55">
        <v>4270</v>
      </c>
      <c r="B93" s="56" t="s">
        <v>21</v>
      </c>
      <c r="C93" s="274"/>
      <c r="D93" s="452"/>
      <c r="E93" s="411">
        <v>2500</v>
      </c>
      <c r="F93" s="74"/>
    </row>
    <row r="94" spans="1:6" s="75" customFormat="1" ht="16.5" customHeight="1">
      <c r="A94" s="49">
        <v>4350</v>
      </c>
      <c r="B94" s="50" t="s">
        <v>46</v>
      </c>
      <c r="C94" s="274"/>
      <c r="D94" s="452"/>
      <c r="E94" s="411"/>
      <c r="F94" s="74">
        <v>100</v>
      </c>
    </row>
    <row r="95" spans="1:6" s="75" customFormat="1" ht="21" customHeight="1">
      <c r="A95" s="279">
        <v>85407</v>
      </c>
      <c r="B95" s="287" t="s">
        <v>85</v>
      </c>
      <c r="C95" s="288"/>
      <c r="D95" s="455"/>
      <c r="E95" s="464">
        <f>SUM(E96:E96)</f>
        <v>600</v>
      </c>
      <c r="F95" s="47"/>
    </row>
    <row r="96" spans="1:6" s="75" customFormat="1" ht="16.5" customHeight="1">
      <c r="A96" s="283">
        <v>4410</v>
      </c>
      <c r="B96" s="172" t="s">
        <v>24</v>
      </c>
      <c r="C96" s="274"/>
      <c r="D96" s="452"/>
      <c r="E96" s="411">
        <v>600</v>
      </c>
      <c r="F96" s="74"/>
    </row>
    <row r="97" spans="1:6" s="75" customFormat="1" ht="21" customHeight="1">
      <c r="A97" s="155">
        <v>85410</v>
      </c>
      <c r="B97" s="289" t="s">
        <v>123</v>
      </c>
      <c r="C97" s="288"/>
      <c r="D97" s="455"/>
      <c r="E97" s="464">
        <f>SUM(E98:E104)</f>
        <v>38932</v>
      </c>
      <c r="F97" s="47">
        <f>SUM(F98:F104)</f>
        <v>38932</v>
      </c>
    </row>
    <row r="98" spans="1:6" s="75" customFormat="1" ht="16.5" customHeight="1">
      <c r="A98" s="49">
        <v>4210</v>
      </c>
      <c r="B98" s="61" t="s">
        <v>19</v>
      </c>
      <c r="C98" s="375"/>
      <c r="D98" s="457"/>
      <c r="E98" s="411"/>
      <c r="F98" s="74">
        <v>25000</v>
      </c>
    </row>
    <row r="99" spans="1:6" s="75" customFormat="1" ht="16.5" customHeight="1">
      <c r="A99" s="108">
        <v>4260</v>
      </c>
      <c r="B99" s="172" t="s">
        <v>82</v>
      </c>
      <c r="C99" s="375"/>
      <c r="D99" s="457"/>
      <c r="E99" s="411">
        <v>30000</v>
      </c>
      <c r="F99" s="74"/>
    </row>
    <row r="100" spans="1:6" s="75" customFormat="1" ht="16.5" customHeight="1">
      <c r="A100" s="55">
        <v>4270</v>
      </c>
      <c r="B100" s="56" t="s">
        <v>21</v>
      </c>
      <c r="C100" s="375"/>
      <c r="D100" s="457"/>
      <c r="E100" s="411"/>
      <c r="F100" s="74">
        <v>13562</v>
      </c>
    </row>
    <row r="101" spans="1:6" s="75" customFormat="1" ht="16.5" customHeight="1">
      <c r="A101" s="55">
        <v>4280</v>
      </c>
      <c r="B101" s="56" t="s">
        <v>22</v>
      </c>
      <c r="C101" s="375"/>
      <c r="D101" s="457"/>
      <c r="E101" s="411">
        <v>2678</v>
      </c>
      <c r="F101" s="74"/>
    </row>
    <row r="102" spans="1:6" s="75" customFormat="1" ht="16.5" customHeight="1">
      <c r="A102" s="49">
        <v>4300</v>
      </c>
      <c r="B102" s="50" t="s">
        <v>23</v>
      </c>
      <c r="C102" s="375"/>
      <c r="D102" s="457"/>
      <c r="E102" s="411">
        <v>5000</v>
      </c>
      <c r="F102" s="74"/>
    </row>
    <row r="103" spans="1:6" s="75" customFormat="1" ht="16.5" customHeight="1">
      <c r="A103" s="49">
        <v>4350</v>
      </c>
      <c r="B103" s="50" t="s">
        <v>46</v>
      </c>
      <c r="C103" s="375"/>
      <c r="D103" s="457"/>
      <c r="E103" s="411">
        <v>1254</v>
      </c>
      <c r="F103" s="74"/>
    </row>
    <row r="104" spans="1:6" s="75" customFormat="1" ht="16.5" customHeight="1">
      <c r="A104" s="283">
        <v>4410</v>
      </c>
      <c r="B104" s="172" t="s">
        <v>24</v>
      </c>
      <c r="C104" s="274"/>
      <c r="D104" s="452"/>
      <c r="E104" s="411"/>
      <c r="F104" s="74">
        <v>370</v>
      </c>
    </row>
    <row r="105" spans="1:6" s="75" customFormat="1" ht="21" customHeight="1">
      <c r="A105" s="155">
        <v>85415</v>
      </c>
      <c r="B105" s="289" t="s">
        <v>65</v>
      </c>
      <c r="C105" s="288"/>
      <c r="D105" s="455"/>
      <c r="E105" s="464">
        <f>SUM(E106:E107)</f>
        <v>1524</v>
      </c>
      <c r="F105" s="47">
        <f>SUM(F106:F107)</f>
        <v>600</v>
      </c>
    </row>
    <row r="106" spans="1:6" s="75" customFormat="1" ht="21.75" customHeight="1">
      <c r="A106" s="137">
        <v>3240</v>
      </c>
      <c r="B106" s="376" t="s">
        <v>66</v>
      </c>
      <c r="C106" s="274"/>
      <c r="D106" s="452"/>
      <c r="E106" s="411"/>
      <c r="F106" s="74">
        <v>600</v>
      </c>
    </row>
    <row r="107" spans="1:6" s="75" customFormat="1" ht="27.75">
      <c r="A107" s="149">
        <v>3240</v>
      </c>
      <c r="B107" s="150" t="s">
        <v>152</v>
      </c>
      <c r="C107" s="511"/>
      <c r="D107" s="461"/>
      <c r="E107" s="468">
        <v>1524</v>
      </c>
      <c r="F107" s="154"/>
    </row>
    <row r="108" spans="1:6" s="75" customFormat="1" ht="21" customHeight="1">
      <c r="A108" s="279">
        <v>85495</v>
      </c>
      <c r="B108" s="287" t="s">
        <v>15</v>
      </c>
      <c r="C108" s="288"/>
      <c r="D108" s="455"/>
      <c r="E108" s="464">
        <f>SUM(E109)</f>
        <v>1500</v>
      </c>
      <c r="F108" s="47">
        <f>F109</f>
        <v>1500</v>
      </c>
    </row>
    <row r="109" spans="1:6" s="75" customFormat="1" ht="30.75" thickBot="1">
      <c r="A109" s="512">
        <v>3040</v>
      </c>
      <c r="B109" s="513" t="s">
        <v>71</v>
      </c>
      <c r="C109" s="514"/>
      <c r="D109" s="515"/>
      <c r="E109" s="516">
        <v>1500</v>
      </c>
      <c r="F109" s="517">
        <v>1500</v>
      </c>
    </row>
    <row r="110" spans="1:6" s="48" customFormat="1" ht="39" customHeight="1" thickBot="1" thickTop="1">
      <c r="A110" s="88">
        <v>900</v>
      </c>
      <c r="B110" s="212" t="s">
        <v>68</v>
      </c>
      <c r="C110" s="90" t="s">
        <v>14</v>
      </c>
      <c r="D110" s="459"/>
      <c r="E110" s="466">
        <f>E111</f>
        <v>13800</v>
      </c>
      <c r="F110" s="93"/>
    </row>
    <row r="111" spans="1:6" s="48" customFormat="1" ht="21" customHeight="1" thickTop="1">
      <c r="A111" s="65">
        <v>90003</v>
      </c>
      <c r="B111" s="213" t="s">
        <v>133</v>
      </c>
      <c r="C111" s="67"/>
      <c r="D111" s="345"/>
      <c r="E111" s="388">
        <f>SUM(E112:E112)</f>
        <v>13800</v>
      </c>
      <c r="F111" s="70"/>
    </row>
    <row r="112" spans="1:6" s="48" customFormat="1" ht="18" customHeight="1" thickBot="1">
      <c r="A112" s="49">
        <v>4300</v>
      </c>
      <c r="B112" s="50" t="s">
        <v>23</v>
      </c>
      <c r="C112" s="205"/>
      <c r="D112" s="452"/>
      <c r="E112" s="411">
        <v>13800</v>
      </c>
      <c r="F112" s="74"/>
    </row>
    <row r="113" spans="1:6" s="48" customFormat="1" ht="36" customHeight="1" thickBot="1" thickTop="1">
      <c r="A113" s="214">
        <v>921</v>
      </c>
      <c r="B113" s="333" t="s">
        <v>69</v>
      </c>
      <c r="C113" s="217" t="s">
        <v>54</v>
      </c>
      <c r="D113" s="451"/>
      <c r="E113" s="439">
        <f>E121+E114+E119</f>
        <v>31556</v>
      </c>
      <c r="F113" s="40">
        <f>F121+F114+F119</f>
        <v>133986</v>
      </c>
    </row>
    <row r="114" spans="1:6" s="48" customFormat="1" ht="21" customHeight="1" thickTop="1">
      <c r="A114" s="221">
        <v>92106</v>
      </c>
      <c r="B114" s="95" t="s">
        <v>137</v>
      </c>
      <c r="C114" s="398"/>
      <c r="D114" s="345"/>
      <c r="E114" s="388">
        <f>E115+E118</f>
        <v>7000</v>
      </c>
      <c r="F114" s="70">
        <f>F118+F115</f>
        <v>80500</v>
      </c>
    </row>
    <row r="115" spans="1:6" s="75" customFormat="1" ht="30">
      <c r="A115" s="170">
        <v>2480</v>
      </c>
      <c r="B115" s="62" t="s">
        <v>132</v>
      </c>
      <c r="C115" s="234"/>
      <c r="D115" s="452"/>
      <c r="E115" s="411">
        <f>SUM(E116:E117)</f>
        <v>7000</v>
      </c>
      <c r="F115" s="74">
        <f>SUM(F116:F117)</f>
        <v>57000</v>
      </c>
    </row>
    <row r="116" spans="1:6" s="403" customFormat="1" ht="12.75">
      <c r="A116" s="404"/>
      <c r="B116" s="405" t="s">
        <v>141</v>
      </c>
      <c r="C116" s="406"/>
      <c r="D116" s="460"/>
      <c r="E116" s="467"/>
      <c r="F116" s="407">
        <f>7000+50000</f>
        <v>57000</v>
      </c>
    </row>
    <row r="117" spans="1:6" s="403" customFormat="1" ht="12.75">
      <c r="A117" s="484"/>
      <c r="B117" s="485" t="s">
        <v>140</v>
      </c>
      <c r="C117" s="486"/>
      <c r="D117" s="487"/>
      <c r="E117" s="488">
        <v>7000</v>
      </c>
      <c r="F117" s="489"/>
    </row>
    <row r="118" spans="1:6" s="48" customFormat="1" ht="60">
      <c r="A118" s="336">
        <v>6220</v>
      </c>
      <c r="B118" s="276" t="s">
        <v>136</v>
      </c>
      <c r="C118" s="237"/>
      <c r="D118" s="461"/>
      <c r="E118" s="468"/>
      <c r="F118" s="154">
        <v>23500</v>
      </c>
    </row>
    <row r="119" spans="1:6" s="48" customFormat="1" ht="21" customHeight="1">
      <c r="A119" s="399">
        <v>92116</v>
      </c>
      <c r="B119" s="400" t="s">
        <v>139</v>
      </c>
      <c r="C119" s="396"/>
      <c r="D119" s="462"/>
      <c r="E119" s="469"/>
      <c r="F119" s="107">
        <f>F120</f>
        <v>28930</v>
      </c>
    </row>
    <row r="120" spans="1:6" s="48" customFormat="1" ht="30">
      <c r="A120" s="170">
        <v>2480</v>
      </c>
      <c r="B120" s="228" t="s">
        <v>132</v>
      </c>
      <c r="C120" s="237"/>
      <c r="D120" s="461"/>
      <c r="E120" s="468"/>
      <c r="F120" s="154">
        <f>16950+3660+8320</f>
        <v>28930</v>
      </c>
    </row>
    <row r="121" spans="1:6" s="48" customFormat="1" ht="21" customHeight="1">
      <c r="A121" s="239">
        <v>92118</v>
      </c>
      <c r="B121" s="240" t="s">
        <v>135</v>
      </c>
      <c r="C121" s="396"/>
      <c r="D121" s="462"/>
      <c r="E121" s="469">
        <f>SUM(E122:E124)</f>
        <v>24556</v>
      </c>
      <c r="F121" s="107">
        <f>SUM(F122:F124)</f>
        <v>24556</v>
      </c>
    </row>
    <row r="122" spans="1:6" s="48" customFormat="1" ht="30">
      <c r="A122" s="170">
        <v>2480</v>
      </c>
      <c r="B122" s="228" t="s">
        <v>132</v>
      </c>
      <c r="C122" s="234"/>
      <c r="D122" s="452"/>
      <c r="E122" s="411">
        <f>6500+7000+2900</f>
        <v>16400</v>
      </c>
      <c r="F122" s="74"/>
    </row>
    <row r="123" spans="1:6" s="48" customFormat="1" ht="60">
      <c r="A123" s="110">
        <v>6220</v>
      </c>
      <c r="B123" s="50" t="s">
        <v>136</v>
      </c>
      <c r="C123" s="234"/>
      <c r="D123" s="452"/>
      <c r="E123" s="411"/>
      <c r="F123" s="74">
        <f>6500+8156+7000+2900</f>
        <v>24556</v>
      </c>
    </row>
    <row r="124" spans="1:6" s="48" customFormat="1" ht="60.75" thickBot="1">
      <c r="A124" s="110">
        <v>6229</v>
      </c>
      <c r="B124" s="207" t="s">
        <v>136</v>
      </c>
      <c r="C124" s="234"/>
      <c r="D124" s="452"/>
      <c r="E124" s="411">
        <v>8156</v>
      </c>
      <c r="F124" s="74"/>
    </row>
    <row r="125" spans="1:6" s="251" customFormat="1" ht="23.25" customHeight="1" thickBot="1" thickTop="1">
      <c r="A125" s="290"/>
      <c r="B125" s="291" t="s">
        <v>73</v>
      </c>
      <c r="C125" s="292"/>
      <c r="D125" s="463">
        <f>D12+D27+D76+D88+D110</f>
        <v>0</v>
      </c>
      <c r="E125" s="391">
        <f>E110+E88+E76+E27+E12+E113+E24+E19</f>
        <v>361024</v>
      </c>
      <c r="F125" s="293">
        <f>F110+F88+F76+F27+F12+F113+F24+F19</f>
        <v>459130</v>
      </c>
    </row>
    <row r="126" spans="1:6" s="297" customFormat="1" ht="17.25" customHeight="1" thickBot="1" thickTop="1">
      <c r="A126" s="294"/>
      <c r="B126" s="295" t="s">
        <v>74</v>
      </c>
      <c r="C126" s="295"/>
      <c r="D126" s="295"/>
      <c r="E126" s="470">
        <f>F125-E125</f>
        <v>98106</v>
      </c>
      <c r="F126" s="296"/>
    </row>
    <row r="127" s="298" customFormat="1" ht="13.5" thickTop="1"/>
  </sheetData>
  <printOptions horizontalCentered="1"/>
  <pageMargins left="0" right="0" top="0.7874015748031497" bottom="0.7874015748031497" header="0.31496062992125984" footer="0.31496062992125984"/>
  <pageSetup firstPageNumber="11" useFirstPageNumber="1" horizontalDpi="600" verticalDpi="600" orientation="portrait" paperSize="9" r:id="rId1"/>
  <headerFooter alignWithMargins="0">
    <oddHeader>&amp;C&amp;"Times New Roman CE,Normalny" &amp;P</oddHead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F6" sqref="F6"/>
    </sheetView>
  </sheetViews>
  <sheetFormatPr defaultColWidth="9.00390625" defaultRowHeight="12.75"/>
  <cols>
    <col min="1" max="1" width="7.875" style="1" customWidth="1"/>
    <col min="2" max="2" width="44.75390625" style="1" customWidth="1"/>
    <col min="3" max="3" width="7.875" style="1" customWidth="1"/>
    <col min="4" max="5" width="12.00390625" style="1" hidden="1" customWidth="1"/>
    <col min="6" max="7" width="15.75390625" style="1" customWidth="1"/>
    <col min="8" max="16384" width="10.00390625" style="1" customWidth="1"/>
  </cols>
  <sheetData>
    <row r="1" spans="6:7" s="12" customFormat="1" ht="15.75">
      <c r="F1" s="2" t="s">
        <v>86</v>
      </c>
      <c r="G1" s="2"/>
    </row>
    <row r="2" spans="1:7" s="12" customFormat="1" ht="13.5" customHeight="1">
      <c r="A2" s="299"/>
      <c r="B2" s="300"/>
      <c r="C2" s="10"/>
      <c r="D2" s="10"/>
      <c r="E2" s="10"/>
      <c r="F2" s="6" t="s">
        <v>181</v>
      </c>
      <c r="G2" s="7"/>
    </row>
    <row r="3" spans="1:7" s="12" customFormat="1" ht="14.25" customHeight="1">
      <c r="A3" s="299"/>
      <c r="B3" s="300"/>
      <c r="C3" s="10"/>
      <c r="D3" s="10"/>
      <c r="E3" s="10"/>
      <c r="F3" s="6" t="s">
        <v>1</v>
      </c>
      <c r="G3" s="7"/>
    </row>
    <row r="4" spans="1:7" s="12" customFormat="1" ht="13.5" customHeight="1">
      <c r="A4" s="299"/>
      <c r="B4" s="300"/>
      <c r="C4" s="301"/>
      <c r="D4" s="301"/>
      <c r="E4" s="301"/>
      <c r="F4" s="6" t="s">
        <v>180</v>
      </c>
      <c r="G4" s="7"/>
    </row>
    <row r="5" spans="1:7" s="12" customFormat="1" ht="15" customHeight="1" hidden="1">
      <c r="A5" s="299"/>
      <c r="B5" s="300"/>
      <c r="C5" s="301"/>
      <c r="D5" s="301"/>
      <c r="E5" s="301"/>
      <c r="F5" s="301"/>
      <c r="G5" s="7"/>
    </row>
    <row r="6" spans="1:7" s="12" customFormat="1" ht="22.5" customHeight="1">
      <c r="A6" s="299"/>
      <c r="B6" s="300"/>
      <c r="C6" s="301"/>
      <c r="D6" s="301"/>
      <c r="E6" s="301"/>
      <c r="F6" s="301"/>
      <c r="G6" s="7"/>
    </row>
    <row r="7" spans="1:7" s="12" customFormat="1" ht="56.25">
      <c r="A7" s="8" t="s">
        <v>155</v>
      </c>
      <c r="B7" s="9"/>
      <c r="C7" s="10"/>
      <c r="D7" s="10"/>
      <c r="E7" s="10"/>
      <c r="F7" s="10"/>
      <c r="G7" s="302"/>
    </row>
    <row r="8" spans="1:7" s="12" customFormat="1" ht="15.75" customHeight="1" thickBot="1">
      <c r="A8" s="8"/>
      <c r="B8" s="9"/>
      <c r="C8" s="10"/>
      <c r="D8" s="10"/>
      <c r="E8" s="10"/>
      <c r="F8" s="10"/>
      <c r="G8" s="303" t="s">
        <v>3</v>
      </c>
    </row>
    <row r="9" spans="1:7" s="20" customFormat="1" ht="25.5">
      <c r="A9" s="304" t="s">
        <v>4</v>
      </c>
      <c r="B9" s="15" t="s">
        <v>5</v>
      </c>
      <c r="C9" s="16" t="s">
        <v>6</v>
      </c>
      <c r="D9" s="17" t="s">
        <v>7</v>
      </c>
      <c r="E9" s="305"/>
      <c r="F9" s="408" t="s">
        <v>8</v>
      </c>
      <c r="G9" s="306"/>
    </row>
    <row r="10" spans="1:7" s="20" customFormat="1" ht="14.25" customHeight="1">
      <c r="A10" s="307" t="s">
        <v>9</v>
      </c>
      <c r="B10" s="22"/>
      <c r="C10" s="308" t="s">
        <v>10</v>
      </c>
      <c r="D10" s="24" t="s">
        <v>11</v>
      </c>
      <c r="E10" s="309" t="s">
        <v>12</v>
      </c>
      <c r="F10" s="386" t="s">
        <v>11</v>
      </c>
      <c r="G10" s="310" t="s">
        <v>12</v>
      </c>
    </row>
    <row r="11" spans="1:7" s="34" customFormat="1" ht="12" thickBot="1">
      <c r="A11" s="266">
        <v>1</v>
      </c>
      <c r="B11" s="267">
        <v>2</v>
      </c>
      <c r="C11" s="311">
        <v>3</v>
      </c>
      <c r="D11" s="311">
        <v>4</v>
      </c>
      <c r="E11" s="311">
        <v>5</v>
      </c>
      <c r="F11" s="267">
        <v>4</v>
      </c>
      <c r="G11" s="312">
        <v>5</v>
      </c>
    </row>
    <row r="12" spans="1:7" s="41" customFormat="1" ht="79.5" customHeight="1" thickBot="1" thickTop="1">
      <c r="A12" s="35">
        <v>751</v>
      </c>
      <c r="B12" s="165" t="s">
        <v>108</v>
      </c>
      <c r="C12" s="37" t="s">
        <v>35</v>
      </c>
      <c r="D12" s="174"/>
      <c r="E12" s="174"/>
      <c r="F12" s="409">
        <f>F13</f>
        <v>3</v>
      </c>
      <c r="G12" s="313">
        <f>G13</f>
        <v>3</v>
      </c>
    </row>
    <row r="13" spans="1:7" s="41" customFormat="1" ht="22.5" customHeight="1" thickTop="1">
      <c r="A13" s="65">
        <v>75107</v>
      </c>
      <c r="B13" s="361" t="s">
        <v>109</v>
      </c>
      <c r="C13" s="67"/>
      <c r="D13" s="314"/>
      <c r="E13" s="314"/>
      <c r="F13" s="410">
        <f>SUM(F14:F16)</f>
        <v>3</v>
      </c>
      <c r="G13" s="315">
        <f>SUM(G14:G16)</f>
        <v>3</v>
      </c>
    </row>
    <row r="14" spans="1:7" s="75" customFormat="1" ht="16.5" customHeight="1">
      <c r="A14" s="49">
        <v>4120</v>
      </c>
      <c r="B14" s="50" t="s">
        <v>44</v>
      </c>
      <c r="C14" s="71"/>
      <c r="D14" s="177"/>
      <c r="E14" s="177"/>
      <c r="F14" s="411"/>
      <c r="G14" s="74">
        <v>2</v>
      </c>
    </row>
    <row r="15" spans="1:7" s="75" customFormat="1" ht="16.5" customHeight="1">
      <c r="A15" s="49">
        <v>4210</v>
      </c>
      <c r="B15" s="61" t="s">
        <v>19</v>
      </c>
      <c r="C15" s="71"/>
      <c r="D15" s="177"/>
      <c r="E15" s="177"/>
      <c r="F15" s="411"/>
      <c r="G15" s="74">
        <v>1</v>
      </c>
    </row>
    <row r="16" spans="1:7" s="75" customFormat="1" ht="16.5" customHeight="1" thickBot="1">
      <c r="A16" s="49">
        <v>4300</v>
      </c>
      <c r="B16" s="50" t="s">
        <v>23</v>
      </c>
      <c r="C16" s="71"/>
      <c r="D16" s="177"/>
      <c r="E16" s="177"/>
      <c r="F16" s="411">
        <v>3</v>
      </c>
      <c r="G16" s="74"/>
    </row>
    <row r="17" spans="1:7" s="41" customFormat="1" ht="27" customHeight="1" thickBot="1" thickTop="1">
      <c r="A17" s="35">
        <v>852</v>
      </c>
      <c r="B17" s="173" t="s">
        <v>55</v>
      </c>
      <c r="C17" s="37" t="s">
        <v>54</v>
      </c>
      <c r="D17" s="174"/>
      <c r="E17" s="174"/>
      <c r="F17" s="409">
        <f>F18</f>
        <v>2400</v>
      </c>
      <c r="G17" s="313">
        <f>G18</f>
        <v>2400</v>
      </c>
    </row>
    <row r="18" spans="1:7" s="41" customFormat="1" ht="22.5" customHeight="1" thickTop="1">
      <c r="A18" s="158">
        <v>85203</v>
      </c>
      <c r="B18" s="196" t="s">
        <v>143</v>
      </c>
      <c r="C18" s="67"/>
      <c r="D18" s="314"/>
      <c r="E18" s="314"/>
      <c r="F18" s="410">
        <f>F19</f>
        <v>2400</v>
      </c>
      <c r="G18" s="315">
        <f>G19</f>
        <v>2400</v>
      </c>
    </row>
    <row r="19" spans="1:7" s="125" customFormat="1" ht="15" hidden="1">
      <c r="A19" s="178"/>
      <c r="B19" s="179" t="s">
        <v>87</v>
      </c>
      <c r="C19" s="121"/>
      <c r="D19" s="181"/>
      <c r="E19" s="181"/>
      <c r="F19" s="412">
        <f>SUM(F20:F21)</f>
        <v>2400</v>
      </c>
      <c r="G19" s="124">
        <f>SUM(G20:G21)</f>
        <v>2400</v>
      </c>
    </row>
    <row r="20" spans="1:7" s="75" customFormat="1" ht="16.5" customHeight="1">
      <c r="A20" s="49">
        <v>4210</v>
      </c>
      <c r="B20" s="61" t="s">
        <v>19</v>
      </c>
      <c r="C20" s="71"/>
      <c r="D20" s="177"/>
      <c r="E20" s="177"/>
      <c r="F20" s="411">
        <v>2400</v>
      </c>
      <c r="G20" s="74"/>
    </row>
    <row r="21" spans="1:7" s="75" customFormat="1" ht="16.5" customHeight="1" thickBot="1">
      <c r="A21" s="49">
        <v>4300</v>
      </c>
      <c r="B21" s="50" t="s">
        <v>23</v>
      </c>
      <c r="C21" s="71"/>
      <c r="D21" s="177"/>
      <c r="E21" s="177"/>
      <c r="F21" s="411"/>
      <c r="G21" s="74">
        <v>2400</v>
      </c>
    </row>
    <row r="22" spans="1:7" s="320" customFormat="1" ht="23.25" customHeight="1" thickBot="1" thickTop="1">
      <c r="A22" s="316"/>
      <c r="B22" s="317" t="s">
        <v>73</v>
      </c>
      <c r="C22" s="317"/>
      <c r="D22" s="318">
        <f>D12</f>
        <v>0</v>
      </c>
      <c r="E22" s="318">
        <f>E12</f>
        <v>0</v>
      </c>
      <c r="F22" s="413">
        <f>F12+F17</f>
        <v>2403</v>
      </c>
      <c r="G22" s="319">
        <f>G12+G17</f>
        <v>2403</v>
      </c>
    </row>
    <row r="23" spans="1:7" s="322" customFormat="1" ht="17.25" customHeight="1" hidden="1" thickBot="1" thickTop="1">
      <c r="A23" s="252"/>
      <c r="B23" s="253" t="s">
        <v>74</v>
      </c>
      <c r="C23" s="253"/>
      <c r="D23" s="254">
        <f>E22-D22</f>
        <v>0</v>
      </c>
      <c r="E23" s="321"/>
      <c r="F23" s="255">
        <f>G22-F22</f>
        <v>0</v>
      </c>
      <c r="G23" s="257"/>
    </row>
    <row r="24" ht="16.5" thickTop="1"/>
  </sheetData>
  <printOptions horizontalCentered="1"/>
  <pageMargins left="0" right="0" top="0.7874015748031497" bottom="0.7874015748031497" header="0.31496062992125984" footer="0.31496062992125984"/>
  <pageSetup firstPageNumber="15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B14" sqref="B14"/>
    </sheetView>
  </sheetViews>
  <sheetFormatPr defaultColWidth="9.00390625" defaultRowHeight="12.75"/>
  <cols>
    <col min="1" max="1" width="7.75390625" style="1" customWidth="1"/>
    <col min="2" max="2" width="39.125" style="1" customWidth="1"/>
    <col min="3" max="3" width="7.75390625" style="1" customWidth="1"/>
    <col min="4" max="5" width="13.75390625" style="1" customWidth="1"/>
    <col min="6" max="6" width="13.625" style="1" customWidth="1"/>
    <col min="7" max="16384" width="10.00390625" style="1" customWidth="1"/>
  </cols>
  <sheetData>
    <row r="1" spans="5:6" s="12" customFormat="1" ht="15.75">
      <c r="E1" s="2" t="s">
        <v>88</v>
      </c>
      <c r="F1" s="2"/>
    </row>
    <row r="2" spans="1:6" s="12" customFormat="1" ht="13.5" customHeight="1">
      <c r="A2" s="299"/>
      <c r="B2" s="300"/>
      <c r="C2" s="10"/>
      <c r="D2" s="10"/>
      <c r="E2" s="6" t="s">
        <v>181</v>
      </c>
      <c r="F2" s="7"/>
    </row>
    <row r="3" spans="1:6" s="12" customFormat="1" ht="14.25" customHeight="1">
      <c r="A3" s="299"/>
      <c r="B3" s="300"/>
      <c r="C3" s="10"/>
      <c r="D3" s="10"/>
      <c r="E3" s="6" t="s">
        <v>1</v>
      </c>
      <c r="F3" s="7"/>
    </row>
    <row r="4" spans="1:6" s="12" customFormat="1" ht="13.5" customHeight="1">
      <c r="A4" s="299"/>
      <c r="B4" s="300"/>
      <c r="C4" s="301"/>
      <c r="D4" s="301"/>
      <c r="E4" s="6" t="s">
        <v>180</v>
      </c>
      <c r="F4" s="7"/>
    </row>
    <row r="5" spans="1:6" s="12" customFormat="1" ht="15" customHeight="1" hidden="1">
      <c r="A5" s="299"/>
      <c r="B5" s="300"/>
      <c r="C5" s="301"/>
      <c r="D5" s="301"/>
      <c r="E5" s="301"/>
      <c r="F5" s="7"/>
    </row>
    <row r="6" spans="1:6" s="12" customFormat="1" ht="22.5" customHeight="1">
      <c r="A6" s="299"/>
      <c r="B6" s="300"/>
      <c r="C6" s="301"/>
      <c r="D6" s="301"/>
      <c r="E6" s="301"/>
      <c r="F6" s="7"/>
    </row>
    <row r="7" spans="1:6" s="12" customFormat="1" ht="56.25">
      <c r="A7" s="8" t="s">
        <v>89</v>
      </c>
      <c r="B7" s="9"/>
      <c r="C7" s="10"/>
      <c r="D7" s="10"/>
      <c r="E7" s="10"/>
      <c r="F7" s="302"/>
    </row>
    <row r="8" spans="1:6" s="12" customFormat="1" ht="14.25" customHeight="1" thickBot="1">
      <c r="A8" s="8"/>
      <c r="B8" s="9"/>
      <c r="C8" s="10"/>
      <c r="D8" s="10"/>
      <c r="E8" s="10"/>
      <c r="F8" s="303" t="s">
        <v>3</v>
      </c>
    </row>
    <row r="9" spans="1:6" s="20" customFormat="1" ht="25.5">
      <c r="A9" s="304" t="s">
        <v>4</v>
      </c>
      <c r="B9" s="15" t="s">
        <v>5</v>
      </c>
      <c r="C9" s="16" t="s">
        <v>6</v>
      </c>
      <c r="D9" s="17" t="s">
        <v>7</v>
      </c>
      <c r="E9" s="306" t="s">
        <v>8</v>
      </c>
      <c r="F9" s="306"/>
    </row>
    <row r="10" spans="1:6" s="20" customFormat="1" ht="14.25" customHeight="1">
      <c r="A10" s="307" t="s">
        <v>9</v>
      </c>
      <c r="B10" s="22"/>
      <c r="C10" s="308" t="s">
        <v>10</v>
      </c>
      <c r="D10" s="25" t="s">
        <v>11</v>
      </c>
      <c r="E10" s="26" t="s">
        <v>11</v>
      </c>
      <c r="F10" s="310" t="s">
        <v>12</v>
      </c>
    </row>
    <row r="11" spans="1:6" s="34" customFormat="1" ht="12" thickBot="1">
      <c r="A11" s="266">
        <v>1</v>
      </c>
      <c r="B11" s="267">
        <v>2</v>
      </c>
      <c r="C11" s="311">
        <v>3</v>
      </c>
      <c r="D11" s="268">
        <v>4</v>
      </c>
      <c r="E11" s="323">
        <v>5</v>
      </c>
      <c r="F11" s="312">
        <v>6</v>
      </c>
    </row>
    <row r="12" spans="1:6" s="41" customFormat="1" ht="22.5" customHeight="1" thickBot="1" thickTop="1">
      <c r="A12" s="35">
        <v>700</v>
      </c>
      <c r="B12" s="36" t="s">
        <v>33</v>
      </c>
      <c r="C12" s="270" t="s">
        <v>97</v>
      </c>
      <c r="D12" s="218">
        <f>D13</f>
        <v>7500</v>
      </c>
      <c r="E12" s="324">
        <f>E13</f>
        <v>21003</v>
      </c>
      <c r="F12" s="313">
        <f>F13</f>
        <v>13503</v>
      </c>
    </row>
    <row r="13" spans="1:6" s="41" customFormat="1" ht="29.25" thickTop="1">
      <c r="A13" s="168">
        <v>70005</v>
      </c>
      <c r="B13" s="95" t="s">
        <v>96</v>
      </c>
      <c r="C13" s="272"/>
      <c r="D13" s="225">
        <f>D14</f>
        <v>7500</v>
      </c>
      <c r="E13" s="325">
        <f>SUM(E14:E22)</f>
        <v>21003</v>
      </c>
      <c r="F13" s="315">
        <f>SUM(F14:F22)</f>
        <v>13503</v>
      </c>
    </row>
    <row r="14" spans="1:6" s="75" customFormat="1" ht="60">
      <c r="A14" s="203">
        <v>2110</v>
      </c>
      <c r="B14" s="109" t="s">
        <v>98</v>
      </c>
      <c r="C14" s="71"/>
      <c r="D14" s="229">
        <v>7500</v>
      </c>
      <c r="E14" s="73"/>
      <c r="F14" s="74"/>
    </row>
    <row r="15" spans="1:6" s="75" customFormat="1" ht="15">
      <c r="A15" s="203">
        <v>4170</v>
      </c>
      <c r="B15" s="350" t="s">
        <v>18</v>
      </c>
      <c r="C15" s="71"/>
      <c r="D15" s="326"/>
      <c r="E15" s="73">
        <v>150</v>
      </c>
      <c r="F15" s="74"/>
    </row>
    <row r="16" spans="1:6" s="75" customFormat="1" ht="30">
      <c r="A16" s="203">
        <v>4240</v>
      </c>
      <c r="B16" s="109" t="s">
        <v>45</v>
      </c>
      <c r="C16" s="71"/>
      <c r="D16" s="326"/>
      <c r="E16" s="73"/>
      <c r="F16" s="74">
        <v>67</v>
      </c>
    </row>
    <row r="17" spans="1:6" s="75" customFormat="1" ht="15">
      <c r="A17" s="203">
        <v>4300</v>
      </c>
      <c r="B17" s="50" t="s">
        <v>23</v>
      </c>
      <c r="C17" s="71"/>
      <c r="D17" s="326"/>
      <c r="E17" s="73"/>
      <c r="F17" s="74">
        <v>11494</v>
      </c>
    </row>
    <row r="18" spans="1:6" s="75" customFormat="1" ht="15">
      <c r="A18" s="203">
        <v>4430</v>
      </c>
      <c r="B18" s="62" t="s">
        <v>26</v>
      </c>
      <c r="C18" s="71"/>
      <c r="D18" s="326"/>
      <c r="E18" s="73">
        <v>280</v>
      </c>
      <c r="F18" s="74"/>
    </row>
    <row r="19" spans="1:6" s="75" customFormat="1" ht="15">
      <c r="A19" s="203">
        <v>4480</v>
      </c>
      <c r="B19" s="109" t="s">
        <v>57</v>
      </c>
      <c r="C19" s="71"/>
      <c r="D19" s="326"/>
      <c r="E19" s="73"/>
      <c r="F19" s="74">
        <v>1942</v>
      </c>
    </row>
    <row r="20" spans="1:6" s="75" customFormat="1" ht="15">
      <c r="A20" s="203">
        <v>4580</v>
      </c>
      <c r="B20" s="350" t="s">
        <v>99</v>
      </c>
      <c r="C20" s="71"/>
      <c r="D20" s="326"/>
      <c r="E20" s="73">
        <v>300</v>
      </c>
      <c r="F20" s="74"/>
    </row>
    <row r="21" spans="1:6" s="75" customFormat="1" ht="30">
      <c r="A21" s="203">
        <v>4590</v>
      </c>
      <c r="B21" s="350" t="s">
        <v>100</v>
      </c>
      <c r="C21" s="71"/>
      <c r="D21" s="326"/>
      <c r="E21" s="73">
        <f>12500+7500</f>
        <v>20000</v>
      </c>
      <c r="F21" s="74"/>
    </row>
    <row r="22" spans="1:6" s="48" customFormat="1" ht="30.75" thickBot="1">
      <c r="A22" s="49">
        <v>4610</v>
      </c>
      <c r="B22" s="61" t="s">
        <v>103</v>
      </c>
      <c r="C22" s="199"/>
      <c r="D22" s="327"/>
      <c r="E22" s="59">
        <v>273</v>
      </c>
      <c r="F22" s="77"/>
    </row>
    <row r="23" spans="1:6" s="145" customFormat="1" ht="18" customHeight="1" thickBot="1" thickTop="1">
      <c r="A23" s="214">
        <v>750</v>
      </c>
      <c r="B23" s="215" t="s">
        <v>34</v>
      </c>
      <c r="C23" s="216" t="s">
        <v>90</v>
      </c>
      <c r="D23" s="328"/>
      <c r="E23" s="39">
        <f>E24</f>
        <v>87</v>
      </c>
      <c r="F23" s="40">
        <f>F24</f>
        <v>87</v>
      </c>
    </row>
    <row r="24" spans="1:6" s="145" customFormat="1" ht="18" customHeight="1" thickTop="1">
      <c r="A24" s="221">
        <v>75045</v>
      </c>
      <c r="B24" s="222" t="s">
        <v>91</v>
      </c>
      <c r="C24" s="329"/>
      <c r="D24" s="330"/>
      <c r="E24" s="69">
        <f>SUM(E25:E26)</f>
        <v>87</v>
      </c>
      <c r="F24" s="70">
        <f>SUM(F25:F26)</f>
        <v>87</v>
      </c>
    </row>
    <row r="25" spans="1:6" s="48" customFormat="1" ht="15">
      <c r="A25" s="49">
        <v>4210</v>
      </c>
      <c r="B25" s="61" t="s">
        <v>19</v>
      </c>
      <c r="C25" s="331"/>
      <c r="D25" s="332"/>
      <c r="E25" s="59">
        <v>87</v>
      </c>
      <c r="F25" s="77"/>
    </row>
    <row r="26" spans="1:6" s="48" customFormat="1" ht="15.75" thickBot="1">
      <c r="A26" s="49">
        <v>4300</v>
      </c>
      <c r="B26" s="50" t="s">
        <v>23</v>
      </c>
      <c r="C26" s="331"/>
      <c r="D26" s="332"/>
      <c r="E26" s="59"/>
      <c r="F26" s="77">
        <v>87</v>
      </c>
    </row>
    <row r="27" spans="1:6" s="320" customFormat="1" ht="20.25" customHeight="1" thickBot="1" thickTop="1">
      <c r="A27" s="316"/>
      <c r="B27" s="317" t="s">
        <v>73</v>
      </c>
      <c r="C27" s="337"/>
      <c r="D27" s="338">
        <f>D12</f>
        <v>7500</v>
      </c>
      <c r="E27" s="339">
        <f>E12+E23</f>
        <v>21090</v>
      </c>
      <c r="F27" s="319">
        <f>F12+F23</f>
        <v>13590</v>
      </c>
    </row>
    <row r="28" spans="1:6" s="322" customFormat="1" ht="17.25" customHeight="1" thickBot="1" thickTop="1">
      <c r="A28" s="252"/>
      <c r="B28" s="253" t="s">
        <v>74</v>
      </c>
      <c r="C28" s="253"/>
      <c r="D28" s="253"/>
      <c r="E28" s="256">
        <f>F27-E27</f>
        <v>-7500</v>
      </c>
      <c r="F28" s="257"/>
    </row>
    <row r="29" ht="16.5" thickTop="1"/>
  </sheetData>
  <printOptions horizontalCentered="1"/>
  <pageMargins left="0" right="0" top="0.7874015748031497" bottom="0.7874015748031497" header="0.31496062992125984" footer="0.31496062992125984"/>
  <pageSetup firstPageNumber="16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E3" sqref="E3"/>
    </sheetView>
  </sheetViews>
  <sheetFormatPr defaultColWidth="9.00390625" defaultRowHeight="12.75"/>
  <cols>
    <col min="1" max="1" width="7.25390625" style="1" customWidth="1"/>
    <col min="2" max="2" width="44.75390625" style="1" customWidth="1"/>
    <col min="3" max="3" width="7.75390625" style="1" customWidth="1"/>
    <col min="4" max="4" width="14.125" style="1" hidden="1" customWidth="1"/>
    <col min="5" max="6" width="15.75390625" style="1" customWidth="1"/>
    <col min="7" max="16384" width="10.00390625" style="1" customWidth="1"/>
  </cols>
  <sheetData>
    <row r="1" ht="15" customHeight="1">
      <c r="E1" s="2" t="s">
        <v>113</v>
      </c>
    </row>
    <row r="2" spans="1:5" ht="15" customHeight="1">
      <c r="A2" s="3"/>
      <c r="B2" s="4"/>
      <c r="C2" s="5"/>
      <c r="E2" s="6" t="s">
        <v>181</v>
      </c>
    </row>
    <row r="3" spans="1:5" ht="15" customHeight="1">
      <c r="A3" s="3"/>
      <c r="B3" s="4"/>
      <c r="C3" s="5"/>
      <c r="E3" s="6" t="s">
        <v>1</v>
      </c>
    </row>
    <row r="4" spans="1:5" ht="15" customHeight="1">
      <c r="A4" s="3"/>
      <c r="B4" s="4"/>
      <c r="C4" s="5"/>
      <c r="E4" s="6" t="s">
        <v>180</v>
      </c>
    </row>
    <row r="5" spans="1:5" ht="19.5" customHeight="1">
      <c r="A5" s="3"/>
      <c r="B5" s="4"/>
      <c r="C5" s="5"/>
      <c r="D5" s="7"/>
      <c r="E5" s="7"/>
    </row>
    <row r="6" spans="1:6" s="12" customFormat="1" ht="75">
      <c r="A6" s="340" t="s">
        <v>154</v>
      </c>
      <c r="B6" s="9"/>
      <c r="C6" s="10"/>
      <c r="D6" s="10"/>
      <c r="E6" s="10"/>
      <c r="F6" s="11"/>
    </row>
    <row r="7" spans="1:6" s="12" customFormat="1" ht="19.5" thickBot="1">
      <c r="A7" s="8"/>
      <c r="B7" s="9"/>
      <c r="C7" s="10"/>
      <c r="D7" s="10"/>
      <c r="E7" s="10"/>
      <c r="F7" s="13" t="s">
        <v>3</v>
      </c>
    </row>
    <row r="8" spans="1:6" s="20" customFormat="1" ht="31.5">
      <c r="A8" s="14" t="s">
        <v>4</v>
      </c>
      <c r="B8" s="15" t="s">
        <v>5</v>
      </c>
      <c r="C8" s="262" t="s">
        <v>6</v>
      </c>
      <c r="D8" s="305" t="s">
        <v>7</v>
      </c>
      <c r="E8" s="385" t="s">
        <v>112</v>
      </c>
      <c r="F8" s="370"/>
    </row>
    <row r="9" spans="1:6" s="20" customFormat="1" ht="13.5" customHeight="1">
      <c r="A9" s="21" t="s">
        <v>9</v>
      </c>
      <c r="B9" s="22"/>
      <c r="C9" s="264" t="s">
        <v>10</v>
      </c>
      <c r="D9" s="309" t="s">
        <v>12</v>
      </c>
      <c r="E9" s="386" t="s">
        <v>11</v>
      </c>
      <c r="F9" s="27" t="s">
        <v>12</v>
      </c>
    </row>
    <row r="10" spans="1:6" s="34" customFormat="1" ht="12" thickBot="1">
      <c r="A10" s="341">
        <v>1</v>
      </c>
      <c r="B10" s="342">
        <v>2</v>
      </c>
      <c r="C10" s="342">
        <v>3</v>
      </c>
      <c r="D10" s="343">
        <v>4</v>
      </c>
      <c r="E10" s="342">
        <v>4</v>
      </c>
      <c r="F10" s="371">
        <v>5</v>
      </c>
    </row>
    <row r="11" spans="1:6" s="48" customFormat="1" ht="25.5" customHeight="1" thickBot="1" thickTop="1">
      <c r="A11" s="141">
        <v>801</v>
      </c>
      <c r="B11" s="142" t="s">
        <v>39</v>
      </c>
      <c r="C11" s="143" t="s">
        <v>40</v>
      </c>
      <c r="D11" s="344">
        <f>D12</f>
        <v>0</v>
      </c>
      <c r="E11" s="387">
        <f>E12</f>
        <v>540</v>
      </c>
      <c r="F11" s="133">
        <f>F12</f>
        <v>540</v>
      </c>
    </row>
    <row r="12" spans="1:6" s="48" customFormat="1" ht="19.5" customHeight="1" thickTop="1">
      <c r="A12" s="155">
        <v>80195</v>
      </c>
      <c r="B12" s="156" t="s">
        <v>15</v>
      </c>
      <c r="C12" s="136"/>
      <c r="D12" s="345"/>
      <c r="E12" s="388">
        <f>SUM(E13:E14)</f>
        <v>540</v>
      </c>
      <c r="F12" s="70">
        <f>SUM(F13:F14)</f>
        <v>540</v>
      </c>
    </row>
    <row r="13" spans="1:6" s="48" customFormat="1" ht="27">
      <c r="A13" s="49">
        <v>4210</v>
      </c>
      <c r="B13" s="61" t="s">
        <v>168</v>
      </c>
      <c r="C13" s="138"/>
      <c r="D13" s="346"/>
      <c r="E13" s="389"/>
      <c r="F13" s="140">
        <v>540</v>
      </c>
    </row>
    <row r="14" spans="1:6" s="48" customFormat="1" ht="42.75" thickBot="1">
      <c r="A14" s="108">
        <v>4240</v>
      </c>
      <c r="B14" s="109" t="s">
        <v>128</v>
      </c>
      <c r="C14" s="278"/>
      <c r="D14" s="347"/>
      <c r="E14" s="390">
        <v>540</v>
      </c>
      <c r="F14" s="77"/>
    </row>
    <row r="15" spans="1:6" s="48" customFormat="1" ht="21" customHeight="1" thickBot="1" thickTop="1">
      <c r="A15" s="433">
        <v>852</v>
      </c>
      <c r="B15" s="129" t="s">
        <v>55</v>
      </c>
      <c r="C15" s="415" t="s">
        <v>54</v>
      </c>
      <c r="D15" s="416"/>
      <c r="E15" s="439">
        <f>E16</f>
        <v>19900</v>
      </c>
      <c r="F15" s="40">
        <f>F16</f>
        <v>19900</v>
      </c>
    </row>
    <row r="16" spans="1:6" s="48" customFormat="1" ht="15.75" thickTop="1">
      <c r="A16" s="285">
        <v>85295</v>
      </c>
      <c r="B16" s="135" t="s">
        <v>15</v>
      </c>
      <c r="C16" s="417"/>
      <c r="D16" s="418"/>
      <c r="E16" s="388">
        <f>E17+E20</f>
        <v>19900</v>
      </c>
      <c r="F16" s="70">
        <f>F17+F20</f>
        <v>19900</v>
      </c>
    </row>
    <row r="17" spans="1:6" s="369" customFormat="1" ht="13.5">
      <c r="A17" s="435"/>
      <c r="B17" s="436" t="s">
        <v>144</v>
      </c>
      <c r="C17" s="434"/>
      <c r="D17" s="437"/>
      <c r="E17" s="438">
        <f>SUM(E18:E19)</f>
        <v>2880</v>
      </c>
      <c r="F17" s="368">
        <f>SUM(F18:F19)</f>
        <v>2880</v>
      </c>
    </row>
    <row r="18" spans="1:6" s="48" customFormat="1" ht="15">
      <c r="A18" s="49">
        <v>4170</v>
      </c>
      <c r="B18" s="50" t="s">
        <v>18</v>
      </c>
      <c r="C18" s="414"/>
      <c r="D18" s="347"/>
      <c r="E18" s="390"/>
      <c r="F18" s="77">
        <v>2880</v>
      </c>
    </row>
    <row r="19" spans="1:6" s="48" customFormat="1" ht="15">
      <c r="A19" s="49">
        <v>4300</v>
      </c>
      <c r="B19" s="50" t="s">
        <v>23</v>
      </c>
      <c r="C19" s="414"/>
      <c r="D19" s="347"/>
      <c r="E19" s="390">
        <v>2880</v>
      </c>
      <c r="F19" s="77"/>
    </row>
    <row r="20" spans="1:6" s="369" customFormat="1" ht="13.5">
      <c r="A20" s="435"/>
      <c r="B20" s="436" t="s">
        <v>145</v>
      </c>
      <c r="C20" s="434"/>
      <c r="D20" s="437"/>
      <c r="E20" s="438">
        <f>SUM(E21:E25)</f>
        <v>17020</v>
      </c>
      <c r="F20" s="368">
        <f>SUM(F21:F25)</f>
        <v>17020</v>
      </c>
    </row>
    <row r="21" spans="1:6" s="48" customFormat="1" ht="15">
      <c r="A21" s="49">
        <v>4110</v>
      </c>
      <c r="B21" s="50" t="s">
        <v>16</v>
      </c>
      <c r="C21" s="414"/>
      <c r="D21" s="347"/>
      <c r="E21" s="390">
        <v>2390</v>
      </c>
      <c r="F21" s="77"/>
    </row>
    <row r="22" spans="1:6" s="48" customFormat="1" ht="15">
      <c r="A22" s="49">
        <v>4120</v>
      </c>
      <c r="B22" s="50" t="s">
        <v>44</v>
      </c>
      <c r="C22" s="414"/>
      <c r="D22" s="347"/>
      <c r="E22" s="390">
        <v>330</v>
      </c>
      <c r="F22" s="77"/>
    </row>
    <row r="23" spans="1:6" s="48" customFormat="1" ht="15">
      <c r="A23" s="49">
        <v>4170</v>
      </c>
      <c r="B23" s="50" t="s">
        <v>18</v>
      </c>
      <c r="C23" s="414"/>
      <c r="D23" s="347"/>
      <c r="E23" s="390">
        <v>12500</v>
      </c>
      <c r="F23" s="77"/>
    </row>
    <row r="24" spans="1:6" s="48" customFormat="1" ht="15">
      <c r="A24" s="49">
        <v>4210</v>
      </c>
      <c r="B24" s="50" t="s">
        <v>19</v>
      </c>
      <c r="C24" s="414"/>
      <c r="D24" s="347"/>
      <c r="E24" s="390">
        <v>1800</v>
      </c>
      <c r="F24" s="77"/>
    </row>
    <row r="25" spans="1:6" s="48" customFormat="1" ht="15.75" thickBot="1">
      <c r="A25" s="55">
        <v>4270</v>
      </c>
      <c r="B25" s="56" t="s">
        <v>21</v>
      </c>
      <c r="C25" s="414"/>
      <c r="D25" s="347"/>
      <c r="E25" s="390"/>
      <c r="F25" s="77">
        <v>17020</v>
      </c>
    </row>
    <row r="26" spans="1:6" s="251" customFormat="1" ht="23.25" customHeight="1" thickBot="1" thickTop="1">
      <c r="A26" s="290"/>
      <c r="B26" s="291" t="s">
        <v>73</v>
      </c>
      <c r="C26" s="292"/>
      <c r="D26" s="348">
        <f>D11</f>
        <v>0</v>
      </c>
      <c r="E26" s="391">
        <f>E11+E15</f>
        <v>20440</v>
      </c>
      <c r="F26" s="293">
        <f>F11+F15</f>
        <v>20440</v>
      </c>
    </row>
    <row r="27" s="298" customFormat="1" ht="13.5" thickTop="1"/>
    <row r="28" s="298" customFormat="1" ht="12.75"/>
    <row r="29" s="298" customFormat="1" ht="12.75"/>
  </sheetData>
  <printOptions horizontalCentered="1"/>
  <pageMargins left="0" right="0" top="0.7874015748031497" bottom="0.7874015748031497" header="0.31496062992125984" footer="0.31496062992125984"/>
  <pageSetup firstPageNumber="17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2" sqref="E2"/>
    </sheetView>
  </sheetViews>
  <sheetFormatPr defaultColWidth="9.00390625" defaultRowHeight="12.75"/>
  <cols>
    <col min="1" max="1" width="7.25390625" style="1" customWidth="1"/>
    <col min="2" max="2" width="34.75390625" style="1" customWidth="1"/>
    <col min="3" max="3" width="7.625" style="1" customWidth="1"/>
    <col min="4" max="6" width="14.00390625" style="1" customWidth="1"/>
    <col min="7" max="16384" width="10.00390625" style="1" customWidth="1"/>
  </cols>
  <sheetData>
    <row r="1" ht="15" customHeight="1">
      <c r="E1" s="2" t="s">
        <v>125</v>
      </c>
    </row>
    <row r="2" spans="1:5" ht="15" customHeight="1">
      <c r="A2" s="3"/>
      <c r="B2" s="4"/>
      <c r="C2" s="5"/>
      <c r="E2" s="6" t="s">
        <v>181</v>
      </c>
    </row>
    <row r="3" spans="1:5" ht="15" customHeight="1">
      <c r="A3" s="3"/>
      <c r="B3" s="4"/>
      <c r="C3" s="5"/>
      <c r="E3" s="6" t="s">
        <v>1</v>
      </c>
    </row>
    <row r="4" spans="1:5" ht="15" customHeight="1">
      <c r="A4" s="3"/>
      <c r="B4" s="4"/>
      <c r="C4" s="5"/>
      <c r="E4" s="6" t="s">
        <v>180</v>
      </c>
    </row>
    <row r="5" spans="1:5" ht="19.5" customHeight="1">
      <c r="A5" s="3"/>
      <c r="B5" s="4"/>
      <c r="C5" s="5"/>
      <c r="D5" s="7"/>
      <c r="E5" s="7"/>
    </row>
    <row r="6" spans="1:6" s="12" customFormat="1" ht="75">
      <c r="A6" s="340" t="s">
        <v>124</v>
      </c>
      <c r="B6" s="9"/>
      <c r="C6" s="10"/>
      <c r="D6" s="10"/>
      <c r="E6" s="10"/>
      <c r="F6" s="11"/>
    </row>
    <row r="7" spans="1:6" s="12" customFormat="1" ht="19.5" thickBot="1">
      <c r="A7" s="8"/>
      <c r="B7" s="9"/>
      <c r="C7" s="10"/>
      <c r="D7" s="10"/>
      <c r="E7" s="10"/>
      <c r="F7" s="13" t="s">
        <v>3</v>
      </c>
    </row>
    <row r="8" spans="1:6" s="20" customFormat="1" ht="31.5">
      <c r="A8" s="14" t="s">
        <v>4</v>
      </c>
      <c r="B8" s="15" t="s">
        <v>5</v>
      </c>
      <c r="C8" s="262" t="s">
        <v>6</v>
      </c>
      <c r="D8" s="305" t="s">
        <v>7</v>
      </c>
      <c r="E8" s="377" t="s">
        <v>8</v>
      </c>
      <c r="F8" s="421"/>
    </row>
    <row r="9" spans="1:6" s="20" customFormat="1" ht="13.5" customHeight="1">
      <c r="A9" s="21" t="s">
        <v>9</v>
      </c>
      <c r="B9" s="22"/>
      <c r="C9" s="264" t="s">
        <v>10</v>
      </c>
      <c r="D9" s="309" t="s">
        <v>12</v>
      </c>
      <c r="E9" s="378" t="s">
        <v>11</v>
      </c>
      <c r="F9" s="310" t="s">
        <v>12</v>
      </c>
    </row>
    <row r="10" spans="1:6" s="34" customFormat="1" ht="12" thickBot="1">
      <c r="A10" s="341">
        <v>1</v>
      </c>
      <c r="B10" s="342">
        <v>2</v>
      </c>
      <c r="C10" s="342">
        <v>3</v>
      </c>
      <c r="D10" s="343">
        <v>4</v>
      </c>
      <c r="E10" s="379">
        <v>5</v>
      </c>
      <c r="F10" s="422">
        <v>6</v>
      </c>
    </row>
    <row r="11" spans="1:6" s="48" customFormat="1" ht="23.25" customHeight="1" thickBot="1" thickTop="1">
      <c r="A11" s="35">
        <v>600</v>
      </c>
      <c r="B11" s="36" t="s">
        <v>13</v>
      </c>
      <c r="C11" s="143" t="s">
        <v>14</v>
      </c>
      <c r="D11" s="344">
        <f>D12</f>
        <v>123750</v>
      </c>
      <c r="E11" s="380"/>
      <c r="F11" s="423">
        <f>F12</f>
        <v>123750</v>
      </c>
    </row>
    <row r="12" spans="1:6" s="48" customFormat="1" ht="33.75" customHeight="1" thickTop="1">
      <c r="A12" s="155">
        <v>60015</v>
      </c>
      <c r="B12" s="156" t="s">
        <v>126</v>
      </c>
      <c r="C12" s="136"/>
      <c r="D12" s="345">
        <f>SUM(D13:D14)</f>
        <v>123750</v>
      </c>
      <c r="E12" s="381"/>
      <c r="F12" s="424">
        <f>SUM(F13:F14)</f>
        <v>123750</v>
      </c>
    </row>
    <row r="13" spans="1:6" s="48" customFormat="1" ht="75">
      <c r="A13" s="49">
        <v>6423</v>
      </c>
      <c r="B13" s="186" t="s">
        <v>127</v>
      </c>
      <c r="C13" s="138"/>
      <c r="D13" s="346">
        <v>123750</v>
      </c>
      <c r="E13" s="382"/>
      <c r="F13" s="425"/>
    </row>
    <row r="14" spans="1:6" s="48" customFormat="1" ht="30.75" thickBot="1">
      <c r="A14" s="108">
        <v>6053</v>
      </c>
      <c r="B14" s="172" t="s">
        <v>47</v>
      </c>
      <c r="C14" s="278"/>
      <c r="D14" s="347"/>
      <c r="E14" s="383"/>
      <c r="F14" s="426">
        <v>123750</v>
      </c>
    </row>
    <row r="15" spans="1:6" s="48" customFormat="1" ht="22.5" customHeight="1" thickBot="1" thickTop="1">
      <c r="A15" s="128">
        <v>852</v>
      </c>
      <c r="B15" s="129" t="s">
        <v>55</v>
      </c>
      <c r="C15" s="130" t="s">
        <v>54</v>
      </c>
      <c r="D15" s="419"/>
      <c r="E15" s="420">
        <f>E16</f>
        <v>4160</v>
      </c>
      <c r="F15" s="427">
        <f>F16</f>
        <v>4160</v>
      </c>
    </row>
    <row r="16" spans="1:6" s="48" customFormat="1" ht="43.5" thickTop="1">
      <c r="A16" s="279">
        <v>85220</v>
      </c>
      <c r="B16" s="280" t="s">
        <v>83</v>
      </c>
      <c r="C16" s="281"/>
      <c r="D16" s="97"/>
      <c r="E16" s="381">
        <f>SUM(E17:E18)</f>
        <v>4160</v>
      </c>
      <c r="F16" s="424">
        <f>SUM(F17:F18)</f>
        <v>4160</v>
      </c>
    </row>
    <row r="17" spans="1:6" s="48" customFormat="1" ht="15">
      <c r="A17" s="203">
        <v>4170</v>
      </c>
      <c r="B17" s="204" t="s">
        <v>18</v>
      </c>
      <c r="C17" s="414"/>
      <c r="D17" s="347"/>
      <c r="E17" s="383"/>
      <c r="F17" s="426">
        <v>4160</v>
      </c>
    </row>
    <row r="18" spans="1:6" s="48" customFormat="1" ht="15.75" thickBot="1">
      <c r="A18" s="55">
        <v>4270</v>
      </c>
      <c r="B18" s="56" t="s">
        <v>21</v>
      </c>
      <c r="C18" s="414"/>
      <c r="D18" s="347"/>
      <c r="E18" s="383">
        <v>4160</v>
      </c>
      <c r="F18" s="426"/>
    </row>
    <row r="19" spans="1:6" s="251" customFormat="1" ht="23.25" customHeight="1" thickBot="1" thickTop="1">
      <c r="A19" s="290"/>
      <c r="B19" s="291" t="s">
        <v>73</v>
      </c>
      <c r="C19" s="292"/>
      <c r="D19" s="348">
        <f>D11</f>
        <v>123750</v>
      </c>
      <c r="E19" s="384">
        <f>E15+E11</f>
        <v>4160</v>
      </c>
      <c r="F19" s="428">
        <f>F11+F15</f>
        <v>127910</v>
      </c>
    </row>
    <row r="20" spans="1:6" s="297" customFormat="1" ht="17.25" customHeight="1" thickBot="1" thickTop="1">
      <c r="A20" s="429"/>
      <c r="B20" s="430" t="s">
        <v>74</v>
      </c>
      <c r="C20" s="430"/>
      <c r="D20" s="430"/>
      <c r="E20" s="431">
        <f>F19-E19</f>
        <v>123750</v>
      </c>
      <c r="F20" s="432"/>
    </row>
    <row r="21" s="298" customFormat="1" ht="13.5" thickTop="1"/>
    <row r="22" s="298" customFormat="1" ht="12.75"/>
  </sheetData>
  <printOptions horizontalCentered="1"/>
  <pageMargins left="0" right="0" top="0.7874015748031497" bottom="0.7874015748031497" header="0.31496062992125984" footer="0.31496062992125984"/>
  <pageSetup firstPageNumber="18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 topLeftCell="A1">
      <selection activeCell="F8" sqref="F8"/>
    </sheetView>
  </sheetViews>
  <sheetFormatPr defaultColWidth="9.00390625" defaultRowHeight="12.75"/>
  <cols>
    <col min="1" max="1" width="8.00390625" style="528" customWidth="1"/>
    <col min="2" max="2" width="38.75390625" style="528" customWidth="1"/>
    <col min="3" max="3" width="7.75390625" style="528" customWidth="1"/>
    <col min="4" max="5" width="13.75390625" style="528" customWidth="1"/>
    <col min="6" max="16384" width="9.125" style="528" customWidth="1"/>
  </cols>
  <sheetData>
    <row r="1" spans="4:5" ht="12.75">
      <c r="D1" s="529" t="s">
        <v>169</v>
      </c>
      <c r="E1" s="529"/>
    </row>
    <row r="2" spans="4:5" ht="12.75">
      <c r="D2" s="530" t="s">
        <v>181</v>
      </c>
      <c r="E2" s="530"/>
    </row>
    <row r="3" spans="4:5" ht="12.75">
      <c r="D3" s="530" t="s">
        <v>1</v>
      </c>
      <c r="E3" s="530"/>
    </row>
    <row r="4" spans="4:5" ht="12.75">
      <c r="D4" s="530" t="s">
        <v>183</v>
      </c>
      <c r="E4" s="530"/>
    </row>
    <row r="5" ht="27" customHeight="1"/>
    <row r="6" spans="1:5" s="532" customFormat="1" ht="18.75">
      <c r="A6" s="531" t="s">
        <v>177</v>
      </c>
      <c r="B6" s="531"/>
      <c r="C6" s="531"/>
      <c r="D6" s="531"/>
      <c r="E6" s="531"/>
    </row>
    <row r="7" spans="1:5" s="532" customFormat="1" ht="18.75">
      <c r="A7" s="534" t="s">
        <v>170</v>
      </c>
      <c r="B7" s="534"/>
      <c r="C7" s="534"/>
      <c r="D7" s="534"/>
      <c r="E7" s="534"/>
    </row>
    <row r="8" spans="1:5" s="585" customFormat="1" ht="24" customHeight="1">
      <c r="A8" s="534" t="s">
        <v>171</v>
      </c>
      <c r="B8" s="584"/>
      <c r="C8" s="584"/>
      <c r="D8" s="584"/>
      <c r="E8" s="584"/>
    </row>
    <row r="9" spans="1:5" s="537" customFormat="1" ht="26.25" customHeight="1" thickBot="1">
      <c r="A9" s="533"/>
      <c r="B9" s="535"/>
      <c r="C9" s="536"/>
      <c r="D9" s="536"/>
      <c r="E9" s="13" t="s">
        <v>3</v>
      </c>
    </row>
    <row r="10" spans="1:5" ht="31.5" customHeight="1">
      <c r="A10" s="14" t="s">
        <v>4</v>
      </c>
      <c r="B10" s="15" t="s">
        <v>5</v>
      </c>
      <c r="C10" s="262" t="s">
        <v>6</v>
      </c>
      <c r="D10" s="385" t="s">
        <v>112</v>
      </c>
      <c r="E10" s="370"/>
    </row>
    <row r="11" spans="1:5" s="538" customFormat="1" ht="15.75" customHeight="1">
      <c r="A11" s="21" t="s">
        <v>9</v>
      </c>
      <c r="B11" s="22"/>
      <c r="C11" s="264" t="s">
        <v>10</v>
      </c>
      <c r="D11" s="386" t="s">
        <v>11</v>
      </c>
      <c r="E11" s="27" t="s">
        <v>12</v>
      </c>
    </row>
    <row r="12" spans="1:5" s="588" customFormat="1" ht="10.5" customHeight="1" thickBot="1">
      <c r="A12" s="562">
        <v>1</v>
      </c>
      <c r="B12" s="539">
        <v>2</v>
      </c>
      <c r="C12" s="586">
        <v>3</v>
      </c>
      <c r="D12" s="586">
        <v>4</v>
      </c>
      <c r="E12" s="587">
        <v>5</v>
      </c>
    </row>
    <row r="13" spans="1:5" s="544" customFormat="1" ht="19.5" customHeight="1" thickBot="1" thickTop="1">
      <c r="A13" s="571">
        <v>600</v>
      </c>
      <c r="B13" s="542" t="s">
        <v>13</v>
      </c>
      <c r="C13" s="577" t="s">
        <v>176</v>
      </c>
      <c r="D13" s="543">
        <f>D14+D18</f>
        <v>183900</v>
      </c>
      <c r="E13" s="563">
        <f>E14+E18</f>
        <v>183900</v>
      </c>
    </row>
    <row r="14" spans="1:5" s="546" customFormat="1" ht="32.25" customHeight="1" thickTop="1">
      <c r="A14" s="572">
        <v>60015</v>
      </c>
      <c r="B14" s="541" t="s">
        <v>172</v>
      </c>
      <c r="C14" s="578"/>
      <c r="D14" s="545">
        <f>SUM(D15:D17)</f>
        <v>180000</v>
      </c>
      <c r="E14" s="564"/>
    </row>
    <row r="15" spans="1:5" s="549" customFormat="1" ht="15" customHeight="1">
      <c r="A15" s="573">
        <v>4210</v>
      </c>
      <c r="B15" s="547" t="s">
        <v>19</v>
      </c>
      <c r="C15" s="579"/>
      <c r="D15" s="548">
        <v>15000</v>
      </c>
      <c r="E15" s="565"/>
    </row>
    <row r="16" spans="1:5" s="551" customFormat="1" ht="15" customHeight="1">
      <c r="A16" s="573">
        <v>4270</v>
      </c>
      <c r="B16" s="547" t="s">
        <v>21</v>
      </c>
      <c r="C16" s="580"/>
      <c r="D16" s="550">
        <v>75000</v>
      </c>
      <c r="E16" s="566"/>
    </row>
    <row r="17" spans="1:5" s="551" customFormat="1" ht="15" customHeight="1">
      <c r="A17" s="573">
        <v>4300</v>
      </c>
      <c r="B17" s="547" t="s">
        <v>23</v>
      </c>
      <c r="C17" s="580"/>
      <c r="D17" s="550">
        <v>90000</v>
      </c>
      <c r="E17" s="566"/>
    </row>
    <row r="18" spans="1:5" s="555" customFormat="1" ht="19.5" customHeight="1">
      <c r="A18" s="574">
        <v>60016</v>
      </c>
      <c r="B18" s="560" t="s">
        <v>134</v>
      </c>
      <c r="C18" s="581"/>
      <c r="D18" s="554">
        <f>SUM(D19:D23)</f>
        <v>3900</v>
      </c>
      <c r="E18" s="567">
        <f>SUM(E19:E23)</f>
        <v>183900</v>
      </c>
    </row>
    <row r="19" spans="1:5" s="551" customFormat="1" ht="15" customHeight="1">
      <c r="A19" s="573">
        <v>4210</v>
      </c>
      <c r="B19" s="547" t="s">
        <v>19</v>
      </c>
      <c r="C19" s="580"/>
      <c r="D19" s="550">
        <v>2000</v>
      </c>
      <c r="E19" s="566"/>
    </row>
    <row r="20" spans="1:5" s="551" customFormat="1" ht="15" customHeight="1">
      <c r="A20" s="573">
        <v>4270</v>
      </c>
      <c r="B20" s="547" t="s">
        <v>21</v>
      </c>
      <c r="C20" s="580"/>
      <c r="D20" s="550"/>
      <c r="E20" s="566">
        <v>180000</v>
      </c>
    </row>
    <row r="21" spans="1:5" s="551" customFormat="1" ht="15" customHeight="1">
      <c r="A21" s="573">
        <v>4300</v>
      </c>
      <c r="B21" s="547" t="s">
        <v>23</v>
      </c>
      <c r="C21" s="580"/>
      <c r="D21" s="550"/>
      <c r="E21" s="566">
        <v>2000</v>
      </c>
    </row>
    <row r="22" spans="1:5" s="551" customFormat="1" ht="15" customHeight="1">
      <c r="A22" s="573">
        <v>4580</v>
      </c>
      <c r="B22" s="547" t="s">
        <v>174</v>
      </c>
      <c r="C22" s="580"/>
      <c r="D22" s="550"/>
      <c r="E22" s="566">
        <v>1900</v>
      </c>
    </row>
    <row r="23" spans="1:5" s="551" customFormat="1" ht="15" customHeight="1" thickBot="1">
      <c r="A23" s="573">
        <v>4590</v>
      </c>
      <c r="B23" s="547" t="s">
        <v>173</v>
      </c>
      <c r="C23" s="580"/>
      <c r="D23" s="550">
        <v>1900</v>
      </c>
      <c r="E23" s="566"/>
    </row>
    <row r="24" spans="1:5" s="538" customFormat="1" ht="33.75" customHeight="1" thickBot="1" thickTop="1">
      <c r="A24" s="571">
        <v>900</v>
      </c>
      <c r="B24" s="542" t="s">
        <v>68</v>
      </c>
      <c r="C24" s="582" t="s">
        <v>176</v>
      </c>
      <c r="D24" s="556">
        <f>SUM(D25)</f>
        <v>5000</v>
      </c>
      <c r="E24" s="568">
        <f>SUM(E25)</f>
        <v>5000</v>
      </c>
    </row>
    <row r="25" spans="1:5" s="555" customFormat="1" ht="21.75" customHeight="1" thickTop="1">
      <c r="A25" s="572">
        <v>90001</v>
      </c>
      <c r="B25" s="557" t="s">
        <v>175</v>
      </c>
      <c r="C25" s="558"/>
      <c r="D25" s="558">
        <f>SUM(D26:D27)</f>
        <v>5000</v>
      </c>
      <c r="E25" s="569">
        <f>SUM(E26:E27)</f>
        <v>5000</v>
      </c>
    </row>
    <row r="26" spans="1:5" s="551" customFormat="1" ht="15" customHeight="1">
      <c r="A26" s="573">
        <v>4300</v>
      </c>
      <c r="B26" s="547" t="s">
        <v>23</v>
      </c>
      <c r="C26" s="550"/>
      <c r="D26" s="550">
        <v>5000</v>
      </c>
      <c r="E26" s="566"/>
    </row>
    <row r="27" spans="1:5" s="551" customFormat="1" ht="15" customHeight="1" thickBot="1">
      <c r="A27" s="575">
        <v>4430</v>
      </c>
      <c r="B27" s="552" t="s">
        <v>26</v>
      </c>
      <c r="C27" s="553"/>
      <c r="D27" s="553"/>
      <c r="E27" s="570">
        <v>5000</v>
      </c>
    </row>
    <row r="28" spans="1:5" ht="24" customHeight="1" thickBot="1" thickTop="1">
      <c r="A28" s="576"/>
      <c r="B28" s="291" t="s">
        <v>73</v>
      </c>
      <c r="C28" s="561"/>
      <c r="D28" s="540">
        <f>D24+D13</f>
        <v>188900</v>
      </c>
      <c r="E28" s="583">
        <f>E24+E13</f>
        <v>188900</v>
      </c>
    </row>
    <row r="29" ht="13.5" thickTop="1">
      <c r="B29" s="559"/>
    </row>
    <row r="30" ht="12.75">
      <c r="B30" s="559"/>
    </row>
    <row r="31" ht="12.75">
      <c r="B31" s="559"/>
    </row>
    <row r="32" ht="12.75">
      <c r="B32" s="559"/>
    </row>
    <row r="33" ht="12.75">
      <c r="B33" s="559"/>
    </row>
    <row r="34" ht="12.75">
      <c r="B34" s="559"/>
    </row>
    <row r="35" ht="12.75">
      <c r="B35" s="559"/>
    </row>
    <row r="36" ht="12.75">
      <c r="B36" s="559"/>
    </row>
    <row r="37" ht="12.75">
      <c r="B37" s="559"/>
    </row>
    <row r="38" ht="12.75">
      <c r="B38" s="559"/>
    </row>
    <row r="39" ht="12.75">
      <c r="B39" s="559"/>
    </row>
    <row r="40" ht="12.75">
      <c r="B40" s="559"/>
    </row>
    <row r="41" ht="12.75">
      <c r="B41" s="559"/>
    </row>
    <row r="42" ht="12.75">
      <c r="B42" s="559"/>
    </row>
    <row r="43" ht="12.75">
      <c r="B43" s="559"/>
    </row>
    <row r="44" ht="12.75">
      <c r="B44" s="559"/>
    </row>
    <row r="45" ht="12.75">
      <c r="B45" s="559"/>
    </row>
    <row r="46" ht="12.75">
      <c r="B46" s="559"/>
    </row>
    <row r="47" ht="12.75">
      <c r="B47" s="559"/>
    </row>
    <row r="48" ht="12.75">
      <c r="B48" s="559"/>
    </row>
    <row r="49" ht="12.75">
      <c r="B49" s="559"/>
    </row>
    <row r="50" ht="12.75">
      <c r="B50" s="559"/>
    </row>
    <row r="51" ht="12.75">
      <c r="B51" s="559"/>
    </row>
    <row r="52" ht="12.75">
      <c r="B52" s="559"/>
    </row>
    <row r="53" ht="12.75">
      <c r="B53" s="559"/>
    </row>
    <row r="54" ht="12.75">
      <c r="B54" s="559"/>
    </row>
    <row r="55" ht="12.75">
      <c r="B55" s="559"/>
    </row>
    <row r="56" ht="12.75">
      <c r="B56" s="559"/>
    </row>
    <row r="57" ht="12.75">
      <c r="B57" s="559"/>
    </row>
    <row r="58" ht="12.75">
      <c r="B58" s="559"/>
    </row>
    <row r="59" ht="12.75">
      <c r="B59" s="559"/>
    </row>
    <row r="60" ht="12.75">
      <c r="B60" s="559"/>
    </row>
    <row r="61" ht="12.75">
      <c r="B61" s="559"/>
    </row>
    <row r="62" ht="12.75">
      <c r="B62" s="559"/>
    </row>
    <row r="63" ht="12.75">
      <c r="B63" s="559"/>
    </row>
    <row r="64" ht="12.75">
      <c r="B64" s="559"/>
    </row>
  </sheetData>
  <printOptions horizontalCentered="1"/>
  <pageMargins left="0" right="0" top="0.984251968503937" bottom="0.984251968503937" header="0.5118110236220472" footer="0.5118110236220472"/>
  <pageSetup firstPageNumber="19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Liwak</cp:lastModifiedBy>
  <cp:lastPrinted>2005-12-16T12:47:24Z</cp:lastPrinted>
  <dcterms:created xsi:type="dcterms:W3CDTF">1997-02-26T13:46:56Z</dcterms:created>
  <dcterms:modified xsi:type="dcterms:W3CDTF">2006-01-03T14:11:48Z</dcterms:modified>
  <cp:category/>
  <cp:version/>
  <cp:contentType/>
  <cp:contentStatus/>
</cp:coreProperties>
</file>