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4" sheetId="1" r:id="rId1"/>
    <sheet name="Zal nr 3" sheetId="2" r:id="rId2"/>
    <sheet name="Zal nr 2" sheetId="3" r:id="rId3"/>
    <sheet name="Zal nr 5" sheetId="4" r:id="rId4"/>
    <sheet name="Zał nr1" sheetId="5" r:id="rId5"/>
  </sheets>
  <definedNames>
    <definedName name="_xlnm.Print_Titles" localSheetId="2">'Zal nr 2'!$8:$10</definedName>
    <definedName name="_xlnm.Print_Titles" localSheetId="1">'Zal nr 3'!$8:$11</definedName>
    <definedName name="_xlnm.Print_Titles" localSheetId="0">'Zal nr 4'!$8:$11</definedName>
    <definedName name="_xlnm.Print_Titles" localSheetId="3">'Zal nr 5'!$8:$11</definedName>
    <definedName name="_xlnm.Print_Titles" localSheetId="4">'Zał nr1'!$7:$9</definedName>
  </definedNames>
  <calcPr fullCalcOnLoad="1"/>
</workbook>
</file>

<file path=xl/sharedStrings.xml><?xml version="1.0" encoding="utf-8"?>
<sst xmlns="http://schemas.openxmlformats.org/spreadsheetml/2006/main" count="610" uniqueCount="180">
  <si>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</si>
  <si>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</si>
  <si>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</si>
  <si>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</si>
  <si>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</si>
  <si>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</si>
  <si>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</si>
  <si>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</si>
  <si>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</si>
  <si>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</si>
  <si>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</si>
  <si>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</si>
  <si>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</si>
  <si>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</si>
  <si>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</si>
  <si>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</si>
  <si>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</si>
  <si>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</si>
  <si>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4210</t>
  </si>
  <si>
    <t>Zakup materiałów i wyposażenia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</si>
  <si>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</si>
  <si>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</si>
  <si>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</si>
  <si>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</si>
  <si>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</si>
  <si>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</si>
  <si>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Załącznik nr 4 do Zarządzenia</t>
  </si>
  <si>
    <t>ADMINISTRACJA PUBLICZNA</t>
  </si>
  <si>
    <t>Urząd Miejski</t>
  </si>
  <si>
    <t>3020</t>
  </si>
  <si>
    <t>Nagrody i wydatki osobowe niezaliczane do wynagrodzeń</t>
  </si>
  <si>
    <t>4010</t>
  </si>
  <si>
    <t>Podróże służbowe krajowe</t>
  </si>
  <si>
    <t>KS</t>
  </si>
  <si>
    <t>Ośrodki pomocy społecznej</t>
  </si>
  <si>
    <t>KULTURA FIZYCZNA I SPORT</t>
  </si>
  <si>
    <t>RÓŻNE ROZLICZENIA</t>
  </si>
  <si>
    <t>Fn</t>
  </si>
  <si>
    <t>Rezerwy ogólne i celowe</t>
  </si>
  <si>
    <t>Rezerwa ogólna</t>
  </si>
  <si>
    <t>Wydatki na zakupy inwestycyjne jednostek budżetowych</t>
  </si>
  <si>
    <t xml:space="preserve">GOSPODARKA KOMUNALNA I OCHRONA ŚRODOWISKA </t>
  </si>
  <si>
    <t>90015</t>
  </si>
  <si>
    <t>Oświetlenie ulic, placów i dróg</t>
  </si>
  <si>
    <t>IK</t>
  </si>
  <si>
    <t>Zakup usług pozostałych:</t>
  </si>
  <si>
    <t>Zakup usług zdrowotnych</t>
  </si>
  <si>
    <t>Dodatki mieszkaniowe</t>
  </si>
  <si>
    <t>Świadczenia społeczne</t>
  </si>
  <si>
    <t>Ośrodki adopcyjno - opiekuńcze</t>
  </si>
  <si>
    <t>OCHRONA ZDROWIA</t>
  </si>
  <si>
    <t>OP</t>
  </si>
  <si>
    <t xml:space="preserve">Dotacja celowa z budżetu na finansowanie lub dofinansowanie zadań zleconych do realizacji stowarzyszeniom </t>
  </si>
  <si>
    <t>BRM</t>
  </si>
  <si>
    <t>85214</t>
  </si>
  <si>
    <t>Zasiłki i pomoc w naturze oraz składki na ubezpieczenia społeczne</t>
  </si>
  <si>
    <t>2030</t>
  </si>
  <si>
    <t>Dotacje celowe otrzymane z budżetu państwa na realizację zadań bieżących gmin</t>
  </si>
  <si>
    <t>2010</t>
  </si>
  <si>
    <t xml:space="preserve">Dotacje celowe otrzymane z budżetu państwa na realizacje zadań bieżących z zakresu administracji rządowej oraz innych zadań  zleconych  gminom  ustawami </t>
  </si>
  <si>
    <t>Składki na ubezpieczenie zdrowotne</t>
  </si>
  <si>
    <t>Różne opłaty i składki</t>
  </si>
  <si>
    <t>z dnia  29  listopada  2004 roku</t>
  </si>
  <si>
    <t>KULTURA I OCHRONA DZIEDZICTWA NARODOWEGO</t>
  </si>
  <si>
    <t>Teatry dramatyczne i lalkowe</t>
  </si>
  <si>
    <t>Biblioteki</t>
  </si>
  <si>
    <t>Muzea</t>
  </si>
  <si>
    <t xml:space="preserve">Dotacje celowe otrzymane z budżetu państwa na realizację bieżacych zadań własnych powiatu </t>
  </si>
  <si>
    <t>OŚWIATA I WYCHOWANIE</t>
  </si>
  <si>
    <t>ZK</t>
  </si>
  <si>
    <t>Zakup sprzętu i uzbrojenia</t>
  </si>
  <si>
    <t>BEZPIECZEŃSTWO PUBLICZNE I OCHRONA PRZECIWPOŻAROWA</t>
  </si>
  <si>
    <t>Komendy powiatowe Policji</t>
  </si>
  <si>
    <t>75414</t>
  </si>
  <si>
    <t>Obrona cywilna</t>
  </si>
  <si>
    <t>Ochotnicze straże pożarne</t>
  </si>
  <si>
    <t>OA</t>
  </si>
  <si>
    <t>Dotacja podmiotowa z budżetu dla insytucji kultury</t>
  </si>
  <si>
    <t>Wydatki inwestycyjne jednostek budżetowych</t>
  </si>
  <si>
    <t>Pozostałe zadania w zakresie kultury</t>
  </si>
  <si>
    <t>RO "Rokosowo"</t>
  </si>
  <si>
    <t>92195</t>
  </si>
  <si>
    <t>Dotacje celowe otrzymane z budżetu państwa na zadania bieżące realizowane przez powiat na podstawie porozumień z organami administracji rządowej</t>
  </si>
  <si>
    <t>E</t>
  </si>
  <si>
    <t>ZMIANY PLANU  DOCHODÓW  I  WYDATKÓW NA  ZADANIA                      REALIZOWANE  PRZEZ  POWIAT  NA  PODSTAWIE  POROZUMIEŃ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 ORGANAMI  ADMINISTRACJI  RZĄDOWEJ                                                                                            W  2004 ROKU</t>
  </si>
  <si>
    <t>GOSPODARKA KOMUNALNA I OCCHRONA ŚRODOWISKA</t>
  </si>
  <si>
    <t>Utrzymanie zieleni w miastach i gminach</t>
  </si>
  <si>
    <t>Oczyszczanie miast i wsi</t>
  </si>
  <si>
    <t>ZMIANY PLANU  DOCHODÓW  I  WYDATKÓW NA  ZADANIA                      ZLECONE  GMINIE  Z  ZAKRESU  ADMINISTRACJI  RZĄDOWEJ                                                                                            W  2004 ROKU</t>
  </si>
  <si>
    <t>Świadczenia rodzinne oraz składki na ubezpieczenia emerytalne i rentowe z ubezpiecznia społecznego</t>
  </si>
  <si>
    <r>
      <t xml:space="preserve">Świadczenia społeczne </t>
    </r>
    <r>
      <rPr>
        <i/>
        <sz val="9"/>
        <rFont val="Times New Roman"/>
        <family val="1"/>
      </rPr>
      <t>- na wypłaty dodatków do zasiłku rodzinnego z tytułu podjęcia nauki w szkole poza miejscem zamieszkania</t>
    </r>
  </si>
  <si>
    <t>RO "Tysiąclecie"</t>
  </si>
  <si>
    <t>Załącznik nr 5 do Zarządzenia</t>
  </si>
  <si>
    <t>Komendy powiatowe Państwowej Straży Pożarnej</t>
  </si>
  <si>
    <t>Wynagrodzenia osobowe członków korpusu służby cywilnej</t>
  </si>
  <si>
    <t>Dodatkowe wynagrodzenia roczne</t>
  </si>
  <si>
    <t>Pozostałe należności żołnierzy zawodowych i nadterminowych oraz funkcjonariuszy</t>
  </si>
  <si>
    <t>Świadczenia pieniężne wypłacane przez okres roku żołnierzom i funkcjonariuszom zwolnionym ze służby</t>
  </si>
  <si>
    <t>Opłaty na rzecz budżetów jednostek samorządu terytorialnego</t>
  </si>
  <si>
    <t>Szkoły podstawowe specjalne</t>
  </si>
  <si>
    <t>Przedszkola specjalne</t>
  </si>
  <si>
    <t>Zakup pomocy naukowych, dydaktycznych i ksiązek</t>
  </si>
  <si>
    <t>Gimnazja specjalne</t>
  </si>
  <si>
    <t>Licea ogólnokształcące</t>
  </si>
  <si>
    <t>Licea profilowane</t>
  </si>
  <si>
    <t>Szkoły zawodowe</t>
  </si>
  <si>
    <t>Szkoły artystyczne - POKP</t>
  </si>
  <si>
    <t>Szkoły zawodowe specjalne</t>
  </si>
  <si>
    <t>Centrum Kształcenia Ustawicznego</t>
  </si>
  <si>
    <t>Komisje egzaminacyjne</t>
  </si>
  <si>
    <t>Dokształcanie i doskonalenie nauczycieli</t>
  </si>
  <si>
    <r>
      <t xml:space="preserve">Zakup usług pozostałych </t>
    </r>
    <r>
      <rPr>
        <i/>
        <sz val="9"/>
        <rFont val="Times New Roman"/>
        <family val="1"/>
      </rPr>
      <t>- komisje kwalifikacyjne i egzaminacyjne</t>
    </r>
  </si>
  <si>
    <r>
      <t>Zakup usług pozostałych</t>
    </r>
    <r>
      <rPr>
        <i/>
        <sz val="9"/>
        <rFont val="Times New Roman"/>
        <family val="1"/>
      </rPr>
      <t xml:space="preserve"> - organizacja konkursów, olimpiad</t>
    </r>
  </si>
  <si>
    <r>
      <t xml:space="preserve">Zakup usług pozostałych </t>
    </r>
    <r>
      <rPr>
        <i/>
        <sz val="9"/>
        <rFont val="Times New Roman"/>
        <family val="1"/>
      </rPr>
      <t>- nauka pływania</t>
    </r>
  </si>
  <si>
    <r>
      <t>Zakup usług pozostałych</t>
    </r>
    <r>
      <rPr>
        <i/>
        <sz val="9"/>
        <rFont val="Times New Roman"/>
        <family val="1"/>
      </rPr>
      <t xml:space="preserve"> - opołata opiekunów praktyk</t>
    </r>
    <r>
      <rPr>
        <sz val="11"/>
        <rFont val="Times New Roman"/>
        <family val="1"/>
      </rPr>
      <t xml:space="preserve"> </t>
    </r>
  </si>
  <si>
    <t>EDUKACYJNA OPIEKA WYCHOWAWCZA</t>
  </si>
  <si>
    <t>Świetlice szkolne</t>
  </si>
  <si>
    <t>Specjalny Ośrodek Szkolno - Wychowawczy</t>
  </si>
  <si>
    <t>Zakup środków żywności</t>
  </si>
  <si>
    <t>Składki na ubezpieczenia zdrowotne</t>
  </si>
  <si>
    <t>Internaty i bursy szkolne</t>
  </si>
  <si>
    <t>Placówki wychowania pozaszkolnego - MDK</t>
  </si>
  <si>
    <t xml:space="preserve">Szkoły podstawowe </t>
  </si>
  <si>
    <t>Dotacja podmiotowa z budżetu dla niepublicznej jednostki systemu oświaty</t>
  </si>
  <si>
    <t xml:space="preserve">Dotacja celowa z budżetu na finansowanie lub dofinansowanie zadań zleconych do realizacji stowarzyszeniom: </t>
  </si>
  <si>
    <t>rezerwa</t>
  </si>
  <si>
    <t>Chór Chłopięcy "Cantate Deo"</t>
  </si>
  <si>
    <t>Wpłaty na PFRON</t>
  </si>
  <si>
    <t>Miejska Poradnia Psychologiczno - Pedagogiczna</t>
  </si>
  <si>
    <t>Przedszkola</t>
  </si>
  <si>
    <t>Gimnazja</t>
  </si>
  <si>
    <t>Podróże służbowe zagraniczne</t>
  </si>
  <si>
    <r>
      <t>Zakup usług remontowych</t>
    </r>
    <r>
      <rPr>
        <i/>
        <sz val="11"/>
        <rFont val="Times New Roman"/>
        <family val="1"/>
      </rPr>
      <t xml:space="preserve"> - </t>
    </r>
    <r>
      <rPr>
        <i/>
        <sz val="9"/>
        <rFont val="Times New Roman"/>
        <family val="1"/>
      </rPr>
      <t>likwidacja barier architektonicznych</t>
    </r>
  </si>
  <si>
    <r>
      <t xml:space="preserve">Zakup usług pozostałych </t>
    </r>
    <r>
      <rPr>
        <i/>
        <sz val="11"/>
        <rFont val="Times New Roman"/>
        <family val="1"/>
      </rPr>
      <t xml:space="preserve">- </t>
    </r>
    <r>
      <rPr>
        <i/>
        <sz val="9"/>
        <rFont val="Times New Roman"/>
        <family val="1"/>
      </rPr>
      <t>likwidacja barier psychologicznych</t>
    </r>
  </si>
  <si>
    <r>
      <t>Dotacja podmiotowa z budżetu dla insytucji kultury</t>
    </r>
    <r>
      <rPr>
        <i/>
        <sz val="11"/>
        <rFont val="Times New Roman"/>
        <family val="1"/>
      </rPr>
      <t xml:space="preserve"> -</t>
    </r>
    <r>
      <rPr>
        <i/>
        <sz val="9"/>
        <rFont val="Times New Roman"/>
        <family val="1"/>
      </rPr>
      <t xml:space="preserve"> Koszalińska Biblioteka Publiczna</t>
    </r>
  </si>
  <si>
    <r>
      <t>Dotacja podmiotowa z budżetu dla insytucji kultury</t>
    </r>
    <r>
      <rPr>
        <i/>
        <sz val="11"/>
        <rFont val="Times New Roman"/>
        <family val="1"/>
      </rPr>
      <t xml:space="preserve"> - </t>
    </r>
    <r>
      <rPr>
        <i/>
        <sz val="9"/>
        <rFont val="Times New Roman"/>
        <family val="1"/>
      </rPr>
      <t>Koszalińska Biblioteka Publiczna</t>
    </r>
  </si>
  <si>
    <r>
      <t xml:space="preserve">Zakup usług pozostałych - </t>
    </r>
    <r>
      <rPr>
        <i/>
        <sz val="9"/>
        <rFont val="Times New Roman"/>
        <family val="1"/>
      </rPr>
      <t>nauka pływania</t>
    </r>
  </si>
  <si>
    <r>
      <t xml:space="preserve">Zakup usług pozostałych </t>
    </r>
    <r>
      <rPr>
        <i/>
        <sz val="9"/>
        <rFont val="Times New Roman"/>
        <family val="1"/>
      </rPr>
      <t>- czynsz MKPOW NSZZ "Solidarność" i ZNP</t>
    </r>
  </si>
  <si>
    <t>Izba Wytrzeźwień</t>
  </si>
  <si>
    <t>Odpisy na ZFŚS</t>
  </si>
  <si>
    <t>Podatek od nieruchomości</t>
  </si>
  <si>
    <t xml:space="preserve">Dotacje celowe otrzymane z budżetu państwa na zadania bieżące z zakresu administracji rządowej oraz inne zadania  zlecone ustawami realizowane przez powiat </t>
  </si>
  <si>
    <r>
      <t xml:space="preserve">Zakup materiałów i wyposażenia </t>
    </r>
    <r>
      <rPr>
        <i/>
        <sz val="9"/>
        <rFont val="Times New Roman"/>
        <family val="1"/>
      </rPr>
      <t>- zakup paliwa i innych materiałów pędnych</t>
    </r>
  </si>
  <si>
    <t>Km</t>
  </si>
  <si>
    <t>Uposażenia żołnierzy zawodowych i nadterminowych oraz funkcjonariuszy</t>
  </si>
  <si>
    <t>RO "Przedmieście Księznej Anny"</t>
  </si>
  <si>
    <t>Składki na ubezbieczenie zdrowotne opłacane za osoby pobierające niektóre świadczenia z pomocy społecznej oraz niektóre świadczenia rodzinne</t>
  </si>
  <si>
    <t>Zasiłki rodzinne, pielęgnacyjne i wychowawcze</t>
  </si>
  <si>
    <t>Dotacje celowe otrzymane z budżetu państwa na realizację własnych zadań bieżących gmin (związki gmin)</t>
  </si>
  <si>
    <t>Składki na ubezpieczenie zdrowotne oraz świadczenia dla osób nieobjętych obowiązkiem ubezpieczenia zdrowotnego</t>
  </si>
  <si>
    <t>Placówki opiekuńczo - wychowawcze</t>
  </si>
  <si>
    <t>RWZ</t>
  </si>
  <si>
    <r>
      <t>Pozostała działalność</t>
    </r>
    <r>
      <rPr>
        <i/>
        <sz val="11"/>
        <rFont val="Times New Roman"/>
        <family val="1"/>
      </rPr>
      <t xml:space="preserve"> "Koszalin - miastem europejskich tras rowerowych"</t>
    </r>
  </si>
  <si>
    <t>DZIAŁALNOŚĆ USŁUGOWA</t>
  </si>
  <si>
    <t>A</t>
  </si>
  <si>
    <t>Plany zagospodarowania przestrzennego</t>
  </si>
  <si>
    <t xml:space="preserve">Dotacje celowe otrzymane z budżetu państwa na zadania bieżące z zakresu administracji rządowej oraz inne zadania zlecone ustawami realizowane przez powiat </t>
  </si>
  <si>
    <t>Podatek od towarów i usług (VAT)</t>
  </si>
  <si>
    <t>Ośrodki wsparcie</t>
  </si>
  <si>
    <t>"Złoty wiek"</t>
  </si>
  <si>
    <t>"Przytulisko"</t>
  </si>
  <si>
    <t>PI</t>
  </si>
  <si>
    <t>Zadania w zakresie upowszechniania tyrystyki</t>
  </si>
  <si>
    <t>TURYSTYKA</t>
  </si>
  <si>
    <t>Jednostki specjalistycznego poradnictwa, mieszkania chronione i ośrodki interwencji kryzysowej</t>
  </si>
  <si>
    <r>
      <t xml:space="preserve">Ośrodki wsparcia </t>
    </r>
    <r>
      <rPr>
        <b/>
        <i/>
        <sz val="11"/>
        <rFont val="Times New Roman"/>
        <family val="1"/>
      </rPr>
      <t>-"Odrodzenie"</t>
    </r>
  </si>
  <si>
    <t>Składki na ubezpieczenie zdrowotne,</t>
  </si>
  <si>
    <t>POZOSTAŁE ZADANIA W ZAKRESIE POLITYKI SPOŁECZNEJ</t>
  </si>
  <si>
    <t>Zespoły do spraw orzekania o niepełnosprawności</t>
  </si>
  <si>
    <t>Przeciwdziałanie alkoholizmowi</t>
  </si>
  <si>
    <t>PU</t>
  </si>
  <si>
    <r>
      <t xml:space="preserve">Dotacja podmiotowa z budżetu dla insytucji kultury </t>
    </r>
    <r>
      <rPr>
        <i/>
        <sz val="11"/>
        <rFont val="Times New Roman"/>
        <family val="1"/>
      </rPr>
      <t>- MOK</t>
    </r>
  </si>
  <si>
    <t>Rodziny zastępcze</t>
  </si>
  <si>
    <t xml:space="preserve">Dotacje celowe przekazane dla powiatu na zadania bieżące realizowane na podstawie porozumień (umów) między jednostkami samorządu terytorialnego </t>
  </si>
  <si>
    <t>E/IK</t>
  </si>
  <si>
    <t>ZMIANY PLANU  DOCHODÓW  I  WYDATKÓW  NA  ZADANIA  WŁASNE  GMINY                                                                                                       W  2004  ROKU</t>
  </si>
  <si>
    <t>ZMIANY PLANU  DOCHODÓW  I  WYDATKÓW NA  ZADANIA  ZLECONE  POWIATOWI  Z  ZAKRESU  ADMINISTRACJI  RZĄDOWEJ                                                                                            W  2004 ROKU</t>
  </si>
  <si>
    <t>ZMIANY  PLANU   DOCHODÓW   I   WYDATKÓW  NA  ZADANIA                                             WŁASNE  POWIATU                                                                                                                       W  2004  ROKU</t>
  </si>
  <si>
    <t xml:space="preserve">Nr  237 / 1548 / 04  </t>
  </si>
  <si>
    <t xml:space="preserve">Nr 237 / 1548 / 04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</si>
</sst>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h:mm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/>
    </xf>
    <xf numFmtId="164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18" applyNumberFormat="1" applyFont="1" applyFill="1" applyBorder="1" applyAlignment="1" applyProtection="1">
      <alignment vertical="center" wrapText="1"/>
      <protection locked="0"/>
    </xf>
    <xf numFmtId="44" fontId="5" fillId="0" borderId="1" xfId="18" applyFont="1" applyFill="1" applyBorder="1" applyAlignment="1" applyProtection="1">
      <alignment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Continuous"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3" fontId="28" fillId="0" borderId="22" xfId="0" applyNumberFormat="1" applyFont="1" applyFill="1" applyBorder="1" applyAlignment="1" applyProtection="1">
      <alignment horizontal="right" vertical="center"/>
      <protection locked="0"/>
    </xf>
    <xf numFmtId="3" fontId="2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64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26" fillId="0" borderId="11" xfId="0" applyNumberFormat="1" applyFont="1" applyBorder="1" applyAlignment="1">
      <alignment vertical="center"/>
    </xf>
    <xf numFmtId="0" fontId="20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>
      <alignment vertical="center"/>
    </xf>
    <xf numFmtId="0" fontId="22" fillId="0" borderId="2" xfId="0" applyNumberFormat="1" applyFont="1" applyFill="1" applyBorder="1" applyAlignment="1" applyProtection="1">
      <alignment horizont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28" fillId="0" borderId="14" xfId="0" applyNumberFormat="1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centerContinuous" vertical="center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vertical="center"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vertical="center"/>
    </xf>
    <xf numFmtId="164" fontId="28" fillId="0" borderId="34" xfId="0" applyNumberFormat="1" applyFont="1" applyFill="1" applyBorder="1" applyAlignment="1" applyProtection="1">
      <alignment horizontal="center" vertical="center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26" fillId="0" borderId="14" xfId="0" applyNumberFormat="1" applyFont="1" applyBorder="1" applyAlignment="1">
      <alignment vertical="center"/>
    </xf>
    <xf numFmtId="3" fontId="26" fillId="0" borderId="23" xfId="0" applyNumberFormat="1" applyFont="1" applyBorder="1" applyAlignment="1">
      <alignment vertical="center"/>
    </xf>
    <xf numFmtId="0" fontId="5" fillId="0" borderId="40" xfId="0" applyNumberFormat="1" applyFont="1" applyFill="1" applyBorder="1" applyAlignment="1" applyProtection="1">
      <alignment horizontal="centerContinuous" vertical="center"/>
      <protection locked="0"/>
    </xf>
    <xf numFmtId="3" fontId="27" fillId="0" borderId="19" xfId="0" applyNumberFormat="1" applyFont="1" applyFill="1" applyBorder="1" applyAlignment="1" applyProtection="1">
      <alignment vertical="center"/>
      <protection locked="0"/>
    </xf>
    <xf numFmtId="3" fontId="27" fillId="0" borderId="11" xfId="0" applyNumberFormat="1" applyFont="1" applyFill="1" applyBorder="1" applyAlignment="1" applyProtection="1">
      <alignment vertical="center"/>
      <protection locked="0"/>
    </xf>
    <xf numFmtId="1" fontId="5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7" xfId="18" applyNumberFormat="1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7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49" fontId="27" fillId="0" borderId="6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28" fillId="0" borderId="23" xfId="0" applyNumberFormat="1" applyFont="1" applyBorder="1" applyAlignment="1">
      <alignment horizontal="centerContinuous" vertical="center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8" xfId="0" applyNumberFormat="1" applyFont="1" applyFill="1" applyBorder="1" applyAlignment="1" applyProtection="1">
      <alignment horizontal="center" vertical="center"/>
      <protection locked="0"/>
    </xf>
    <xf numFmtId="3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vertical="center"/>
      <protection locked="0"/>
    </xf>
    <xf numFmtId="0" fontId="13" fillId="0" borderId="46" xfId="0" applyNumberFormat="1" applyFont="1" applyFill="1" applyBorder="1" applyAlignment="1" applyProtection="1">
      <alignment vertical="center"/>
      <protection locked="0"/>
    </xf>
    <xf numFmtId="3" fontId="15" fillId="0" borderId="32" xfId="0" applyNumberFormat="1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49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37" xfId="0" applyNumberFormat="1" applyFont="1" applyFill="1" applyBorder="1" applyAlignment="1" applyProtection="1">
      <alignment vertical="center" wrapText="1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164" fontId="28" fillId="0" borderId="1" xfId="0" applyNumberFormat="1" applyFont="1" applyFill="1" applyBorder="1" applyAlignment="1" applyProtection="1">
      <alignment vertical="center"/>
      <protection locked="0"/>
    </xf>
    <xf numFmtId="164" fontId="28" fillId="0" borderId="34" xfId="0" applyNumberFormat="1" applyFont="1" applyFill="1" applyBorder="1" applyAlignment="1" applyProtection="1">
      <alignment vertical="center"/>
      <protection locked="0"/>
    </xf>
    <xf numFmtId="3" fontId="28" fillId="0" borderId="22" xfId="0" applyNumberFormat="1" applyFont="1" applyFill="1" applyBorder="1" applyAlignment="1" applyProtection="1">
      <alignment vertical="center"/>
      <protection locked="0"/>
    </xf>
    <xf numFmtId="3" fontId="28" fillId="0" borderId="9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Continuous" vertical="center"/>
      <protection locked="0"/>
    </xf>
    <xf numFmtId="0" fontId="9" fillId="0" borderId="48" xfId="0" applyFont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1" fontId="28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1" xfId="18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39" xfId="0" applyNumberFormat="1" applyFont="1" applyFill="1" applyBorder="1" applyAlignment="1" applyProtection="1">
      <alignment vertical="center"/>
      <protection locked="0"/>
    </xf>
    <xf numFmtId="1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" xfId="18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Fill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4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NumberFormat="1" applyFont="1" applyFill="1" applyBorder="1" applyAlignment="1" applyProtection="1">
      <alignment vertical="center" wrapText="1"/>
      <protection locked="0"/>
    </xf>
    <xf numFmtId="164" fontId="30" fillId="0" borderId="1" xfId="0" applyNumberFormat="1" applyFont="1" applyFill="1" applyBorder="1" applyAlignment="1" applyProtection="1">
      <alignment horizontal="center" vertical="center"/>
      <protection locked="0"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9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1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" xfId="0" applyNumberFormat="1" applyFont="1" applyFill="1" applyBorder="1" applyAlignment="1" applyProtection="1">
      <alignment vertical="center" wrapText="1"/>
      <protection locked="0"/>
    </xf>
    <xf numFmtId="0" fontId="20" fillId="0" borderId="51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3" xfId="0" applyNumberFormat="1" applyFont="1" applyFill="1" applyBorder="1" applyAlignment="1" applyProtection="1">
      <alignment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1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8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30" fillId="0" borderId="1" xfId="0" applyNumberFormat="1" applyFont="1" applyFill="1" applyBorder="1" applyAlignment="1" applyProtection="1">
      <alignment horizontal="right" vertical="center"/>
      <protection locked="0"/>
    </xf>
    <xf numFmtId="3" fontId="30" fillId="0" borderId="34" xfId="0" applyNumberFormat="1" applyFont="1" applyFill="1" applyBorder="1" applyAlignment="1" applyProtection="1">
      <alignment horizontal="right" vertical="center"/>
      <protection locked="0"/>
    </xf>
    <xf numFmtId="3" fontId="28" fillId="0" borderId="1" xfId="0" applyNumberFormat="1" applyFont="1" applyFill="1" applyBorder="1" applyAlignment="1" applyProtection="1">
      <alignment horizontal="right" vertical="center"/>
      <protection locked="0"/>
    </xf>
    <xf numFmtId="3" fontId="28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0" fontId="13" fillId="0" borderId="30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4" xfId="18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 vertical="center"/>
    </xf>
    <xf numFmtId="164" fontId="13" fillId="0" borderId="46" xfId="18" applyNumberFormat="1" applyFont="1" applyFill="1" applyBorder="1" applyAlignment="1" applyProtection="1">
      <alignment vertical="center" wrapText="1"/>
      <protection locked="0"/>
    </xf>
    <xf numFmtId="3" fontId="13" fillId="0" borderId="27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164" fontId="5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59" customWidth="1"/>
    <col min="2" max="2" width="39.875" style="59" customWidth="1"/>
    <col min="3" max="3" width="7.75390625" style="59" customWidth="1"/>
    <col min="4" max="4" width="12.125" style="59" hidden="1" customWidth="1"/>
    <col min="5" max="7" width="14.75390625" style="59" customWidth="1"/>
    <col min="8" max="16384" width="10.00390625" style="59" customWidth="1"/>
  </cols>
  <sheetData>
    <row r="1" spans="6:8" ht="15.75">
      <c r="F1" s="9" t="s">
        <v>26</v>
      </c>
      <c r="G1" s="9"/>
      <c r="H1" s="60"/>
    </row>
    <row r="2" spans="1:8" ht="14.25" customHeight="1">
      <c r="A2" s="61"/>
      <c r="B2" s="62"/>
      <c r="C2" s="63"/>
      <c r="D2" s="63"/>
      <c r="F2" s="17" t="s">
        <v>179</v>
      </c>
      <c r="G2" s="17"/>
      <c r="H2" s="60"/>
    </row>
    <row r="3" spans="1:8" ht="14.25" customHeight="1">
      <c r="A3" s="61"/>
      <c r="B3" s="62"/>
      <c r="C3" s="63"/>
      <c r="D3" s="63"/>
      <c r="F3" s="17" t="s">
        <v>13</v>
      </c>
      <c r="G3" s="17"/>
      <c r="H3" s="60"/>
    </row>
    <row r="4" spans="1:8" ht="13.5" customHeight="1">
      <c r="A4" s="61"/>
      <c r="B4" s="62"/>
      <c r="C4" s="63"/>
      <c r="D4" s="63"/>
      <c r="F4" s="17" t="s">
        <v>62</v>
      </c>
      <c r="G4" s="17"/>
      <c r="H4" s="60"/>
    </row>
    <row r="5" spans="1:8" ht="15" customHeight="1">
      <c r="A5" s="61"/>
      <c r="B5" s="62"/>
      <c r="C5" s="63"/>
      <c r="D5" s="63"/>
      <c r="E5" s="63"/>
      <c r="F5" s="64"/>
      <c r="G5" s="64"/>
      <c r="H5" s="60"/>
    </row>
    <row r="6" spans="1:8" s="70" customFormat="1" ht="76.5" customHeight="1">
      <c r="A6" s="6" t="s">
        <v>176</v>
      </c>
      <c r="B6" s="66"/>
      <c r="C6" s="67"/>
      <c r="D6" s="67"/>
      <c r="E6" s="67"/>
      <c r="F6" s="68"/>
      <c r="G6" s="68"/>
      <c r="H6" s="69"/>
    </row>
    <row r="7" spans="1:8" s="70" customFormat="1" ht="2.25" customHeight="1" hidden="1">
      <c r="A7" s="65"/>
      <c r="B7" s="66"/>
      <c r="C7" s="67"/>
      <c r="D7" s="67"/>
      <c r="E7" s="67"/>
      <c r="F7" s="68"/>
      <c r="G7" s="68"/>
      <c r="H7" s="69"/>
    </row>
    <row r="8" spans="1:8" s="70" customFormat="1" ht="16.5" customHeight="1" thickBot="1">
      <c r="A8" s="65"/>
      <c r="B8" s="66"/>
      <c r="C8" s="67"/>
      <c r="D8" s="67"/>
      <c r="E8" s="67"/>
      <c r="F8" s="68"/>
      <c r="G8" s="68" t="s">
        <v>10</v>
      </c>
      <c r="H8" s="69"/>
    </row>
    <row r="9" spans="1:7" s="74" customFormat="1" ht="28.5" customHeight="1">
      <c r="A9" s="71" t="s">
        <v>0</v>
      </c>
      <c r="B9" s="72" t="s">
        <v>1</v>
      </c>
      <c r="C9" s="117" t="s">
        <v>2</v>
      </c>
      <c r="D9" s="239" t="s">
        <v>15</v>
      </c>
      <c r="E9" s="240" t="s">
        <v>15</v>
      </c>
      <c r="F9" s="113" t="s">
        <v>3</v>
      </c>
      <c r="G9" s="73"/>
    </row>
    <row r="10" spans="1:7" s="77" customFormat="1" ht="13.5" customHeight="1">
      <c r="A10" s="75" t="s">
        <v>4</v>
      </c>
      <c r="B10" s="76"/>
      <c r="C10" s="118" t="s">
        <v>5</v>
      </c>
      <c r="D10" s="114" t="s">
        <v>9</v>
      </c>
      <c r="E10" s="173" t="s">
        <v>6</v>
      </c>
      <c r="F10" s="114" t="s">
        <v>9</v>
      </c>
      <c r="G10" s="110" t="s">
        <v>6</v>
      </c>
    </row>
    <row r="11" spans="1:7" s="80" customFormat="1" ht="12.75" customHeight="1" thickBot="1">
      <c r="A11" s="78">
        <v>1</v>
      </c>
      <c r="B11" s="79">
        <v>2</v>
      </c>
      <c r="C11" s="79">
        <v>3</v>
      </c>
      <c r="D11" s="115">
        <v>4</v>
      </c>
      <c r="E11" s="174">
        <v>4</v>
      </c>
      <c r="F11" s="115">
        <v>5</v>
      </c>
      <c r="G11" s="111">
        <v>5</v>
      </c>
    </row>
    <row r="12" spans="1:7" s="81" customFormat="1" ht="40.5" customHeight="1" thickBot="1" thickTop="1">
      <c r="A12" s="209">
        <v>754</v>
      </c>
      <c r="B12" s="37" t="s">
        <v>71</v>
      </c>
      <c r="C12" s="210" t="s">
        <v>69</v>
      </c>
      <c r="D12" s="51"/>
      <c r="E12" s="55">
        <f>E13</f>
        <v>49948</v>
      </c>
      <c r="F12" s="51">
        <f>F13</f>
        <v>79433</v>
      </c>
      <c r="G12" s="39">
        <f>G13</f>
        <v>129381</v>
      </c>
    </row>
    <row r="13" spans="1:7" s="81" customFormat="1" ht="31.5" customHeight="1" thickTop="1">
      <c r="A13" s="194">
        <v>75411</v>
      </c>
      <c r="B13" s="195" t="s">
        <v>93</v>
      </c>
      <c r="C13" s="26"/>
      <c r="D13" s="182"/>
      <c r="E13" s="147">
        <f>SUM(E14:E24)</f>
        <v>49948</v>
      </c>
      <c r="F13" s="52">
        <f>SUM(F15:F24)</f>
        <v>79433</v>
      </c>
      <c r="G13" s="33">
        <f>SUM(G15:G24)</f>
        <v>129381</v>
      </c>
    </row>
    <row r="14" spans="1:7" s="81" customFormat="1" ht="60">
      <c r="A14" s="156">
        <v>2110</v>
      </c>
      <c r="B14" s="137" t="s">
        <v>141</v>
      </c>
      <c r="C14" s="48"/>
      <c r="D14" s="53"/>
      <c r="E14" s="148">
        <f>15043+34905</f>
        <v>49948</v>
      </c>
      <c r="F14" s="139"/>
      <c r="G14" s="161"/>
    </row>
    <row r="15" spans="1:7" s="70" customFormat="1" ht="30">
      <c r="A15" s="47">
        <v>4020</v>
      </c>
      <c r="B15" s="49" t="s">
        <v>94</v>
      </c>
      <c r="C15" s="18"/>
      <c r="D15" s="53"/>
      <c r="E15" s="148"/>
      <c r="F15" s="53">
        <v>34957</v>
      </c>
      <c r="G15" s="29"/>
    </row>
    <row r="16" spans="1:7" s="70" customFormat="1" ht="19.5" customHeight="1">
      <c r="A16" s="47">
        <v>4040</v>
      </c>
      <c r="B16" s="49" t="s">
        <v>95</v>
      </c>
      <c r="C16" s="18"/>
      <c r="D16" s="53"/>
      <c r="E16" s="148"/>
      <c r="F16" s="53">
        <v>4181</v>
      </c>
      <c r="G16" s="29"/>
    </row>
    <row r="17" spans="1:7" s="70" customFormat="1" ht="30">
      <c r="A17" s="47">
        <v>4050</v>
      </c>
      <c r="B17" s="49" t="s">
        <v>144</v>
      </c>
      <c r="C17" s="18"/>
      <c r="D17" s="53"/>
      <c r="E17" s="148"/>
      <c r="F17" s="53"/>
      <c r="G17" s="29">
        <v>34905</v>
      </c>
    </row>
    <row r="18" spans="1:7" s="70" customFormat="1" ht="30">
      <c r="A18" s="47">
        <v>4060</v>
      </c>
      <c r="B18" s="49" t="s">
        <v>96</v>
      </c>
      <c r="C18" s="18"/>
      <c r="D18" s="53"/>
      <c r="E18" s="148"/>
      <c r="F18" s="53">
        <v>39000</v>
      </c>
      <c r="G18" s="29"/>
    </row>
    <row r="19" spans="1:7" s="70" customFormat="1" ht="45">
      <c r="A19" s="47">
        <v>4080</v>
      </c>
      <c r="B19" s="49" t="s">
        <v>97</v>
      </c>
      <c r="C19" s="18"/>
      <c r="D19" s="53"/>
      <c r="E19" s="148"/>
      <c r="F19" s="53">
        <v>995</v>
      </c>
      <c r="G19" s="29"/>
    </row>
    <row r="20" spans="1:7" s="70" customFormat="1" ht="27">
      <c r="A20" s="47">
        <v>4210</v>
      </c>
      <c r="B20" s="49" t="s">
        <v>142</v>
      </c>
      <c r="C20" s="18"/>
      <c r="D20" s="53"/>
      <c r="E20" s="148"/>
      <c r="F20" s="53"/>
      <c r="G20" s="29">
        <v>15043</v>
      </c>
    </row>
    <row r="21" spans="1:7" s="70" customFormat="1" ht="19.5" customHeight="1">
      <c r="A21" s="47">
        <v>4210</v>
      </c>
      <c r="B21" s="49" t="s">
        <v>19</v>
      </c>
      <c r="C21" s="18"/>
      <c r="D21" s="53"/>
      <c r="E21" s="148"/>
      <c r="F21" s="53"/>
      <c r="G21" s="29">
        <v>55000</v>
      </c>
    </row>
    <row r="22" spans="1:7" s="70" customFormat="1" ht="19.5" customHeight="1">
      <c r="A22" s="47">
        <v>4300</v>
      </c>
      <c r="B22" s="49" t="s">
        <v>11</v>
      </c>
      <c r="C22" s="18"/>
      <c r="D22" s="53"/>
      <c r="E22" s="148"/>
      <c r="F22" s="53"/>
      <c r="G22" s="29">
        <v>24000</v>
      </c>
    </row>
    <row r="23" spans="1:7" s="70" customFormat="1" ht="19.5" customHeight="1">
      <c r="A23" s="92">
        <v>4410</v>
      </c>
      <c r="B23" s="93" t="s">
        <v>32</v>
      </c>
      <c r="C23" s="18"/>
      <c r="D23" s="53"/>
      <c r="E23" s="148"/>
      <c r="F23" s="53"/>
      <c r="G23" s="29">
        <v>433</v>
      </c>
    </row>
    <row r="24" spans="1:7" s="70" customFormat="1" ht="30.75" thickBot="1">
      <c r="A24" s="92">
        <v>4520</v>
      </c>
      <c r="B24" s="93" t="s">
        <v>98</v>
      </c>
      <c r="C24" s="18"/>
      <c r="D24" s="53"/>
      <c r="E24" s="148"/>
      <c r="F24" s="53">
        <v>300</v>
      </c>
      <c r="G24" s="29"/>
    </row>
    <row r="25" spans="1:7" s="70" customFormat="1" ht="17.25" thickBot="1" thickTop="1">
      <c r="A25" s="36">
        <v>851</v>
      </c>
      <c r="B25" s="37" t="s">
        <v>50</v>
      </c>
      <c r="C25" s="58" t="s">
        <v>33</v>
      </c>
      <c r="D25" s="330"/>
      <c r="E25" s="149">
        <f>E26</f>
        <v>496</v>
      </c>
      <c r="F25" s="51"/>
      <c r="G25" s="32">
        <f>G26</f>
        <v>496</v>
      </c>
    </row>
    <row r="26" spans="1:7" s="23" customFormat="1" ht="43.5" thickTop="1">
      <c r="A26" s="279">
        <v>85156</v>
      </c>
      <c r="B26" s="275" t="s">
        <v>149</v>
      </c>
      <c r="C26" s="196"/>
      <c r="D26" s="288"/>
      <c r="E26" s="202">
        <f>SUM(E27)</f>
        <v>496</v>
      </c>
      <c r="F26" s="201"/>
      <c r="G26" s="223">
        <f>SUM(G27:G29)</f>
        <v>496</v>
      </c>
    </row>
    <row r="27" spans="1:7" s="81" customFormat="1" ht="60">
      <c r="A27" s="156">
        <v>2110</v>
      </c>
      <c r="B27" s="137" t="s">
        <v>156</v>
      </c>
      <c r="C27" s="105"/>
      <c r="D27" s="53"/>
      <c r="E27" s="148">
        <v>496</v>
      </c>
      <c r="F27" s="53"/>
      <c r="G27" s="122"/>
    </row>
    <row r="28" spans="1:7" s="81" customFormat="1" ht="32.25" customHeight="1" hidden="1">
      <c r="A28" s="47"/>
      <c r="B28" s="49"/>
      <c r="C28" s="105"/>
      <c r="D28" s="179"/>
      <c r="E28" s="180"/>
      <c r="F28" s="53"/>
      <c r="G28" s="122"/>
    </row>
    <row r="29" spans="1:7" s="81" customFormat="1" ht="19.5" customHeight="1">
      <c r="A29" s="150">
        <v>4130</v>
      </c>
      <c r="B29" s="227" t="s">
        <v>166</v>
      </c>
      <c r="C29" s="285"/>
      <c r="D29" s="188"/>
      <c r="E29" s="189"/>
      <c r="F29" s="152"/>
      <c r="G29" s="252">
        <v>496</v>
      </c>
    </row>
    <row r="30" spans="1:7" s="81" customFormat="1" ht="33.75" customHeight="1" thickBot="1">
      <c r="A30" s="163">
        <v>853</v>
      </c>
      <c r="B30" s="338" t="s">
        <v>167</v>
      </c>
      <c r="C30" s="342" t="s">
        <v>33</v>
      </c>
      <c r="D30" s="132"/>
      <c r="E30" s="343"/>
      <c r="F30" s="138">
        <f>F31</f>
        <v>4130</v>
      </c>
      <c r="G30" s="344">
        <f>G31</f>
        <v>4130</v>
      </c>
    </row>
    <row r="31" spans="1:7" s="81" customFormat="1" ht="29.25" thickTop="1">
      <c r="A31" s="194">
        <v>85321</v>
      </c>
      <c r="B31" s="195" t="s">
        <v>168</v>
      </c>
      <c r="C31" s="196"/>
      <c r="D31" s="106"/>
      <c r="E31" s="203"/>
      <c r="F31" s="106">
        <f>SUM(F36:F43)</f>
        <v>4130</v>
      </c>
      <c r="G31" s="331">
        <f>SUM(G36:G43)</f>
        <v>4130</v>
      </c>
    </row>
    <row r="32" spans="1:7" s="81" customFormat="1" ht="72.75" customHeight="1" hidden="1">
      <c r="A32" s="156">
        <v>2120</v>
      </c>
      <c r="B32" s="137" t="s">
        <v>82</v>
      </c>
      <c r="C32" s="105"/>
      <c r="D32" s="53"/>
      <c r="E32" s="148"/>
      <c r="F32" s="53"/>
      <c r="G32" s="122"/>
    </row>
    <row r="33" spans="1:7" s="81" customFormat="1" ht="31.5" customHeight="1" hidden="1">
      <c r="A33" s="47">
        <v>2550</v>
      </c>
      <c r="B33" s="49" t="s">
        <v>77</v>
      </c>
      <c r="C33" s="105"/>
      <c r="D33" s="53"/>
      <c r="E33" s="148"/>
      <c r="F33" s="53"/>
      <c r="G33" s="122"/>
    </row>
    <row r="34" spans="1:7" s="2" customFormat="1" ht="15.75" customHeight="1" hidden="1">
      <c r="A34" s="47">
        <v>85219</v>
      </c>
      <c r="B34" s="49" t="s">
        <v>34</v>
      </c>
      <c r="C34" s="18"/>
      <c r="D34" s="53">
        <f>SUM(D35)</f>
        <v>0</v>
      </c>
      <c r="E34" s="148"/>
      <c r="F34" s="53">
        <f>SUM(F35:F43)</f>
        <v>4130</v>
      </c>
      <c r="G34" s="29"/>
    </row>
    <row r="35" spans="1:7" s="81" customFormat="1" ht="73.5" customHeight="1" hidden="1">
      <c r="A35" s="57" t="s">
        <v>58</v>
      </c>
      <c r="B35" s="56" t="s">
        <v>59</v>
      </c>
      <c r="C35" s="105"/>
      <c r="D35" s="53"/>
      <c r="E35" s="148"/>
      <c r="F35" s="53"/>
      <c r="G35" s="122"/>
    </row>
    <row r="36" spans="1:7" s="81" customFormat="1" ht="19.5" customHeight="1">
      <c r="A36" s="57" t="s">
        <v>31</v>
      </c>
      <c r="B36" s="56" t="s">
        <v>24</v>
      </c>
      <c r="C36" s="105"/>
      <c r="D36" s="53"/>
      <c r="E36" s="148"/>
      <c r="F36" s="53"/>
      <c r="G36" s="122">
        <v>1800</v>
      </c>
    </row>
    <row r="37" spans="1:7" s="81" customFormat="1" ht="19.5" customHeight="1">
      <c r="A37" s="47">
        <v>4110</v>
      </c>
      <c r="B37" s="49" t="s">
        <v>20</v>
      </c>
      <c r="C37" s="105"/>
      <c r="D37" s="121"/>
      <c r="E37" s="175"/>
      <c r="F37" s="53"/>
      <c r="G37" s="122">
        <v>200</v>
      </c>
    </row>
    <row r="38" spans="1:7" s="81" customFormat="1" ht="19.5" customHeight="1">
      <c r="A38" s="47">
        <v>4120</v>
      </c>
      <c r="B38" s="49" t="s">
        <v>21</v>
      </c>
      <c r="C38" s="105"/>
      <c r="D38" s="121"/>
      <c r="E38" s="175"/>
      <c r="F38" s="53"/>
      <c r="G38" s="122">
        <v>130</v>
      </c>
    </row>
    <row r="39" spans="1:7" s="82" customFormat="1" ht="19.5" customHeight="1">
      <c r="A39" s="97" t="s">
        <v>18</v>
      </c>
      <c r="B39" s="49" t="s">
        <v>19</v>
      </c>
      <c r="C39" s="119"/>
      <c r="D39" s="177"/>
      <c r="E39" s="178"/>
      <c r="F39" s="88"/>
      <c r="G39" s="35">
        <v>2000</v>
      </c>
    </row>
    <row r="40" spans="1:7" s="82" customFormat="1" ht="19.5" customHeight="1" hidden="1">
      <c r="A40" s="47">
        <v>4260</v>
      </c>
      <c r="B40" s="49" t="s">
        <v>25</v>
      </c>
      <c r="C40" s="121"/>
      <c r="D40" s="121"/>
      <c r="E40" s="175"/>
      <c r="F40" s="53"/>
      <c r="G40" s="29"/>
    </row>
    <row r="41" spans="1:7" s="82" customFormat="1" ht="19.5" customHeight="1" thickBot="1">
      <c r="A41" s="92">
        <v>4300</v>
      </c>
      <c r="B41" s="93" t="s">
        <v>11</v>
      </c>
      <c r="C41" s="176"/>
      <c r="D41" s="121"/>
      <c r="E41" s="175"/>
      <c r="F41" s="53">
        <v>4130</v>
      </c>
      <c r="G41" s="29"/>
    </row>
    <row r="42" spans="1:7" s="82" customFormat="1" ht="19.5" customHeight="1" hidden="1">
      <c r="A42" s="47">
        <v>4410</v>
      </c>
      <c r="B42" s="49" t="s">
        <v>32</v>
      </c>
      <c r="C42" s="121"/>
      <c r="D42" s="121"/>
      <c r="E42" s="175"/>
      <c r="F42" s="53"/>
      <c r="G42" s="29"/>
    </row>
    <row r="43" spans="1:7" s="82" customFormat="1" ht="19.5" customHeight="1" hidden="1">
      <c r="A43" s="159">
        <v>4430</v>
      </c>
      <c r="B43" s="160" t="s">
        <v>61</v>
      </c>
      <c r="C43" s="188"/>
      <c r="D43" s="188"/>
      <c r="E43" s="189"/>
      <c r="F43" s="152"/>
      <c r="G43" s="153"/>
    </row>
    <row r="44" spans="1:7" s="82" customFormat="1" ht="33.75" customHeight="1" hidden="1" thickBot="1">
      <c r="A44" s="163">
        <v>900</v>
      </c>
      <c r="B44" s="187" t="s">
        <v>41</v>
      </c>
      <c r="C44" s="120" t="s">
        <v>44</v>
      </c>
      <c r="D44" s="132"/>
      <c r="E44" s="184">
        <f>SUM(E45)</f>
        <v>0</v>
      </c>
      <c r="F44" s="138"/>
      <c r="G44" s="108"/>
    </row>
    <row r="45" spans="1:7" s="82" customFormat="1" ht="20.25" customHeight="1" hidden="1" thickTop="1">
      <c r="A45" s="133" t="s">
        <v>42</v>
      </c>
      <c r="B45" s="25" t="s">
        <v>43</v>
      </c>
      <c r="C45" s="121"/>
      <c r="D45" s="121"/>
      <c r="E45" s="185">
        <f>SUM(E46)</f>
        <v>0</v>
      </c>
      <c r="F45" s="139"/>
      <c r="G45" s="29"/>
    </row>
    <row r="46" spans="1:7" s="82" customFormat="1" ht="0.75" customHeight="1" hidden="1" thickBot="1">
      <c r="A46" s="57" t="s">
        <v>58</v>
      </c>
      <c r="B46" s="56" t="s">
        <v>59</v>
      </c>
      <c r="C46" s="134"/>
      <c r="D46" s="134"/>
      <c r="E46" s="186"/>
      <c r="F46" s="135"/>
      <c r="G46" s="136"/>
    </row>
    <row r="47" spans="1:7" s="85" customFormat="1" ht="21.75" customHeight="1" thickBot="1" thickTop="1">
      <c r="A47" s="83"/>
      <c r="B47" s="84" t="s">
        <v>8</v>
      </c>
      <c r="C47" s="84"/>
      <c r="D47" s="154">
        <f>D12+D44</f>
        <v>0</v>
      </c>
      <c r="E47" s="155">
        <f>E12+E44+E25</f>
        <v>50444</v>
      </c>
      <c r="F47" s="116">
        <f>F12+F44+F25+F30</f>
        <v>83563</v>
      </c>
      <c r="G47" s="112">
        <f>G12+G44+G25+G30</f>
        <v>134007</v>
      </c>
    </row>
    <row r="48" spans="1:7" s="128" customFormat="1" ht="21" customHeight="1" thickBot="1" thickTop="1">
      <c r="A48" s="123"/>
      <c r="B48" s="45" t="s">
        <v>17</v>
      </c>
      <c r="C48" s="124"/>
      <c r="D48" s="126">
        <f>E47-D47</f>
        <v>50444</v>
      </c>
      <c r="E48" s="183"/>
      <c r="F48" s="131">
        <f>G47-F47</f>
        <v>50444</v>
      </c>
      <c r="G48" s="127"/>
    </row>
    <row r="49" s="86" customFormat="1" ht="13.5" thickTop="1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</sheetData>
  <printOptions horizontalCentered="1"/>
  <pageMargins left="0" right="0" top="0.7874015748031497" bottom="0.3937007874015748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59" customWidth="1"/>
    <col min="2" max="2" width="36.875" style="59" customWidth="1"/>
    <col min="3" max="3" width="7.75390625" style="59" customWidth="1"/>
    <col min="4" max="7" width="12.00390625" style="59" customWidth="1"/>
    <col min="8" max="16384" width="10.00390625" style="59" customWidth="1"/>
  </cols>
  <sheetData>
    <row r="1" spans="5:8" ht="15.75">
      <c r="E1" s="9"/>
      <c r="F1" s="9" t="s">
        <v>16</v>
      </c>
      <c r="G1" s="9"/>
      <c r="H1" s="60"/>
    </row>
    <row r="2" spans="1:8" ht="14.25" customHeight="1">
      <c r="A2" s="61"/>
      <c r="B2" s="62"/>
      <c r="C2" s="63"/>
      <c r="D2" s="63"/>
      <c r="E2" s="17"/>
      <c r="F2" s="17" t="s">
        <v>179</v>
      </c>
      <c r="G2" s="17"/>
      <c r="H2" s="60"/>
    </row>
    <row r="3" spans="1:8" ht="14.25" customHeight="1">
      <c r="A3" s="61"/>
      <c r="B3" s="62"/>
      <c r="C3" s="63"/>
      <c r="D3" s="63"/>
      <c r="E3" s="17"/>
      <c r="F3" s="17" t="s">
        <v>13</v>
      </c>
      <c r="G3" s="17"/>
      <c r="H3" s="60"/>
    </row>
    <row r="4" spans="1:8" ht="13.5" customHeight="1">
      <c r="A4" s="61"/>
      <c r="B4" s="62"/>
      <c r="C4" s="63"/>
      <c r="D4" s="63"/>
      <c r="E4" s="17"/>
      <c r="F4" s="17" t="s">
        <v>62</v>
      </c>
      <c r="G4" s="17"/>
      <c r="H4" s="60"/>
    </row>
    <row r="5" spans="1:8" ht="15" customHeight="1">
      <c r="A5" s="61"/>
      <c r="B5" s="62"/>
      <c r="C5" s="63"/>
      <c r="D5" s="63"/>
      <c r="E5" s="63"/>
      <c r="F5" s="64"/>
      <c r="G5" s="64"/>
      <c r="H5" s="60"/>
    </row>
    <row r="6" spans="1:8" s="70" customFormat="1" ht="76.5" customHeight="1">
      <c r="A6" s="6" t="s">
        <v>88</v>
      </c>
      <c r="B6" s="66"/>
      <c r="C6" s="67"/>
      <c r="D6" s="67"/>
      <c r="E6" s="67"/>
      <c r="F6" s="68"/>
      <c r="G6" s="68"/>
      <c r="H6" s="69"/>
    </row>
    <row r="7" spans="1:8" s="70" customFormat="1" ht="2.25" customHeight="1">
      <c r="A7" s="65"/>
      <c r="B7" s="66"/>
      <c r="C7" s="67"/>
      <c r="D7" s="67"/>
      <c r="E7" s="67"/>
      <c r="F7" s="68"/>
      <c r="G7" s="68"/>
      <c r="H7" s="69"/>
    </row>
    <row r="8" spans="1:8" s="70" customFormat="1" ht="16.5" customHeight="1" thickBot="1">
      <c r="A8" s="65"/>
      <c r="B8" s="66"/>
      <c r="C8" s="67"/>
      <c r="D8" s="67"/>
      <c r="E8" s="67"/>
      <c r="F8" s="68"/>
      <c r="G8" s="68" t="s">
        <v>10</v>
      </c>
      <c r="H8" s="69"/>
    </row>
    <row r="9" spans="1:7" s="74" customFormat="1" ht="28.5" customHeight="1">
      <c r="A9" s="71" t="s">
        <v>0</v>
      </c>
      <c r="B9" s="72" t="s">
        <v>1</v>
      </c>
      <c r="C9" s="117" t="s">
        <v>2</v>
      </c>
      <c r="D9" s="239" t="s">
        <v>15</v>
      </c>
      <c r="E9" s="240"/>
      <c r="F9" s="239" t="s">
        <v>3</v>
      </c>
      <c r="G9" s="276"/>
    </row>
    <row r="10" spans="1:7" s="77" customFormat="1" ht="13.5" customHeight="1">
      <c r="A10" s="75" t="s">
        <v>4</v>
      </c>
      <c r="B10" s="76"/>
      <c r="C10" s="118" t="s">
        <v>5</v>
      </c>
      <c r="D10" s="114" t="s">
        <v>9</v>
      </c>
      <c r="E10" s="173" t="s">
        <v>6</v>
      </c>
      <c r="F10" s="114" t="s">
        <v>9</v>
      </c>
      <c r="G10" s="110" t="s">
        <v>6</v>
      </c>
    </row>
    <row r="11" spans="1:7" s="80" customFormat="1" ht="12.75" customHeight="1" thickBot="1">
      <c r="A11" s="78">
        <v>1</v>
      </c>
      <c r="B11" s="79">
        <v>2</v>
      </c>
      <c r="C11" s="79">
        <v>3</v>
      </c>
      <c r="D11" s="115">
        <v>4</v>
      </c>
      <c r="E11" s="174">
        <v>5</v>
      </c>
      <c r="F11" s="115">
        <v>6</v>
      </c>
      <c r="G11" s="111">
        <v>7</v>
      </c>
    </row>
    <row r="12" spans="1:7" s="81" customFormat="1" ht="35.25" customHeight="1" thickBot="1" thickTop="1">
      <c r="A12" s="36">
        <v>852</v>
      </c>
      <c r="B12" s="37" t="s">
        <v>23</v>
      </c>
      <c r="C12" s="58" t="s">
        <v>33</v>
      </c>
      <c r="D12" s="51">
        <f>D13+D22+D32+D36+D39</f>
        <v>30145</v>
      </c>
      <c r="E12" s="55">
        <f>E22+E32+E36+E39+E13</f>
        <v>2379554</v>
      </c>
      <c r="F12" s="51">
        <f>F13+F22+F32+F36+F39</f>
        <v>45138</v>
      </c>
      <c r="G12" s="39">
        <f>G22+G32+G36+G39+G13</f>
        <v>2394547</v>
      </c>
    </row>
    <row r="13" spans="1:7" s="81" customFormat="1" ht="22.5" customHeight="1" thickTop="1">
      <c r="A13" s="277">
        <v>85203</v>
      </c>
      <c r="B13" s="278" t="s">
        <v>165</v>
      </c>
      <c r="C13" s="105"/>
      <c r="D13" s="139"/>
      <c r="E13" s="185">
        <f>SUM(E14:E21)</f>
        <v>12363</v>
      </c>
      <c r="F13" s="139">
        <f>SUM(F14:F21)</f>
        <v>9340</v>
      </c>
      <c r="G13" s="161">
        <f>SUM(G14:G21)</f>
        <v>21703</v>
      </c>
    </row>
    <row r="14" spans="1:7" s="70" customFormat="1" ht="60">
      <c r="A14" s="156">
        <v>2010</v>
      </c>
      <c r="B14" s="137" t="s">
        <v>59</v>
      </c>
      <c r="C14" s="281"/>
      <c r="D14" s="135"/>
      <c r="E14" s="186">
        <v>12363</v>
      </c>
      <c r="F14" s="135"/>
      <c r="G14" s="136"/>
    </row>
    <row r="15" spans="1:7" s="70" customFormat="1" ht="19.5" customHeight="1">
      <c r="A15" s="205">
        <v>4010</v>
      </c>
      <c r="B15" s="49" t="s">
        <v>24</v>
      </c>
      <c r="C15" s="162"/>
      <c r="D15" s="53"/>
      <c r="E15" s="148"/>
      <c r="F15" s="53"/>
      <c r="G15" s="29">
        <v>9500</v>
      </c>
    </row>
    <row r="16" spans="1:7" s="70" customFormat="1" ht="19.5" customHeight="1">
      <c r="A16" s="205">
        <v>4110</v>
      </c>
      <c r="B16" s="49" t="s">
        <v>20</v>
      </c>
      <c r="C16" s="162"/>
      <c r="D16" s="53"/>
      <c r="E16" s="148"/>
      <c r="F16" s="53"/>
      <c r="G16" s="29">
        <v>1690</v>
      </c>
    </row>
    <row r="17" spans="1:7" s="70" customFormat="1" ht="19.5" customHeight="1">
      <c r="A17" s="205">
        <v>4120</v>
      </c>
      <c r="B17" s="49" t="s">
        <v>21</v>
      </c>
      <c r="C17" s="162"/>
      <c r="D17" s="53"/>
      <c r="E17" s="148"/>
      <c r="F17" s="53"/>
      <c r="G17" s="29">
        <v>150</v>
      </c>
    </row>
    <row r="18" spans="1:7" s="70" customFormat="1" ht="19.5" customHeight="1">
      <c r="A18" s="47">
        <v>4210</v>
      </c>
      <c r="B18" s="49" t="s">
        <v>19</v>
      </c>
      <c r="C18" s="162"/>
      <c r="D18" s="53"/>
      <c r="E18" s="148"/>
      <c r="F18" s="53"/>
      <c r="G18" s="29">
        <v>6463</v>
      </c>
    </row>
    <row r="19" spans="1:7" s="70" customFormat="1" ht="19.5" customHeight="1">
      <c r="A19" s="47">
        <v>4260</v>
      </c>
      <c r="B19" s="49" t="s">
        <v>25</v>
      </c>
      <c r="C19" s="162"/>
      <c r="D19" s="53"/>
      <c r="E19" s="148"/>
      <c r="F19" s="53">
        <v>9000</v>
      </c>
      <c r="G19" s="29"/>
    </row>
    <row r="20" spans="1:7" s="70" customFormat="1" ht="19.5" customHeight="1">
      <c r="A20" s="47">
        <v>4300</v>
      </c>
      <c r="B20" s="49" t="s">
        <v>11</v>
      </c>
      <c r="C20" s="162"/>
      <c r="D20" s="53"/>
      <c r="E20" s="148"/>
      <c r="F20" s="53"/>
      <c r="G20" s="29">
        <v>3900</v>
      </c>
    </row>
    <row r="21" spans="1:7" s="70" customFormat="1" ht="19.5" customHeight="1">
      <c r="A21" s="150">
        <v>4430</v>
      </c>
      <c r="B21" s="227" t="s">
        <v>61</v>
      </c>
      <c r="C21" s="162"/>
      <c r="D21" s="53"/>
      <c r="E21" s="148"/>
      <c r="F21" s="53">
        <v>340</v>
      </c>
      <c r="G21" s="29"/>
    </row>
    <row r="22" spans="1:7" s="81" customFormat="1" ht="49.5" customHeight="1">
      <c r="A22" s="280">
        <v>85212</v>
      </c>
      <c r="B22" s="220" t="s">
        <v>89</v>
      </c>
      <c r="C22" s="26"/>
      <c r="D22" s="182"/>
      <c r="E22" s="147">
        <f>E23</f>
        <v>2367191</v>
      </c>
      <c r="F22" s="52">
        <f>SUM(F23:F31)</f>
        <v>5653</v>
      </c>
      <c r="G22" s="33">
        <f>SUM(G23:G31)</f>
        <v>2372844</v>
      </c>
    </row>
    <row r="23" spans="1:7" s="70" customFormat="1" ht="60">
      <c r="A23" s="156">
        <v>2010</v>
      </c>
      <c r="B23" s="137" t="s">
        <v>59</v>
      </c>
      <c r="C23" s="18"/>
      <c r="D23" s="53"/>
      <c r="E23" s="148">
        <f>866152+1501039</f>
        <v>2367191</v>
      </c>
      <c r="F23" s="53"/>
      <c r="G23" s="29"/>
    </row>
    <row r="24" spans="1:7" s="70" customFormat="1" ht="39" hidden="1">
      <c r="A24" s="47">
        <v>3110</v>
      </c>
      <c r="B24" s="49" t="s">
        <v>90</v>
      </c>
      <c r="C24" s="18"/>
      <c r="D24" s="53"/>
      <c r="E24" s="148"/>
      <c r="F24" s="53"/>
      <c r="G24" s="29"/>
    </row>
    <row r="25" spans="1:7" s="70" customFormat="1" ht="19.5" customHeight="1">
      <c r="A25" s="47">
        <v>3110</v>
      </c>
      <c r="B25" s="49" t="s">
        <v>48</v>
      </c>
      <c r="C25" s="18"/>
      <c r="D25" s="53"/>
      <c r="E25" s="148"/>
      <c r="F25" s="53"/>
      <c r="G25" s="29">
        <v>2288004</v>
      </c>
    </row>
    <row r="26" spans="1:7" s="70" customFormat="1" ht="19.5" customHeight="1">
      <c r="A26" s="205">
        <v>4010</v>
      </c>
      <c r="B26" s="49" t="s">
        <v>24</v>
      </c>
      <c r="C26" s="18"/>
      <c r="D26" s="53"/>
      <c r="E26" s="148"/>
      <c r="F26" s="53"/>
      <c r="G26" s="29">
        <v>46205</v>
      </c>
    </row>
    <row r="27" spans="1:7" s="70" customFormat="1" ht="19.5" customHeight="1">
      <c r="A27" s="205">
        <v>4110</v>
      </c>
      <c r="B27" s="49" t="s">
        <v>20</v>
      </c>
      <c r="C27" s="18"/>
      <c r="D27" s="53"/>
      <c r="E27" s="148"/>
      <c r="F27" s="53"/>
      <c r="G27" s="29">
        <f>9292+14000</f>
        <v>23292</v>
      </c>
    </row>
    <row r="28" spans="1:7" s="70" customFormat="1" ht="19.5" customHeight="1">
      <c r="A28" s="205">
        <v>4120</v>
      </c>
      <c r="B28" s="49" t="s">
        <v>21</v>
      </c>
      <c r="C28" s="18"/>
      <c r="D28" s="53"/>
      <c r="E28" s="148"/>
      <c r="F28" s="53"/>
      <c r="G28" s="29">
        <v>1113</v>
      </c>
    </row>
    <row r="29" spans="1:7" s="70" customFormat="1" ht="19.5" customHeight="1">
      <c r="A29" s="47">
        <v>4260</v>
      </c>
      <c r="B29" s="49" t="s">
        <v>25</v>
      </c>
      <c r="C29" s="18"/>
      <c r="D29" s="53"/>
      <c r="E29" s="148"/>
      <c r="F29" s="53">
        <v>5653</v>
      </c>
      <c r="G29" s="29"/>
    </row>
    <row r="30" spans="1:7" s="70" customFormat="1" ht="19.5" customHeight="1">
      <c r="A30" s="47">
        <v>4300</v>
      </c>
      <c r="B30" s="49" t="s">
        <v>11</v>
      </c>
      <c r="C30" s="18"/>
      <c r="D30" s="53"/>
      <c r="E30" s="148"/>
      <c r="F30" s="53"/>
      <c r="G30" s="29">
        <v>13013</v>
      </c>
    </row>
    <row r="31" spans="1:7" s="70" customFormat="1" ht="19.5" customHeight="1">
      <c r="A31" s="150">
        <v>4440</v>
      </c>
      <c r="B31" s="227" t="s">
        <v>139</v>
      </c>
      <c r="C31" s="151"/>
      <c r="D31" s="152"/>
      <c r="E31" s="228"/>
      <c r="F31" s="152"/>
      <c r="G31" s="153">
        <v>1217</v>
      </c>
    </row>
    <row r="32" spans="1:7" s="23" customFormat="1" ht="71.25">
      <c r="A32" s="24">
        <v>85213</v>
      </c>
      <c r="B32" s="25" t="s">
        <v>146</v>
      </c>
      <c r="C32" s="26"/>
      <c r="D32" s="169">
        <f>SUM(D33:D34)</f>
        <v>10000</v>
      </c>
      <c r="E32" s="147"/>
      <c r="F32" s="52">
        <f>SUM(F33:F35)</f>
        <v>10000</v>
      </c>
      <c r="G32" s="33"/>
    </row>
    <row r="33" spans="1:7" s="81" customFormat="1" ht="60">
      <c r="A33" s="156">
        <v>2010</v>
      </c>
      <c r="B33" s="137" t="s">
        <v>59</v>
      </c>
      <c r="C33" s="105"/>
      <c r="D33" s="53">
        <v>10000</v>
      </c>
      <c r="E33" s="148"/>
      <c r="F33" s="53"/>
      <c r="G33" s="122"/>
    </row>
    <row r="34" spans="1:7" s="81" customFormat="1" ht="32.25" customHeight="1" hidden="1">
      <c r="A34" s="47"/>
      <c r="B34" s="49"/>
      <c r="C34" s="105"/>
      <c r="D34" s="179"/>
      <c r="E34" s="180"/>
      <c r="F34" s="53"/>
      <c r="G34" s="122"/>
    </row>
    <row r="35" spans="1:7" s="81" customFormat="1" ht="19.5" customHeight="1">
      <c r="A35" s="47">
        <v>4130</v>
      </c>
      <c r="B35" s="49" t="s">
        <v>60</v>
      </c>
      <c r="C35" s="105"/>
      <c r="D35" s="121"/>
      <c r="E35" s="175"/>
      <c r="F35" s="53">
        <v>10000</v>
      </c>
      <c r="G35" s="122"/>
    </row>
    <row r="36" spans="1:7" s="81" customFormat="1" ht="28.5">
      <c r="A36" s="24">
        <v>85214</v>
      </c>
      <c r="B36" s="25" t="s">
        <v>55</v>
      </c>
      <c r="C36" s="26"/>
      <c r="D36" s="52">
        <f>SUM(D37:D38)</f>
        <v>20000</v>
      </c>
      <c r="E36" s="147"/>
      <c r="F36" s="52">
        <f>SUM(F37:F38)</f>
        <v>20000</v>
      </c>
      <c r="G36" s="54"/>
    </row>
    <row r="37" spans="1:7" s="81" customFormat="1" ht="72.75" customHeight="1">
      <c r="A37" s="156">
        <v>2010</v>
      </c>
      <c r="B37" s="137" t="s">
        <v>59</v>
      </c>
      <c r="C37" s="105"/>
      <c r="D37" s="53">
        <v>20000</v>
      </c>
      <c r="E37" s="148"/>
      <c r="F37" s="53"/>
      <c r="G37" s="122"/>
    </row>
    <row r="38" spans="1:7" s="81" customFormat="1" ht="19.5" customHeight="1">
      <c r="A38" s="47">
        <v>3110</v>
      </c>
      <c r="B38" s="49" t="s">
        <v>48</v>
      </c>
      <c r="C38" s="105"/>
      <c r="D38" s="53"/>
      <c r="E38" s="148"/>
      <c r="F38" s="53">
        <v>20000</v>
      </c>
      <c r="G38" s="122"/>
    </row>
    <row r="39" spans="1:7" s="23" customFormat="1" ht="28.5">
      <c r="A39" s="24">
        <v>85216</v>
      </c>
      <c r="B39" s="25" t="s">
        <v>147</v>
      </c>
      <c r="C39" s="26"/>
      <c r="D39" s="52">
        <f>SUM(D40)</f>
        <v>145</v>
      </c>
      <c r="E39" s="181"/>
      <c r="F39" s="52">
        <f>SUM(F40:F49)</f>
        <v>145</v>
      </c>
      <c r="G39" s="33"/>
    </row>
    <row r="40" spans="1:7" s="81" customFormat="1" ht="73.5" customHeight="1">
      <c r="A40" s="57" t="s">
        <v>58</v>
      </c>
      <c r="B40" s="56" t="s">
        <v>59</v>
      </c>
      <c r="C40" s="105"/>
      <c r="D40" s="53">
        <v>145</v>
      </c>
      <c r="E40" s="148"/>
      <c r="F40" s="53"/>
      <c r="G40" s="122"/>
    </row>
    <row r="41" spans="1:7" s="81" customFormat="1" ht="19.5" customHeight="1" thickBot="1">
      <c r="A41" s="47">
        <v>3110</v>
      </c>
      <c r="B41" s="49" t="s">
        <v>48</v>
      </c>
      <c r="C41" s="105"/>
      <c r="D41" s="53"/>
      <c r="E41" s="148"/>
      <c r="F41" s="53">
        <v>145</v>
      </c>
      <c r="G41" s="122"/>
    </row>
    <row r="42" spans="1:7" s="81" customFormat="1" ht="14.25" customHeight="1" hidden="1">
      <c r="A42" s="57" t="s">
        <v>31</v>
      </c>
      <c r="B42" s="56" t="s">
        <v>24</v>
      </c>
      <c r="C42" s="105"/>
      <c r="D42" s="53"/>
      <c r="E42" s="148"/>
      <c r="F42" s="53"/>
      <c r="G42" s="122"/>
    </row>
    <row r="43" spans="1:7" s="81" customFormat="1" ht="15" customHeight="1" hidden="1">
      <c r="A43" s="47">
        <v>4110</v>
      </c>
      <c r="B43" s="49" t="s">
        <v>20</v>
      </c>
      <c r="C43" s="105"/>
      <c r="D43" s="121"/>
      <c r="E43" s="175"/>
      <c r="F43" s="53"/>
      <c r="G43" s="122"/>
    </row>
    <row r="44" spans="1:7" s="81" customFormat="1" ht="13.5" customHeight="1" hidden="1">
      <c r="A44" s="47">
        <v>4120</v>
      </c>
      <c r="B44" s="49" t="s">
        <v>21</v>
      </c>
      <c r="C44" s="105"/>
      <c r="D44" s="121"/>
      <c r="E44" s="175"/>
      <c r="F44" s="53"/>
      <c r="G44" s="122"/>
    </row>
    <row r="45" spans="1:7" s="82" customFormat="1" ht="14.25" customHeight="1" hidden="1">
      <c r="A45" s="97" t="s">
        <v>18</v>
      </c>
      <c r="B45" s="49" t="s">
        <v>19</v>
      </c>
      <c r="C45" s="119"/>
      <c r="D45" s="177"/>
      <c r="E45" s="178"/>
      <c r="F45" s="88"/>
      <c r="G45" s="35"/>
    </row>
    <row r="46" spans="1:7" s="82" customFormat="1" ht="15" customHeight="1" hidden="1">
      <c r="A46" s="47">
        <v>4260</v>
      </c>
      <c r="B46" s="49" t="s">
        <v>25</v>
      </c>
      <c r="C46" s="121"/>
      <c r="D46" s="121"/>
      <c r="E46" s="175"/>
      <c r="F46" s="53"/>
      <c r="G46" s="29"/>
    </row>
    <row r="47" spans="1:7" s="82" customFormat="1" ht="15" customHeight="1" hidden="1">
      <c r="A47" s="92">
        <v>4300</v>
      </c>
      <c r="B47" s="93" t="s">
        <v>11</v>
      </c>
      <c r="C47" s="176"/>
      <c r="D47" s="121"/>
      <c r="E47" s="175"/>
      <c r="F47" s="53"/>
      <c r="G47" s="29"/>
    </row>
    <row r="48" spans="1:7" s="82" customFormat="1" ht="15" customHeight="1" hidden="1">
      <c r="A48" s="47">
        <v>4410</v>
      </c>
      <c r="B48" s="49" t="s">
        <v>32</v>
      </c>
      <c r="C48" s="121"/>
      <c r="D48" s="121"/>
      <c r="E48" s="175"/>
      <c r="F48" s="53"/>
      <c r="G48" s="29"/>
    </row>
    <row r="49" spans="1:7" s="82" customFormat="1" ht="15" customHeight="1" hidden="1" thickBot="1">
      <c r="A49" s="159">
        <v>4430</v>
      </c>
      <c r="B49" s="160" t="s">
        <v>61</v>
      </c>
      <c r="C49" s="188"/>
      <c r="D49" s="188"/>
      <c r="E49" s="189"/>
      <c r="F49" s="152"/>
      <c r="G49" s="153"/>
    </row>
    <row r="50" spans="1:7" s="82" customFormat="1" ht="33.75" customHeight="1" hidden="1" thickBot="1">
      <c r="A50" s="163">
        <v>900</v>
      </c>
      <c r="B50" s="187" t="s">
        <v>41</v>
      </c>
      <c r="C50" s="120" t="s">
        <v>44</v>
      </c>
      <c r="D50" s="132"/>
      <c r="E50" s="184">
        <f>SUM(E51)</f>
        <v>0</v>
      </c>
      <c r="F50" s="138"/>
      <c r="G50" s="108"/>
    </row>
    <row r="51" spans="1:7" s="82" customFormat="1" ht="20.25" customHeight="1" hidden="1" thickTop="1">
      <c r="A51" s="133" t="s">
        <v>42</v>
      </c>
      <c r="B51" s="25" t="s">
        <v>43</v>
      </c>
      <c r="C51" s="121"/>
      <c r="D51" s="121"/>
      <c r="E51" s="185">
        <f>SUM(E52)</f>
        <v>0</v>
      </c>
      <c r="F51" s="139"/>
      <c r="G51" s="29"/>
    </row>
    <row r="52" spans="1:7" s="82" customFormat="1" ht="78.75" customHeight="1" hidden="1" thickBot="1">
      <c r="A52" s="57" t="s">
        <v>58</v>
      </c>
      <c r="B52" s="56" t="s">
        <v>59</v>
      </c>
      <c r="C52" s="134"/>
      <c r="D52" s="134"/>
      <c r="E52" s="186"/>
      <c r="F52" s="135"/>
      <c r="G52" s="136"/>
    </row>
    <row r="53" spans="1:7" s="85" customFormat="1" ht="21.75" customHeight="1" thickBot="1" thickTop="1">
      <c r="A53" s="83"/>
      <c r="B53" s="84" t="s">
        <v>8</v>
      </c>
      <c r="C53" s="84"/>
      <c r="D53" s="154">
        <f>D12+D50</f>
        <v>30145</v>
      </c>
      <c r="E53" s="155">
        <f>E12+E50</f>
        <v>2379554</v>
      </c>
      <c r="F53" s="116">
        <f>F12+F50</f>
        <v>45138</v>
      </c>
      <c r="G53" s="112">
        <f>G12+G50</f>
        <v>2394547</v>
      </c>
    </row>
    <row r="54" spans="1:7" s="128" customFormat="1" ht="21" customHeight="1" thickBot="1" thickTop="1">
      <c r="A54" s="123"/>
      <c r="B54" s="45" t="s">
        <v>17</v>
      </c>
      <c r="C54" s="124"/>
      <c r="D54" s="126">
        <f>E53-D53</f>
        <v>2349409</v>
      </c>
      <c r="E54" s="183"/>
      <c r="F54" s="131">
        <f>G53-F53</f>
        <v>2349409</v>
      </c>
      <c r="G54" s="127"/>
    </row>
    <row r="55" s="86" customFormat="1" ht="13.5" thickTop="1"/>
    <row r="56" s="86" customFormat="1" ht="12.75"/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</sheetData>
  <printOptions horizontalCentered="1"/>
  <pageMargins left="0" right="0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7" width="12.00390625" style="1" customWidth="1"/>
    <col min="8" max="16384" width="10.00390625" style="1" customWidth="1"/>
  </cols>
  <sheetData>
    <row r="1" spans="3:6" ht="15.75">
      <c r="C1" s="9"/>
      <c r="D1" s="9"/>
      <c r="E1" s="9"/>
      <c r="F1" s="9" t="s">
        <v>14</v>
      </c>
    </row>
    <row r="2" spans="1:6" ht="14.25" customHeight="1">
      <c r="A2" s="3"/>
      <c r="B2" s="4"/>
      <c r="C2" s="17"/>
      <c r="D2" s="17"/>
      <c r="E2" s="17"/>
      <c r="F2" s="17" t="s">
        <v>179</v>
      </c>
    </row>
    <row r="3" spans="1:6" ht="13.5" customHeight="1">
      <c r="A3" s="3"/>
      <c r="B3" s="4"/>
      <c r="C3" s="17"/>
      <c r="D3" s="17"/>
      <c r="E3" s="17"/>
      <c r="F3" s="17" t="s">
        <v>13</v>
      </c>
    </row>
    <row r="4" spans="1:6" ht="15" customHeight="1">
      <c r="A4" s="3"/>
      <c r="B4" s="4"/>
      <c r="C4" s="17"/>
      <c r="D4" s="17"/>
      <c r="E4" s="17"/>
      <c r="F4" s="17" t="s">
        <v>62</v>
      </c>
    </row>
    <row r="5" spans="1:6" ht="14.25" customHeight="1">
      <c r="A5" s="3"/>
      <c r="B5" s="4"/>
      <c r="C5" s="17"/>
      <c r="D5" s="17"/>
      <c r="E5" s="17"/>
      <c r="F5" s="5"/>
    </row>
    <row r="6" spans="1:7" s="10" customFormat="1" ht="60.75" customHeight="1">
      <c r="A6" s="6" t="s">
        <v>177</v>
      </c>
      <c r="B6" s="7"/>
      <c r="C6" s="8"/>
      <c r="D6" s="8"/>
      <c r="E6" s="8"/>
      <c r="F6" s="8"/>
      <c r="G6" s="8"/>
    </row>
    <row r="7" spans="1:7" s="10" customFormat="1" ht="22.5" customHeight="1" thickBot="1">
      <c r="A7" s="6"/>
      <c r="B7" s="7"/>
      <c r="C7" s="8"/>
      <c r="D7" s="8"/>
      <c r="E7" s="8"/>
      <c r="F7" s="8"/>
      <c r="G7" s="89" t="s">
        <v>10</v>
      </c>
    </row>
    <row r="8" spans="1:7" s="11" customFormat="1" ht="26.25" customHeight="1">
      <c r="A8" s="19" t="s">
        <v>0</v>
      </c>
      <c r="B8" s="22" t="s">
        <v>1</v>
      </c>
      <c r="C8" s="15" t="s">
        <v>2</v>
      </c>
      <c r="D8" s="192" t="s">
        <v>15</v>
      </c>
      <c r="E8" s="193"/>
      <c r="F8" s="42" t="s">
        <v>3</v>
      </c>
      <c r="G8" s="31"/>
    </row>
    <row r="9" spans="1:7" s="11" customFormat="1" ht="17.25" customHeight="1">
      <c r="A9" s="20" t="s">
        <v>4</v>
      </c>
      <c r="B9" s="12"/>
      <c r="C9" s="13" t="s">
        <v>5</v>
      </c>
      <c r="D9" s="50" t="s">
        <v>9</v>
      </c>
      <c r="E9" s="237" t="s">
        <v>6</v>
      </c>
      <c r="F9" s="50" t="s">
        <v>9</v>
      </c>
      <c r="G9" s="27" t="s">
        <v>6</v>
      </c>
    </row>
    <row r="10" spans="1:7" s="16" customFormat="1" ht="12" customHeight="1" thickBot="1">
      <c r="A10" s="207">
        <v>1</v>
      </c>
      <c r="B10" s="208">
        <v>2</v>
      </c>
      <c r="C10" s="208">
        <v>3</v>
      </c>
      <c r="D10" s="208">
        <v>4</v>
      </c>
      <c r="E10" s="190">
        <v>5</v>
      </c>
      <c r="F10" s="87">
        <v>6</v>
      </c>
      <c r="G10" s="28">
        <v>7</v>
      </c>
    </row>
    <row r="11" spans="1:7" s="23" customFormat="1" ht="35.25" customHeight="1" thickBot="1" thickTop="1">
      <c r="A11" s="209">
        <v>754</v>
      </c>
      <c r="B11" s="37" t="s">
        <v>71</v>
      </c>
      <c r="C11" s="210" t="s">
        <v>69</v>
      </c>
      <c r="D11" s="51"/>
      <c r="E11" s="149"/>
      <c r="F11" s="51"/>
      <c r="G11" s="32">
        <f>G12</f>
        <v>757</v>
      </c>
    </row>
    <row r="12" spans="1:7" s="23" customFormat="1" ht="22.5" customHeight="1" thickTop="1">
      <c r="A12" s="211">
        <v>75405</v>
      </c>
      <c r="B12" s="195" t="s">
        <v>72</v>
      </c>
      <c r="C12" s="212"/>
      <c r="D12" s="106"/>
      <c r="E12" s="203"/>
      <c r="F12" s="106"/>
      <c r="G12" s="107">
        <f>G13</f>
        <v>757</v>
      </c>
    </row>
    <row r="13" spans="1:7" s="2" customFormat="1" ht="19.5" customHeight="1" thickBot="1">
      <c r="A13" s="205">
        <v>4250</v>
      </c>
      <c r="B13" s="49" t="s">
        <v>70</v>
      </c>
      <c r="C13" s="206"/>
      <c r="D13" s="53"/>
      <c r="E13" s="148"/>
      <c r="F13" s="53"/>
      <c r="G13" s="29">
        <v>757</v>
      </c>
    </row>
    <row r="14" spans="1:7" s="2" customFormat="1" ht="19.5" customHeight="1" hidden="1">
      <c r="A14" s="205"/>
      <c r="B14" s="216"/>
      <c r="C14" s="206"/>
      <c r="D14" s="53"/>
      <c r="E14" s="148"/>
      <c r="F14" s="53"/>
      <c r="G14" s="29"/>
    </row>
    <row r="15" spans="1:7" s="2" customFormat="1" ht="19.5" customHeight="1" hidden="1" thickBot="1">
      <c r="A15" s="205"/>
      <c r="B15" s="216"/>
      <c r="C15" s="206"/>
      <c r="D15" s="53"/>
      <c r="E15" s="148"/>
      <c r="F15" s="53"/>
      <c r="G15" s="29"/>
    </row>
    <row r="16" spans="1:7" s="23" customFormat="1" ht="21.75" customHeight="1" thickBot="1" thickTop="1">
      <c r="A16" s="209">
        <v>801</v>
      </c>
      <c r="B16" s="213" t="s">
        <v>68</v>
      </c>
      <c r="C16" s="210" t="s">
        <v>174</v>
      </c>
      <c r="D16" s="51"/>
      <c r="E16" s="149">
        <f>E81</f>
        <v>7950</v>
      </c>
      <c r="F16" s="51">
        <f>F17+F25+F29+F37+F49+F52+F64+F66+F71+F76+F78+F81</f>
        <v>438404</v>
      </c>
      <c r="G16" s="32">
        <f>G81+G17+G25+G29+G37+G49+G52+G64+G66+G71+G76+G78</f>
        <v>361546</v>
      </c>
    </row>
    <row r="17" spans="1:7" s="23" customFormat="1" ht="25.5" customHeight="1" thickTop="1">
      <c r="A17" s="211">
        <v>80102</v>
      </c>
      <c r="B17" s="214" t="s">
        <v>99</v>
      </c>
      <c r="C17" s="212"/>
      <c r="D17" s="106"/>
      <c r="E17" s="203"/>
      <c r="F17" s="106">
        <f>SUM(F18:F24)</f>
        <v>3500</v>
      </c>
      <c r="G17" s="107">
        <f>SUM(G18:G24)</f>
        <v>93660</v>
      </c>
    </row>
    <row r="18" spans="1:7" s="2" customFormat="1" ht="30">
      <c r="A18" s="92">
        <v>3020</v>
      </c>
      <c r="B18" s="93" t="s">
        <v>30</v>
      </c>
      <c r="C18" s="206"/>
      <c r="D18" s="53"/>
      <c r="E18" s="148"/>
      <c r="F18" s="53">
        <v>1500</v>
      </c>
      <c r="G18" s="29"/>
    </row>
    <row r="19" spans="1:7" s="2" customFormat="1" ht="19.5" customHeight="1">
      <c r="A19" s="205">
        <v>4010</v>
      </c>
      <c r="B19" s="49" t="s">
        <v>24</v>
      </c>
      <c r="C19" s="206"/>
      <c r="D19" s="53"/>
      <c r="E19" s="148"/>
      <c r="F19" s="53"/>
      <c r="G19" s="29">
        <v>53700</v>
      </c>
    </row>
    <row r="20" spans="1:7" s="2" customFormat="1" ht="19.5" customHeight="1">
      <c r="A20" s="205">
        <v>4110</v>
      </c>
      <c r="B20" s="49" t="s">
        <v>20</v>
      </c>
      <c r="C20" s="206"/>
      <c r="D20" s="53"/>
      <c r="E20" s="148"/>
      <c r="F20" s="53"/>
      <c r="G20" s="29">
        <v>11020</v>
      </c>
    </row>
    <row r="21" spans="1:7" s="2" customFormat="1" ht="19.5" customHeight="1">
      <c r="A21" s="205">
        <v>4120</v>
      </c>
      <c r="B21" s="49" t="s">
        <v>21</v>
      </c>
      <c r="C21" s="206"/>
      <c r="D21" s="53"/>
      <c r="E21" s="148"/>
      <c r="F21" s="53"/>
      <c r="G21" s="29">
        <v>1540</v>
      </c>
    </row>
    <row r="22" spans="1:7" s="2" customFormat="1" ht="29.25" customHeight="1">
      <c r="A22" s="205">
        <v>4240</v>
      </c>
      <c r="B22" s="49" t="s">
        <v>101</v>
      </c>
      <c r="C22" s="206"/>
      <c r="D22" s="53"/>
      <c r="E22" s="148"/>
      <c r="F22" s="53"/>
      <c r="G22" s="29">
        <v>1400</v>
      </c>
    </row>
    <row r="23" spans="1:7" s="2" customFormat="1" ht="19.5" customHeight="1">
      <c r="A23" s="205">
        <v>4260</v>
      </c>
      <c r="B23" s="49" t="s">
        <v>25</v>
      </c>
      <c r="C23" s="206"/>
      <c r="D23" s="53"/>
      <c r="E23" s="148"/>
      <c r="F23" s="53">
        <v>2000</v>
      </c>
      <c r="G23" s="29"/>
    </row>
    <row r="24" spans="1:7" s="2" customFormat="1" ht="19.5" customHeight="1">
      <c r="A24" s="247">
        <v>4270</v>
      </c>
      <c r="B24" s="227" t="s">
        <v>22</v>
      </c>
      <c r="C24" s="248"/>
      <c r="D24" s="152"/>
      <c r="E24" s="228"/>
      <c r="F24" s="152"/>
      <c r="G24" s="153">
        <v>26000</v>
      </c>
    </row>
    <row r="25" spans="1:7" s="23" customFormat="1" ht="25.5" customHeight="1">
      <c r="A25" s="244">
        <v>80105</v>
      </c>
      <c r="B25" s="220" t="s">
        <v>100</v>
      </c>
      <c r="C25" s="245"/>
      <c r="D25" s="201"/>
      <c r="E25" s="202"/>
      <c r="F25" s="201">
        <f>SUM(F26:F28)</f>
        <v>10300</v>
      </c>
      <c r="G25" s="223"/>
    </row>
    <row r="26" spans="1:7" s="23" customFormat="1" ht="19.5" customHeight="1">
      <c r="A26" s="205">
        <v>4010</v>
      </c>
      <c r="B26" s="49" t="s">
        <v>24</v>
      </c>
      <c r="C26" s="206"/>
      <c r="D26" s="104"/>
      <c r="E26" s="249"/>
      <c r="F26" s="104">
        <v>8500</v>
      </c>
      <c r="G26" s="122"/>
    </row>
    <row r="27" spans="1:7" s="23" customFormat="1" ht="19.5" customHeight="1">
      <c r="A27" s="205">
        <v>4110</v>
      </c>
      <c r="B27" s="49" t="s">
        <v>20</v>
      </c>
      <c r="C27" s="206"/>
      <c r="D27" s="104"/>
      <c r="E27" s="249"/>
      <c r="F27" s="104">
        <v>1500</v>
      </c>
      <c r="G27" s="122"/>
    </row>
    <row r="28" spans="1:7" s="23" customFormat="1" ht="19.5" customHeight="1">
      <c r="A28" s="247">
        <v>4120</v>
      </c>
      <c r="B28" s="227" t="s">
        <v>21</v>
      </c>
      <c r="C28" s="248"/>
      <c r="D28" s="250"/>
      <c r="E28" s="251"/>
      <c r="F28" s="250">
        <v>300</v>
      </c>
      <c r="G28" s="252"/>
    </row>
    <row r="29" spans="1:7" s="23" customFormat="1" ht="25.5" customHeight="1">
      <c r="A29" s="253">
        <v>80111</v>
      </c>
      <c r="B29" s="25" t="s">
        <v>102</v>
      </c>
      <c r="C29" s="254"/>
      <c r="D29" s="52"/>
      <c r="E29" s="147"/>
      <c r="F29" s="52">
        <f>SUM(F30:F36)</f>
        <v>57120</v>
      </c>
      <c r="G29" s="33">
        <f>SUM(G30:G36)</f>
        <v>7975</v>
      </c>
    </row>
    <row r="30" spans="1:7" s="23" customFormat="1" ht="30">
      <c r="A30" s="92">
        <v>3020</v>
      </c>
      <c r="B30" s="93" t="s">
        <v>30</v>
      </c>
      <c r="C30" s="246"/>
      <c r="D30" s="104"/>
      <c r="E30" s="249"/>
      <c r="F30" s="104">
        <v>2000</v>
      </c>
      <c r="G30" s="122"/>
    </row>
    <row r="31" spans="1:7" s="23" customFormat="1" ht="19.5" customHeight="1">
      <c r="A31" s="205">
        <v>4010</v>
      </c>
      <c r="B31" s="49" t="s">
        <v>24</v>
      </c>
      <c r="C31" s="246"/>
      <c r="D31" s="104"/>
      <c r="E31" s="249"/>
      <c r="F31" s="104">
        <v>42760</v>
      </c>
      <c r="G31" s="122"/>
    </row>
    <row r="32" spans="1:7" s="23" customFormat="1" ht="19.5" customHeight="1">
      <c r="A32" s="205">
        <v>4110</v>
      </c>
      <c r="B32" s="49" t="s">
        <v>20</v>
      </c>
      <c r="C32" s="246"/>
      <c r="D32" s="104"/>
      <c r="E32" s="249"/>
      <c r="F32" s="104">
        <v>10740</v>
      </c>
      <c r="G32" s="122"/>
    </row>
    <row r="33" spans="1:7" s="23" customFormat="1" ht="19.5" customHeight="1">
      <c r="A33" s="205">
        <v>4120</v>
      </c>
      <c r="B33" s="49" t="s">
        <v>21</v>
      </c>
      <c r="C33" s="246"/>
      <c r="D33" s="104"/>
      <c r="E33" s="249"/>
      <c r="F33" s="104">
        <v>1620</v>
      </c>
      <c r="G33" s="122"/>
    </row>
    <row r="34" spans="1:7" s="2" customFormat="1" ht="19.5" customHeight="1">
      <c r="A34" s="92">
        <v>4210</v>
      </c>
      <c r="B34" s="94" t="s">
        <v>19</v>
      </c>
      <c r="C34" s="206"/>
      <c r="D34" s="104"/>
      <c r="E34" s="249"/>
      <c r="F34" s="104"/>
      <c r="G34" s="122">
        <v>3100</v>
      </c>
    </row>
    <row r="35" spans="1:7" s="23" customFormat="1" ht="30">
      <c r="A35" s="205">
        <v>4240</v>
      </c>
      <c r="B35" s="49" t="s">
        <v>101</v>
      </c>
      <c r="C35" s="246"/>
      <c r="D35" s="104"/>
      <c r="E35" s="249"/>
      <c r="F35" s="104"/>
      <c r="G35" s="122">
        <v>3900</v>
      </c>
    </row>
    <row r="36" spans="1:7" s="23" customFormat="1" ht="19.5" customHeight="1">
      <c r="A36" s="159">
        <v>4300</v>
      </c>
      <c r="B36" s="160" t="s">
        <v>11</v>
      </c>
      <c r="C36" s="245"/>
      <c r="D36" s="250"/>
      <c r="E36" s="251"/>
      <c r="F36" s="250"/>
      <c r="G36" s="252">
        <v>975</v>
      </c>
    </row>
    <row r="37" spans="1:7" s="23" customFormat="1" ht="25.5" customHeight="1">
      <c r="A37" s="253">
        <v>80120</v>
      </c>
      <c r="B37" s="25" t="s">
        <v>103</v>
      </c>
      <c r="C37" s="254"/>
      <c r="D37" s="255"/>
      <c r="E37" s="256"/>
      <c r="F37" s="255">
        <f>SUM(F38:F48)</f>
        <v>88018</v>
      </c>
      <c r="G37" s="54">
        <f>SUM(G38:G48)</f>
        <v>67661</v>
      </c>
    </row>
    <row r="38" spans="1:7" s="2" customFormat="1" ht="30">
      <c r="A38" s="205">
        <v>2540</v>
      </c>
      <c r="B38" s="49" t="s">
        <v>123</v>
      </c>
      <c r="C38" s="206"/>
      <c r="D38" s="104"/>
      <c r="E38" s="249"/>
      <c r="F38" s="104">
        <v>68518</v>
      </c>
      <c r="G38" s="122"/>
    </row>
    <row r="39" spans="1:7" s="2" customFormat="1" ht="19.5" customHeight="1">
      <c r="A39" s="205">
        <v>4010</v>
      </c>
      <c r="B39" s="49" t="s">
        <v>24</v>
      </c>
      <c r="C39" s="206"/>
      <c r="D39" s="104"/>
      <c r="E39" s="249"/>
      <c r="F39" s="104">
        <v>5500</v>
      </c>
      <c r="G39" s="122"/>
    </row>
    <row r="40" spans="1:7" s="2" customFormat="1" ht="19.5" customHeight="1">
      <c r="A40" s="205">
        <v>4110</v>
      </c>
      <c r="B40" s="49" t="s">
        <v>20</v>
      </c>
      <c r="C40" s="206"/>
      <c r="D40" s="104"/>
      <c r="E40" s="249"/>
      <c r="F40" s="104">
        <v>2000</v>
      </c>
      <c r="G40" s="122"/>
    </row>
    <row r="41" spans="1:7" s="2" customFormat="1" ht="19.5" customHeight="1">
      <c r="A41" s="92">
        <v>4210</v>
      </c>
      <c r="B41" s="94" t="s">
        <v>19</v>
      </c>
      <c r="C41" s="206"/>
      <c r="D41" s="104"/>
      <c r="E41" s="249"/>
      <c r="F41" s="104"/>
      <c r="G41" s="122">
        <v>9400</v>
      </c>
    </row>
    <row r="42" spans="1:7" s="2" customFormat="1" ht="30">
      <c r="A42" s="205">
        <v>4240</v>
      </c>
      <c r="B42" s="49" t="s">
        <v>101</v>
      </c>
      <c r="C42" s="206"/>
      <c r="D42" s="104"/>
      <c r="E42" s="249"/>
      <c r="F42" s="104"/>
      <c r="G42" s="122">
        <v>5355</v>
      </c>
    </row>
    <row r="43" spans="1:7" s="2" customFormat="1" ht="19.5" customHeight="1">
      <c r="A43" s="205">
        <v>4260</v>
      </c>
      <c r="B43" s="49" t="s">
        <v>25</v>
      </c>
      <c r="C43" s="206"/>
      <c r="D43" s="104"/>
      <c r="E43" s="249"/>
      <c r="F43" s="104">
        <v>10000</v>
      </c>
      <c r="G43" s="122"/>
    </row>
    <row r="44" spans="1:7" s="2" customFormat="1" ht="19.5" customHeight="1">
      <c r="A44" s="205">
        <v>4270</v>
      </c>
      <c r="B44" s="49" t="s">
        <v>22</v>
      </c>
      <c r="C44" s="206"/>
      <c r="D44" s="104"/>
      <c r="E44" s="249"/>
      <c r="F44" s="104"/>
      <c r="G44" s="122">
        <v>29706</v>
      </c>
    </row>
    <row r="45" spans="1:7" s="2" customFormat="1" ht="19.5" customHeight="1">
      <c r="A45" s="205">
        <v>4280</v>
      </c>
      <c r="B45" s="93" t="s">
        <v>46</v>
      </c>
      <c r="C45" s="206"/>
      <c r="D45" s="104"/>
      <c r="E45" s="249"/>
      <c r="F45" s="104">
        <v>2000</v>
      </c>
      <c r="G45" s="122"/>
    </row>
    <row r="46" spans="1:7" s="2" customFormat="1" ht="19.5" customHeight="1">
      <c r="A46" s="92">
        <v>4300</v>
      </c>
      <c r="B46" s="93" t="s">
        <v>11</v>
      </c>
      <c r="C46" s="206"/>
      <c r="D46" s="104"/>
      <c r="E46" s="249"/>
      <c r="F46" s="104"/>
      <c r="G46" s="122">
        <v>9500</v>
      </c>
    </row>
    <row r="47" spans="1:7" s="2" customFormat="1" ht="19.5" customHeight="1">
      <c r="A47" s="205">
        <v>4410</v>
      </c>
      <c r="B47" s="49" t="s">
        <v>32</v>
      </c>
      <c r="C47" s="206"/>
      <c r="D47" s="104"/>
      <c r="E47" s="249"/>
      <c r="F47" s="104"/>
      <c r="G47" s="122">
        <v>2700</v>
      </c>
    </row>
    <row r="48" spans="1:7" s="2" customFormat="1" ht="30">
      <c r="A48" s="150">
        <v>6050</v>
      </c>
      <c r="B48" s="227" t="s">
        <v>78</v>
      </c>
      <c r="C48" s="248" t="s">
        <v>44</v>
      </c>
      <c r="D48" s="250"/>
      <c r="E48" s="251"/>
      <c r="F48" s="250"/>
      <c r="G48" s="252">
        <v>11000</v>
      </c>
    </row>
    <row r="49" spans="1:7" s="23" customFormat="1" ht="25.5" customHeight="1">
      <c r="A49" s="253">
        <v>80123</v>
      </c>
      <c r="B49" s="25" t="s">
        <v>104</v>
      </c>
      <c r="C49" s="254"/>
      <c r="D49" s="255"/>
      <c r="E49" s="256"/>
      <c r="F49" s="255">
        <f>SUM(F50:F51)</f>
        <v>6000</v>
      </c>
      <c r="G49" s="54"/>
    </row>
    <row r="50" spans="1:7" s="2" customFormat="1" ht="19.5" customHeight="1">
      <c r="A50" s="205">
        <v>4010</v>
      </c>
      <c r="B50" s="49" t="s">
        <v>24</v>
      </c>
      <c r="C50" s="206"/>
      <c r="D50" s="104"/>
      <c r="E50" s="249"/>
      <c r="F50" s="104">
        <v>5000</v>
      </c>
      <c r="G50" s="122"/>
    </row>
    <row r="51" spans="1:7" s="2" customFormat="1" ht="19.5" customHeight="1">
      <c r="A51" s="247">
        <v>4110</v>
      </c>
      <c r="B51" s="227" t="s">
        <v>20</v>
      </c>
      <c r="C51" s="248"/>
      <c r="D51" s="250"/>
      <c r="E51" s="251"/>
      <c r="F51" s="250">
        <v>1000</v>
      </c>
      <c r="G51" s="252"/>
    </row>
    <row r="52" spans="1:7" s="2" customFormat="1" ht="25.5" customHeight="1">
      <c r="A52" s="253">
        <v>80130</v>
      </c>
      <c r="B52" s="25" t="s">
        <v>105</v>
      </c>
      <c r="C52" s="254"/>
      <c r="D52" s="255"/>
      <c r="E52" s="256"/>
      <c r="F52" s="255">
        <f>SUM(F53:F63)</f>
        <v>118239</v>
      </c>
      <c r="G52" s="54">
        <f>SUM(G53:G63)</f>
        <v>178800</v>
      </c>
    </row>
    <row r="53" spans="1:7" s="2" customFormat="1" ht="30">
      <c r="A53" s="205">
        <v>2540</v>
      </c>
      <c r="B53" s="49" t="s">
        <v>123</v>
      </c>
      <c r="C53" s="206"/>
      <c r="D53" s="104"/>
      <c r="E53" s="249"/>
      <c r="F53" s="104">
        <f>71039+11000</f>
        <v>82039</v>
      </c>
      <c r="G53" s="122"/>
    </row>
    <row r="54" spans="1:7" s="2" customFormat="1" ht="30">
      <c r="A54" s="92">
        <v>3020</v>
      </c>
      <c r="B54" s="93" t="s">
        <v>30</v>
      </c>
      <c r="C54" s="206"/>
      <c r="D54" s="104"/>
      <c r="E54" s="249"/>
      <c r="F54" s="104">
        <v>2300</v>
      </c>
      <c r="G54" s="122"/>
    </row>
    <row r="55" spans="1:7" s="2" customFormat="1" ht="19.5" customHeight="1">
      <c r="A55" s="205">
        <v>4010</v>
      </c>
      <c r="B55" s="49" t="s">
        <v>24</v>
      </c>
      <c r="C55" s="206"/>
      <c r="D55" s="104"/>
      <c r="E55" s="249"/>
      <c r="F55" s="104"/>
      <c r="G55" s="122">
        <v>50000</v>
      </c>
    </row>
    <row r="56" spans="1:7" s="2" customFormat="1" ht="19.5" customHeight="1">
      <c r="A56" s="205">
        <v>4110</v>
      </c>
      <c r="B56" s="49" t="s">
        <v>20</v>
      </c>
      <c r="C56" s="206"/>
      <c r="D56" s="104"/>
      <c r="E56" s="249"/>
      <c r="F56" s="104"/>
      <c r="G56" s="122">
        <v>1000</v>
      </c>
    </row>
    <row r="57" spans="1:7" s="2" customFormat="1" ht="19.5" customHeight="1">
      <c r="A57" s="92">
        <v>4210</v>
      </c>
      <c r="B57" s="94" t="s">
        <v>19</v>
      </c>
      <c r="C57" s="206"/>
      <c r="D57" s="104"/>
      <c r="E57" s="249"/>
      <c r="F57" s="104"/>
      <c r="G57" s="122">
        <v>12300</v>
      </c>
    </row>
    <row r="58" spans="1:7" s="2" customFormat="1" ht="30">
      <c r="A58" s="205">
        <v>4240</v>
      </c>
      <c r="B58" s="49" t="s">
        <v>101</v>
      </c>
      <c r="C58" s="206"/>
      <c r="D58" s="104"/>
      <c r="E58" s="249"/>
      <c r="F58" s="104"/>
      <c r="G58" s="122">
        <v>13700</v>
      </c>
    </row>
    <row r="59" spans="1:7" s="2" customFormat="1" ht="19.5" customHeight="1">
      <c r="A59" s="205">
        <v>4260</v>
      </c>
      <c r="B59" s="49" t="s">
        <v>25</v>
      </c>
      <c r="C59" s="206"/>
      <c r="D59" s="104"/>
      <c r="E59" s="249"/>
      <c r="F59" s="104"/>
      <c r="G59" s="122">
        <v>44900</v>
      </c>
    </row>
    <row r="60" spans="1:7" s="2" customFormat="1" ht="19.5" customHeight="1">
      <c r="A60" s="205">
        <v>4270</v>
      </c>
      <c r="B60" s="49" t="s">
        <v>22</v>
      </c>
      <c r="C60" s="206"/>
      <c r="D60" s="104"/>
      <c r="E60" s="249"/>
      <c r="F60" s="104"/>
      <c r="G60" s="122">
        <v>55000</v>
      </c>
    </row>
    <row r="61" spans="1:7" s="2" customFormat="1" ht="19.5" customHeight="1">
      <c r="A61" s="205">
        <v>4280</v>
      </c>
      <c r="B61" s="93" t="s">
        <v>46</v>
      </c>
      <c r="C61" s="206"/>
      <c r="D61" s="104"/>
      <c r="E61" s="249"/>
      <c r="F61" s="104"/>
      <c r="G61" s="122">
        <v>1900</v>
      </c>
    </row>
    <row r="62" spans="1:7" s="2" customFormat="1" ht="19.5" customHeight="1">
      <c r="A62" s="92">
        <v>4300</v>
      </c>
      <c r="B62" s="93" t="s">
        <v>11</v>
      </c>
      <c r="C62" s="206"/>
      <c r="D62" s="104"/>
      <c r="E62" s="249"/>
      <c r="F62" s="104">
        <v>30500</v>
      </c>
      <c r="G62" s="122"/>
    </row>
    <row r="63" spans="1:7" s="2" customFormat="1" ht="19.5" customHeight="1">
      <c r="A63" s="247">
        <v>4410</v>
      </c>
      <c r="B63" s="227" t="s">
        <v>32</v>
      </c>
      <c r="C63" s="259"/>
      <c r="D63" s="250"/>
      <c r="E63" s="251"/>
      <c r="F63" s="250">
        <v>3400</v>
      </c>
      <c r="G63" s="252"/>
    </row>
    <row r="64" spans="1:7" s="23" customFormat="1" ht="25.5" customHeight="1">
      <c r="A64" s="253">
        <v>80132</v>
      </c>
      <c r="B64" s="25" t="s">
        <v>106</v>
      </c>
      <c r="C64" s="254"/>
      <c r="D64" s="255"/>
      <c r="E64" s="256"/>
      <c r="F64" s="255"/>
      <c r="G64" s="54">
        <f>G65</f>
        <v>400</v>
      </c>
    </row>
    <row r="65" spans="1:7" s="23" customFormat="1" ht="19.5" customHeight="1">
      <c r="A65" s="224">
        <v>4410</v>
      </c>
      <c r="B65" s="198" t="s">
        <v>32</v>
      </c>
      <c r="C65" s="260"/>
      <c r="D65" s="226"/>
      <c r="E65" s="257"/>
      <c r="F65" s="226"/>
      <c r="G65" s="258">
        <v>400</v>
      </c>
    </row>
    <row r="66" spans="1:7" s="23" customFormat="1" ht="25.5" customHeight="1">
      <c r="A66" s="244">
        <v>80134</v>
      </c>
      <c r="B66" s="220" t="s">
        <v>107</v>
      </c>
      <c r="C66" s="245"/>
      <c r="D66" s="222"/>
      <c r="E66" s="261"/>
      <c r="F66" s="222">
        <f>SUM(F67:F70)</f>
        <v>30240</v>
      </c>
      <c r="G66" s="262">
        <f>SUM(G67:G70)</f>
        <v>500</v>
      </c>
    </row>
    <row r="67" spans="1:7" s="23" customFormat="1" ht="19.5" customHeight="1">
      <c r="A67" s="224">
        <v>4010</v>
      </c>
      <c r="B67" s="198" t="s">
        <v>24</v>
      </c>
      <c r="C67" s="254"/>
      <c r="D67" s="226"/>
      <c r="E67" s="257"/>
      <c r="F67" s="226">
        <v>26640</v>
      </c>
      <c r="G67" s="258"/>
    </row>
    <row r="68" spans="1:7" s="23" customFormat="1" ht="19.5" customHeight="1">
      <c r="A68" s="205">
        <v>4110</v>
      </c>
      <c r="B68" s="49" t="s">
        <v>20</v>
      </c>
      <c r="C68" s="246"/>
      <c r="D68" s="104"/>
      <c r="E68" s="249"/>
      <c r="F68" s="104">
        <v>3280</v>
      </c>
      <c r="G68" s="122"/>
    </row>
    <row r="69" spans="1:7" s="23" customFormat="1" ht="19.5" customHeight="1">
      <c r="A69" s="205">
        <v>4120</v>
      </c>
      <c r="B69" s="49" t="s">
        <v>21</v>
      </c>
      <c r="C69" s="246"/>
      <c r="D69" s="104"/>
      <c r="E69" s="249"/>
      <c r="F69" s="104">
        <v>320</v>
      </c>
      <c r="G69" s="122"/>
    </row>
    <row r="70" spans="1:7" s="23" customFormat="1" ht="19.5" customHeight="1">
      <c r="A70" s="247">
        <v>4280</v>
      </c>
      <c r="B70" s="160" t="s">
        <v>46</v>
      </c>
      <c r="C70" s="245"/>
      <c r="D70" s="250"/>
      <c r="E70" s="251"/>
      <c r="F70" s="250"/>
      <c r="G70" s="252">
        <v>500</v>
      </c>
    </row>
    <row r="71" spans="1:7" s="23" customFormat="1" ht="25.5" customHeight="1">
      <c r="A71" s="253">
        <v>80140</v>
      </c>
      <c r="B71" s="25" t="s">
        <v>108</v>
      </c>
      <c r="C71" s="254"/>
      <c r="D71" s="255"/>
      <c r="E71" s="256"/>
      <c r="F71" s="255">
        <f>SUM(F72:F75)</f>
        <v>19900</v>
      </c>
      <c r="G71" s="54">
        <f>SUM(G72:G75)</f>
        <v>4000</v>
      </c>
    </row>
    <row r="72" spans="1:7" s="23" customFormat="1" ht="19.5" customHeight="1">
      <c r="A72" s="205">
        <v>4010</v>
      </c>
      <c r="B72" s="49" t="s">
        <v>24</v>
      </c>
      <c r="C72" s="246"/>
      <c r="D72" s="104"/>
      <c r="E72" s="249"/>
      <c r="F72" s="104">
        <v>16600</v>
      </c>
      <c r="G72" s="122"/>
    </row>
    <row r="73" spans="1:7" s="23" customFormat="1" ht="19.5" customHeight="1">
      <c r="A73" s="205">
        <v>4110</v>
      </c>
      <c r="B73" s="49" t="s">
        <v>20</v>
      </c>
      <c r="C73" s="246"/>
      <c r="D73" s="104"/>
      <c r="E73" s="249"/>
      <c r="F73" s="104">
        <v>2900</v>
      </c>
      <c r="G73" s="122"/>
    </row>
    <row r="74" spans="1:7" s="23" customFormat="1" ht="19.5" customHeight="1">
      <c r="A74" s="205">
        <v>4120</v>
      </c>
      <c r="B74" s="49" t="s">
        <v>21</v>
      </c>
      <c r="C74" s="246"/>
      <c r="D74" s="104"/>
      <c r="E74" s="249"/>
      <c r="F74" s="104">
        <v>400</v>
      </c>
      <c r="G74" s="122"/>
    </row>
    <row r="75" spans="1:7" s="23" customFormat="1" ht="19.5" customHeight="1">
      <c r="A75" s="159">
        <v>4300</v>
      </c>
      <c r="B75" s="160" t="s">
        <v>11</v>
      </c>
      <c r="C75" s="245"/>
      <c r="D75" s="250"/>
      <c r="E75" s="251"/>
      <c r="F75" s="250"/>
      <c r="G75" s="252">
        <v>4000</v>
      </c>
    </row>
    <row r="76" spans="1:7" s="23" customFormat="1" ht="25.5" customHeight="1">
      <c r="A76" s="244">
        <v>80145</v>
      </c>
      <c r="B76" s="220" t="s">
        <v>109</v>
      </c>
      <c r="C76" s="245"/>
      <c r="D76" s="222"/>
      <c r="E76" s="261"/>
      <c r="F76" s="222">
        <f>SUM(F77)</f>
        <v>6000</v>
      </c>
      <c r="G76" s="262"/>
    </row>
    <row r="77" spans="1:7" s="23" customFormat="1" ht="19.5" customHeight="1">
      <c r="A77" s="263">
        <v>4300</v>
      </c>
      <c r="B77" s="264" t="s">
        <v>11</v>
      </c>
      <c r="C77" s="254"/>
      <c r="D77" s="226"/>
      <c r="E77" s="257"/>
      <c r="F77" s="226">
        <v>6000</v>
      </c>
      <c r="G77" s="258"/>
    </row>
    <row r="78" spans="1:7" s="23" customFormat="1" ht="33.75" customHeight="1">
      <c r="A78" s="244">
        <v>80146</v>
      </c>
      <c r="B78" s="220" t="s">
        <v>110</v>
      </c>
      <c r="C78" s="245"/>
      <c r="D78" s="222"/>
      <c r="E78" s="261"/>
      <c r="F78" s="222">
        <f>SUM(F79:F80)</f>
        <v>600</v>
      </c>
      <c r="G78" s="262">
        <f>SUM(G79:G80)</f>
        <v>600</v>
      </c>
    </row>
    <row r="79" spans="1:7" s="23" customFormat="1" ht="19.5" customHeight="1">
      <c r="A79" s="205">
        <v>4010</v>
      </c>
      <c r="B79" s="49" t="s">
        <v>24</v>
      </c>
      <c r="C79" s="246"/>
      <c r="D79" s="104"/>
      <c r="E79" s="249"/>
      <c r="F79" s="104">
        <v>600</v>
      </c>
      <c r="G79" s="122"/>
    </row>
    <row r="80" spans="1:7" s="23" customFormat="1" ht="20.25" customHeight="1">
      <c r="A80" s="247">
        <v>4110</v>
      </c>
      <c r="B80" s="227" t="s">
        <v>20</v>
      </c>
      <c r="C80" s="245"/>
      <c r="D80" s="250"/>
      <c r="E80" s="251"/>
      <c r="F80" s="250"/>
      <c r="G80" s="252">
        <v>600</v>
      </c>
    </row>
    <row r="81" spans="1:7" s="23" customFormat="1" ht="22.5" customHeight="1">
      <c r="A81" s="244">
        <v>80195</v>
      </c>
      <c r="B81" s="220" t="s">
        <v>7</v>
      </c>
      <c r="C81" s="245"/>
      <c r="D81" s="201"/>
      <c r="E81" s="202">
        <f>SUM(E82:E87)</f>
        <v>7950</v>
      </c>
      <c r="F81" s="201">
        <f>SUM(F82:F87)</f>
        <v>98487</v>
      </c>
      <c r="G81" s="223">
        <f>SUM(G82:G87)</f>
        <v>7950</v>
      </c>
    </row>
    <row r="82" spans="1:7" s="2" customFormat="1" ht="45">
      <c r="A82" s="156">
        <v>2130</v>
      </c>
      <c r="B82" s="137" t="s">
        <v>67</v>
      </c>
      <c r="C82" s="206"/>
      <c r="D82" s="53"/>
      <c r="E82" s="148">
        <v>7950</v>
      </c>
      <c r="F82" s="53"/>
      <c r="G82" s="29"/>
    </row>
    <row r="83" spans="1:7" s="2" customFormat="1" ht="19.5" customHeight="1">
      <c r="A83" s="92">
        <v>4210</v>
      </c>
      <c r="B83" s="94" t="s">
        <v>19</v>
      </c>
      <c r="C83" s="206"/>
      <c r="D83" s="53"/>
      <c r="E83" s="148"/>
      <c r="F83" s="53">
        <v>3800</v>
      </c>
      <c r="G83" s="29"/>
    </row>
    <row r="84" spans="1:7" s="2" customFormat="1" ht="27">
      <c r="A84" s="47">
        <v>4300</v>
      </c>
      <c r="B84" s="49" t="s">
        <v>114</v>
      </c>
      <c r="C84" s="206"/>
      <c r="D84" s="53"/>
      <c r="E84" s="148"/>
      <c r="F84" s="53">
        <v>25075</v>
      </c>
      <c r="G84" s="29"/>
    </row>
    <row r="85" spans="1:7" s="2" customFormat="1" ht="19.5" customHeight="1">
      <c r="A85" s="47">
        <v>4300</v>
      </c>
      <c r="B85" s="49" t="s">
        <v>113</v>
      </c>
      <c r="C85" s="206"/>
      <c r="D85" s="53"/>
      <c r="E85" s="148"/>
      <c r="F85" s="53">
        <v>975</v>
      </c>
      <c r="G85" s="29"/>
    </row>
    <row r="86" spans="1:7" s="2" customFormat="1" ht="27">
      <c r="A86" s="47">
        <v>4300</v>
      </c>
      <c r="B86" s="49" t="s">
        <v>112</v>
      </c>
      <c r="C86" s="206"/>
      <c r="D86" s="53"/>
      <c r="E86" s="148"/>
      <c r="F86" s="53">
        <v>68637</v>
      </c>
      <c r="G86" s="29"/>
    </row>
    <row r="87" spans="1:7" s="2" customFormat="1" ht="27.75" thickBot="1">
      <c r="A87" s="47">
        <v>4300</v>
      </c>
      <c r="B87" s="49" t="s">
        <v>111</v>
      </c>
      <c r="C87" s="206"/>
      <c r="D87" s="53"/>
      <c r="E87" s="148"/>
      <c r="F87" s="53"/>
      <c r="G87" s="29">
        <v>7950</v>
      </c>
    </row>
    <row r="88" spans="1:7" s="2" customFormat="1" ht="24.75" customHeight="1" thickBot="1" thickTop="1">
      <c r="A88" s="36">
        <v>851</v>
      </c>
      <c r="B88" s="37" t="s">
        <v>50</v>
      </c>
      <c r="C88" s="58" t="s">
        <v>33</v>
      </c>
      <c r="D88" s="51"/>
      <c r="E88" s="149"/>
      <c r="F88" s="51"/>
      <c r="G88" s="32">
        <f>G93</f>
        <v>4960</v>
      </c>
    </row>
    <row r="89" spans="1:7" s="2" customFormat="1" ht="57.75" hidden="1" thickTop="1">
      <c r="A89" s="279">
        <v>85156</v>
      </c>
      <c r="B89" s="275" t="s">
        <v>149</v>
      </c>
      <c r="C89" s="105"/>
      <c r="D89" s="282"/>
      <c r="E89" s="302">
        <f>SUM(E90:E92)</f>
        <v>0</v>
      </c>
      <c r="F89" s="282"/>
      <c r="G89" s="283"/>
    </row>
    <row r="90" spans="1:7" s="2" customFormat="1" ht="45" hidden="1">
      <c r="A90" s="156">
        <v>2130</v>
      </c>
      <c r="B90" s="137" t="s">
        <v>67</v>
      </c>
      <c r="C90" s="281"/>
      <c r="D90" s="135"/>
      <c r="E90" s="186"/>
      <c r="F90" s="135"/>
      <c r="G90" s="136"/>
    </row>
    <row r="91" spans="1:7" s="2" customFormat="1" ht="19.5" customHeight="1" hidden="1">
      <c r="A91" s="47"/>
      <c r="B91" s="49"/>
      <c r="C91" s="162"/>
      <c r="D91" s="53"/>
      <c r="E91" s="148"/>
      <c r="F91" s="53"/>
      <c r="G91" s="29"/>
    </row>
    <row r="92" spans="1:7" s="2" customFormat="1" ht="19.5" customHeight="1" hidden="1">
      <c r="A92" s="150"/>
      <c r="B92" s="227"/>
      <c r="C92" s="266"/>
      <c r="D92" s="152"/>
      <c r="E92" s="228"/>
      <c r="F92" s="152"/>
      <c r="G92" s="153"/>
    </row>
    <row r="93" spans="1:7" s="2" customFormat="1" ht="24.75" customHeight="1" thickTop="1">
      <c r="A93" s="280">
        <v>85195</v>
      </c>
      <c r="B93" s="220" t="s">
        <v>7</v>
      </c>
      <c r="C93" s="221"/>
      <c r="D93" s="201"/>
      <c r="E93" s="202"/>
      <c r="F93" s="201"/>
      <c r="G93" s="223">
        <f>G94</f>
        <v>4960</v>
      </c>
    </row>
    <row r="94" spans="1:7" s="2" customFormat="1" ht="36.75" customHeight="1" thickBot="1">
      <c r="A94" s="47">
        <v>2550</v>
      </c>
      <c r="B94" s="49" t="s">
        <v>135</v>
      </c>
      <c r="C94" s="206"/>
      <c r="D94" s="53"/>
      <c r="E94" s="148"/>
      <c r="F94" s="53"/>
      <c r="G94" s="29">
        <v>4960</v>
      </c>
    </row>
    <row r="95" spans="1:7" s="23" customFormat="1" ht="25.5" customHeight="1" thickBot="1" thickTop="1">
      <c r="A95" s="36">
        <v>852</v>
      </c>
      <c r="B95" s="37" t="s">
        <v>23</v>
      </c>
      <c r="C95" s="58" t="s">
        <v>33</v>
      </c>
      <c r="D95" s="51"/>
      <c r="E95" s="149">
        <f>E96+E105</f>
        <v>22320</v>
      </c>
      <c r="F95" s="51">
        <f>SUM(F105)+F96+F102+F99</f>
        <v>54725</v>
      </c>
      <c r="G95" s="32">
        <f>SUM(G105)+G96+G102+G99</f>
        <v>53920</v>
      </c>
    </row>
    <row r="96" spans="1:7" s="23" customFormat="1" ht="25.5" customHeight="1" thickTop="1">
      <c r="A96" s="194">
        <v>85201</v>
      </c>
      <c r="B96" s="195" t="s">
        <v>150</v>
      </c>
      <c r="C96" s="265"/>
      <c r="D96" s="106"/>
      <c r="E96" s="203">
        <f>SUM(E97:E103)</f>
        <v>22320</v>
      </c>
      <c r="F96" s="106">
        <f>SUM(F97:F98)</f>
        <v>22320</v>
      </c>
      <c r="G96" s="107">
        <f>SUM(G97:G98)</f>
        <v>22320</v>
      </c>
    </row>
    <row r="97" spans="1:7" s="23" customFormat="1" ht="45">
      <c r="A97" s="156">
        <v>2130</v>
      </c>
      <c r="B97" s="137" t="s">
        <v>67</v>
      </c>
      <c r="C97" s="105"/>
      <c r="D97" s="139"/>
      <c r="E97" s="148">
        <v>22320</v>
      </c>
      <c r="F97" s="53"/>
      <c r="G97" s="29"/>
    </row>
    <row r="98" spans="1:7" s="23" customFormat="1" ht="19.5" customHeight="1">
      <c r="A98" s="150">
        <v>4210</v>
      </c>
      <c r="B98" s="227" t="s">
        <v>19</v>
      </c>
      <c r="C98" s="285"/>
      <c r="D98" s="201"/>
      <c r="E98" s="202"/>
      <c r="F98" s="152">
        <v>22320</v>
      </c>
      <c r="G98" s="153">
        <v>22320</v>
      </c>
    </row>
    <row r="99" spans="1:7" s="23" customFormat="1" ht="24" customHeight="1">
      <c r="A99" s="280">
        <v>85204</v>
      </c>
      <c r="B99" s="220" t="s">
        <v>172</v>
      </c>
      <c r="C99" s="285"/>
      <c r="D99" s="201"/>
      <c r="E99" s="202"/>
      <c r="F99" s="201">
        <f>SUM(F100:F101)</f>
        <v>28300</v>
      </c>
      <c r="G99" s="223">
        <f>SUM(G100:G101)</f>
        <v>28300</v>
      </c>
    </row>
    <row r="100" spans="1:7" s="23" customFormat="1" ht="60">
      <c r="A100" s="156">
        <v>2320</v>
      </c>
      <c r="B100" s="137" t="s">
        <v>173</v>
      </c>
      <c r="C100" s="333"/>
      <c r="D100" s="334"/>
      <c r="E100" s="335"/>
      <c r="F100" s="135"/>
      <c r="G100" s="136">
        <v>28300</v>
      </c>
    </row>
    <row r="101" spans="1:7" s="23" customFormat="1" ht="19.5" customHeight="1">
      <c r="A101" s="47">
        <v>4300</v>
      </c>
      <c r="B101" s="49" t="s">
        <v>11</v>
      </c>
      <c r="C101" s="285"/>
      <c r="D101" s="201"/>
      <c r="E101" s="202"/>
      <c r="F101" s="152">
        <v>28300</v>
      </c>
      <c r="G101" s="153"/>
    </row>
    <row r="102" spans="1:7" s="23" customFormat="1" ht="45.75" customHeight="1">
      <c r="A102" s="24">
        <v>85220</v>
      </c>
      <c r="B102" s="25" t="s">
        <v>164</v>
      </c>
      <c r="C102" s="267"/>
      <c r="D102" s="52"/>
      <c r="E102" s="147"/>
      <c r="F102" s="52">
        <f>SUM(F103:F104)</f>
        <v>1605</v>
      </c>
      <c r="G102" s="33">
        <f>SUM(G103:G104)</f>
        <v>800</v>
      </c>
    </row>
    <row r="103" spans="1:7" s="23" customFormat="1" ht="19.5" customHeight="1">
      <c r="A103" s="47">
        <v>4260</v>
      </c>
      <c r="B103" s="49" t="s">
        <v>25</v>
      </c>
      <c r="C103" s="162"/>
      <c r="D103" s="53"/>
      <c r="E103" s="148"/>
      <c r="F103" s="53">
        <v>1605</v>
      </c>
      <c r="G103" s="29"/>
    </row>
    <row r="104" spans="1:7" s="23" customFormat="1" ht="19.5" customHeight="1">
      <c r="A104" s="47">
        <v>4300</v>
      </c>
      <c r="B104" s="49" t="s">
        <v>11</v>
      </c>
      <c r="C104" s="162"/>
      <c r="D104" s="53"/>
      <c r="E104" s="148"/>
      <c r="F104" s="53"/>
      <c r="G104" s="29">
        <v>800</v>
      </c>
    </row>
    <row r="105" spans="1:7" s="23" customFormat="1" ht="22.5" customHeight="1">
      <c r="A105" s="24">
        <v>85226</v>
      </c>
      <c r="B105" s="25" t="s">
        <v>49</v>
      </c>
      <c r="C105" s="26"/>
      <c r="D105" s="52"/>
      <c r="E105" s="147"/>
      <c r="F105" s="52">
        <f>SUM(F106:F110)</f>
        <v>2500</v>
      </c>
      <c r="G105" s="33">
        <f>SUM(G106:G110)</f>
        <v>2500</v>
      </c>
    </row>
    <row r="106" spans="1:7" s="23" customFormat="1" ht="18.75" customHeight="1" hidden="1">
      <c r="A106" s="92">
        <v>4010</v>
      </c>
      <c r="B106" s="49" t="s">
        <v>24</v>
      </c>
      <c r="C106" s="48"/>
      <c r="D106" s="139"/>
      <c r="E106" s="185"/>
      <c r="F106" s="53"/>
      <c r="G106" s="29"/>
    </row>
    <row r="107" spans="1:7" s="23" customFormat="1" ht="18.75" customHeight="1" hidden="1">
      <c r="A107" s="47">
        <v>4110</v>
      </c>
      <c r="B107" s="49" t="s">
        <v>20</v>
      </c>
      <c r="C107" s="105"/>
      <c r="D107" s="139"/>
      <c r="E107" s="185"/>
      <c r="F107" s="53"/>
      <c r="G107" s="29"/>
    </row>
    <row r="108" spans="1:7" s="23" customFormat="1" ht="19.5" customHeight="1">
      <c r="A108" s="47">
        <v>4210</v>
      </c>
      <c r="B108" s="49" t="s">
        <v>19</v>
      </c>
      <c r="C108" s="105"/>
      <c r="D108" s="139"/>
      <c r="E108" s="185"/>
      <c r="F108" s="53"/>
      <c r="G108" s="29">
        <v>2500</v>
      </c>
    </row>
    <row r="109" spans="1:7" s="2" customFormat="1" ht="18.75" customHeight="1" hidden="1">
      <c r="A109" s="47">
        <v>4260</v>
      </c>
      <c r="B109" s="49" t="s">
        <v>25</v>
      </c>
      <c r="C109" s="162"/>
      <c r="D109" s="53"/>
      <c r="E109" s="148"/>
      <c r="F109" s="53"/>
      <c r="G109" s="29"/>
    </row>
    <row r="110" spans="1:7" s="2" customFormat="1" ht="19.5" customHeight="1" thickBot="1">
      <c r="A110" s="47">
        <v>4300</v>
      </c>
      <c r="B110" s="49" t="s">
        <v>11</v>
      </c>
      <c r="C110" s="162"/>
      <c r="D110" s="53"/>
      <c r="E110" s="148"/>
      <c r="F110" s="53">
        <v>2500</v>
      </c>
      <c r="G110" s="29"/>
    </row>
    <row r="111" spans="1:7" s="23" customFormat="1" ht="36.75" customHeight="1" thickBot="1" thickTop="1">
      <c r="A111" s="36">
        <v>854</v>
      </c>
      <c r="B111" s="37" t="s">
        <v>115</v>
      </c>
      <c r="C111" s="58" t="s">
        <v>83</v>
      </c>
      <c r="D111" s="51"/>
      <c r="E111" s="149"/>
      <c r="F111" s="51">
        <f>F112+F115+F125+F132+F135+F138</f>
        <v>35300</v>
      </c>
      <c r="G111" s="32">
        <f>G112+G115+G125+G132+G135+G138</f>
        <v>35300</v>
      </c>
    </row>
    <row r="112" spans="1:7" s="23" customFormat="1" ht="20.25" customHeight="1" thickTop="1">
      <c r="A112" s="194">
        <v>85401</v>
      </c>
      <c r="B112" s="195" t="s">
        <v>116</v>
      </c>
      <c r="C112" s="265"/>
      <c r="D112" s="106"/>
      <c r="E112" s="203"/>
      <c r="F112" s="106">
        <f>SUM(F113:F114)</f>
        <v>1300</v>
      </c>
      <c r="G112" s="107"/>
    </row>
    <row r="113" spans="1:7" s="2" customFormat="1" ht="19.5" customHeight="1">
      <c r="A113" s="205">
        <v>4010</v>
      </c>
      <c r="B113" s="49" t="s">
        <v>24</v>
      </c>
      <c r="C113" s="162"/>
      <c r="D113" s="53"/>
      <c r="E113" s="148"/>
      <c r="F113" s="53">
        <v>1200</v>
      </c>
      <c r="G113" s="29"/>
    </row>
    <row r="114" spans="1:7" s="2" customFormat="1" ht="19.5" customHeight="1">
      <c r="A114" s="205">
        <v>4120</v>
      </c>
      <c r="B114" s="49" t="s">
        <v>21</v>
      </c>
      <c r="C114" s="266"/>
      <c r="D114" s="152"/>
      <c r="E114" s="228"/>
      <c r="F114" s="152">
        <v>100</v>
      </c>
      <c r="G114" s="153"/>
    </row>
    <row r="115" spans="1:7" s="23" customFormat="1" ht="36" customHeight="1">
      <c r="A115" s="24">
        <v>85403</v>
      </c>
      <c r="B115" s="25" t="s">
        <v>117</v>
      </c>
      <c r="C115" s="267"/>
      <c r="D115" s="52"/>
      <c r="E115" s="147"/>
      <c r="F115" s="52">
        <f>SUM(F116:F124)</f>
        <v>19300</v>
      </c>
      <c r="G115" s="33">
        <f>SUM(G116:G124)</f>
        <v>20600</v>
      </c>
    </row>
    <row r="116" spans="1:7" s="2" customFormat="1" ht="30">
      <c r="A116" s="92">
        <v>3020</v>
      </c>
      <c r="B116" s="93" t="s">
        <v>30</v>
      </c>
      <c r="C116" s="162"/>
      <c r="D116" s="53"/>
      <c r="E116" s="148"/>
      <c r="F116" s="53">
        <v>3300</v>
      </c>
      <c r="G116" s="29"/>
    </row>
    <row r="117" spans="1:7" s="2" customFormat="1" ht="19.5" customHeight="1">
      <c r="A117" s="205">
        <v>4110</v>
      </c>
      <c r="B117" s="49" t="s">
        <v>20</v>
      </c>
      <c r="C117" s="162"/>
      <c r="D117" s="53"/>
      <c r="E117" s="148"/>
      <c r="F117" s="53"/>
      <c r="G117" s="29">
        <v>2000</v>
      </c>
    </row>
    <row r="118" spans="1:7" s="2" customFormat="1" ht="19.5" customHeight="1">
      <c r="A118" s="47">
        <v>4130</v>
      </c>
      <c r="B118" s="49" t="s">
        <v>119</v>
      </c>
      <c r="C118" s="162"/>
      <c r="D118" s="53"/>
      <c r="E118" s="148"/>
      <c r="F118" s="53"/>
      <c r="G118" s="29">
        <v>60</v>
      </c>
    </row>
    <row r="119" spans="1:7" s="2" customFormat="1" ht="19.5" customHeight="1">
      <c r="A119" s="47">
        <v>4210</v>
      </c>
      <c r="B119" s="49" t="s">
        <v>19</v>
      </c>
      <c r="C119" s="162"/>
      <c r="D119" s="53"/>
      <c r="E119" s="148"/>
      <c r="F119" s="53"/>
      <c r="G119" s="29">
        <v>13540</v>
      </c>
    </row>
    <row r="120" spans="1:7" s="2" customFormat="1" ht="19.5" customHeight="1">
      <c r="A120" s="47">
        <v>4220</v>
      </c>
      <c r="B120" s="49" t="s">
        <v>118</v>
      </c>
      <c r="C120" s="162"/>
      <c r="D120" s="53"/>
      <c r="E120" s="148"/>
      <c r="F120" s="53">
        <v>7000</v>
      </c>
      <c r="G120" s="29"/>
    </row>
    <row r="121" spans="1:7" s="2" customFormat="1" ht="30">
      <c r="A121" s="205">
        <v>4240</v>
      </c>
      <c r="B121" s="49" t="s">
        <v>101</v>
      </c>
      <c r="C121" s="162"/>
      <c r="D121" s="53"/>
      <c r="E121" s="148"/>
      <c r="F121" s="53"/>
      <c r="G121" s="29">
        <v>2500</v>
      </c>
    </row>
    <row r="122" spans="1:7" s="2" customFormat="1" ht="19.5" customHeight="1">
      <c r="A122" s="205">
        <v>4260</v>
      </c>
      <c r="B122" s="49" t="s">
        <v>25</v>
      </c>
      <c r="C122" s="162"/>
      <c r="D122" s="53"/>
      <c r="E122" s="148"/>
      <c r="F122" s="53">
        <v>9000</v>
      </c>
      <c r="G122" s="29"/>
    </row>
    <row r="123" spans="1:7" s="2" customFormat="1" ht="19.5" customHeight="1">
      <c r="A123" s="205">
        <v>4280</v>
      </c>
      <c r="B123" s="93" t="s">
        <v>46</v>
      </c>
      <c r="C123" s="162"/>
      <c r="D123" s="53"/>
      <c r="E123" s="148"/>
      <c r="F123" s="53"/>
      <c r="G123" s="29">
        <v>500</v>
      </c>
    </row>
    <row r="124" spans="1:7" s="2" customFormat="1" ht="19.5" customHeight="1">
      <c r="A124" s="92">
        <v>4300</v>
      </c>
      <c r="B124" s="93" t="s">
        <v>11</v>
      </c>
      <c r="C124" s="162"/>
      <c r="D124" s="53"/>
      <c r="E124" s="148"/>
      <c r="F124" s="53"/>
      <c r="G124" s="29">
        <v>2000</v>
      </c>
    </row>
    <row r="125" spans="1:7" s="23" customFormat="1" ht="31.5" customHeight="1">
      <c r="A125" s="24">
        <v>85406</v>
      </c>
      <c r="B125" s="25" t="s">
        <v>128</v>
      </c>
      <c r="C125" s="267"/>
      <c r="D125" s="52"/>
      <c r="E125" s="147"/>
      <c r="F125" s="52">
        <f>SUM(F126:F131)</f>
        <v>6800</v>
      </c>
      <c r="G125" s="33">
        <f>SUM(G126:G131)</f>
        <v>11800</v>
      </c>
    </row>
    <row r="126" spans="1:7" s="2" customFormat="1" ht="19.5" customHeight="1">
      <c r="A126" s="47">
        <v>4210</v>
      </c>
      <c r="B126" s="49" t="s">
        <v>19</v>
      </c>
      <c r="C126" s="162"/>
      <c r="D126" s="53"/>
      <c r="E126" s="148"/>
      <c r="F126" s="53"/>
      <c r="G126" s="29">
        <v>4700</v>
      </c>
    </row>
    <row r="127" spans="1:7" s="2" customFormat="1" ht="30">
      <c r="A127" s="205">
        <v>4240</v>
      </c>
      <c r="B127" s="49" t="s">
        <v>101</v>
      </c>
      <c r="C127" s="162"/>
      <c r="D127" s="53"/>
      <c r="E127" s="148"/>
      <c r="F127" s="53"/>
      <c r="G127" s="29">
        <v>5800</v>
      </c>
    </row>
    <row r="128" spans="1:7" s="2" customFormat="1" ht="19.5" customHeight="1">
      <c r="A128" s="205">
        <v>4260</v>
      </c>
      <c r="B128" s="49" t="s">
        <v>25</v>
      </c>
      <c r="C128" s="162"/>
      <c r="D128" s="53"/>
      <c r="E128" s="148"/>
      <c r="F128" s="53">
        <v>6000</v>
      </c>
      <c r="G128" s="29"/>
    </row>
    <row r="129" spans="1:7" s="2" customFormat="1" ht="19.5" customHeight="1">
      <c r="A129" s="247">
        <v>4270</v>
      </c>
      <c r="B129" s="227" t="s">
        <v>22</v>
      </c>
      <c r="C129" s="266"/>
      <c r="D129" s="152"/>
      <c r="E129" s="228"/>
      <c r="F129" s="152"/>
      <c r="G129" s="153">
        <v>1000</v>
      </c>
    </row>
    <row r="130" spans="1:7" s="2" customFormat="1" ht="19.5" customHeight="1">
      <c r="A130" s="205">
        <v>4280</v>
      </c>
      <c r="B130" s="93" t="s">
        <v>46</v>
      </c>
      <c r="C130" s="162"/>
      <c r="D130" s="53"/>
      <c r="E130" s="148"/>
      <c r="F130" s="53">
        <v>800</v>
      </c>
      <c r="G130" s="29"/>
    </row>
    <row r="131" spans="1:7" s="2" customFormat="1" ht="19.5" customHeight="1">
      <c r="A131" s="92">
        <v>4410</v>
      </c>
      <c r="B131" s="93" t="s">
        <v>32</v>
      </c>
      <c r="C131" s="162"/>
      <c r="D131" s="53"/>
      <c r="E131" s="148"/>
      <c r="F131" s="53"/>
      <c r="G131" s="29">
        <v>300</v>
      </c>
    </row>
    <row r="132" spans="1:7" s="2" customFormat="1" ht="30.75" customHeight="1">
      <c r="A132" s="24">
        <v>85407</v>
      </c>
      <c r="B132" s="25" t="s">
        <v>121</v>
      </c>
      <c r="C132" s="267"/>
      <c r="D132" s="52"/>
      <c r="E132" s="147"/>
      <c r="F132" s="52">
        <f>SUM(F133:F134)</f>
        <v>900</v>
      </c>
      <c r="G132" s="33">
        <f>SUM(G133:G134)</f>
        <v>900</v>
      </c>
    </row>
    <row r="133" spans="1:7" s="2" customFormat="1" ht="30">
      <c r="A133" s="92">
        <v>3020</v>
      </c>
      <c r="B133" s="93" t="s">
        <v>30</v>
      </c>
      <c r="C133" s="162"/>
      <c r="D133" s="53"/>
      <c r="E133" s="148"/>
      <c r="F133" s="53"/>
      <c r="G133" s="29">
        <v>900</v>
      </c>
    </row>
    <row r="134" spans="1:7" s="2" customFormat="1" ht="19.5" customHeight="1">
      <c r="A134" s="205">
        <v>4260</v>
      </c>
      <c r="B134" s="49" t="s">
        <v>25</v>
      </c>
      <c r="C134" s="162"/>
      <c r="D134" s="53"/>
      <c r="E134" s="148"/>
      <c r="F134" s="53">
        <v>900</v>
      </c>
      <c r="G134" s="29"/>
    </row>
    <row r="135" spans="1:7" s="23" customFormat="1" ht="19.5" customHeight="1">
      <c r="A135" s="24">
        <v>85410</v>
      </c>
      <c r="B135" s="25" t="s">
        <v>120</v>
      </c>
      <c r="C135" s="267"/>
      <c r="D135" s="52"/>
      <c r="E135" s="147"/>
      <c r="F135" s="52">
        <f>SUM(F136:F137)</f>
        <v>2000</v>
      </c>
      <c r="G135" s="33">
        <f>SUM(G136:G137)</f>
        <v>2000</v>
      </c>
    </row>
    <row r="136" spans="1:7" s="2" customFormat="1" ht="19.5" customHeight="1">
      <c r="A136" s="47">
        <v>4210</v>
      </c>
      <c r="B136" s="49" t="s">
        <v>19</v>
      </c>
      <c r="C136" s="162"/>
      <c r="D136" s="53"/>
      <c r="E136" s="148"/>
      <c r="F136" s="53">
        <v>2000</v>
      </c>
      <c r="G136" s="29"/>
    </row>
    <row r="137" spans="1:7" s="2" customFormat="1" ht="19.5" customHeight="1">
      <c r="A137" s="92">
        <v>4300</v>
      </c>
      <c r="B137" s="93" t="s">
        <v>11</v>
      </c>
      <c r="C137" s="162"/>
      <c r="D137" s="53"/>
      <c r="E137" s="148"/>
      <c r="F137" s="53"/>
      <c r="G137" s="29">
        <v>2000</v>
      </c>
    </row>
    <row r="138" spans="1:7" s="23" customFormat="1" ht="19.5" customHeight="1">
      <c r="A138" s="24">
        <v>85495</v>
      </c>
      <c r="B138" s="25" t="s">
        <v>7</v>
      </c>
      <c r="C138" s="267"/>
      <c r="D138" s="52"/>
      <c r="E138" s="147"/>
      <c r="F138" s="52">
        <f>SUM(F139)</f>
        <v>5000</v>
      </c>
      <c r="G138" s="33"/>
    </row>
    <row r="139" spans="1:7" s="2" customFormat="1" ht="19.5" customHeight="1" thickBot="1">
      <c r="A139" s="92">
        <v>4300</v>
      </c>
      <c r="B139" s="93" t="s">
        <v>11</v>
      </c>
      <c r="C139" s="162"/>
      <c r="D139" s="53"/>
      <c r="E139" s="148"/>
      <c r="F139" s="53">
        <v>5000</v>
      </c>
      <c r="G139" s="29"/>
    </row>
    <row r="140" spans="1:7" s="2" customFormat="1" ht="35.25" customHeight="1" thickBot="1" thickTop="1">
      <c r="A140" s="36">
        <v>900</v>
      </c>
      <c r="B140" s="37" t="s">
        <v>85</v>
      </c>
      <c r="C140" s="38" t="s">
        <v>44</v>
      </c>
      <c r="D140" s="51"/>
      <c r="E140" s="149"/>
      <c r="F140" s="51"/>
      <c r="G140" s="32">
        <f>G141+G143</f>
        <v>50000</v>
      </c>
    </row>
    <row r="141" spans="1:7" s="2" customFormat="1" ht="22.5" customHeight="1" thickTop="1">
      <c r="A141" s="24">
        <v>90003</v>
      </c>
      <c r="B141" s="25" t="s">
        <v>87</v>
      </c>
      <c r="C141" s="26"/>
      <c r="D141" s="201"/>
      <c r="E141" s="202"/>
      <c r="F141" s="106"/>
      <c r="G141" s="107">
        <f>G142</f>
        <v>50000</v>
      </c>
    </row>
    <row r="142" spans="1:7" s="2" customFormat="1" ht="19.5" customHeight="1" thickBot="1">
      <c r="A142" s="47">
        <v>4300</v>
      </c>
      <c r="B142" s="49" t="s">
        <v>11</v>
      </c>
      <c r="C142" s="162"/>
      <c r="D142" s="53"/>
      <c r="E142" s="148"/>
      <c r="F142" s="129"/>
      <c r="G142" s="165">
        <v>50000</v>
      </c>
    </row>
    <row r="143" spans="1:7" s="2" customFormat="1" ht="31.5" customHeight="1" hidden="1">
      <c r="A143" s="24">
        <v>90004</v>
      </c>
      <c r="B143" s="25" t="s">
        <v>86</v>
      </c>
      <c r="C143" s="26"/>
      <c r="D143" s="52"/>
      <c r="E143" s="147"/>
      <c r="F143" s="129"/>
      <c r="G143" s="33">
        <f>SUM(G144)</f>
        <v>0</v>
      </c>
    </row>
    <row r="144" spans="1:7" s="2" customFormat="1" ht="19.5" customHeight="1" hidden="1" thickBot="1">
      <c r="A144" s="47">
        <v>4300</v>
      </c>
      <c r="B144" s="49" t="s">
        <v>11</v>
      </c>
      <c r="C144" s="162"/>
      <c r="D144" s="53"/>
      <c r="E144" s="148"/>
      <c r="F144" s="53"/>
      <c r="G144" s="29"/>
    </row>
    <row r="145" spans="1:7" s="23" customFormat="1" ht="34.5" customHeight="1" thickBot="1" thickTop="1">
      <c r="A145" s="36">
        <v>921</v>
      </c>
      <c r="B145" s="37" t="s">
        <v>63</v>
      </c>
      <c r="C145" s="38" t="s">
        <v>33</v>
      </c>
      <c r="D145" s="51">
        <f>D146+D150+D153</f>
        <v>1221900</v>
      </c>
      <c r="E145" s="149"/>
      <c r="F145" s="51">
        <f>F146+F150+F153</f>
        <v>1245900</v>
      </c>
      <c r="G145" s="32">
        <f>G146+G150+G153</f>
        <v>24000</v>
      </c>
    </row>
    <row r="146" spans="1:7" s="23" customFormat="1" ht="22.5" customHeight="1" thickTop="1">
      <c r="A146" s="194">
        <v>92106</v>
      </c>
      <c r="B146" s="195" t="s">
        <v>64</v>
      </c>
      <c r="C146" s="196"/>
      <c r="D146" s="106">
        <f>D147</f>
        <v>582000</v>
      </c>
      <c r="E146" s="203"/>
      <c r="F146" s="106">
        <f>SUM(F147:F149)</f>
        <v>606000</v>
      </c>
      <c r="G146" s="107">
        <f>SUM(G147:G149)</f>
        <v>24000</v>
      </c>
    </row>
    <row r="147" spans="1:7" s="2" customFormat="1" ht="46.5" customHeight="1">
      <c r="A147" s="156">
        <v>2130</v>
      </c>
      <c r="B147" s="137" t="s">
        <v>67</v>
      </c>
      <c r="C147" s="164"/>
      <c r="D147" s="135">
        <v>582000</v>
      </c>
      <c r="E147" s="186"/>
      <c r="F147" s="135"/>
      <c r="G147" s="136"/>
    </row>
    <row r="148" spans="1:7" s="2" customFormat="1" ht="31.5" customHeight="1">
      <c r="A148" s="47">
        <v>2550</v>
      </c>
      <c r="B148" s="49" t="s">
        <v>77</v>
      </c>
      <c r="C148" s="18"/>
      <c r="D148" s="53"/>
      <c r="E148" s="148"/>
      <c r="F148" s="53">
        <v>582000</v>
      </c>
      <c r="G148" s="29">
        <v>24000</v>
      </c>
    </row>
    <row r="149" spans="1:7" s="2" customFormat="1" ht="30">
      <c r="A149" s="150">
        <v>6050</v>
      </c>
      <c r="B149" s="227" t="s">
        <v>78</v>
      </c>
      <c r="C149" s="151"/>
      <c r="D149" s="152"/>
      <c r="E149" s="228"/>
      <c r="F149" s="152">
        <v>24000</v>
      </c>
      <c r="G149" s="153"/>
    </row>
    <row r="150" spans="1:7" s="23" customFormat="1" ht="22.5" customHeight="1">
      <c r="A150" s="24">
        <v>92116</v>
      </c>
      <c r="B150" s="25" t="s">
        <v>65</v>
      </c>
      <c r="C150" s="26"/>
      <c r="D150" s="52">
        <f>D151</f>
        <v>426500</v>
      </c>
      <c r="E150" s="147"/>
      <c r="F150" s="52">
        <f>SUM(F151:F152)</f>
        <v>426500</v>
      </c>
      <c r="G150" s="33"/>
    </row>
    <row r="151" spans="1:7" s="2" customFormat="1" ht="45">
      <c r="A151" s="156">
        <v>2130</v>
      </c>
      <c r="B151" s="137" t="s">
        <v>67</v>
      </c>
      <c r="C151" s="164"/>
      <c r="D151" s="135">
        <v>426500</v>
      </c>
      <c r="E151" s="186"/>
      <c r="F151" s="135"/>
      <c r="G151" s="136"/>
    </row>
    <row r="152" spans="1:7" s="2" customFormat="1" ht="30">
      <c r="A152" s="150">
        <v>2550</v>
      </c>
      <c r="B152" s="227" t="s">
        <v>77</v>
      </c>
      <c r="C152" s="151"/>
      <c r="D152" s="152"/>
      <c r="E152" s="228"/>
      <c r="F152" s="152">
        <v>426500</v>
      </c>
      <c r="G152" s="153"/>
    </row>
    <row r="153" spans="1:7" s="23" customFormat="1" ht="22.5" customHeight="1">
      <c r="A153" s="24">
        <v>92118</v>
      </c>
      <c r="B153" s="25" t="s">
        <v>66</v>
      </c>
      <c r="C153" s="26"/>
      <c r="D153" s="52">
        <f>D154</f>
        <v>213400</v>
      </c>
      <c r="E153" s="147"/>
      <c r="F153" s="52">
        <f>SUM(F154:F155)</f>
        <v>213400</v>
      </c>
      <c r="G153" s="33"/>
    </row>
    <row r="154" spans="1:7" s="2" customFormat="1" ht="45">
      <c r="A154" s="156">
        <v>2130</v>
      </c>
      <c r="B154" s="137" t="s">
        <v>67</v>
      </c>
      <c r="C154" s="164"/>
      <c r="D154" s="135">
        <v>213400</v>
      </c>
      <c r="E154" s="186"/>
      <c r="F154" s="135"/>
      <c r="G154" s="136"/>
    </row>
    <row r="155" spans="1:7" s="2" customFormat="1" ht="30.75" thickBot="1">
      <c r="A155" s="47">
        <v>2550</v>
      </c>
      <c r="B155" s="49" t="s">
        <v>77</v>
      </c>
      <c r="C155" s="229"/>
      <c r="D155" s="230"/>
      <c r="E155" s="231"/>
      <c r="F155" s="230">
        <v>213400</v>
      </c>
      <c r="G155" s="108"/>
    </row>
    <row r="156" spans="1:7" s="91" customFormat="1" ht="19.5" customHeight="1" thickBot="1" thickTop="1">
      <c r="A156" s="40"/>
      <c r="B156" s="41" t="s">
        <v>8</v>
      </c>
      <c r="C156" s="46"/>
      <c r="D156" s="130">
        <f>D145+D140+D95+D16+D11+D88+D111</f>
        <v>1221900</v>
      </c>
      <c r="E156" s="204">
        <f>E145+E140+E95+E16+E11+E88+E111</f>
        <v>30270</v>
      </c>
      <c r="F156" s="130">
        <f>F95+F140+F145+F16+F11+F88+F111</f>
        <v>1774329</v>
      </c>
      <c r="G156" s="90">
        <f>G95+G140+G145+G16+G11+G88+G111</f>
        <v>530483</v>
      </c>
    </row>
    <row r="157" spans="1:7" s="128" customFormat="1" ht="21" customHeight="1" thickBot="1" thickTop="1">
      <c r="A157" s="123"/>
      <c r="B157" s="45" t="s">
        <v>17</v>
      </c>
      <c r="C157" s="125"/>
      <c r="D157" s="131">
        <f>E156-D156</f>
        <v>-1191630</v>
      </c>
      <c r="E157" s="215"/>
      <c r="F157" s="131">
        <f>G156-F156</f>
        <v>-1243846</v>
      </c>
      <c r="G157" s="127"/>
    </row>
    <row r="158" ht="16.5" thickTop="1"/>
  </sheetData>
  <printOptions horizontalCentered="1"/>
  <pageMargins left="0" right="0" top="0.984251968503937" bottom="0.3937007874015748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8.00390625" style="59" customWidth="1"/>
    <col min="2" max="2" width="41.125" style="59" customWidth="1"/>
    <col min="3" max="3" width="6.875" style="59" customWidth="1"/>
    <col min="4" max="4" width="12.125" style="59" hidden="1" customWidth="1"/>
    <col min="5" max="5" width="19.625" style="59" customWidth="1"/>
    <col min="6" max="6" width="12.125" style="59" hidden="1" customWidth="1"/>
    <col min="7" max="7" width="19.625" style="59" customWidth="1"/>
    <col min="8" max="16384" width="10.00390625" style="59" customWidth="1"/>
  </cols>
  <sheetData>
    <row r="1" spans="5:8" ht="15.75">
      <c r="E1" s="9" t="s">
        <v>92</v>
      </c>
      <c r="F1" s="9"/>
      <c r="G1" s="9"/>
      <c r="H1" s="60"/>
    </row>
    <row r="2" spans="1:8" ht="14.25" customHeight="1">
      <c r="A2" s="61"/>
      <c r="B2" s="62"/>
      <c r="C2" s="63"/>
      <c r="D2" s="63"/>
      <c r="E2" s="17" t="s">
        <v>179</v>
      </c>
      <c r="F2" s="17"/>
      <c r="G2" s="17"/>
      <c r="H2" s="60"/>
    </row>
    <row r="3" spans="1:8" ht="14.25" customHeight="1">
      <c r="A3" s="61"/>
      <c r="B3" s="62"/>
      <c r="C3" s="63"/>
      <c r="D3" s="63"/>
      <c r="E3" s="17" t="s">
        <v>13</v>
      </c>
      <c r="F3" s="17"/>
      <c r="G3" s="17"/>
      <c r="H3" s="60"/>
    </row>
    <row r="4" spans="1:8" ht="13.5" customHeight="1">
      <c r="A4" s="61"/>
      <c r="B4" s="62"/>
      <c r="C4" s="63"/>
      <c r="D4" s="63"/>
      <c r="E4" s="17" t="s">
        <v>62</v>
      </c>
      <c r="F4" s="17"/>
      <c r="G4" s="17"/>
      <c r="H4" s="60"/>
    </row>
    <row r="5" spans="1:8" ht="15" customHeight="1">
      <c r="A5" s="61"/>
      <c r="B5" s="62"/>
      <c r="C5" s="63"/>
      <c r="D5" s="63"/>
      <c r="E5" s="63"/>
      <c r="F5" s="64"/>
      <c r="G5" s="64"/>
      <c r="H5" s="60"/>
    </row>
    <row r="6" spans="1:8" s="70" customFormat="1" ht="76.5" customHeight="1">
      <c r="A6" s="6" t="s">
        <v>84</v>
      </c>
      <c r="B6" s="66"/>
      <c r="C6" s="67"/>
      <c r="D6" s="67"/>
      <c r="E6" s="67"/>
      <c r="F6" s="68"/>
      <c r="G6" s="68"/>
      <c r="H6" s="69"/>
    </row>
    <row r="7" spans="1:8" s="70" customFormat="1" ht="18.75" customHeight="1" hidden="1">
      <c r="A7" s="65"/>
      <c r="B7" s="66"/>
      <c r="C7" s="67"/>
      <c r="D7" s="67"/>
      <c r="E7" s="67"/>
      <c r="F7" s="68"/>
      <c r="G7" s="68"/>
      <c r="H7" s="69"/>
    </row>
    <row r="8" spans="1:8" s="70" customFormat="1" ht="16.5" customHeight="1" thickBot="1">
      <c r="A8" s="65"/>
      <c r="B8" s="66"/>
      <c r="C8" s="67"/>
      <c r="D8" s="67"/>
      <c r="E8" s="67"/>
      <c r="F8" s="68"/>
      <c r="G8" s="68" t="s">
        <v>10</v>
      </c>
      <c r="H8" s="69"/>
    </row>
    <row r="9" spans="1:7" s="74" customFormat="1" ht="28.5" customHeight="1">
      <c r="A9" s="71" t="s">
        <v>0</v>
      </c>
      <c r="B9" s="72" t="s">
        <v>1</v>
      </c>
      <c r="C9" s="117" t="s">
        <v>2</v>
      </c>
      <c r="D9" s="239" t="s">
        <v>15</v>
      </c>
      <c r="E9" s="240" t="s">
        <v>15</v>
      </c>
      <c r="F9" s="113" t="s">
        <v>3</v>
      </c>
      <c r="G9" s="73" t="s">
        <v>3</v>
      </c>
    </row>
    <row r="10" spans="1:7" s="77" customFormat="1" ht="13.5" customHeight="1">
      <c r="A10" s="75" t="s">
        <v>4</v>
      </c>
      <c r="B10" s="76"/>
      <c r="C10" s="118" t="s">
        <v>5</v>
      </c>
      <c r="D10" s="114" t="s">
        <v>9</v>
      </c>
      <c r="E10" s="173" t="s">
        <v>6</v>
      </c>
      <c r="F10" s="114" t="s">
        <v>9</v>
      </c>
      <c r="G10" s="110" t="s">
        <v>6</v>
      </c>
    </row>
    <row r="11" spans="1:7" s="80" customFormat="1" ht="12.75" customHeight="1" thickBot="1">
      <c r="A11" s="78">
        <v>1</v>
      </c>
      <c r="B11" s="79">
        <v>2</v>
      </c>
      <c r="C11" s="79">
        <v>3</v>
      </c>
      <c r="D11" s="115">
        <v>4</v>
      </c>
      <c r="E11" s="174">
        <v>4</v>
      </c>
      <c r="F11" s="115">
        <v>6</v>
      </c>
      <c r="G11" s="111">
        <v>5</v>
      </c>
    </row>
    <row r="12" spans="1:7" s="81" customFormat="1" ht="35.25" customHeight="1" thickBot="1" thickTop="1">
      <c r="A12" s="36">
        <v>921</v>
      </c>
      <c r="B12" s="37" t="s">
        <v>63</v>
      </c>
      <c r="C12" s="38" t="s">
        <v>33</v>
      </c>
      <c r="D12" s="51"/>
      <c r="E12" s="55">
        <f>E13+E16+E20+E23</f>
        <v>1257530</v>
      </c>
      <c r="F12" s="51"/>
      <c r="G12" s="39">
        <f>G13+G16+G20+G23</f>
        <v>1257530</v>
      </c>
    </row>
    <row r="13" spans="1:7" s="81" customFormat="1" ht="19.5" customHeight="1" thickTop="1">
      <c r="A13" s="194">
        <v>92106</v>
      </c>
      <c r="B13" s="195" t="s">
        <v>64</v>
      </c>
      <c r="C13" s="26"/>
      <c r="D13" s="182"/>
      <c r="E13" s="147">
        <f>E14</f>
        <v>582000</v>
      </c>
      <c r="F13" s="52"/>
      <c r="G13" s="33">
        <f>SUM(G14:G15)</f>
        <v>582000</v>
      </c>
    </row>
    <row r="14" spans="1:7" s="70" customFormat="1" ht="60">
      <c r="A14" s="156">
        <v>2120</v>
      </c>
      <c r="B14" s="137" t="s">
        <v>82</v>
      </c>
      <c r="C14" s="18"/>
      <c r="D14" s="53"/>
      <c r="E14" s="148">
        <v>582000</v>
      </c>
      <c r="F14" s="53"/>
      <c r="G14" s="29"/>
    </row>
    <row r="15" spans="1:7" s="70" customFormat="1" ht="37.5" customHeight="1">
      <c r="A15" s="47">
        <v>2550</v>
      </c>
      <c r="B15" s="49" t="s">
        <v>77</v>
      </c>
      <c r="C15" s="18"/>
      <c r="D15" s="53"/>
      <c r="E15" s="148"/>
      <c r="F15" s="53"/>
      <c r="G15" s="29">
        <v>582000</v>
      </c>
    </row>
    <row r="16" spans="1:7" s="23" customFormat="1" ht="21" customHeight="1">
      <c r="A16" s="24">
        <v>92116</v>
      </c>
      <c r="B16" s="25" t="s">
        <v>65</v>
      </c>
      <c r="C16" s="26"/>
      <c r="D16" s="182"/>
      <c r="E16" s="147">
        <f>SUM(E17)</f>
        <v>462130</v>
      </c>
      <c r="F16" s="52"/>
      <c r="G16" s="33">
        <f>SUM(G17:G19)</f>
        <v>462130</v>
      </c>
    </row>
    <row r="17" spans="1:7" s="81" customFormat="1" ht="60">
      <c r="A17" s="156">
        <v>2120</v>
      </c>
      <c r="B17" s="137" t="s">
        <v>82</v>
      </c>
      <c r="C17" s="105"/>
      <c r="D17" s="53"/>
      <c r="E17" s="148">
        <f>426500+35630</f>
        <v>462130</v>
      </c>
      <c r="F17" s="53"/>
      <c r="G17" s="122"/>
    </row>
    <row r="18" spans="1:7" s="81" customFormat="1" ht="32.25" customHeight="1">
      <c r="A18" s="47">
        <v>2550</v>
      </c>
      <c r="B18" s="49" t="s">
        <v>77</v>
      </c>
      <c r="C18" s="105"/>
      <c r="D18" s="179"/>
      <c r="E18" s="180"/>
      <c r="F18" s="53"/>
      <c r="G18" s="122">
        <f>426500+35630</f>
        <v>462130</v>
      </c>
    </row>
    <row r="19" spans="1:7" s="81" customFormat="1" ht="16.5" customHeight="1" hidden="1">
      <c r="A19" s="47">
        <v>4130</v>
      </c>
      <c r="B19" s="49" t="s">
        <v>60</v>
      </c>
      <c r="C19" s="105"/>
      <c r="D19" s="121"/>
      <c r="E19" s="175"/>
      <c r="F19" s="53"/>
      <c r="G19" s="122"/>
    </row>
    <row r="20" spans="1:7" s="81" customFormat="1" ht="21" customHeight="1">
      <c r="A20" s="24">
        <v>92118</v>
      </c>
      <c r="B20" s="25" t="s">
        <v>66</v>
      </c>
      <c r="C20" s="26"/>
      <c r="D20" s="52"/>
      <c r="E20" s="147">
        <f>SUM(E21:E22)</f>
        <v>213400</v>
      </c>
      <c r="F20" s="52"/>
      <c r="G20" s="54">
        <f>SUM(G21:G22)</f>
        <v>213400</v>
      </c>
    </row>
    <row r="21" spans="1:7" s="81" customFormat="1" ht="72.75" customHeight="1">
      <c r="A21" s="156">
        <v>2120</v>
      </c>
      <c r="B21" s="137" t="s">
        <v>82</v>
      </c>
      <c r="C21" s="105"/>
      <c r="D21" s="53"/>
      <c r="E21" s="148">
        <v>213400</v>
      </c>
      <c r="F21" s="53"/>
      <c r="G21" s="122"/>
    </row>
    <row r="22" spans="1:7" s="81" customFormat="1" ht="31.5" customHeight="1" thickBot="1">
      <c r="A22" s="47">
        <v>2550</v>
      </c>
      <c r="B22" s="49" t="s">
        <v>77</v>
      </c>
      <c r="C22" s="105"/>
      <c r="D22" s="53"/>
      <c r="E22" s="148"/>
      <c r="F22" s="53"/>
      <c r="G22" s="122">
        <v>213400</v>
      </c>
    </row>
    <row r="23" spans="1:7" s="23" customFormat="1" ht="15.75" customHeight="1" hidden="1">
      <c r="A23" s="24">
        <v>85219</v>
      </c>
      <c r="B23" s="25" t="s">
        <v>34</v>
      </c>
      <c r="C23" s="26"/>
      <c r="D23" s="52">
        <f>SUM(D24)</f>
        <v>0</v>
      </c>
      <c r="E23" s="181"/>
      <c r="F23" s="52">
        <f>SUM(F24:F32)</f>
        <v>0</v>
      </c>
      <c r="G23" s="33"/>
    </row>
    <row r="24" spans="1:7" s="81" customFormat="1" ht="73.5" customHeight="1" hidden="1">
      <c r="A24" s="57" t="s">
        <v>58</v>
      </c>
      <c r="B24" s="56" t="s">
        <v>59</v>
      </c>
      <c r="C24" s="105"/>
      <c r="D24" s="53"/>
      <c r="E24" s="148"/>
      <c r="F24" s="53"/>
      <c r="G24" s="122"/>
    </row>
    <row r="25" spans="1:7" s="81" customFormat="1" ht="14.25" customHeight="1" hidden="1">
      <c r="A25" s="57" t="s">
        <v>31</v>
      </c>
      <c r="B25" s="56" t="s">
        <v>24</v>
      </c>
      <c r="C25" s="105"/>
      <c r="D25" s="53"/>
      <c r="E25" s="148"/>
      <c r="F25" s="53"/>
      <c r="G25" s="122"/>
    </row>
    <row r="26" spans="1:7" s="81" customFormat="1" ht="15" customHeight="1" hidden="1">
      <c r="A26" s="47">
        <v>4110</v>
      </c>
      <c r="B26" s="49" t="s">
        <v>20</v>
      </c>
      <c r="C26" s="105"/>
      <c r="D26" s="121"/>
      <c r="E26" s="175"/>
      <c r="F26" s="53"/>
      <c r="G26" s="122"/>
    </row>
    <row r="27" spans="1:7" s="81" customFormat="1" ht="13.5" customHeight="1" hidden="1">
      <c r="A27" s="47">
        <v>4120</v>
      </c>
      <c r="B27" s="49" t="s">
        <v>21</v>
      </c>
      <c r="C27" s="105"/>
      <c r="D27" s="121"/>
      <c r="E27" s="175"/>
      <c r="F27" s="53"/>
      <c r="G27" s="122"/>
    </row>
    <row r="28" spans="1:7" s="82" customFormat="1" ht="14.25" customHeight="1" hidden="1">
      <c r="A28" s="97" t="s">
        <v>18</v>
      </c>
      <c r="B28" s="49" t="s">
        <v>19</v>
      </c>
      <c r="C28" s="119"/>
      <c r="D28" s="177"/>
      <c r="E28" s="178"/>
      <c r="F28" s="88"/>
      <c r="G28" s="35"/>
    </row>
    <row r="29" spans="1:7" s="82" customFormat="1" ht="15" customHeight="1" hidden="1">
      <c r="A29" s="47">
        <v>4260</v>
      </c>
      <c r="B29" s="49" t="s">
        <v>25</v>
      </c>
      <c r="C29" s="121"/>
      <c r="D29" s="121"/>
      <c r="E29" s="175"/>
      <c r="F29" s="53"/>
      <c r="G29" s="29"/>
    </row>
    <row r="30" spans="1:7" s="82" customFormat="1" ht="15" customHeight="1" hidden="1">
      <c r="A30" s="92">
        <v>4300</v>
      </c>
      <c r="B30" s="93" t="s">
        <v>11</v>
      </c>
      <c r="C30" s="176"/>
      <c r="D30" s="121"/>
      <c r="E30" s="175"/>
      <c r="F30" s="53"/>
      <c r="G30" s="29"/>
    </row>
    <row r="31" spans="1:7" s="82" customFormat="1" ht="15" customHeight="1" hidden="1">
      <c r="A31" s="47">
        <v>4410</v>
      </c>
      <c r="B31" s="49" t="s">
        <v>32</v>
      </c>
      <c r="C31" s="121"/>
      <c r="D31" s="121"/>
      <c r="E31" s="175"/>
      <c r="F31" s="53"/>
      <c r="G31" s="29"/>
    </row>
    <row r="32" spans="1:7" s="82" customFormat="1" ht="15" customHeight="1" hidden="1">
      <c r="A32" s="159">
        <v>4430</v>
      </c>
      <c r="B32" s="160" t="s">
        <v>61</v>
      </c>
      <c r="C32" s="188"/>
      <c r="D32" s="188"/>
      <c r="E32" s="189"/>
      <c r="F32" s="152"/>
      <c r="G32" s="153"/>
    </row>
    <row r="33" spans="1:7" s="82" customFormat="1" ht="33.75" customHeight="1" hidden="1" thickBot="1">
      <c r="A33" s="163">
        <v>900</v>
      </c>
      <c r="B33" s="187" t="s">
        <v>41</v>
      </c>
      <c r="C33" s="120" t="s">
        <v>44</v>
      </c>
      <c r="D33" s="132"/>
      <c r="E33" s="184">
        <f>SUM(E34)</f>
        <v>0</v>
      </c>
      <c r="F33" s="138"/>
      <c r="G33" s="108"/>
    </row>
    <row r="34" spans="1:7" s="82" customFormat="1" ht="20.25" customHeight="1" hidden="1" thickTop="1">
      <c r="A34" s="133" t="s">
        <v>42</v>
      </c>
      <c r="B34" s="25" t="s">
        <v>43</v>
      </c>
      <c r="C34" s="121"/>
      <c r="D34" s="121"/>
      <c r="E34" s="185">
        <f>SUM(E35)</f>
        <v>0</v>
      </c>
      <c r="F34" s="139"/>
      <c r="G34" s="29"/>
    </row>
    <row r="35" spans="1:7" s="82" customFormat="1" ht="78.75" customHeight="1" hidden="1" thickBot="1">
      <c r="A35" s="57" t="s">
        <v>58</v>
      </c>
      <c r="B35" s="56" t="s">
        <v>59</v>
      </c>
      <c r="C35" s="134"/>
      <c r="D35" s="134"/>
      <c r="E35" s="186"/>
      <c r="F35" s="135"/>
      <c r="G35" s="136"/>
    </row>
    <row r="36" spans="1:7" s="85" customFormat="1" ht="21.75" customHeight="1" thickBot="1" thickTop="1">
      <c r="A36" s="83"/>
      <c r="B36" s="84" t="s">
        <v>8</v>
      </c>
      <c r="C36" s="84"/>
      <c r="D36" s="154">
        <f>D12+D33</f>
        <v>0</v>
      </c>
      <c r="E36" s="155">
        <f>E12+E33</f>
        <v>1257530</v>
      </c>
      <c r="F36" s="116">
        <f>F12+F33</f>
        <v>0</v>
      </c>
      <c r="G36" s="112">
        <f>G12+G33</f>
        <v>1257530</v>
      </c>
    </row>
    <row r="37" spans="1:7" s="128" customFormat="1" ht="21" customHeight="1" hidden="1" thickBot="1" thickTop="1">
      <c r="A37" s="123"/>
      <c r="B37" s="45" t="s">
        <v>17</v>
      </c>
      <c r="C37" s="124"/>
      <c r="D37" s="126">
        <f>E36-D36</f>
        <v>1257530</v>
      </c>
      <c r="E37" s="183"/>
      <c r="F37" s="131">
        <f>G36-F36</f>
        <v>1257530</v>
      </c>
      <c r="G37" s="127"/>
    </row>
    <row r="38" s="86" customFormat="1" ht="13.5" thickTop="1"/>
    <row r="39" s="86" customFormat="1" ht="12.75"/>
    <row r="40" s="86" customFormat="1" ht="12.75"/>
    <row r="41" s="86" customFormat="1" ht="12.75"/>
    <row r="42" s="86" customFormat="1" ht="12.75"/>
    <row r="43" s="86" customFormat="1" ht="12.75"/>
    <row r="44" s="86" customFormat="1" ht="12.75"/>
    <row r="45" s="86" customFormat="1" ht="12.75"/>
  </sheetData>
  <printOptions horizontalCentered="1"/>
  <pageMargins left="0" right="0" top="0.7874015748031497" bottom="0.3937007874015748" header="0.5118110236220472" footer="0.5118110236220472"/>
  <pageSetup firstPageNumber="2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7" width="12.00390625" style="1" customWidth="1"/>
    <col min="8" max="16384" width="10.00390625" style="1" customWidth="1"/>
  </cols>
  <sheetData>
    <row r="1" ht="14.25" customHeight="1">
      <c r="F1" s="9" t="s">
        <v>12</v>
      </c>
    </row>
    <row r="2" spans="1:6" ht="14.25" customHeight="1">
      <c r="A2" s="3"/>
      <c r="B2" s="4"/>
      <c r="C2" s="5"/>
      <c r="D2" s="5"/>
      <c r="F2" s="17" t="s">
        <v>178</v>
      </c>
    </row>
    <row r="3" spans="1:6" ht="14.25" customHeight="1">
      <c r="A3" s="3"/>
      <c r="B3" s="4"/>
      <c r="C3" s="5"/>
      <c r="D3" s="5"/>
      <c r="F3" s="17" t="s">
        <v>13</v>
      </c>
    </row>
    <row r="4" spans="1:6" ht="13.5" customHeight="1">
      <c r="A4" s="3"/>
      <c r="B4" s="4"/>
      <c r="C4" s="5"/>
      <c r="D4" s="5"/>
      <c r="F4" s="17" t="s">
        <v>62</v>
      </c>
    </row>
    <row r="5" spans="1:7" s="10" customFormat="1" ht="58.5" customHeight="1">
      <c r="A5" s="6" t="s">
        <v>175</v>
      </c>
      <c r="B5" s="7"/>
      <c r="C5" s="8"/>
      <c r="D5" s="8"/>
      <c r="E5" s="8"/>
      <c r="F5" s="30"/>
      <c r="G5" s="30"/>
    </row>
    <row r="6" spans="1:7" s="10" customFormat="1" ht="15.75" customHeight="1" thickBot="1">
      <c r="A6" s="6"/>
      <c r="B6" s="7"/>
      <c r="C6" s="8"/>
      <c r="D6" s="8"/>
      <c r="E6" s="8"/>
      <c r="G6" s="34" t="s">
        <v>10</v>
      </c>
    </row>
    <row r="7" spans="1:7" s="11" customFormat="1" ht="26.25" customHeight="1">
      <c r="A7" s="19" t="s">
        <v>0</v>
      </c>
      <c r="B7" s="22" t="s">
        <v>1</v>
      </c>
      <c r="C7" s="15" t="s">
        <v>2</v>
      </c>
      <c r="D7" s="103" t="s">
        <v>15</v>
      </c>
      <c r="E7" s="103"/>
      <c r="F7" s="103" t="s">
        <v>3</v>
      </c>
      <c r="G7" s="31"/>
    </row>
    <row r="8" spans="1:7" s="11" customFormat="1" ht="11.25" customHeight="1">
      <c r="A8" s="20" t="s">
        <v>4</v>
      </c>
      <c r="B8" s="12"/>
      <c r="C8" s="13" t="s">
        <v>5</v>
      </c>
      <c r="D8" s="168" t="s">
        <v>9</v>
      </c>
      <c r="E8" s="167" t="s">
        <v>6</v>
      </c>
      <c r="F8" s="50" t="s">
        <v>9</v>
      </c>
      <c r="G8" s="27" t="s">
        <v>6</v>
      </c>
    </row>
    <row r="9" spans="1:7" s="16" customFormat="1" ht="11.25" customHeight="1" thickBot="1">
      <c r="A9" s="207">
        <v>1</v>
      </c>
      <c r="B9" s="208">
        <v>2</v>
      </c>
      <c r="C9" s="208">
        <v>3</v>
      </c>
      <c r="D9" s="208">
        <v>4</v>
      </c>
      <c r="E9" s="208">
        <v>5</v>
      </c>
      <c r="F9" s="303">
        <v>6</v>
      </c>
      <c r="G9" s="304">
        <v>7</v>
      </c>
    </row>
    <row r="10" spans="1:7" s="23" customFormat="1" ht="20.25" customHeight="1" thickBot="1" thickTop="1">
      <c r="A10" s="36">
        <v>630</v>
      </c>
      <c r="B10" s="37" t="s">
        <v>163</v>
      </c>
      <c r="C10" s="58"/>
      <c r="D10" s="38"/>
      <c r="E10" s="141"/>
      <c r="F10" s="51">
        <f>SUM(F11+F14)</f>
        <v>154800</v>
      </c>
      <c r="G10" s="32">
        <f>SUM(G11+G14)</f>
        <v>154800</v>
      </c>
    </row>
    <row r="11" spans="1:7" s="23" customFormat="1" ht="30.75" customHeight="1" thickTop="1">
      <c r="A11" s="24">
        <v>63003</v>
      </c>
      <c r="B11" s="25" t="s">
        <v>162</v>
      </c>
      <c r="C11" s="26" t="s">
        <v>161</v>
      </c>
      <c r="D11" s="26"/>
      <c r="E11" s="142"/>
      <c r="F11" s="52">
        <f>SUM(F13:F13)</f>
        <v>1300</v>
      </c>
      <c r="G11" s="33">
        <f>SUM(G12:G13)</f>
        <v>1300</v>
      </c>
    </row>
    <row r="12" spans="1:7" s="23" customFormat="1" ht="15">
      <c r="A12" s="92">
        <v>4210</v>
      </c>
      <c r="B12" s="94" t="s">
        <v>19</v>
      </c>
      <c r="C12" s="48"/>
      <c r="D12" s="48"/>
      <c r="E12" s="146"/>
      <c r="F12" s="53"/>
      <c r="G12" s="29">
        <f>700+600</f>
        <v>1300</v>
      </c>
    </row>
    <row r="13" spans="1:7" s="2" customFormat="1" ht="18" customHeight="1">
      <c r="A13" s="92">
        <v>4300</v>
      </c>
      <c r="B13" s="93" t="s">
        <v>11</v>
      </c>
      <c r="C13" s="18"/>
      <c r="D13" s="18"/>
      <c r="E13" s="143"/>
      <c r="F13" s="104">
        <f>700+600</f>
        <v>1300</v>
      </c>
      <c r="G13" s="29"/>
    </row>
    <row r="14" spans="1:7" s="23" customFormat="1" ht="45">
      <c r="A14" s="24">
        <v>63095</v>
      </c>
      <c r="B14" s="25" t="s">
        <v>152</v>
      </c>
      <c r="C14" s="26" t="s">
        <v>151</v>
      </c>
      <c r="D14" s="26"/>
      <c r="E14" s="142"/>
      <c r="F14" s="52">
        <f>SUM(F15:F23)</f>
        <v>153500</v>
      </c>
      <c r="G14" s="33">
        <f>SUM(G15:G23)</f>
        <v>153500</v>
      </c>
    </row>
    <row r="15" spans="1:7" s="2" customFormat="1" ht="19.5" customHeight="1">
      <c r="A15" s="47">
        <v>4110</v>
      </c>
      <c r="B15" s="49" t="s">
        <v>20</v>
      </c>
      <c r="C15" s="18"/>
      <c r="D15" s="18"/>
      <c r="E15" s="143"/>
      <c r="F15" s="53">
        <v>230</v>
      </c>
      <c r="G15" s="29"/>
    </row>
    <row r="16" spans="1:7" s="2" customFormat="1" ht="19.5" customHeight="1">
      <c r="A16" s="47">
        <v>4112</v>
      </c>
      <c r="B16" s="49" t="s">
        <v>20</v>
      </c>
      <c r="C16" s="18"/>
      <c r="D16" s="18"/>
      <c r="E16" s="143"/>
      <c r="F16" s="53"/>
      <c r="G16" s="29">
        <v>230</v>
      </c>
    </row>
    <row r="17" spans="1:7" s="2" customFormat="1" ht="19.5" customHeight="1" hidden="1">
      <c r="A17" s="47"/>
      <c r="B17" s="49"/>
      <c r="C17" s="18"/>
      <c r="D17" s="18"/>
      <c r="E17" s="143"/>
      <c r="F17" s="53"/>
      <c r="G17" s="29"/>
    </row>
    <row r="18" spans="1:7" s="2" customFormat="1" ht="19.5" customHeight="1">
      <c r="A18" s="92">
        <v>4210</v>
      </c>
      <c r="B18" s="94" t="s">
        <v>19</v>
      </c>
      <c r="C18" s="18"/>
      <c r="D18" s="18"/>
      <c r="E18" s="143"/>
      <c r="F18" s="104">
        <v>3500</v>
      </c>
      <c r="G18" s="29"/>
    </row>
    <row r="19" spans="1:7" s="2" customFormat="1" ht="19.5" customHeight="1">
      <c r="A19" s="92">
        <v>4211</v>
      </c>
      <c r="B19" s="94" t="s">
        <v>19</v>
      </c>
      <c r="C19" s="18"/>
      <c r="D19" s="18"/>
      <c r="E19" s="143"/>
      <c r="F19" s="305"/>
      <c r="G19" s="29">
        <v>2409</v>
      </c>
    </row>
    <row r="20" spans="1:7" s="2" customFormat="1" ht="19.5" customHeight="1">
      <c r="A20" s="92">
        <v>4212</v>
      </c>
      <c r="B20" s="94" t="s">
        <v>19</v>
      </c>
      <c r="C20" s="18"/>
      <c r="D20" s="18"/>
      <c r="E20" s="143"/>
      <c r="F20" s="305"/>
      <c r="G20" s="29">
        <v>1091</v>
      </c>
    </row>
    <row r="21" spans="1:7" s="2" customFormat="1" ht="19.5" customHeight="1">
      <c r="A21" s="92">
        <v>4300</v>
      </c>
      <c r="B21" s="93" t="s">
        <v>11</v>
      </c>
      <c r="C21" s="18"/>
      <c r="D21" s="18"/>
      <c r="E21" s="143"/>
      <c r="F21" s="305">
        <v>149770</v>
      </c>
      <c r="G21" s="29"/>
    </row>
    <row r="22" spans="1:7" s="2" customFormat="1" ht="19.5" customHeight="1">
      <c r="A22" s="92">
        <v>4301</v>
      </c>
      <c r="B22" s="93" t="s">
        <v>11</v>
      </c>
      <c r="C22" s="18"/>
      <c r="D22" s="18"/>
      <c r="E22" s="143"/>
      <c r="F22" s="305"/>
      <c r="G22" s="29">
        <v>62056</v>
      </c>
    </row>
    <row r="23" spans="1:7" s="99" customFormat="1" ht="19.5" customHeight="1" thickBot="1">
      <c r="A23" s="92">
        <v>4302</v>
      </c>
      <c r="B23" s="93" t="s">
        <v>11</v>
      </c>
      <c r="C23" s="308"/>
      <c r="D23" s="308"/>
      <c r="E23" s="309"/>
      <c r="F23" s="310"/>
      <c r="G23" s="311">
        <v>87714</v>
      </c>
    </row>
    <row r="24" spans="1:7" s="99" customFormat="1" ht="24" customHeight="1" thickBot="1" thickTop="1">
      <c r="A24" s="320">
        <v>710</v>
      </c>
      <c r="B24" s="321" t="s">
        <v>153</v>
      </c>
      <c r="C24" s="325" t="s">
        <v>154</v>
      </c>
      <c r="D24" s="312"/>
      <c r="E24" s="313"/>
      <c r="F24" s="326">
        <f>F25</f>
        <v>3000</v>
      </c>
      <c r="G24" s="322">
        <f>G25</f>
        <v>3000</v>
      </c>
    </row>
    <row r="25" spans="1:7" s="99" customFormat="1" ht="33.75" customHeight="1" thickTop="1">
      <c r="A25" s="274">
        <v>71004</v>
      </c>
      <c r="B25" s="323" t="s">
        <v>155</v>
      </c>
      <c r="C25" s="314"/>
      <c r="D25" s="315"/>
      <c r="E25" s="316"/>
      <c r="F25" s="327">
        <f>SUM(F26:F27)</f>
        <v>3000</v>
      </c>
      <c r="G25" s="324">
        <f>SUM(G26:G27)</f>
        <v>3000</v>
      </c>
    </row>
    <row r="26" spans="1:7" s="99" customFormat="1" ht="19.5" customHeight="1">
      <c r="A26" s="92">
        <v>4210</v>
      </c>
      <c r="B26" s="94" t="s">
        <v>19</v>
      </c>
      <c r="C26" s="317"/>
      <c r="D26" s="317"/>
      <c r="E26" s="318"/>
      <c r="F26" s="328"/>
      <c r="G26" s="319">
        <v>3000</v>
      </c>
    </row>
    <row r="27" spans="1:7" s="99" customFormat="1" ht="19.5" customHeight="1" thickBot="1">
      <c r="A27" s="92">
        <v>4300</v>
      </c>
      <c r="B27" s="93" t="s">
        <v>11</v>
      </c>
      <c r="C27" s="306"/>
      <c r="D27" s="98"/>
      <c r="E27" s="144"/>
      <c r="F27" s="329">
        <v>3000</v>
      </c>
      <c r="G27" s="307"/>
    </row>
    <row r="28" spans="1:7" s="23" customFormat="1" ht="24" customHeight="1" thickBot="1" thickTop="1">
      <c r="A28" s="36">
        <v>750</v>
      </c>
      <c r="B28" s="37" t="s">
        <v>27</v>
      </c>
      <c r="C28" s="58"/>
      <c r="D28" s="38"/>
      <c r="E28" s="141"/>
      <c r="F28" s="51">
        <f>SUM(F29+F35)</f>
        <v>19256</v>
      </c>
      <c r="G28" s="32">
        <f>SUM(G29+G35)</f>
        <v>19256</v>
      </c>
    </row>
    <row r="29" spans="1:7" s="23" customFormat="1" ht="20.25" customHeight="1" thickTop="1">
      <c r="A29" s="24">
        <v>75023</v>
      </c>
      <c r="B29" s="25" t="s">
        <v>28</v>
      </c>
      <c r="C29" s="26"/>
      <c r="D29" s="26"/>
      <c r="E29" s="142"/>
      <c r="F29" s="52">
        <f>SUM(F30:F34)</f>
        <v>11596</v>
      </c>
      <c r="G29" s="33">
        <f>SUM(G30:G34)</f>
        <v>10096</v>
      </c>
    </row>
    <row r="30" spans="1:7" s="2" customFormat="1" ht="19.5" customHeight="1">
      <c r="A30" s="47">
        <v>4110</v>
      </c>
      <c r="B30" s="49" t="s">
        <v>20</v>
      </c>
      <c r="C30" s="18" t="s">
        <v>76</v>
      </c>
      <c r="D30" s="18"/>
      <c r="E30" s="143"/>
      <c r="F30" s="53">
        <v>1500</v>
      </c>
      <c r="G30" s="29"/>
    </row>
    <row r="31" spans="1:7" s="2" customFormat="1" ht="19.5" customHeight="1">
      <c r="A31" s="92">
        <v>4210</v>
      </c>
      <c r="B31" s="94" t="s">
        <v>19</v>
      </c>
      <c r="C31" s="18" t="s">
        <v>143</v>
      </c>
      <c r="D31" s="18"/>
      <c r="E31" s="143"/>
      <c r="F31" s="53"/>
      <c r="G31" s="29">
        <v>1096</v>
      </c>
    </row>
    <row r="32" spans="1:7" s="2" customFormat="1" ht="19.5" customHeight="1">
      <c r="A32" s="92">
        <v>4300</v>
      </c>
      <c r="B32" s="93" t="s">
        <v>11</v>
      </c>
      <c r="C32" s="18" t="s">
        <v>143</v>
      </c>
      <c r="D32" s="18"/>
      <c r="E32" s="143"/>
      <c r="F32" s="53">
        <v>1096</v>
      </c>
      <c r="G32" s="29"/>
    </row>
    <row r="33" spans="1:7" s="23" customFormat="1" ht="19.5" customHeight="1">
      <c r="A33" s="92">
        <v>4300</v>
      </c>
      <c r="B33" s="93" t="s">
        <v>11</v>
      </c>
      <c r="C33" s="18" t="s">
        <v>76</v>
      </c>
      <c r="D33" s="18"/>
      <c r="E33" s="143"/>
      <c r="F33" s="53">
        <v>9000</v>
      </c>
      <c r="G33" s="29"/>
    </row>
    <row r="34" spans="1:7" s="23" customFormat="1" ht="19.5" customHeight="1">
      <c r="A34" s="159">
        <v>4410</v>
      </c>
      <c r="B34" s="160" t="s">
        <v>32</v>
      </c>
      <c r="C34" s="151" t="s">
        <v>76</v>
      </c>
      <c r="D34" s="151"/>
      <c r="E34" s="332"/>
      <c r="F34" s="152"/>
      <c r="G34" s="153">
        <v>9000</v>
      </c>
    </row>
    <row r="35" spans="1:7" s="23" customFormat="1" ht="20.25" customHeight="1">
      <c r="A35" s="24">
        <v>75095</v>
      </c>
      <c r="B35" s="25" t="s">
        <v>7</v>
      </c>
      <c r="C35" s="26"/>
      <c r="D35" s="26"/>
      <c r="E35" s="142"/>
      <c r="F35" s="52">
        <f>F38+F48+F41+F36+F37</f>
        <v>7660</v>
      </c>
      <c r="G35" s="33">
        <f>G38+G48+G41+G36+G37</f>
        <v>9160</v>
      </c>
    </row>
    <row r="36" spans="1:7" s="23" customFormat="1" ht="20.25" customHeight="1">
      <c r="A36" s="92">
        <v>4210</v>
      </c>
      <c r="B36" s="94" t="s">
        <v>19</v>
      </c>
      <c r="C36" s="18" t="s">
        <v>161</v>
      </c>
      <c r="D36" s="18"/>
      <c r="E36" s="143"/>
      <c r="F36" s="53">
        <f>7000-2000</f>
        <v>5000</v>
      </c>
      <c r="G36" s="29"/>
    </row>
    <row r="37" spans="1:7" s="23" customFormat="1" ht="20.25" customHeight="1">
      <c r="A37" s="92">
        <v>4300</v>
      </c>
      <c r="B37" s="93" t="s">
        <v>11</v>
      </c>
      <c r="C37" s="18" t="s">
        <v>161</v>
      </c>
      <c r="D37" s="18"/>
      <c r="E37" s="143"/>
      <c r="F37" s="53"/>
      <c r="G37" s="29">
        <f>7000-2000</f>
        <v>5000</v>
      </c>
    </row>
    <row r="38" spans="1:8" s="23" customFormat="1" ht="15">
      <c r="A38" s="95"/>
      <c r="B38" s="109" t="s">
        <v>80</v>
      </c>
      <c r="C38" s="100" t="s">
        <v>53</v>
      </c>
      <c r="D38" s="232"/>
      <c r="E38" s="233"/>
      <c r="F38" s="234">
        <f>SUM(F39:F40)</f>
        <v>350</v>
      </c>
      <c r="G38" s="235">
        <f>SUM(G39:G40)</f>
        <v>350</v>
      </c>
      <c r="H38" s="2"/>
    </row>
    <row r="39" spans="1:8" s="23" customFormat="1" ht="19.5" customHeight="1">
      <c r="A39" s="92">
        <v>4210</v>
      </c>
      <c r="B39" s="94" t="s">
        <v>19</v>
      </c>
      <c r="C39" s="18"/>
      <c r="D39" s="18"/>
      <c r="E39" s="143"/>
      <c r="F39" s="53"/>
      <c r="G39" s="29">
        <v>350</v>
      </c>
      <c r="H39" s="2"/>
    </row>
    <row r="40" spans="1:7" s="2" customFormat="1" ht="19.5" customHeight="1">
      <c r="A40" s="92">
        <v>4300</v>
      </c>
      <c r="B40" s="93" t="s">
        <v>11</v>
      </c>
      <c r="C40" s="18"/>
      <c r="D40" s="18"/>
      <c r="E40" s="143"/>
      <c r="F40" s="104">
        <v>350</v>
      </c>
      <c r="G40" s="29"/>
    </row>
    <row r="41" spans="1:7" s="96" customFormat="1" ht="15">
      <c r="A41" s="241"/>
      <c r="B41" s="242" t="s">
        <v>145</v>
      </c>
      <c r="C41" s="100" t="s">
        <v>53</v>
      </c>
      <c r="D41" s="100"/>
      <c r="E41" s="145"/>
      <c r="F41" s="234">
        <f>SUM(F42:F47)</f>
        <v>2310</v>
      </c>
      <c r="G41" s="102">
        <f>SUM(G42:G47)</f>
        <v>2310</v>
      </c>
    </row>
    <row r="42" spans="1:7" s="2" customFormat="1" ht="19.5" customHeight="1">
      <c r="A42" s="47">
        <v>4110</v>
      </c>
      <c r="B42" s="49" t="s">
        <v>20</v>
      </c>
      <c r="C42" s="162"/>
      <c r="D42" s="18"/>
      <c r="E42" s="143"/>
      <c r="F42" s="104">
        <v>100</v>
      </c>
      <c r="G42" s="29"/>
    </row>
    <row r="43" spans="1:7" s="2" customFormat="1" ht="19.5" customHeight="1">
      <c r="A43" s="205">
        <v>4120</v>
      </c>
      <c r="B43" s="49" t="s">
        <v>21</v>
      </c>
      <c r="C43" s="162"/>
      <c r="D43" s="18"/>
      <c r="E43" s="143"/>
      <c r="F43" s="104">
        <v>60</v>
      </c>
      <c r="G43" s="29"/>
    </row>
    <row r="44" spans="1:7" s="2" customFormat="1" ht="19.5" customHeight="1">
      <c r="A44" s="92">
        <v>4210</v>
      </c>
      <c r="B44" s="94" t="s">
        <v>19</v>
      </c>
      <c r="C44" s="162"/>
      <c r="D44" s="18"/>
      <c r="E44" s="143"/>
      <c r="F44" s="104">
        <v>400</v>
      </c>
      <c r="G44" s="29"/>
    </row>
    <row r="45" spans="1:7" s="2" customFormat="1" ht="19.5" customHeight="1">
      <c r="A45" s="205">
        <v>4260</v>
      </c>
      <c r="B45" s="49" t="s">
        <v>25</v>
      </c>
      <c r="C45" s="162"/>
      <c r="D45" s="18"/>
      <c r="E45" s="143"/>
      <c r="F45" s="104">
        <v>1480</v>
      </c>
      <c r="G45" s="29"/>
    </row>
    <row r="46" spans="1:7" s="2" customFormat="1" ht="19.5" customHeight="1">
      <c r="A46" s="205">
        <v>4270</v>
      </c>
      <c r="B46" s="49" t="s">
        <v>22</v>
      </c>
      <c r="C46" s="162"/>
      <c r="D46" s="18"/>
      <c r="E46" s="143"/>
      <c r="F46" s="104">
        <v>270</v>
      </c>
      <c r="G46" s="29"/>
    </row>
    <row r="47" spans="1:7" s="2" customFormat="1" ht="19.5" customHeight="1">
      <c r="A47" s="92">
        <v>4300</v>
      </c>
      <c r="B47" s="93" t="s">
        <v>11</v>
      </c>
      <c r="C47" s="162"/>
      <c r="D47" s="18"/>
      <c r="E47" s="143"/>
      <c r="F47" s="104"/>
      <c r="G47" s="29">
        <f>100+60+400+1480+270</f>
        <v>2310</v>
      </c>
    </row>
    <row r="48" spans="1:7" s="96" customFormat="1" ht="15">
      <c r="A48" s="241"/>
      <c r="B48" s="242" t="s">
        <v>91</v>
      </c>
      <c r="C48" s="100" t="s">
        <v>53</v>
      </c>
      <c r="D48" s="100"/>
      <c r="E48" s="145"/>
      <c r="F48" s="234"/>
      <c r="G48" s="102">
        <f>SUM(G49:G50)</f>
        <v>1500</v>
      </c>
    </row>
    <row r="49" spans="1:7" s="2" customFormat="1" ht="30">
      <c r="A49" s="92">
        <v>3020</v>
      </c>
      <c r="B49" s="93" t="s">
        <v>30</v>
      </c>
      <c r="C49" s="162"/>
      <c r="D49" s="18"/>
      <c r="E49" s="143"/>
      <c r="F49" s="104"/>
      <c r="G49" s="29">
        <v>1300</v>
      </c>
    </row>
    <row r="50" spans="1:7" s="2" customFormat="1" ht="19.5" customHeight="1" thickBot="1">
      <c r="A50" s="92">
        <v>4210</v>
      </c>
      <c r="B50" s="94" t="s">
        <v>19</v>
      </c>
      <c r="C50" s="162"/>
      <c r="D50" s="18"/>
      <c r="E50" s="143"/>
      <c r="F50" s="104"/>
      <c r="G50" s="29">
        <v>200</v>
      </c>
    </row>
    <row r="51" spans="1:7" s="23" customFormat="1" ht="34.5" customHeight="1" thickBot="1" thickTop="1">
      <c r="A51" s="209">
        <v>754</v>
      </c>
      <c r="B51" s="37" t="s">
        <v>71</v>
      </c>
      <c r="C51" s="210"/>
      <c r="D51" s="38"/>
      <c r="E51" s="141"/>
      <c r="F51" s="217">
        <f>F54</f>
        <v>757</v>
      </c>
      <c r="G51" s="32">
        <f>G52</f>
        <v>3500</v>
      </c>
    </row>
    <row r="52" spans="1:7" s="23" customFormat="1" ht="19.5" customHeight="1" thickTop="1">
      <c r="A52" s="211">
        <v>75412</v>
      </c>
      <c r="B52" s="195" t="s">
        <v>75</v>
      </c>
      <c r="C52" s="212" t="s">
        <v>51</v>
      </c>
      <c r="D52" s="196"/>
      <c r="E52" s="197"/>
      <c r="F52" s="218"/>
      <c r="G52" s="107">
        <f>G53</f>
        <v>3500</v>
      </c>
    </row>
    <row r="53" spans="1:7" s="2" customFormat="1" ht="45">
      <c r="A53" s="224">
        <v>2820</v>
      </c>
      <c r="B53" s="198" t="s">
        <v>52</v>
      </c>
      <c r="C53" s="225"/>
      <c r="D53" s="199"/>
      <c r="E53" s="200"/>
      <c r="F53" s="226"/>
      <c r="G53" s="165">
        <v>3500</v>
      </c>
    </row>
    <row r="54" spans="1:7" s="23" customFormat="1" ht="19.5" customHeight="1">
      <c r="A54" s="219" t="s">
        <v>73</v>
      </c>
      <c r="B54" s="220" t="s">
        <v>74</v>
      </c>
      <c r="C54" s="221" t="s">
        <v>69</v>
      </c>
      <c r="D54" s="221"/>
      <c r="E54" s="191"/>
      <c r="F54" s="222">
        <f>F55</f>
        <v>757</v>
      </c>
      <c r="G54" s="223"/>
    </row>
    <row r="55" spans="1:7" s="2" customFormat="1" ht="19.5" customHeight="1" thickBot="1">
      <c r="A55" s="97" t="s">
        <v>18</v>
      </c>
      <c r="B55" s="49" t="s">
        <v>19</v>
      </c>
      <c r="C55" s="18"/>
      <c r="D55" s="18"/>
      <c r="E55" s="143"/>
      <c r="F55" s="104">
        <v>757</v>
      </c>
      <c r="G55" s="29"/>
    </row>
    <row r="56" spans="1:7" s="2" customFormat="1" ht="22.5" customHeight="1" thickBot="1" thickTop="1">
      <c r="A56" s="36">
        <v>758</v>
      </c>
      <c r="B56" s="37" t="s">
        <v>36</v>
      </c>
      <c r="C56" s="38" t="s">
        <v>37</v>
      </c>
      <c r="D56" s="38"/>
      <c r="E56" s="149"/>
      <c r="F56" s="51">
        <f>SUM(F57)</f>
        <v>140500</v>
      </c>
      <c r="G56" s="32"/>
    </row>
    <row r="57" spans="1:7" s="2" customFormat="1" ht="18" customHeight="1" thickTop="1">
      <c r="A57" s="24">
        <v>75818</v>
      </c>
      <c r="B57" s="25" t="s">
        <v>38</v>
      </c>
      <c r="C57" s="26"/>
      <c r="D57" s="26"/>
      <c r="E57" s="142"/>
      <c r="F57" s="52">
        <f>SUM(F58:F58)</f>
        <v>140500</v>
      </c>
      <c r="G57" s="33"/>
    </row>
    <row r="58" spans="1:7" s="2" customFormat="1" ht="19.5" customHeight="1" thickBot="1">
      <c r="A58" s="47">
        <v>4810</v>
      </c>
      <c r="B58" s="21" t="s">
        <v>39</v>
      </c>
      <c r="C58" s="18"/>
      <c r="D58" s="18"/>
      <c r="E58" s="143"/>
      <c r="F58" s="53">
        <f>3500+1000+116000+20000</f>
        <v>140500</v>
      </c>
      <c r="G58" s="29"/>
    </row>
    <row r="59" spans="1:7" s="23" customFormat="1" ht="22.5" customHeight="1" thickBot="1" thickTop="1">
      <c r="A59" s="209">
        <v>801</v>
      </c>
      <c r="B59" s="213" t="s">
        <v>68</v>
      </c>
      <c r="C59" s="210" t="s">
        <v>83</v>
      </c>
      <c r="D59" s="38"/>
      <c r="E59" s="141"/>
      <c r="F59" s="51">
        <f>F60+F76+F78+F94+F96+F102</f>
        <v>185180</v>
      </c>
      <c r="G59" s="32">
        <f>G60+G76+G78+G94+G96+G102</f>
        <v>269988</v>
      </c>
    </row>
    <row r="60" spans="1:7" s="23" customFormat="1" ht="19.5" customHeight="1" thickTop="1">
      <c r="A60" s="211">
        <v>80101</v>
      </c>
      <c r="B60" s="214" t="s">
        <v>122</v>
      </c>
      <c r="C60" s="212"/>
      <c r="D60" s="196"/>
      <c r="E60" s="197"/>
      <c r="F60" s="106">
        <f>SUM(F61:F75)</f>
        <v>129542</v>
      </c>
      <c r="G60" s="107">
        <f>SUM(G61:G75)</f>
        <v>96550</v>
      </c>
    </row>
    <row r="61" spans="1:7" s="2" customFormat="1" ht="30">
      <c r="A61" s="205">
        <v>2540</v>
      </c>
      <c r="B61" s="49" t="s">
        <v>123</v>
      </c>
      <c r="C61" s="206"/>
      <c r="D61" s="18"/>
      <c r="E61" s="143"/>
      <c r="F61" s="53">
        <v>7932</v>
      </c>
      <c r="G61" s="29"/>
    </row>
    <row r="62" spans="1:7" s="2" customFormat="1" ht="30">
      <c r="A62" s="92">
        <v>3020</v>
      </c>
      <c r="B62" s="93" t="s">
        <v>30</v>
      </c>
      <c r="C62" s="162"/>
      <c r="D62" s="18"/>
      <c r="E62" s="143"/>
      <c r="F62" s="53"/>
      <c r="G62" s="29">
        <v>8900</v>
      </c>
    </row>
    <row r="63" spans="1:7" s="2" customFormat="1" ht="19.5" customHeight="1">
      <c r="A63" s="205">
        <v>4010</v>
      </c>
      <c r="B63" s="49" t="s">
        <v>24</v>
      </c>
      <c r="C63" s="162"/>
      <c r="D63" s="18"/>
      <c r="E63" s="143"/>
      <c r="F63" s="53">
        <v>20600</v>
      </c>
      <c r="G63" s="29"/>
    </row>
    <row r="64" spans="1:7" s="2" customFormat="1" ht="19.5" customHeight="1">
      <c r="A64" s="47">
        <v>4040</v>
      </c>
      <c r="B64" s="49" t="s">
        <v>95</v>
      </c>
      <c r="C64" s="162"/>
      <c r="D64" s="18"/>
      <c r="E64" s="143"/>
      <c r="F64" s="53">
        <v>210</v>
      </c>
      <c r="G64" s="29"/>
    </row>
    <row r="65" spans="1:7" s="2" customFormat="1" ht="17.25" customHeight="1">
      <c r="A65" s="247">
        <v>4110</v>
      </c>
      <c r="B65" s="227" t="s">
        <v>20</v>
      </c>
      <c r="C65" s="266"/>
      <c r="D65" s="151"/>
      <c r="E65" s="332"/>
      <c r="F65" s="152">
        <v>24390</v>
      </c>
      <c r="G65" s="153"/>
    </row>
    <row r="66" spans="1:7" s="2" customFormat="1" ht="19.5" customHeight="1">
      <c r="A66" s="205">
        <v>4120</v>
      </c>
      <c r="B66" s="49" t="s">
        <v>21</v>
      </c>
      <c r="C66" s="162"/>
      <c r="D66" s="18"/>
      <c r="E66" s="143"/>
      <c r="F66" s="53">
        <v>3060</v>
      </c>
      <c r="G66" s="29"/>
    </row>
    <row r="67" spans="1:7" s="2" customFormat="1" ht="19.5" customHeight="1">
      <c r="A67" s="47">
        <v>4140</v>
      </c>
      <c r="B67" s="49" t="s">
        <v>127</v>
      </c>
      <c r="C67" s="162"/>
      <c r="D67" s="18"/>
      <c r="E67" s="143"/>
      <c r="F67" s="53">
        <v>800</v>
      </c>
      <c r="G67" s="29"/>
    </row>
    <row r="68" spans="1:7" s="2" customFormat="1" ht="19.5" customHeight="1">
      <c r="A68" s="47">
        <v>4210</v>
      </c>
      <c r="B68" s="49" t="s">
        <v>19</v>
      </c>
      <c r="C68" s="162"/>
      <c r="D68" s="18"/>
      <c r="E68" s="143"/>
      <c r="F68" s="53"/>
      <c r="G68" s="29">
        <v>11200</v>
      </c>
    </row>
    <row r="69" spans="1:7" s="2" customFormat="1" ht="30">
      <c r="A69" s="205">
        <v>4240</v>
      </c>
      <c r="B69" s="49" t="s">
        <v>101</v>
      </c>
      <c r="C69" s="162"/>
      <c r="D69" s="18"/>
      <c r="E69" s="143"/>
      <c r="F69" s="53"/>
      <c r="G69" s="29">
        <v>25800</v>
      </c>
    </row>
    <row r="70" spans="1:7" s="2" customFormat="1" ht="19.5" customHeight="1">
      <c r="A70" s="205">
        <v>4260</v>
      </c>
      <c r="B70" s="49" t="s">
        <v>25</v>
      </c>
      <c r="C70" s="162"/>
      <c r="D70" s="18"/>
      <c r="E70" s="143"/>
      <c r="F70" s="53">
        <v>45630</v>
      </c>
      <c r="G70" s="29"/>
    </row>
    <row r="71" spans="1:7" s="2" customFormat="1" ht="19.5" customHeight="1">
      <c r="A71" s="205">
        <v>4270</v>
      </c>
      <c r="B71" s="49" t="s">
        <v>22</v>
      </c>
      <c r="C71" s="162"/>
      <c r="D71" s="18"/>
      <c r="E71" s="143"/>
      <c r="F71" s="53"/>
      <c r="G71" s="29">
        <v>47150</v>
      </c>
    </row>
    <row r="72" spans="1:7" s="2" customFormat="1" ht="19.5" customHeight="1">
      <c r="A72" s="205">
        <v>4280</v>
      </c>
      <c r="B72" s="93" t="s">
        <v>46</v>
      </c>
      <c r="C72" s="162"/>
      <c r="D72" s="18"/>
      <c r="E72" s="143"/>
      <c r="F72" s="53">
        <v>2350</v>
      </c>
      <c r="G72" s="29"/>
    </row>
    <row r="73" spans="1:7" s="2" customFormat="1" ht="19.5" customHeight="1">
      <c r="A73" s="92">
        <v>4300</v>
      </c>
      <c r="B73" s="93" t="s">
        <v>11</v>
      </c>
      <c r="C73" s="162"/>
      <c r="D73" s="18"/>
      <c r="E73" s="143"/>
      <c r="F73" s="53">
        <v>12070</v>
      </c>
      <c r="G73" s="29"/>
    </row>
    <row r="74" spans="1:7" s="2" customFormat="1" ht="19.5" customHeight="1">
      <c r="A74" s="205">
        <v>4410</v>
      </c>
      <c r="B74" s="49" t="s">
        <v>32</v>
      </c>
      <c r="C74" s="162"/>
      <c r="D74" s="18"/>
      <c r="E74" s="143"/>
      <c r="F74" s="53">
        <v>12500</v>
      </c>
      <c r="G74" s="29"/>
    </row>
    <row r="75" spans="1:7" s="2" customFormat="1" ht="30">
      <c r="A75" s="150">
        <v>6050</v>
      </c>
      <c r="B75" s="227" t="s">
        <v>78</v>
      </c>
      <c r="C75" s="162" t="s">
        <v>44</v>
      </c>
      <c r="D75" s="18"/>
      <c r="E75" s="143"/>
      <c r="F75" s="53"/>
      <c r="G75" s="29">
        <v>3500</v>
      </c>
    </row>
    <row r="76" spans="1:7" s="23" customFormat="1" ht="19.5" customHeight="1">
      <c r="A76" s="24">
        <v>80104</v>
      </c>
      <c r="B76" s="25" t="s">
        <v>129</v>
      </c>
      <c r="C76" s="267"/>
      <c r="D76" s="26"/>
      <c r="E76" s="142"/>
      <c r="F76" s="52"/>
      <c r="G76" s="33">
        <f>G77</f>
        <v>8984</v>
      </c>
    </row>
    <row r="77" spans="1:7" s="2" customFormat="1" ht="33.75" customHeight="1">
      <c r="A77" s="205">
        <v>2540</v>
      </c>
      <c r="B77" s="49" t="s">
        <v>123</v>
      </c>
      <c r="C77" s="162"/>
      <c r="D77" s="18"/>
      <c r="E77" s="143"/>
      <c r="F77" s="53"/>
      <c r="G77" s="29">
        <v>8984</v>
      </c>
    </row>
    <row r="78" spans="1:7" s="23" customFormat="1" ht="19.5" customHeight="1">
      <c r="A78" s="24">
        <v>80110</v>
      </c>
      <c r="B78" s="25" t="s">
        <v>130</v>
      </c>
      <c r="C78" s="267"/>
      <c r="D78" s="26"/>
      <c r="E78" s="142"/>
      <c r="F78" s="52">
        <f>SUM(F79:F93)</f>
        <v>37960</v>
      </c>
      <c r="G78" s="33">
        <f>SUM(G79:G93)</f>
        <v>156954</v>
      </c>
    </row>
    <row r="79" spans="1:7" s="2" customFormat="1" ht="30">
      <c r="A79" s="205">
        <v>2540</v>
      </c>
      <c r="B79" s="49" t="s">
        <v>123</v>
      </c>
      <c r="C79" s="162"/>
      <c r="D79" s="18"/>
      <c r="E79" s="143"/>
      <c r="F79" s="53"/>
      <c r="G79" s="29">
        <v>5288</v>
      </c>
    </row>
    <row r="80" spans="1:7" s="2" customFormat="1" ht="30">
      <c r="A80" s="92">
        <v>3020</v>
      </c>
      <c r="B80" s="93" t="s">
        <v>30</v>
      </c>
      <c r="C80" s="162"/>
      <c r="D80" s="18"/>
      <c r="E80" s="143"/>
      <c r="F80" s="53">
        <v>4400</v>
      </c>
      <c r="G80" s="29"/>
    </row>
    <row r="81" spans="1:7" s="2" customFormat="1" ht="19.5" customHeight="1">
      <c r="A81" s="205">
        <v>4010</v>
      </c>
      <c r="B81" s="49" t="s">
        <v>24</v>
      </c>
      <c r="C81" s="162"/>
      <c r="D81" s="18"/>
      <c r="E81" s="143"/>
      <c r="F81" s="53"/>
      <c r="G81" s="29">
        <v>22200</v>
      </c>
    </row>
    <row r="82" spans="1:7" s="2" customFormat="1" ht="19.5" customHeight="1">
      <c r="A82" s="47">
        <v>4040</v>
      </c>
      <c r="B82" s="49" t="s">
        <v>95</v>
      </c>
      <c r="C82" s="162"/>
      <c r="D82" s="18"/>
      <c r="E82" s="143"/>
      <c r="F82" s="53">
        <v>2509</v>
      </c>
      <c r="G82" s="29"/>
    </row>
    <row r="83" spans="1:7" s="2" customFormat="1" ht="19.5" customHeight="1">
      <c r="A83" s="205">
        <v>4110</v>
      </c>
      <c r="B83" s="49" t="s">
        <v>20</v>
      </c>
      <c r="C83" s="162"/>
      <c r="D83" s="18"/>
      <c r="E83" s="143"/>
      <c r="F83" s="53"/>
      <c r="G83" s="29">
        <v>5200</v>
      </c>
    </row>
    <row r="84" spans="1:7" s="2" customFormat="1" ht="19.5" customHeight="1">
      <c r="A84" s="205">
        <v>4120</v>
      </c>
      <c r="B84" s="49" t="s">
        <v>21</v>
      </c>
      <c r="C84" s="162"/>
      <c r="D84" s="18"/>
      <c r="E84" s="143"/>
      <c r="F84" s="53"/>
      <c r="G84" s="29">
        <v>500</v>
      </c>
    </row>
    <row r="85" spans="1:7" s="2" customFormat="1" ht="19.5" customHeight="1">
      <c r="A85" s="47">
        <v>4140</v>
      </c>
      <c r="B85" s="49" t="s">
        <v>127</v>
      </c>
      <c r="C85" s="162"/>
      <c r="D85" s="18"/>
      <c r="E85" s="143"/>
      <c r="F85" s="53">
        <v>845</v>
      </c>
      <c r="G85" s="29"/>
    </row>
    <row r="86" spans="1:7" s="2" customFormat="1" ht="19.5" customHeight="1">
      <c r="A86" s="47">
        <v>4210</v>
      </c>
      <c r="B86" s="49" t="s">
        <v>19</v>
      </c>
      <c r="C86" s="162"/>
      <c r="D86" s="18"/>
      <c r="E86" s="143"/>
      <c r="F86" s="53"/>
      <c r="G86" s="29">
        <v>32066</v>
      </c>
    </row>
    <row r="87" spans="1:7" s="2" customFormat="1" ht="30">
      <c r="A87" s="205">
        <v>4240</v>
      </c>
      <c r="B87" s="49" t="s">
        <v>101</v>
      </c>
      <c r="C87" s="162"/>
      <c r="D87" s="18"/>
      <c r="E87" s="143"/>
      <c r="F87" s="53"/>
      <c r="G87" s="29">
        <v>25000</v>
      </c>
    </row>
    <row r="88" spans="1:7" s="2" customFormat="1" ht="19.5" customHeight="1">
      <c r="A88" s="205">
        <v>4260</v>
      </c>
      <c r="B88" s="49" t="s">
        <v>25</v>
      </c>
      <c r="C88" s="162"/>
      <c r="D88" s="18"/>
      <c r="E88" s="143"/>
      <c r="F88" s="53">
        <v>24000</v>
      </c>
      <c r="G88" s="29"/>
    </row>
    <row r="89" spans="1:7" s="2" customFormat="1" ht="19.5" customHeight="1">
      <c r="A89" s="205">
        <v>4270</v>
      </c>
      <c r="B89" s="49" t="s">
        <v>22</v>
      </c>
      <c r="C89" s="162"/>
      <c r="D89" s="18"/>
      <c r="E89" s="143"/>
      <c r="F89" s="53"/>
      <c r="G89" s="29">
        <v>63700</v>
      </c>
    </row>
    <row r="90" spans="1:7" s="2" customFormat="1" ht="19.5" customHeight="1">
      <c r="A90" s="205">
        <v>4280</v>
      </c>
      <c r="B90" s="93" t="s">
        <v>46</v>
      </c>
      <c r="C90" s="162"/>
      <c r="D90" s="18"/>
      <c r="E90" s="143"/>
      <c r="F90" s="53">
        <v>1756</v>
      </c>
      <c r="G90" s="29"/>
    </row>
    <row r="91" spans="1:7" s="2" customFormat="1" ht="19.5" customHeight="1">
      <c r="A91" s="92">
        <v>4300</v>
      </c>
      <c r="B91" s="93" t="s">
        <v>11</v>
      </c>
      <c r="C91" s="162"/>
      <c r="D91" s="18"/>
      <c r="E91" s="143"/>
      <c r="F91" s="53"/>
      <c r="G91" s="29">
        <v>3000</v>
      </c>
    </row>
    <row r="92" spans="1:7" s="2" customFormat="1" ht="19.5" customHeight="1">
      <c r="A92" s="205">
        <v>4410</v>
      </c>
      <c r="B92" s="49" t="s">
        <v>32</v>
      </c>
      <c r="C92" s="162"/>
      <c r="D92" s="18"/>
      <c r="E92" s="143"/>
      <c r="F92" s="53">
        <v>3050</v>
      </c>
      <c r="G92" s="29"/>
    </row>
    <row r="93" spans="1:7" s="2" customFormat="1" ht="19.5" customHeight="1">
      <c r="A93" s="47">
        <v>4420</v>
      </c>
      <c r="B93" s="49" t="s">
        <v>131</v>
      </c>
      <c r="C93" s="162"/>
      <c r="D93" s="18"/>
      <c r="E93" s="143"/>
      <c r="F93" s="53">
        <v>1400</v>
      </c>
      <c r="G93" s="29"/>
    </row>
    <row r="94" spans="1:7" s="2" customFormat="1" ht="19.5" customHeight="1">
      <c r="A94" s="253">
        <v>80145</v>
      </c>
      <c r="B94" s="25" t="s">
        <v>109</v>
      </c>
      <c r="C94" s="267"/>
      <c r="D94" s="26"/>
      <c r="E94" s="142"/>
      <c r="F94" s="52">
        <f>F95</f>
        <v>6000</v>
      </c>
      <c r="G94" s="33"/>
    </row>
    <row r="95" spans="1:7" s="2" customFormat="1" ht="19.5" customHeight="1">
      <c r="A95" s="224">
        <v>4010</v>
      </c>
      <c r="B95" s="198" t="s">
        <v>24</v>
      </c>
      <c r="C95" s="266"/>
      <c r="D95" s="151"/>
      <c r="E95" s="332"/>
      <c r="F95" s="152">
        <v>6000</v>
      </c>
      <c r="G95" s="153"/>
    </row>
    <row r="96" spans="1:7" s="2" customFormat="1" ht="28.5">
      <c r="A96" s="244">
        <v>80146</v>
      </c>
      <c r="B96" s="220" t="s">
        <v>110</v>
      </c>
      <c r="C96" s="267"/>
      <c r="D96" s="26"/>
      <c r="E96" s="142"/>
      <c r="F96" s="52">
        <f>SUM(F97:F101)</f>
        <v>3678</v>
      </c>
      <c r="G96" s="33"/>
    </row>
    <row r="97" spans="1:7" s="2" customFormat="1" ht="19.5" customHeight="1">
      <c r="A97" s="205">
        <v>4010</v>
      </c>
      <c r="B97" s="49" t="s">
        <v>24</v>
      </c>
      <c r="C97" s="162"/>
      <c r="D97" s="18"/>
      <c r="E97" s="143"/>
      <c r="F97" s="53">
        <v>1300</v>
      </c>
      <c r="G97" s="29"/>
    </row>
    <row r="98" spans="1:7" s="2" customFormat="1" ht="19.5" customHeight="1">
      <c r="A98" s="205">
        <v>4110</v>
      </c>
      <c r="B98" s="49" t="s">
        <v>20</v>
      </c>
      <c r="C98" s="162"/>
      <c r="D98" s="18"/>
      <c r="E98" s="143"/>
      <c r="F98" s="53">
        <v>330</v>
      </c>
      <c r="G98" s="29"/>
    </row>
    <row r="99" spans="1:7" s="2" customFormat="1" ht="19.5" customHeight="1">
      <c r="A99" s="205">
        <v>4120</v>
      </c>
      <c r="B99" s="49" t="s">
        <v>21</v>
      </c>
      <c r="C99" s="162"/>
      <c r="D99" s="18"/>
      <c r="E99" s="143"/>
      <c r="F99" s="53">
        <v>270</v>
      </c>
      <c r="G99" s="29"/>
    </row>
    <row r="100" spans="1:7" s="2" customFormat="1" ht="19.5" customHeight="1">
      <c r="A100" s="47">
        <v>4140</v>
      </c>
      <c r="B100" s="49" t="s">
        <v>127</v>
      </c>
      <c r="C100" s="162"/>
      <c r="D100" s="18"/>
      <c r="E100" s="143"/>
      <c r="F100" s="53">
        <v>78</v>
      </c>
      <c r="G100" s="29"/>
    </row>
    <row r="101" spans="1:7" s="2" customFormat="1" ht="19.5" customHeight="1">
      <c r="A101" s="92">
        <v>4300</v>
      </c>
      <c r="B101" s="93" t="s">
        <v>11</v>
      </c>
      <c r="C101" s="162"/>
      <c r="D101" s="18"/>
      <c r="E101" s="143"/>
      <c r="F101" s="53">
        <v>1700</v>
      </c>
      <c r="G101" s="29"/>
    </row>
    <row r="102" spans="1:7" s="2" customFormat="1" ht="19.5" customHeight="1">
      <c r="A102" s="253">
        <v>80195</v>
      </c>
      <c r="B102" s="25" t="s">
        <v>7</v>
      </c>
      <c r="C102" s="267"/>
      <c r="D102" s="26"/>
      <c r="E102" s="142"/>
      <c r="F102" s="52">
        <f>SUM(F103:F106)</f>
        <v>8000</v>
      </c>
      <c r="G102" s="33">
        <f>SUM(G103:G106)</f>
        <v>7500</v>
      </c>
    </row>
    <row r="103" spans="1:7" s="2" customFormat="1" ht="19.5" customHeight="1">
      <c r="A103" s="205">
        <v>4010</v>
      </c>
      <c r="B103" s="49" t="s">
        <v>24</v>
      </c>
      <c r="C103" s="162"/>
      <c r="D103" s="18"/>
      <c r="E103" s="143"/>
      <c r="F103" s="53">
        <v>6000</v>
      </c>
      <c r="G103" s="29"/>
    </row>
    <row r="104" spans="1:7" s="2" customFormat="1" ht="19.5" customHeight="1">
      <c r="A104" s="205">
        <v>4110</v>
      </c>
      <c r="B104" s="49" t="s">
        <v>20</v>
      </c>
      <c r="C104" s="162"/>
      <c r="D104" s="18"/>
      <c r="E104" s="143"/>
      <c r="F104" s="53"/>
      <c r="G104" s="29">
        <v>6000</v>
      </c>
    </row>
    <row r="105" spans="1:7" s="2" customFormat="1" ht="19.5" customHeight="1">
      <c r="A105" s="92">
        <v>4300</v>
      </c>
      <c r="B105" s="93" t="s">
        <v>136</v>
      </c>
      <c r="C105" s="162"/>
      <c r="D105" s="18"/>
      <c r="E105" s="143"/>
      <c r="F105" s="53">
        <v>2000</v>
      </c>
      <c r="G105" s="29"/>
    </row>
    <row r="106" spans="1:7" s="2" customFormat="1" ht="27.75" thickBot="1">
      <c r="A106" s="92">
        <v>4300</v>
      </c>
      <c r="B106" s="93" t="s">
        <v>137</v>
      </c>
      <c r="C106" s="162"/>
      <c r="D106" s="18"/>
      <c r="E106" s="143"/>
      <c r="F106" s="53"/>
      <c r="G106" s="29">
        <v>1500</v>
      </c>
    </row>
    <row r="107" spans="1:7" s="23" customFormat="1" ht="19.5" customHeight="1" thickBot="1" thickTop="1">
      <c r="A107" s="36">
        <v>851</v>
      </c>
      <c r="B107" s="37" t="s">
        <v>50</v>
      </c>
      <c r="C107" s="58"/>
      <c r="D107" s="38"/>
      <c r="E107" s="141"/>
      <c r="F107" s="51">
        <f>F128+F113+F108</f>
        <v>70818</v>
      </c>
      <c r="G107" s="32">
        <f>SUM(G128)+G113+G108</f>
        <v>65858</v>
      </c>
    </row>
    <row r="108" spans="1:7" s="23" customFormat="1" ht="19.5" customHeight="1" thickTop="1">
      <c r="A108" s="194">
        <v>85154</v>
      </c>
      <c r="B108" s="195" t="s">
        <v>169</v>
      </c>
      <c r="C108" s="265" t="s">
        <v>170</v>
      </c>
      <c r="D108" s="196"/>
      <c r="E108" s="197"/>
      <c r="F108" s="106">
        <f>SUM(F109:F112)</f>
        <v>24200</v>
      </c>
      <c r="G108" s="107">
        <f>SUM(G109:G112)</f>
        <v>24200</v>
      </c>
    </row>
    <row r="109" spans="1:7" s="2" customFormat="1" ht="30">
      <c r="A109" s="156">
        <v>2550</v>
      </c>
      <c r="B109" s="137" t="s">
        <v>171</v>
      </c>
      <c r="C109" s="162"/>
      <c r="D109" s="18"/>
      <c r="E109" s="143"/>
      <c r="F109" s="53">
        <v>9200</v>
      </c>
      <c r="G109" s="29"/>
    </row>
    <row r="110" spans="1:7" s="2" customFormat="1" ht="47.25" customHeight="1">
      <c r="A110" s="205">
        <v>2820</v>
      </c>
      <c r="B110" s="49" t="s">
        <v>52</v>
      </c>
      <c r="C110" s="162"/>
      <c r="D110" s="18"/>
      <c r="E110" s="143"/>
      <c r="F110" s="53">
        <v>15000</v>
      </c>
      <c r="G110" s="29"/>
    </row>
    <row r="111" spans="1:7" s="2" customFormat="1" ht="19.5" customHeight="1">
      <c r="A111" s="47">
        <v>4210</v>
      </c>
      <c r="B111" s="49" t="s">
        <v>19</v>
      </c>
      <c r="C111" s="162"/>
      <c r="D111" s="18"/>
      <c r="E111" s="143"/>
      <c r="F111" s="53"/>
      <c r="G111" s="29">
        <v>15000</v>
      </c>
    </row>
    <row r="112" spans="1:7" s="2" customFormat="1" ht="19.5" customHeight="1">
      <c r="A112" s="159">
        <v>4300</v>
      </c>
      <c r="B112" s="160" t="s">
        <v>11</v>
      </c>
      <c r="C112" s="266"/>
      <c r="D112" s="151"/>
      <c r="E112" s="332"/>
      <c r="F112" s="152"/>
      <c r="G112" s="153">
        <v>9200</v>
      </c>
    </row>
    <row r="113" spans="1:7" s="23" customFormat="1" ht="19.5" customHeight="1">
      <c r="A113" s="280">
        <v>85158</v>
      </c>
      <c r="B113" s="220" t="s">
        <v>138</v>
      </c>
      <c r="C113" s="285" t="s">
        <v>33</v>
      </c>
      <c r="D113" s="221"/>
      <c r="E113" s="191"/>
      <c r="F113" s="201">
        <f>SUM(F114:F127)</f>
        <v>41460</v>
      </c>
      <c r="G113" s="223">
        <f>SUM(G114:G127)</f>
        <v>41460</v>
      </c>
    </row>
    <row r="114" spans="1:7" s="23" customFormat="1" ht="19.5" customHeight="1">
      <c r="A114" s="205">
        <v>4010</v>
      </c>
      <c r="B114" s="49" t="s">
        <v>24</v>
      </c>
      <c r="C114" s="105"/>
      <c r="D114" s="48"/>
      <c r="E114" s="146"/>
      <c r="F114" s="53"/>
      <c r="G114" s="29">
        <v>12900</v>
      </c>
    </row>
    <row r="115" spans="1:7" s="23" customFormat="1" ht="17.25" customHeight="1">
      <c r="A115" s="47">
        <v>4040</v>
      </c>
      <c r="B115" s="49" t="s">
        <v>95</v>
      </c>
      <c r="C115" s="105"/>
      <c r="D115" s="48"/>
      <c r="E115" s="146"/>
      <c r="F115" s="53"/>
      <c r="G115" s="29">
        <v>17400</v>
      </c>
    </row>
    <row r="116" spans="1:7" s="23" customFormat="1" ht="19.5" customHeight="1">
      <c r="A116" s="205">
        <v>4110</v>
      </c>
      <c r="B116" s="49" t="s">
        <v>20</v>
      </c>
      <c r="C116" s="105"/>
      <c r="D116" s="48"/>
      <c r="E116" s="146"/>
      <c r="F116" s="53"/>
      <c r="G116" s="29">
        <v>8310</v>
      </c>
    </row>
    <row r="117" spans="1:7" s="23" customFormat="1" ht="19.5" customHeight="1">
      <c r="A117" s="205">
        <v>4120</v>
      </c>
      <c r="B117" s="49" t="s">
        <v>21</v>
      </c>
      <c r="C117" s="105"/>
      <c r="D117" s="48"/>
      <c r="E117" s="146"/>
      <c r="F117" s="53"/>
      <c r="G117" s="29">
        <v>1250</v>
      </c>
    </row>
    <row r="118" spans="1:7" s="23" customFormat="1" ht="19.5" customHeight="1">
      <c r="A118" s="47">
        <v>4210</v>
      </c>
      <c r="B118" s="49" t="s">
        <v>19</v>
      </c>
      <c r="C118" s="105"/>
      <c r="D118" s="48"/>
      <c r="E118" s="146"/>
      <c r="F118" s="53">
        <v>11000</v>
      </c>
      <c r="G118" s="29"/>
    </row>
    <row r="119" spans="1:7" s="23" customFormat="1" ht="19.5" customHeight="1">
      <c r="A119" s="205">
        <v>4260</v>
      </c>
      <c r="B119" s="49" t="s">
        <v>25</v>
      </c>
      <c r="C119" s="105"/>
      <c r="D119" s="48"/>
      <c r="E119" s="146"/>
      <c r="F119" s="53">
        <v>19900</v>
      </c>
      <c r="G119" s="29"/>
    </row>
    <row r="120" spans="1:7" s="23" customFormat="1" ht="19.5" customHeight="1">
      <c r="A120" s="205">
        <v>4270</v>
      </c>
      <c r="B120" s="49" t="s">
        <v>22</v>
      </c>
      <c r="C120" s="105"/>
      <c r="D120" s="48"/>
      <c r="E120" s="146"/>
      <c r="F120" s="53"/>
      <c r="G120" s="29">
        <v>1600</v>
      </c>
    </row>
    <row r="121" spans="1:7" s="23" customFormat="1" ht="19.5" customHeight="1">
      <c r="A121" s="92">
        <v>4300</v>
      </c>
      <c r="B121" s="93" t="s">
        <v>11</v>
      </c>
      <c r="C121" s="105"/>
      <c r="D121" s="48"/>
      <c r="E121" s="146"/>
      <c r="F121" s="53">
        <v>7700</v>
      </c>
      <c r="G121" s="29"/>
    </row>
    <row r="122" spans="1:7" s="23" customFormat="1" ht="19.5" customHeight="1">
      <c r="A122" s="205">
        <v>4410</v>
      </c>
      <c r="B122" s="49" t="s">
        <v>32</v>
      </c>
      <c r="C122" s="105"/>
      <c r="D122" s="48"/>
      <c r="E122" s="146"/>
      <c r="F122" s="53">
        <v>1322</v>
      </c>
      <c r="G122" s="29"/>
    </row>
    <row r="123" spans="1:7" s="2" customFormat="1" ht="19.5" customHeight="1">
      <c r="A123" s="47">
        <v>4430</v>
      </c>
      <c r="B123" s="49" t="s">
        <v>61</v>
      </c>
      <c r="C123" s="162"/>
      <c r="D123" s="18"/>
      <c r="E123" s="143"/>
      <c r="F123" s="53">
        <v>383</v>
      </c>
      <c r="G123" s="29"/>
    </row>
    <row r="124" spans="1:7" s="2" customFormat="1" ht="19.5" customHeight="1">
      <c r="A124" s="47">
        <v>4440</v>
      </c>
      <c r="B124" s="49" t="s">
        <v>139</v>
      </c>
      <c r="C124" s="162"/>
      <c r="D124" s="18"/>
      <c r="E124" s="143"/>
      <c r="F124" s="53">
        <v>70</v>
      </c>
      <c r="G124" s="29"/>
    </row>
    <row r="125" spans="1:7" s="2" customFormat="1" ht="19.5" customHeight="1">
      <c r="A125" s="47">
        <v>4480</v>
      </c>
      <c r="B125" s="49" t="s">
        <v>140</v>
      </c>
      <c r="C125" s="162"/>
      <c r="D125" s="18"/>
      <c r="E125" s="143"/>
      <c r="F125" s="53">
        <v>999</v>
      </c>
      <c r="G125" s="29"/>
    </row>
    <row r="126" spans="1:7" s="2" customFormat="1" ht="19.5" customHeight="1" hidden="1">
      <c r="A126" s="47"/>
      <c r="B126" s="49"/>
      <c r="C126" s="162"/>
      <c r="D126" s="18"/>
      <c r="E126" s="143"/>
      <c r="F126" s="53"/>
      <c r="G126" s="29"/>
    </row>
    <row r="127" spans="1:7" s="23" customFormat="1" ht="30">
      <c r="A127" s="159">
        <v>4520</v>
      </c>
      <c r="B127" s="160" t="s">
        <v>98</v>
      </c>
      <c r="C127" s="285"/>
      <c r="D127" s="221"/>
      <c r="E127" s="191"/>
      <c r="F127" s="152">
        <v>86</v>
      </c>
      <c r="G127" s="153"/>
    </row>
    <row r="128" spans="1:7" s="23" customFormat="1" ht="21" customHeight="1">
      <c r="A128" s="24">
        <v>85195</v>
      </c>
      <c r="B128" s="25" t="s">
        <v>7</v>
      </c>
      <c r="C128" s="26" t="s">
        <v>33</v>
      </c>
      <c r="D128" s="26"/>
      <c r="E128" s="142"/>
      <c r="F128" s="52">
        <f>SUM(F129:F131)</f>
        <v>5158</v>
      </c>
      <c r="G128" s="33">
        <f>SUM(G129:G131)</f>
        <v>198</v>
      </c>
    </row>
    <row r="129" spans="1:7" s="23" customFormat="1" ht="32.25" customHeight="1">
      <c r="A129" s="47">
        <v>2550</v>
      </c>
      <c r="B129" s="49" t="s">
        <v>134</v>
      </c>
      <c r="C129" s="18"/>
      <c r="D129" s="18"/>
      <c r="E129" s="143"/>
      <c r="F129" s="53">
        <v>4960</v>
      </c>
      <c r="G129" s="29"/>
    </row>
    <row r="130" spans="1:7" s="23" customFormat="1" ht="32.25" customHeight="1">
      <c r="A130" s="92">
        <v>4270</v>
      </c>
      <c r="B130" s="93" t="s">
        <v>132</v>
      </c>
      <c r="C130" s="18"/>
      <c r="D130" s="18"/>
      <c r="E130" s="143"/>
      <c r="F130" s="53">
        <v>198</v>
      </c>
      <c r="G130" s="29"/>
    </row>
    <row r="131" spans="1:7" s="23" customFormat="1" ht="33" customHeight="1" thickBot="1">
      <c r="A131" s="92">
        <v>4300</v>
      </c>
      <c r="B131" s="93" t="s">
        <v>133</v>
      </c>
      <c r="C131" s="18"/>
      <c r="D131" s="18"/>
      <c r="E131" s="143"/>
      <c r="F131" s="53"/>
      <c r="G131" s="29">
        <v>198</v>
      </c>
    </row>
    <row r="132" spans="1:7" s="23" customFormat="1" ht="24" customHeight="1" thickBot="1" thickTop="1">
      <c r="A132" s="36">
        <v>852</v>
      </c>
      <c r="B132" s="37" t="s">
        <v>23</v>
      </c>
      <c r="C132" s="58" t="s">
        <v>33</v>
      </c>
      <c r="D132" s="171">
        <f>D151+D156+D166</f>
        <v>30000</v>
      </c>
      <c r="E132" s="149">
        <f>E151+E156+E166</f>
        <v>70577</v>
      </c>
      <c r="F132" s="51">
        <f>F166+F151+F156+F148+F133+F154</f>
        <v>96455</v>
      </c>
      <c r="G132" s="32">
        <f>G166+G151+G156+G148+G133+G154</f>
        <v>160157</v>
      </c>
    </row>
    <row r="133" spans="1:7" s="23" customFormat="1" ht="19.5" customHeight="1" thickTop="1">
      <c r="A133" s="194">
        <v>85203</v>
      </c>
      <c r="B133" s="195" t="s">
        <v>158</v>
      </c>
      <c r="C133" s="285"/>
      <c r="D133" s="287"/>
      <c r="E133" s="203"/>
      <c r="F133" s="106">
        <f>F134+F140</f>
        <v>15610</v>
      </c>
      <c r="G133" s="107">
        <f>G134+G140</f>
        <v>15610</v>
      </c>
    </row>
    <row r="134" spans="1:7" s="23" customFormat="1" ht="15">
      <c r="A134" s="279"/>
      <c r="B134" s="109" t="s">
        <v>159</v>
      </c>
      <c r="C134" s="105"/>
      <c r="D134" s="298"/>
      <c r="E134" s="299"/>
      <c r="F134" s="101">
        <f>SUM(F135:F139)</f>
        <v>13910</v>
      </c>
      <c r="G134" s="102"/>
    </row>
    <row r="135" spans="1:7" s="23" customFormat="1" ht="19.5" customHeight="1">
      <c r="A135" s="205">
        <v>4010</v>
      </c>
      <c r="B135" s="49" t="s">
        <v>24</v>
      </c>
      <c r="C135" s="105"/>
      <c r="D135" s="170"/>
      <c r="E135" s="148"/>
      <c r="F135" s="53">
        <v>9780</v>
      </c>
      <c r="G135" s="29"/>
    </row>
    <row r="136" spans="1:7" s="23" customFormat="1" ht="19.5" customHeight="1">
      <c r="A136" s="205">
        <v>4110</v>
      </c>
      <c r="B136" s="49" t="s">
        <v>20</v>
      </c>
      <c r="C136" s="105"/>
      <c r="D136" s="170"/>
      <c r="E136" s="148"/>
      <c r="F136" s="53">
        <v>2000</v>
      </c>
      <c r="G136" s="29"/>
    </row>
    <row r="137" spans="1:7" s="23" customFormat="1" ht="19.5" customHeight="1">
      <c r="A137" s="205">
        <v>4120</v>
      </c>
      <c r="B137" s="49" t="s">
        <v>21</v>
      </c>
      <c r="C137" s="105"/>
      <c r="D137" s="170"/>
      <c r="E137" s="148"/>
      <c r="F137" s="53">
        <v>480</v>
      </c>
      <c r="G137" s="29"/>
    </row>
    <row r="138" spans="1:7" s="23" customFormat="1" ht="19.5" customHeight="1">
      <c r="A138" s="92">
        <v>4300</v>
      </c>
      <c r="B138" s="93" t="s">
        <v>11</v>
      </c>
      <c r="C138" s="105"/>
      <c r="D138" s="170"/>
      <c r="E138" s="148"/>
      <c r="F138" s="53">
        <v>1550</v>
      </c>
      <c r="G138" s="29"/>
    </row>
    <row r="139" spans="1:7" s="2" customFormat="1" ht="19.5" customHeight="1">
      <c r="A139" s="47">
        <v>4430</v>
      </c>
      <c r="B139" s="49" t="s">
        <v>61</v>
      </c>
      <c r="C139" s="162"/>
      <c r="D139" s="170"/>
      <c r="E139" s="148"/>
      <c r="F139" s="53">
        <v>100</v>
      </c>
      <c r="G139" s="29"/>
    </row>
    <row r="140" spans="1:7" s="96" customFormat="1" ht="15">
      <c r="A140" s="95"/>
      <c r="B140" s="109" t="s">
        <v>160</v>
      </c>
      <c r="C140" s="243"/>
      <c r="D140" s="298"/>
      <c r="E140" s="299"/>
      <c r="F140" s="101">
        <f>SUM(F141:F147)</f>
        <v>1700</v>
      </c>
      <c r="G140" s="102">
        <f>SUM(G141:G147)</f>
        <v>15610</v>
      </c>
    </row>
    <row r="141" spans="1:7" s="23" customFormat="1" ht="19.5" customHeight="1">
      <c r="A141" s="205">
        <v>4010</v>
      </c>
      <c r="B141" s="49" t="s">
        <v>24</v>
      </c>
      <c r="C141" s="105"/>
      <c r="D141" s="294"/>
      <c r="E141" s="185"/>
      <c r="F141" s="53"/>
      <c r="G141" s="29">
        <v>13400</v>
      </c>
    </row>
    <row r="142" spans="1:7" s="23" customFormat="1" ht="19.5" customHeight="1">
      <c r="A142" s="205">
        <v>4110</v>
      </c>
      <c r="B142" s="49" t="s">
        <v>20</v>
      </c>
      <c r="C142" s="105"/>
      <c r="D142" s="294"/>
      <c r="E142" s="185"/>
      <c r="F142" s="53"/>
      <c r="G142" s="29">
        <v>100</v>
      </c>
    </row>
    <row r="143" spans="1:7" s="23" customFormat="1" ht="19.5" customHeight="1">
      <c r="A143" s="205">
        <v>4120</v>
      </c>
      <c r="B143" s="49" t="s">
        <v>21</v>
      </c>
      <c r="C143" s="105"/>
      <c r="D143" s="294"/>
      <c r="E143" s="185"/>
      <c r="F143" s="53"/>
      <c r="G143" s="29">
        <v>1000</v>
      </c>
    </row>
    <row r="144" spans="1:7" s="23" customFormat="1" ht="19.5" customHeight="1">
      <c r="A144" s="47">
        <v>4210</v>
      </c>
      <c r="B144" s="49" t="s">
        <v>19</v>
      </c>
      <c r="C144" s="105"/>
      <c r="D144" s="294"/>
      <c r="E144" s="185"/>
      <c r="F144" s="53"/>
      <c r="G144" s="29">
        <v>400</v>
      </c>
    </row>
    <row r="145" spans="1:7" s="23" customFormat="1" ht="19.5" customHeight="1">
      <c r="A145" s="92">
        <v>4300</v>
      </c>
      <c r="B145" s="93" t="s">
        <v>11</v>
      </c>
      <c r="C145" s="105"/>
      <c r="D145" s="294"/>
      <c r="E145" s="185"/>
      <c r="F145" s="53">
        <v>1700</v>
      </c>
      <c r="G145" s="29"/>
    </row>
    <row r="146" spans="1:7" s="2" customFormat="1" ht="19.5" customHeight="1">
      <c r="A146" s="47">
        <v>4410</v>
      </c>
      <c r="B146" s="49" t="s">
        <v>32</v>
      </c>
      <c r="C146" s="162"/>
      <c r="D146" s="170"/>
      <c r="E146" s="148"/>
      <c r="F146" s="53"/>
      <c r="G146" s="29">
        <v>200</v>
      </c>
    </row>
    <row r="147" spans="1:7" s="2" customFormat="1" ht="19.5" customHeight="1">
      <c r="A147" s="150">
        <v>4480</v>
      </c>
      <c r="B147" s="227" t="s">
        <v>140</v>
      </c>
      <c r="C147" s="266"/>
      <c r="D147" s="288"/>
      <c r="E147" s="228"/>
      <c r="F147" s="152"/>
      <c r="G147" s="153">
        <v>510</v>
      </c>
    </row>
    <row r="148" spans="1:7" s="23" customFormat="1" ht="48.75" customHeight="1">
      <c r="A148" s="280">
        <v>85212</v>
      </c>
      <c r="B148" s="220" t="s">
        <v>89</v>
      </c>
      <c r="C148" s="285"/>
      <c r="D148" s="289"/>
      <c r="E148" s="202"/>
      <c r="F148" s="201"/>
      <c r="G148" s="223">
        <f>SUM(G149:G150)</f>
        <v>28000</v>
      </c>
    </row>
    <row r="149" spans="1:7" s="23" customFormat="1" ht="19.5" customHeight="1">
      <c r="A149" s="47">
        <v>4210</v>
      </c>
      <c r="B149" s="49" t="s">
        <v>19</v>
      </c>
      <c r="C149" s="105"/>
      <c r="D149" s="170"/>
      <c r="E149" s="148"/>
      <c r="F149" s="53"/>
      <c r="G149" s="29">
        <v>10000</v>
      </c>
    </row>
    <row r="150" spans="1:7" s="23" customFormat="1" ht="30">
      <c r="A150" s="150">
        <v>6060</v>
      </c>
      <c r="B150" s="227" t="s">
        <v>40</v>
      </c>
      <c r="C150" s="285"/>
      <c r="D150" s="288"/>
      <c r="E150" s="228"/>
      <c r="F150" s="152"/>
      <c r="G150" s="153">
        <v>18000</v>
      </c>
    </row>
    <row r="151" spans="1:7" s="23" customFormat="1" ht="35.25" customHeight="1">
      <c r="A151" s="280">
        <v>85214</v>
      </c>
      <c r="B151" s="220" t="s">
        <v>55</v>
      </c>
      <c r="C151" s="285"/>
      <c r="D151" s="289">
        <f>SUM(D152:D155)</f>
        <v>30000</v>
      </c>
      <c r="E151" s="202"/>
      <c r="F151" s="201">
        <f>SUM(F152:F155)</f>
        <v>30000</v>
      </c>
      <c r="G151" s="223"/>
    </row>
    <row r="152" spans="1:7" s="2" customFormat="1" ht="45">
      <c r="A152" s="47">
        <v>2030</v>
      </c>
      <c r="B152" s="49" t="s">
        <v>148</v>
      </c>
      <c r="C152" s="162"/>
      <c r="D152" s="170">
        <v>30000</v>
      </c>
      <c r="E152" s="148"/>
      <c r="F152" s="53"/>
      <c r="G152" s="29"/>
    </row>
    <row r="153" spans="1:7" s="2" customFormat="1" ht="19.5" customHeight="1">
      <c r="A153" s="150">
        <v>3110</v>
      </c>
      <c r="B153" s="227" t="s">
        <v>48</v>
      </c>
      <c r="C153" s="266"/>
      <c r="D153" s="288"/>
      <c r="E153" s="228"/>
      <c r="F153" s="152">
        <v>30000</v>
      </c>
      <c r="G153" s="153"/>
    </row>
    <row r="154" spans="1:7" s="23" customFormat="1" ht="19.5" customHeight="1">
      <c r="A154" s="280">
        <v>85215</v>
      </c>
      <c r="B154" s="220" t="s">
        <v>47</v>
      </c>
      <c r="C154" s="285"/>
      <c r="D154" s="289"/>
      <c r="E154" s="202"/>
      <c r="F154" s="201"/>
      <c r="G154" s="223">
        <f>G155</f>
        <v>6000</v>
      </c>
    </row>
    <row r="155" spans="1:7" s="2" customFormat="1" ht="19.5" customHeight="1">
      <c r="A155" s="336">
        <v>3110</v>
      </c>
      <c r="B155" s="198" t="s">
        <v>48</v>
      </c>
      <c r="C155" s="337"/>
      <c r="D155" s="182"/>
      <c r="E155" s="181"/>
      <c r="F155" s="129"/>
      <c r="G155" s="165">
        <v>6000</v>
      </c>
    </row>
    <row r="156" spans="1:7" s="23" customFormat="1" ht="21" customHeight="1">
      <c r="A156" s="280">
        <v>85219</v>
      </c>
      <c r="B156" s="220" t="s">
        <v>34</v>
      </c>
      <c r="C156" s="285"/>
      <c r="D156" s="289"/>
      <c r="E156" s="202">
        <f>SUM(E157:E165)</f>
        <v>70577</v>
      </c>
      <c r="F156" s="201">
        <f>SUM(F157:F165)</f>
        <v>50395</v>
      </c>
      <c r="G156" s="223">
        <f>SUM(G157:G165)</f>
        <v>109777</v>
      </c>
    </row>
    <row r="157" spans="1:7" s="2" customFormat="1" ht="45">
      <c r="A157" s="47">
        <v>2030</v>
      </c>
      <c r="B157" s="49" t="s">
        <v>148</v>
      </c>
      <c r="C157" s="162"/>
      <c r="D157" s="170"/>
      <c r="E157" s="148">
        <v>70577</v>
      </c>
      <c r="F157" s="53"/>
      <c r="G157" s="29"/>
    </row>
    <row r="158" spans="1:7" s="2" customFormat="1" ht="15">
      <c r="A158" s="205">
        <v>4010</v>
      </c>
      <c r="B158" s="49" t="s">
        <v>24</v>
      </c>
      <c r="C158" s="162"/>
      <c r="D158" s="170"/>
      <c r="E158" s="148"/>
      <c r="F158" s="53">
        <v>14920</v>
      </c>
      <c r="G158" s="29"/>
    </row>
    <row r="159" spans="1:7" s="2" customFormat="1" ht="19.5" customHeight="1">
      <c r="A159" s="92">
        <v>4210</v>
      </c>
      <c r="B159" s="94" t="s">
        <v>19</v>
      </c>
      <c r="C159" s="162"/>
      <c r="D159" s="170"/>
      <c r="E159" s="148"/>
      <c r="F159" s="53">
        <v>5075</v>
      </c>
      <c r="G159" s="29">
        <v>58477</v>
      </c>
    </row>
    <row r="160" spans="1:7" s="2" customFormat="1" ht="19.5" customHeight="1">
      <c r="A160" s="205">
        <v>4270</v>
      </c>
      <c r="B160" s="49" t="s">
        <v>22</v>
      </c>
      <c r="C160" s="162"/>
      <c r="D160" s="170"/>
      <c r="E160" s="148"/>
      <c r="F160" s="53">
        <v>28000</v>
      </c>
      <c r="G160" s="29"/>
    </row>
    <row r="161" spans="1:7" s="2" customFormat="1" ht="19.5" customHeight="1">
      <c r="A161" s="92">
        <v>4300</v>
      </c>
      <c r="B161" s="93" t="s">
        <v>11</v>
      </c>
      <c r="C161" s="162"/>
      <c r="D161" s="170"/>
      <c r="E161" s="148"/>
      <c r="F161" s="53"/>
      <c r="G161" s="29">
        <v>19400</v>
      </c>
    </row>
    <row r="162" spans="1:7" s="2" customFormat="1" ht="19.5" customHeight="1">
      <c r="A162" s="47">
        <v>4430</v>
      </c>
      <c r="B162" s="49" t="s">
        <v>61</v>
      </c>
      <c r="C162" s="162"/>
      <c r="D162" s="170"/>
      <c r="E162" s="148"/>
      <c r="F162" s="53">
        <v>1900</v>
      </c>
      <c r="G162" s="29"/>
    </row>
    <row r="163" spans="1:7" s="2" customFormat="1" ht="19.5" customHeight="1">
      <c r="A163" s="47">
        <v>4480</v>
      </c>
      <c r="B163" s="49" t="s">
        <v>140</v>
      </c>
      <c r="C163" s="162"/>
      <c r="D163" s="170"/>
      <c r="E163" s="148"/>
      <c r="F163" s="53">
        <v>500</v>
      </c>
      <c r="G163" s="29"/>
    </row>
    <row r="164" spans="1:7" s="2" customFormat="1" ht="19.5" customHeight="1">
      <c r="A164" s="92">
        <v>4530</v>
      </c>
      <c r="B164" s="93" t="s">
        <v>157</v>
      </c>
      <c r="C164" s="162"/>
      <c r="D164" s="170"/>
      <c r="E164" s="148"/>
      <c r="F164" s="53"/>
      <c r="G164" s="29">
        <v>100</v>
      </c>
    </row>
    <row r="165" spans="1:7" s="2" customFormat="1" ht="30">
      <c r="A165" s="150">
        <v>6060</v>
      </c>
      <c r="B165" s="227" t="s">
        <v>40</v>
      </c>
      <c r="C165" s="266"/>
      <c r="D165" s="288"/>
      <c r="E165" s="228"/>
      <c r="F165" s="152"/>
      <c r="G165" s="153">
        <v>31800</v>
      </c>
    </row>
    <row r="166" spans="1:7" s="23" customFormat="1" ht="21" customHeight="1">
      <c r="A166" s="284">
        <v>85295</v>
      </c>
      <c r="B166" s="220" t="s">
        <v>7</v>
      </c>
      <c r="C166" s="285"/>
      <c r="D166" s="289"/>
      <c r="E166" s="202"/>
      <c r="F166" s="201">
        <f>F168+F167</f>
        <v>450</v>
      </c>
      <c r="G166" s="223">
        <f>G168+G167</f>
        <v>770</v>
      </c>
    </row>
    <row r="167" spans="1:7" s="2" customFormat="1" ht="19.5" customHeight="1">
      <c r="A167" s="92">
        <v>4300</v>
      </c>
      <c r="B167" s="93" t="s">
        <v>11</v>
      </c>
      <c r="C167" s="162" t="s">
        <v>33</v>
      </c>
      <c r="D167" s="170"/>
      <c r="E167" s="148"/>
      <c r="F167" s="53"/>
      <c r="G167" s="29">
        <v>320</v>
      </c>
    </row>
    <row r="168" spans="1:7" s="23" customFormat="1" ht="15">
      <c r="A168" s="241"/>
      <c r="B168" s="242" t="s">
        <v>91</v>
      </c>
      <c r="C168" s="100" t="s">
        <v>53</v>
      </c>
      <c r="D168" s="170"/>
      <c r="E168" s="148"/>
      <c r="F168" s="101">
        <f>SUM(F169:F170)</f>
        <v>450</v>
      </c>
      <c r="G168" s="102">
        <f>SUM(G169:G170)</f>
        <v>450</v>
      </c>
    </row>
    <row r="169" spans="1:7" s="23" customFormat="1" ht="19.5" customHeight="1">
      <c r="A169" s="92">
        <v>4210</v>
      </c>
      <c r="B169" s="94" t="s">
        <v>19</v>
      </c>
      <c r="C169" s="162"/>
      <c r="D169" s="170"/>
      <c r="E169" s="148"/>
      <c r="F169" s="53">
        <v>450</v>
      </c>
      <c r="G169" s="29"/>
    </row>
    <row r="170" spans="1:7" s="23" customFormat="1" ht="19.5" customHeight="1" thickBot="1">
      <c r="A170" s="92">
        <v>4300</v>
      </c>
      <c r="B170" s="93" t="s">
        <v>11</v>
      </c>
      <c r="C170" s="162"/>
      <c r="D170" s="170"/>
      <c r="E170" s="148"/>
      <c r="F170" s="53"/>
      <c r="G170" s="29">
        <v>450</v>
      </c>
    </row>
    <row r="171" spans="1:7" s="23" customFormat="1" ht="36" customHeight="1" thickBot="1" thickTop="1">
      <c r="A171" s="36">
        <v>854</v>
      </c>
      <c r="B171" s="37" t="s">
        <v>115</v>
      </c>
      <c r="C171" s="58" t="s">
        <v>83</v>
      </c>
      <c r="D171" s="290"/>
      <c r="E171" s="291"/>
      <c r="F171" s="51">
        <f>F172</f>
        <v>400</v>
      </c>
      <c r="G171" s="32">
        <f>G172</f>
        <v>400</v>
      </c>
    </row>
    <row r="172" spans="1:7" s="23" customFormat="1" ht="21.75" customHeight="1" thickTop="1">
      <c r="A172" s="194">
        <v>85401</v>
      </c>
      <c r="B172" s="195" t="s">
        <v>116</v>
      </c>
      <c r="C172" s="265"/>
      <c r="D172" s="292"/>
      <c r="E172" s="293"/>
      <c r="F172" s="106">
        <f>SUM(F173:F176)</f>
        <v>400</v>
      </c>
      <c r="G172" s="107">
        <f>SUM(G173:G176)</f>
        <v>400</v>
      </c>
    </row>
    <row r="173" spans="1:7" s="23" customFormat="1" ht="30">
      <c r="A173" s="92">
        <v>3020</v>
      </c>
      <c r="B173" s="93" t="s">
        <v>30</v>
      </c>
      <c r="C173" s="18"/>
      <c r="D173" s="170"/>
      <c r="E173" s="148"/>
      <c r="F173" s="53">
        <v>300</v>
      </c>
      <c r="G173" s="29"/>
    </row>
    <row r="174" spans="1:7" s="23" customFormat="1" ht="19.5" customHeight="1">
      <c r="A174" s="205">
        <v>4010</v>
      </c>
      <c r="B174" s="49" t="s">
        <v>24</v>
      </c>
      <c r="C174" s="18"/>
      <c r="D174" s="170"/>
      <c r="E174" s="148"/>
      <c r="F174" s="53"/>
      <c r="G174" s="29">
        <v>370</v>
      </c>
    </row>
    <row r="175" spans="1:7" s="23" customFormat="1" ht="19.5" customHeight="1">
      <c r="A175" s="205">
        <v>4110</v>
      </c>
      <c r="B175" s="49" t="s">
        <v>20</v>
      </c>
      <c r="C175" s="18"/>
      <c r="D175" s="170"/>
      <c r="E175" s="148"/>
      <c r="F175" s="53"/>
      <c r="G175" s="29">
        <v>30</v>
      </c>
    </row>
    <row r="176" spans="1:7" s="23" customFormat="1" ht="19.5" customHeight="1" thickBot="1">
      <c r="A176" s="205">
        <v>4120</v>
      </c>
      <c r="B176" s="49" t="s">
        <v>21</v>
      </c>
      <c r="C176" s="18"/>
      <c r="D176" s="170"/>
      <c r="E176" s="148"/>
      <c r="F176" s="53">
        <v>100</v>
      </c>
      <c r="G176" s="29"/>
    </row>
    <row r="177" spans="1:7" s="23" customFormat="1" ht="37.5" customHeight="1" thickBot="1" thickTop="1">
      <c r="A177" s="36">
        <v>900</v>
      </c>
      <c r="B177" s="37" t="s">
        <v>85</v>
      </c>
      <c r="C177" s="38" t="s">
        <v>44</v>
      </c>
      <c r="D177" s="171"/>
      <c r="E177" s="55"/>
      <c r="F177" s="51"/>
      <c r="G177" s="39">
        <f>G178+G180+G183+G185+G196</f>
        <v>66000</v>
      </c>
    </row>
    <row r="178" spans="1:7" s="23" customFormat="1" ht="33" customHeight="1" thickTop="1">
      <c r="A178" s="24">
        <v>90004</v>
      </c>
      <c r="B178" s="25" t="s">
        <v>86</v>
      </c>
      <c r="C178" s="26"/>
      <c r="D178" s="169"/>
      <c r="E178" s="147"/>
      <c r="F178" s="52"/>
      <c r="G178" s="33">
        <f>G179</f>
        <v>50000</v>
      </c>
    </row>
    <row r="179" spans="1:7" s="2" customFormat="1" ht="19.5" customHeight="1">
      <c r="A179" s="92">
        <v>4300</v>
      </c>
      <c r="B179" s="93" t="s">
        <v>11</v>
      </c>
      <c r="C179" s="18"/>
      <c r="D179" s="170"/>
      <c r="E179" s="148"/>
      <c r="F179" s="53"/>
      <c r="G179" s="29">
        <v>50000</v>
      </c>
    </row>
    <row r="180" spans="1:7" s="23" customFormat="1" ht="31.5" customHeight="1" hidden="1">
      <c r="A180" s="172" t="s">
        <v>54</v>
      </c>
      <c r="B180" s="166" t="s">
        <v>55</v>
      </c>
      <c r="C180" s="26"/>
      <c r="D180" s="169">
        <f>SUM(D181)</f>
        <v>0</v>
      </c>
      <c r="E180" s="147"/>
      <c r="F180" s="52">
        <f>SUM(F181:F182)</f>
        <v>0</v>
      </c>
      <c r="G180" s="33"/>
    </row>
    <row r="181" spans="1:7" s="2" customFormat="1" ht="36" customHeight="1" hidden="1">
      <c r="A181" s="97" t="s">
        <v>56</v>
      </c>
      <c r="B181" s="21" t="s">
        <v>57</v>
      </c>
      <c r="C181" s="18"/>
      <c r="D181" s="170"/>
      <c r="E181" s="148"/>
      <c r="F181" s="53"/>
      <c r="G181" s="29"/>
    </row>
    <row r="182" spans="1:7" s="2" customFormat="1" ht="20.25" customHeight="1" hidden="1">
      <c r="A182" s="159">
        <v>3110</v>
      </c>
      <c r="B182" s="160" t="s">
        <v>48</v>
      </c>
      <c r="C182" s="151"/>
      <c r="D182" s="288"/>
      <c r="E182" s="228"/>
      <c r="F182" s="152"/>
      <c r="G182" s="153"/>
    </row>
    <row r="183" spans="1:7" s="23" customFormat="1" ht="16.5" customHeight="1" hidden="1">
      <c r="A183" s="24">
        <v>85215</v>
      </c>
      <c r="B183" s="25" t="s">
        <v>47</v>
      </c>
      <c r="C183" s="26"/>
      <c r="D183" s="169"/>
      <c r="E183" s="147"/>
      <c r="F183" s="52"/>
      <c r="G183" s="33">
        <f>SUM(G184)</f>
        <v>0</v>
      </c>
    </row>
    <row r="184" spans="1:7" s="2" customFormat="1" ht="19.5" customHeight="1" hidden="1">
      <c r="A184" s="47">
        <v>3110</v>
      </c>
      <c r="B184" s="49" t="s">
        <v>48</v>
      </c>
      <c r="C184" s="18"/>
      <c r="D184" s="170"/>
      <c r="E184" s="148"/>
      <c r="F184" s="53"/>
      <c r="G184" s="29"/>
    </row>
    <row r="185" spans="1:7" s="23" customFormat="1" ht="18.75" customHeight="1" hidden="1">
      <c r="A185" s="24">
        <v>85219</v>
      </c>
      <c r="B185" s="25" t="s">
        <v>34</v>
      </c>
      <c r="C185" s="26"/>
      <c r="D185" s="169"/>
      <c r="E185" s="147">
        <f>SUM(E186:E195)</f>
        <v>0</v>
      </c>
      <c r="F185" s="52">
        <f>SUM(F189:F195)</f>
        <v>0</v>
      </c>
      <c r="G185" s="33">
        <f>SUM(G186:G195)</f>
        <v>0</v>
      </c>
    </row>
    <row r="186" spans="1:7" s="23" customFormat="1" ht="43.5" customHeight="1" hidden="1">
      <c r="A186" s="97" t="s">
        <v>56</v>
      </c>
      <c r="B186" s="21" t="s">
        <v>57</v>
      </c>
      <c r="C186" s="48"/>
      <c r="D186" s="294"/>
      <c r="E186" s="148"/>
      <c r="F186" s="139"/>
      <c r="G186" s="161"/>
    </row>
    <row r="187" spans="1:7" s="23" customFormat="1" ht="15.75" customHeight="1" hidden="1">
      <c r="A187" s="57" t="s">
        <v>31</v>
      </c>
      <c r="B187" s="56" t="s">
        <v>24</v>
      </c>
      <c r="C187" s="48"/>
      <c r="D187" s="294"/>
      <c r="E187" s="185"/>
      <c r="F187" s="139"/>
      <c r="G187" s="29"/>
    </row>
    <row r="188" spans="1:7" s="23" customFormat="1" ht="15.75" customHeight="1" hidden="1">
      <c r="A188" s="47">
        <v>4110</v>
      </c>
      <c r="B188" s="49" t="s">
        <v>20</v>
      </c>
      <c r="C188" s="48"/>
      <c r="D188" s="294"/>
      <c r="E188" s="185"/>
      <c r="F188" s="139"/>
      <c r="G188" s="29"/>
    </row>
    <row r="189" spans="1:7" s="23" customFormat="1" ht="15.75" customHeight="1" hidden="1">
      <c r="A189" s="47">
        <v>4120</v>
      </c>
      <c r="B189" s="49" t="s">
        <v>21</v>
      </c>
      <c r="C189" s="48"/>
      <c r="D189" s="294"/>
      <c r="E189" s="185"/>
      <c r="F189" s="53"/>
      <c r="G189" s="29"/>
    </row>
    <row r="190" spans="1:7" s="23" customFormat="1" ht="15.75" customHeight="1" hidden="1">
      <c r="A190" s="97" t="s">
        <v>18</v>
      </c>
      <c r="B190" s="49" t="s">
        <v>19</v>
      </c>
      <c r="C190" s="48"/>
      <c r="D190" s="294"/>
      <c r="E190" s="185"/>
      <c r="F190" s="53"/>
      <c r="G190" s="29"/>
    </row>
    <row r="191" spans="1:7" s="2" customFormat="1" ht="15.75" customHeight="1" hidden="1">
      <c r="A191" s="47">
        <v>4260</v>
      </c>
      <c r="B191" s="49" t="s">
        <v>25</v>
      </c>
      <c r="C191" s="18"/>
      <c r="D191" s="170"/>
      <c r="E191" s="148"/>
      <c r="F191" s="53"/>
      <c r="G191" s="29"/>
    </row>
    <row r="192" spans="1:7" s="2" customFormat="1" ht="15.75" customHeight="1" hidden="1">
      <c r="A192" s="92">
        <v>4300</v>
      </c>
      <c r="B192" s="93" t="s">
        <v>11</v>
      </c>
      <c r="C192" s="18"/>
      <c r="D192" s="170"/>
      <c r="E192" s="148"/>
      <c r="F192" s="53"/>
      <c r="G192" s="29"/>
    </row>
    <row r="193" spans="1:7" s="2" customFormat="1" ht="15.75" customHeight="1" hidden="1">
      <c r="A193" s="47">
        <v>4410</v>
      </c>
      <c r="B193" s="49" t="s">
        <v>32</v>
      </c>
      <c r="C193" s="18"/>
      <c r="D193" s="170"/>
      <c r="E193" s="148"/>
      <c r="F193" s="53"/>
      <c r="G193" s="29"/>
    </row>
    <row r="194" spans="1:7" s="2" customFormat="1" ht="15.75" customHeight="1" hidden="1">
      <c r="A194" s="92">
        <v>4430</v>
      </c>
      <c r="B194" s="93" t="s">
        <v>61</v>
      </c>
      <c r="C194" s="18"/>
      <c r="D194" s="170"/>
      <c r="E194" s="148"/>
      <c r="F194" s="53"/>
      <c r="G194" s="29"/>
    </row>
    <row r="195" spans="1:7" s="2" customFormat="1" ht="31.5" customHeight="1" hidden="1">
      <c r="A195" s="47">
        <v>6060</v>
      </c>
      <c r="B195" s="49" t="s">
        <v>40</v>
      </c>
      <c r="C195" s="151"/>
      <c r="D195" s="288"/>
      <c r="E195" s="228"/>
      <c r="F195" s="152"/>
      <c r="G195" s="153"/>
    </row>
    <row r="196" spans="1:7" s="23" customFormat="1" ht="25.5" customHeight="1">
      <c r="A196" s="24">
        <v>90095</v>
      </c>
      <c r="B196" s="25" t="s">
        <v>7</v>
      </c>
      <c r="C196" s="26"/>
      <c r="D196" s="169"/>
      <c r="E196" s="147"/>
      <c r="F196" s="52"/>
      <c r="G196" s="33">
        <f>SUM(G197:G198)</f>
        <v>16000</v>
      </c>
    </row>
    <row r="197" spans="1:7" s="2" customFormat="1" ht="29.25" customHeight="1" hidden="1">
      <c r="A197" s="156">
        <v>6060</v>
      </c>
      <c r="B197" s="137" t="s">
        <v>40</v>
      </c>
      <c r="C197" s="164"/>
      <c r="D197" s="295"/>
      <c r="E197" s="186"/>
      <c r="F197" s="135"/>
      <c r="G197" s="136"/>
    </row>
    <row r="198" spans="1:7" s="23" customFormat="1" ht="19.5" customHeight="1">
      <c r="A198" s="159">
        <v>4270</v>
      </c>
      <c r="B198" s="160" t="s">
        <v>22</v>
      </c>
      <c r="C198" s="221"/>
      <c r="D198" s="289"/>
      <c r="E198" s="202"/>
      <c r="F198" s="152"/>
      <c r="G198" s="153">
        <v>16000</v>
      </c>
    </row>
    <row r="199" spans="1:7" s="23" customFormat="1" ht="40.5" customHeight="1" thickBot="1">
      <c r="A199" s="163">
        <v>921</v>
      </c>
      <c r="B199" s="338" t="s">
        <v>63</v>
      </c>
      <c r="C199" s="339"/>
      <c r="D199" s="340"/>
      <c r="E199" s="184"/>
      <c r="F199" s="138">
        <f>F200+F205</f>
        <v>470</v>
      </c>
      <c r="G199" s="341">
        <f>G200+G205</f>
        <v>21470</v>
      </c>
    </row>
    <row r="200" spans="1:7" s="23" customFormat="1" ht="22.5" customHeight="1" thickTop="1">
      <c r="A200" s="194">
        <v>92105</v>
      </c>
      <c r="B200" s="195" t="s">
        <v>79</v>
      </c>
      <c r="C200" s="196" t="s">
        <v>33</v>
      </c>
      <c r="D200" s="287"/>
      <c r="E200" s="203"/>
      <c r="F200" s="106"/>
      <c r="G200" s="107">
        <f>SUM(G201:G204)-SUM(G202:G203)</f>
        <v>1000</v>
      </c>
    </row>
    <row r="201" spans="1:7" s="23" customFormat="1" ht="45" hidden="1">
      <c r="A201" s="238">
        <v>2820</v>
      </c>
      <c r="B201" s="137" t="s">
        <v>124</v>
      </c>
      <c r="C201" s="164" t="s">
        <v>51</v>
      </c>
      <c r="D201" s="295"/>
      <c r="E201" s="186"/>
      <c r="F201" s="135">
        <f>SUM(F202:F203)</f>
        <v>0</v>
      </c>
      <c r="G201" s="136">
        <f>SUM(G202:G203)</f>
        <v>0</v>
      </c>
    </row>
    <row r="202" spans="1:7" s="273" customFormat="1" ht="12" hidden="1">
      <c r="A202" s="268"/>
      <c r="B202" s="269" t="s">
        <v>125</v>
      </c>
      <c r="C202" s="270"/>
      <c r="D202" s="296"/>
      <c r="E202" s="297"/>
      <c r="F202" s="271"/>
      <c r="G202" s="272"/>
    </row>
    <row r="203" spans="1:7" s="273" customFormat="1" ht="12" hidden="1">
      <c r="A203" s="268"/>
      <c r="B203" s="269" t="s">
        <v>126</v>
      </c>
      <c r="C203" s="270"/>
      <c r="D203" s="296"/>
      <c r="E203" s="297"/>
      <c r="F203" s="271"/>
      <c r="G203" s="272"/>
    </row>
    <row r="204" spans="1:7" s="23" customFormat="1" ht="35.25" customHeight="1">
      <c r="A204" s="236" t="s">
        <v>29</v>
      </c>
      <c r="B204" s="227" t="s">
        <v>30</v>
      </c>
      <c r="C204" s="151"/>
      <c r="D204" s="288"/>
      <c r="E204" s="228"/>
      <c r="F204" s="152"/>
      <c r="G204" s="153">
        <v>1000</v>
      </c>
    </row>
    <row r="205" spans="1:7" s="23" customFormat="1" ht="19.5" customHeight="1">
      <c r="A205" s="219" t="s">
        <v>81</v>
      </c>
      <c r="B205" s="25" t="s">
        <v>7</v>
      </c>
      <c r="C205" s="221"/>
      <c r="D205" s="289"/>
      <c r="E205" s="202"/>
      <c r="F205" s="201">
        <f>F207+F206</f>
        <v>470</v>
      </c>
      <c r="G205" s="223">
        <f>G207+G206</f>
        <v>20470</v>
      </c>
    </row>
    <row r="206" spans="1:7" s="23" customFormat="1" ht="19.5" customHeight="1">
      <c r="A206" s="92">
        <v>4300</v>
      </c>
      <c r="B206" s="93" t="s">
        <v>11</v>
      </c>
      <c r="C206" s="18" t="s">
        <v>33</v>
      </c>
      <c r="D206" s="294"/>
      <c r="E206" s="185"/>
      <c r="F206" s="139"/>
      <c r="G206" s="29">
        <v>20000</v>
      </c>
    </row>
    <row r="207" spans="1:7" s="23" customFormat="1" ht="15">
      <c r="A207" s="95"/>
      <c r="B207" s="109" t="s">
        <v>80</v>
      </c>
      <c r="C207" s="100" t="s">
        <v>53</v>
      </c>
      <c r="D207" s="298"/>
      <c r="E207" s="299"/>
      <c r="F207" s="234">
        <f>SUM(F208:F209)</f>
        <v>470</v>
      </c>
      <c r="G207" s="235">
        <f>SUM(G208:G209)</f>
        <v>470</v>
      </c>
    </row>
    <row r="208" spans="1:7" s="23" customFormat="1" ht="19.5" customHeight="1">
      <c r="A208" s="92">
        <v>4210</v>
      </c>
      <c r="B208" s="94" t="s">
        <v>19</v>
      </c>
      <c r="C208" s="48"/>
      <c r="D208" s="170"/>
      <c r="E208" s="148"/>
      <c r="F208" s="104">
        <v>470</v>
      </c>
      <c r="G208" s="122"/>
    </row>
    <row r="209" spans="1:7" s="23" customFormat="1" ht="19.5" customHeight="1" thickBot="1">
      <c r="A209" s="92">
        <v>4300</v>
      </c>
      <c r="B209" s="93" t="s">
        <v>11</v>
      </c>
      <c r="C209" s="48"/>
      <c r="D209" s="170"/>
      <c r="E209" s="148"/>
      <c r="F209" s="104"/>
      <c r="G209" s="122">
        <v>470</v>
      </c>
    </row>
    <row r="210" spans="1:7" s="2" customFormat="1" ht="18" customHeight="1" hidden="1" thickBot="1" thickTop="1">
      <c r="A210" s="36">
        <v>926</v>
      </c>
      <c r="B210" s="37" t="s">
        <v>35</v>
      </c>
      <c r="C210" s="38" t="s">
        <v>33</v>
      </c>
      <c r="D210" s="171"/>
      <c r="E210" s="300"/>
      <c r="F210" s="157">
        <f>SUM(F211)</f>
        <v>0</v>
      </c>
      <c r="G210" s="158">
        <f>SUM(G211)</f>
        <v>0</v>
      </c>
    </row>
    <row r="211" spans="1:7" s="23" customFormat="1" ht="20.25" customHeight="1" hidden="1" thickTop="1">
      <c r="A211" s="24">
        <v>92695</v>
      </c>
      <c r="B211" s="25" t="s">
        <v>7</v>
      </c>
      <c r="C211" s="26"/>
      <c r="D211" s="169"/>
      <c r="E211" s="147"/>
      <c r="F211" s="52">
        <f>SUM(F212:F213)</f>
        <v>0</v>
      </c>
      <c r="G211" s="33">
        <f>SUM(G213:G213)</f>
        <v>0</v>
      </c>
    </row>
    <row r="212" spans="1:7" s="2" customFormat="1" ht="20.25" customHeight="1" hidden="1">
      <c r="A212" s="47">
        <v>4280</v>
      </c>
      <c r="B212" s="49" t="s">
        <v>46</v>
      </c>
      <c r="C212" s="18"/>
      <c r="D212" s="170"/>
      <c r="E212" s="148"/>
      <c r="F212" s="53"/>
      <c r="G212" s="29"/>
    </row>
    <row r="213" spans="1:7" s="23" customFormat="1" ht="20.25" customHeight="1" hidden="1" thickBot="1">
      <c r="A213" s="47">
        <v>4300</v>
      </c>
      <c r="B213" s="49" t="s">
        <v>45</v>
      </c>
      <c r="C213" s="48"/>
      <c r="D213" s="294"/>
      <c r="E213" s="185"/>
      <c r="F213" s="53"/>
      <c r="G213" s="29"/>
    </row>
    <row r="214" spans="1:7" s="44" customFormat="1" ht="21" customHeight="1" thickBot="1" thickTop="1">
      <c r="A214" s="40"/>
      <c r="B214" s="41" t="s">
        <v>8</v>
      </c>
      <c r="C214" s="46"/>
      <c r="D214" s="301">
        <f>D210+D177+D107+D56+D28+D10+D51+D199+D171+D132+D59</f>
        <v>30000</v>
      </c>
      <c r="E214" s="204">
        <f>E210+E177+E107+E56+E28+E10+E51+E199+E171+E132+E59</f>
        <v>70577</v>
      </c>
      <c r="F214" s="140">
        <f>F28+F56+F10+F177+F210+F107+F51+F199+F59+F171+F132+F24</f>
        <v>671636</v>
      </c>
      <c r="G214" s="43">
        <f>G28+G56+G10+G177+G210+G107+G51+G199+G59+G171+G132+G24</f>
        <v>764429</v>
      </c>
    </row>
    <row r="215" spans="1:7" s="128" customFormat="1" ht="20.25" customHeight="1" thickBot="1" thickTop="1">
      <c r="A215" s="123"/>
      <c r="B215" s="45" t="s">
        <v>17</v>
      </c>
      <c r="C215" s="125"/>
      <c r="D215" s="131">
        <f>E214-D214</f>
        <v>40577</v>
      </c>
      <c r="E215" s="183"/>
      <c r="F215" s="131">
        <f>G214-F214</f>
        <v>92793</v>
      </c>
      <c r="G215" s="127"/>
    </row>
    <row r="216" spans="4:5" s="14" customFormat="1" ht="13.5" thickTop="1">
      <c r="D216" s="286"/>
      <c r="E216" s="286"/>
    </row>
    <row r="217" spans="4:5" s="14" customFormat="1" ht="12.75">
      <c r="D217" s="286"/>
      <c r="E217" s="286"/>
    </row>
    <row r="218" spans="4:5" s="14" customFormat="1" ht="12.75">
      <c r="D218" s="286"/>
      <c r="E218" s="286"/>
    </row>
    <row r="219" spans="4:5" s="14" customFormat="1" ht="12.75">
      <c r="D219" s="286"/>
      <c r="E219" s="286"/>
    </row>
  </sheetData>
  <printOptions horizontalCentered="1"/>
  <pageMargins left="0" right="0" top="0.984251968503937" bottom="0.984251968503937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2004-11-26T06:48:34Z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