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2"/>
  </bookViews>
  <sheets>
    <sheet name="Zał 1" sheetId="1" r:id="rId1"/>
    <sheet name="Zał 2" sheetId="2" r:id="rId2"/>
    <sheet name="Zał 3" sheetId="3" r:id="rId3"/>
    <sheet name="Zał 4" sheetId="4" r:id="rId4"/>
    <sheet name="Zał 5" sheetId="5" r:id="rId5"/>
  </sheets>
  <definedNames>
    <definedName name="_xlnm.Print_Titles" localSheetId="0">'Zał 1'!$8:$10</definedName>
    <definedName name="_xlnm.Print_Titles" localSheetId="1">'Zał 2'!$8:$10</definedName>
    <definedName name="_xlnm.Print_Titles" localSheetId="2">'Zał 3'!$8:$10</definedName>
    <definedName name="_xlnm.Print_Titles" localSheetId="3">'Zał 4'!$8:$10</definedName>
  </definedNames>
  <calcPr fullCalcOnLoad="1"/>
</workbook>
</file>

<file path=xl/sharedStrings.xml><?xml version="1.0" encoding="utf-8"?>
<sst xmlns="http://schemas.openxmlformats.org/spreadsheetml/2006/main" count="634" uniqueCount="216">
  <si>
    <t>Załącznik nr 1 do Zarządzenia</t>
  </si>
  <si>
    <t>Prezydenta Miasta Koszalina</t>
  </si>
  <si>
    <t>ZMIANY  PLANU  DOCHODÓW  I   WYDATKÓW  NA  ZADANIA  WŁASNE  GMINY  W  2007  ROKU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</si>
  <si>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</si>
  <si>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</si>
  <si>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</si>
  <si>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</si>
  <si>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</si>
  <si>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</si>
  <si>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</si>
  <si>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</si>
  <si>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 xml:space="preserve">Zwiększenia </t>
  </si>
  <si>
    <t>Zmniejszenia</t>
  </si>
  <si>
    <t>Zwiększenia</t>
  </si>
  <si>
    <t>GOSPODARKA MIESZKANIOWA</t>
  </si>
  <si>
    <t>Zakup usług obejmujących wykonanie ekspertyz, analiz i opinii</t>
  </si>
  <si>
    <t xml:space="preserve">Różne opłaty i składki </t>
  </si>
  <si>
    <t>Zakupy inwestycyjne jednostek budżetowych</t>
  </si>
  <si>
    <t>ADMINISTRACJA PUBLICZNA</t>
  </si>
  <si>
    <t>Zakup usług pozostałych</t>
  </si>
  <si>
    <t>Pozostała działalność</t>
  </si>
  <si>
    <t>Zakup materiałów i wyposażenia</t>
  </si>
  <si>
    <t>Opłaty z tytułu zakupu usług telekomunikacyjnych telefonii stacjonarnej</t>
  </si>
  <si>
    <t>Składki na ubezpieczenia społeczne</t>
  </si>
  <si>
    <t>Wynagrodzenia bezosobowe</t>
  </si>
  <si>
    <t>OŚWIATA I WYCHOWANIE</t>
  </si>
  <si>
    <t>E</t>
  </si>
  <si>
    <t>EDUKACYJNA OPIEKA WYCHOWAWCZA</t>
  </si>
  <si>
    <t>Pomoc materialna dla uczniów</t>
  </si>
  <si>
    <t>GOSPODARKA KOMUNALNA I OCHRONA ŚRODOWISKA</t>
  </si>
  <si>
    <t>IK</t>
  </si>
  <si>
    <t>Gospodarka ściekowa i ochrona wód</t>
  </si>
  <si>
    <t>Wydatki inwestycyjne jednostek budżetowych</t>
  </si>
  <si>
    <t>KULTURA I OCHRONA DZIEDZICTWA NARODOWEGO</t>
  </si>
  <si>
    <t>OGÓŁEM</t>
  </si>
  <si>
    <t>per saldo</t>
  </si>
  <si>
    <t>z dnia  30  listopada   2007 r.</t>
  </si>
  <si>
    <t>Drogi publiczne gminne</t>
  </si>
  <si>
    <t>Zakup usług remontowych</t>
  </si>
  <si>
    <t>Drogi wewnętrzne</t>
  </si>
  <si>
    <t>Wydatki  inwestycyjne jednostek budżetowych - przebudowa ul. Tuwima</t>
  </si>
  <si>
    <t>wpłaty na PFRON</t>
  </si>
  <si>
    <t>Zakup energii</t>
  </si>
  <si>
    <t>Zakup usług dostępu do sieci Internet</t>
  </si>
  <si>
    <t>Opłaty z tytułu zakupu usług telekomunikacyjnych telefonii komórkowej</t>
  </si>
  <si>
    <t>Podróże służbowe krajowe</t>
  </si>
  <si>
    <t>Podróże służbowe zagraniczne</t>
  </si>
  <si>
    <t>Różne opłaty i składki</t>
  </si>
  <si>
    <t>Odpisy na ZFŚS</t>
  </si>
  <si>
    <t>Oświetlenie ulic, placów i dróg</t>
  </si>
  <si>
    <t>Urzędy gmin</t>
  </si>
  <si>
    <t>URZĘDY NACZELNYCH ORGANÓW WŁADZY PAŃSTWOWEJ, KONTROLI I OCHRONY PRAWA ORAZ SĄDOWNICTWA</t>
  </si>
  <si>
    <t>OA</t>
  </si>
  <si>
    <t>Wybory do Sejmu i Senatu</t>
  </si>
  <si>
    <t>KS</t>
  </si>
  <si>
    <t>Składki na  Fundusz Pracy</t>
  </si>
  <si>
    <t>Zakup akcesoriów komputerowych, w tym programów i licencji</t>
  </si>
  <si>
    <t>Szkoły podstawowe</t>
  </si>
  <si>
    <t>Wydatki osobowe niezaliczone do wynagrodzeń</t>
  </si>
  <si>
    <t>Dodatkowe wynagrodzenie roczne</t>
  </si>
  <si>
    <t>Wpłaty na PFRON</t>
  </si>
  <si>
    <t>Zakup usług zdrowotnych</t>
  </si>
  <si>
    <t>Zakup materiałów papierniczych do sprzętu drukarskiego i urządzeń kserograficznych</t>
  </si>
  <si>
    <t>Oddziały przedszkolne w szkołach podstawowych</t>
  </si>
  <si>
    <t>Gimnazja</t>
  </si>
  <si>
    <t>Wynagrodzenia osobowe pracowników</t>
  </si>
  <si>
    <t>Dokształcanie i doskonalenie nauczycieli</t>
  </si>
  <si>
    <t>Zajęcia pozalekcyjne</t>
  </si>
  <si>
    <t>Świetlice szkolne</t>
  </si>
  <si>
    <t>Zakup pomocy naukowych, dydaktycznych i książek</t>
  </si>
  <si>
    <t>Wydatki inwestycyjne jednostek budżetowych - ul. Różana - Lniana</t>
  </si>
  <si>
    <t>KULTURA FIZYCZNA I SPORT</t>
  </si>
  <si>
    <t>Szkolenia pracowników niebędących członkami korpusu służby cywilnej</t>
  </si>
  <si>
    <t>Szkolne schroniska młodzieżowe</t>
  </si>
  <si>
    <t>Składki na Fundusz Pracy</t>
  </si>
  <si>
    <t>Komendy powiatowe Państwowej Straży Pożarnej</t>
  </si>
  <si>
    <t>Uposażenia żołnierzy zawodowych, nadterminowych oraz funkcjonariuszy</t>
  </si>
  <si>
    <t>Zakup leków, wyrobów medycznych i produktów biobójczych</t>
  </si>
  <si>
    <t>Załącznik nr 2 do Zarządzenia</t>
  </si>
  <si>
    <t>Szkoły podstawowe specjalne</t>
  </si>
  <si>
    <t>Gimnazja specjalne</t>
  </si>
  <si>
    <t>Licea profilowane</t>
  </si>
  <si>
    <t>Zasądzone renty</t>
  </si>
  <si>
    <t>Szkoły zawodowe</t>
  </si>
  <si>
    <t>Szkoły zawodowe specjalne</t>
  </si>
  <si>
    <t>Centra kształcenia ustawicznego</t>
  </si>
  <si>
    <t>Specjalny Ośrodek Szkolno-Wychowawczy</t>
  </si>
  <si>
    <t>Placówki wychowania pozaszkolnego - Pałac Młodzieży</t>
  </si>
  <si>
    <t>Internaty i bursy szkolne</t>
  </si>
  <si>
    <t>Zespół Obsługi Ekonomiczno-Administracyjnej Przedszkoli Miejskich</t>
  </si>
  <si>
    <t>BEZPIECZEŃSTWO PUBLICZNE I OCHRONA PRZECIWPOŻAROWA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</si>
  <si>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</si>
  <si>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</si>
  <si>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Zakup środków żywności</t>
  </si>
  <si>
    <t>BZK</t>
  </si>
  <si>
    <t>Licea ogólnokształcące</t>
  </si>
  <si>
    <t>Dotacja podmiotowa z budżetu dla niepublicznej jednostki systemu oświaty</t>
  </si>
  <si>
    <t>BRM</t>
  </si>
  <si>
    <t>Dotacje celowe przekazane z budżetu państwa na zadania bieżące z zakresu administracji rządowej oraz inne zadania zlecone ustawami realizowane przez powiat</t>
  </si>
  <si>
    <t>Dotacje celowe przekazane z budżetu państwa na inwestycje i zakupy inwestycyjne  z zakresu administracji rządowej oraz inne zadania zlecone ustawami realizowane przez powiat</t>
  </si>
  <si>
    <t>POMOC SPOŁECZNA</t>
  </si>
  <si>
    <t>Ośrodki wsparcia</t>
  </si>
  <si>
    <t xml:space="preserve">Dział Rozdz.   </t>
  </si>
  <si>
    <t xml:space="preserve">Placówki opiekuńczo - wychowawcze </t>
  </si>
  <si>
    <t>RDD Nr 2</t>
  </si>
  <si>
    <t>RDD Nr 3</t>
  </si>
  <si>
    <t>RO "Lechitów"</t>
  </si>
  <si>
    <t>Czynsze</t>
  </si>
  <si>
    <t>Ośrodek Adopcyjno-Opiekuńczy - Program "Blaski i cienie rodzicielstwa zastępczego"</t>
  </si>
  <si>
    <t>Miejski Ośrodek Pomocy Społecznej - Program "Parasol czyli bezpieczne dzieciństwo"</t>
  </si>
  <si>
    <t>Dotacje celowe przekazane z budżetu państwa na zadania bieżące realizowane przez gminę na podstawie porozumień z organami administracji rządowej</t>
  </si>
  <si>
    <t xml:space="preserve">Pozostałe należności żołnierzy zawodowych i nadterminowych oraz funkcjonariuszy </t>
  </si>
  <si>
    <t xml:space="preserve">Wydatki inwestycyjne jednostek budżetowych </t>
  </si>
  <si>
    <t>Budowa szaletów miejskich</t>
  </si>
  <si>
    <t>Magistrala wodociągowa do Lubiatowa</t>
  </si>
  <si>
    <t>Dokumentacja pod przyszłe inwestycje</t>
  </si>
  <si>
    <t>Inwestycyjne Inicjatywy Społeczne - ul. Artylerzystów</t>
  </si>
  <si>
    <t>Inf</t>
  </si>
  <si>
    <t>OA/Inf</t>
  </si>
  <si>
    <t>Pozostałe zadania w zakresie kultury</t>
  </si>
  <si>
    <t>"Pommern Design"</t>
  </si>
  <si>
    <t>RWZ</t>
  </si>
  <si>
    <t>Obrona cywilna</t>
  </si>
  <si>
    <t>Ośrodki adopcyjno - opiekuńcze</t>
  </si>
  <si>
    <t>RÓŻNE ROZLICZENIA</t>
  </si>
  <si>
    <t>Część oświatowa subwencji ogólnej dla jst</t>
  </si>
  <si>
    <t>Subwencje ogólne z budżetu państwa</t>
  </si>
  <si>
    <t>Ośrodek Wsparcia SDS Nr 1</t>
  </si>
  <si>
    <t>Zakup żywności</t>
  </si>
  <si>
    <t>Opłaty za administrowanie i czynsze za budynki, lokale i pomieszczenia garażowe</t>
  </si>
  <si>
    <t>Ośrodek Wsparcia ŚDS Nr 2</t>
  </si>
  <si>
    <t>Usługi opiekuńcze  i specjalistyczne usługi opiekuńcze</t>
  </si>
  <si>
    <t>DZIAŁALNOŚĆ USŁUGOWA</t>
  </si>
  <si>
    <t>A</t>
  </si>
  <si>
    <t>Nadzór budowlany</t>
  </si>
  <si>
    <t>Poradnie psychologiczno - pedagogiczne</t>
  </si>
  <si>
    <t>"Program opieki i terapii skierowany na uczniów z niepłynnością mowy"</t>
  </si>
  <si>
    <t xml:space="preserve">Wynagrodzenia osobowe pracowników </t>
  </si>
  <si>
    <t>Składki na fundusz pracy</t>
  </si>
  <si>
    <t>Uzbrojenie Os. Chełmoniewo</t>
  </si>
  <si>
    <t xml:space="preserve">Wydatki  inwestycyjne jednostek budżetowych - </t>
  </si>
  <si>
    <t>Dokończenie przebudowy ul. Asnyka, Mickiewicza i Grodzkiej</t>
  </si>
  <si>
    <t>ul. Ułańska - Kadetów</t>
  </si>
  <si>
    <t>Składki na ubezpieczenia zdrowotne</t>
  </si>
  <si>
    <t>OCHRONA ZDROWIA</t>
  </si>
  <si>
    <t>Składki na ubezpieczenia zdrowotne oraz świadczenia dla osób nie objętych obowiązkiem ubezpieczenia zdrowotnego</t>
  </si>
  <si>
    <t>POZOSTAŁE ZADANIA W ZAKRESIE POLITYKI SPOŁECZNEJ</t>
  </si>
  <si>
    <t>Zespoły do spraw orzekania o niepełnosprawności</t>
  </si>
  <si>
    <t xml:space="preserve">Składki na ubezpieczenie zdrowotne opłacane za osoby pobierające niektóre świadczenia z pomocy społecznej oraz niektóre świadczenia rodzinne  </t>
  </si>
  <si>
    <t>Dotacje celowe przekazane z budżetu państwa na  realizację własnych zadań bieżących gmin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</si>
  <si>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</si>
  <si>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</si>
  <si>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Ośrodki pomocy społecznej</t>
  </si>
  <si>
    <t>Świadczenia społeczne</t>
  </si>
  <si>
    <t>Placówki opiekuńczo-wychowawcze</t>
  </si>
  <si>
    <t>Składki na PFRON</t>
  </si>
  <si>
    <t>Opłaty czynszowe za pomieszczenia biurowe</t>
  </si>
  <si>
    <t>Koszty opłaty sądowej i postępowania prokuratorskiego</t>
  </si>
  <si>
    <t>Usługi opiekuńcze</t>
  </si>
  <si>
    <t>Dodatkowe wynagrodzenia roczne</t>
  </si>
  <si>
    <t>Podatek od nieruchomości</t>
  </si>
  <si>
    <t>Składki na ubezpieczenie zdrowotne</t>
  </si>
  <si>
    <t>Nr  155 / 609 / 07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</si>
  <si>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</si>
  <si>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</si>
  <si>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</si>
  <si>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</si>
  <si>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</si>
  <si>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4300</t>
  </si>
  <si>
    <t>ZMIANY  PLANU  DOCHODÓW I  WYDATKÓW NA  ZADANIA  ZLECONE POWIATOWI  Z ZAKRESU ADMINISTRACJI RZĄDOWEJ                                     W  2007  ROKU</t>
  </si>
  <si>
    <t>Dotacje celowe przekazane z budżetu państwa na realizację zadań bieżących z zakresu administracji rządowej oraz innych zadań zleconych gminie ustawami</t>
  </si>
  <si>
    <t>Załącznik nr 4 do Zarządzenia</t>
  </si>
  <si>
    <t>Załącznik nr 3 do Zarządzenia</t>
  </si>
  <si>
    <t>ZMIANY  PLANU  DOCHODÓW I WYDATKÓW  NA  ZADANIA     ZLECONE   GMINIE  Z   ZAKRESU ADMINISTRACJI   RZĄDOWEJ                                                      W 2007  ROKU</t>
  </si>
  <si>
    <t>ZMIANY  PLANU  DOCHODÓW  I  WYDATKÓW  NA  ZADANIA  WŁASNE  POWIATU  W  2007  ROKU</t>
  </si>
  <si>
    <t xml:space="preserve">Zakup pomocy naukowych, dydaktycznych i książek </t>
  </si>
  <si>
    <r>
      <t>Stypendia dla uczniów -</t>
    </r>
    <r>
      <rPr>
        <i/>
        <sz val="9"/>
        <rFont val="Times New Roman"/>
        <family val="1"/>
      </rPr>
      <t xml:space="preserve"> ZS Nr1</t>
    </r>
  </si>
  <si>
    <t xml:space="preserve">Stypendia dla uczniów </t>
  </si>
  <si>
    <t>Przebudowa rejonu ul. Gnieźnieńska - 4-go Marca</t>
  </si>
  <si>
    <r>
      <t>Pozostała działalność -</t>
    </r>
    <r>
      <rPr>
        <b/>
        <i/>
        <sz val="11"/>
        <rFont val="Times New Roman"/>
        <family val="1"/>
      </rPr>
      <t xml:space="preserve"> ZDM</t>
    </r>
  </si>
  <si>
    <t>Część oświatowa subwencji ogólnej dla jednostek samorządu terytorialnego</t>
  </si>
  <si>
    <t>"Złoty Wiek"</t>
  </si>
  <si>
    <t>"Schronisko dla bezdomnych"</t>
  </si>
  <si>
    <r>
      <t xml:space="preserve">Wydatki inwestycyjne jednostek budżetowych - </t>
    </r>
    <r>
      <rPr>
        <i/>
        <sz val="10"/>
        <rFont val="Times New Roman"/>
        <family val="1"/>
      </rPr>
      <t>Dokumentacja pod przyszłe inwestycje</t>
    </r>
  </si>
  <si>
    <r>
      <t>Wydatki inwestycyjne jednostek budżetowych -</t>
    </r>
    <r>
      <rPr>
        <i/>
        <sz val="10"/>
        <rFont val="Times New Roman"/>
        <family val="1"/>
      </rPr>
      <t xml:space="preserve"> "Kolektor XXVIII"</t>
    </r>
  </si>
  <si>
    <t>RO "Śniadeckich"</t>
  </si>
  <si>
    <t>RO "Na Skarpie"</t>
  </si>
  <si>
    <t>Obiekty sportowe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</si>
  <si>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</si>
  <si>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</si>
  <si>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</si>
  <si>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2007 ROK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</si>
  <si>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</si>
  <si>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</si>
  <si>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</si>
  <si>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</si>
  <si>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</si>
  <si>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</si>
  <si>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</si>
  <si>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Przychody z tytułu innych rozliczeń krajowych</t>
  </si>
  <si>
    <t>Modernizacja obiektu Muzeum w Koszalinie</t>
  </si>
  <si>
    <t>ul.Połczyńska</t>
  </si>
  <si>
    <t>ul.Olchowa</t>
  </si>
  <si>
    <t>Budowa Centrum Rekreacyjno - Sportowego w Koszalinie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</si>
  <si>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</si>
  <si>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</si>
  <si>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</si>
  <si>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kredytu - Gospodarczy Bank Wielkopolski S.A.</t>
  </si>
  <si>
    <t xml:space="preserve"> -  spłata pożyczki NFOŚ i GW </t>
  </si>
  <si>
    <t xml:space="preserve"> -  spłata pożyczki WFOŚ i GW</t>
  </si>
  <si>
    <t xml:space="preserve"> -  spłata kredytu</t>
  </si>
  <si>
    <t>RAZEM</t>
  </si>
  <si>
    <t xml:space="preserve">DEFICYT BUDŻETOWY </t>
  </si>
  <si>
    <r>
      <t xml:space="preserve">Spłaty pożyczek otrzymanych na finansowanie zadań realizowanych z udziałem środków pochodzących 
z budżetu Unii Europejskiej - </t>
    </r>
    <r>
      <rPr>
        <b/>
        <i/>
        <sz val="12"/>
        <rFont val="Times New Roman"/>
        <family val="1"/>
      </rPr>
      <t xml:space="preserve"> Bank Gospodarstwa Krajowego </t>
    </r>
  </si>
  <si>
    <t>Załącznik nr 5 do Zarządzenia</t>
  </si>
  <si>
    <t>Szkoła Podstawowa Nr 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</si>
</sst>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39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Times New Roman CE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imes New Roman CE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 CE"/>
      <family val="1"/>
    </font>
    <font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sz val="7"/>
      <name val="Times New Roman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6"/>
      <name val="Times New Roman"/>
      <family val="1"/>
    </font>
    <font>
      <sz val="14"/>
      <name val="Times New Roman"/>
      <family val="1"/>
    </font>
    <font>
      <i/>
      <sz val="10"/>
      <name val="Times New Roman CE"/>
      <family val="1"/>
    </font>
    <font>
      <sz val="9"/>
      <name val="Times New Roman"/>
      <family val="1"/>
    </font>
    <font>
      <sz val="8"/>
      <name val="Arial CE"/>
      <family val="0"/>
    </font>
    <font>
      <i/>
      <sz val="9"/>
      <name val="Times New Roman"/>
      <family val="1"/>
    </font>
    <font>
      <sz val="10"/>
      <name val="Arial Narrow"/>
      <family val="2"/>
    </font>
    <font>
      <sz val="14"/>
      <name val="Arial Narrow"/>
      <family val="2"/>
    </font>
    <font>
      <sz val="13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10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/>
      <protection locked="0"/>
    </xf>
    <xf numFmtId="0" fontId="4" fillId="0" borderId="0" xfId="0" applyNumberFormat="1" applyFont="1" applyFill="1" applyBorder="1" applyAlignment="1" applyProtection="1">
      <alignment horizontal="centerContinuous"/>
      <protection locked="0"/>
    </xf>
    <xf numFmtId="165" fontId="2" fillId="0" borderId="0" xfId="0" applyNumberFormat="1" applyFont="1" applyFill="1" applyBorder="1" applyAlignment="1" applyProtection="1">
      <alignment horizontal="centerContinuous"/>
      <protection locked="0"/>
    </xf>
    <xf numFmtId="165" fontId="2" fillId="0" borderId="0" xfId="0" applyNumberFormat="1" applyFont="1" applyFill="1" applyBorder="1" applyAlignment="1" applyProtection="1">
      <alignment horizontal="centerContinuous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2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3" fontId="9" fillId="0" borderId="13" xfId="0" applyNumberFormat="1" applyFont="1" applyFill="1" applyBorder="1" applyAlignment="1" applyProtection="1">
      <alignment horizontal="right" vertical="center"/>
      <protection locked="0"/>
    </xf>
    <xf numFmtId="3" fontId="9" fillId="0" borderId="14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7" xfId="0" applyNumberFormat="1" applyFont="1" applyFill="1" applyBorder="1" applyAlignment="1" applyProtection="1">
      <alignment vertical="center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3" fontId="9" fillId="0" borderId="19" xfId="0" applyNumberFormat="1" applyFont="1" applyFill="1" applyBorder="1" applyAlignment="1" applyProtection="1">
      <alignment horizontal="right" vertical="center"/>
      <protection locked="0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NumberFormat="1" applyFont="1" applyFill="1" applyBorder="1" applyAlignment="1" applyProtection="1">
      <alignment vertical="center"/>
      <protection locked="0"/>
    </xf>
    <xf numFmtId="3" fontId="10" fillId="0" borderId="22" xfId="0" applyNumberFormat="1" applyFont="1" applyFill="1" applyBorder="1" applyAlignment="1" applyProtection="1">
      <alignment horizontal="right" vertical="center"/>
      <protection locked="0"/>
    </xf>
    <xf numFmtId="3" fontId="10" fillId="0" borderId="23" xfId="0" applyNumberFormat="1" applyFont="1" applyFill="1" applyBorder="1" applyAlignment="1" applyProtection="1">
      <alignment horizontal="right" vertical="center"/>
      <protection locked="0"/>
    </xf>
    <xf numFmtId="0" fontId="11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left" vertical="center"/>
      <protection locked="0"/>
    </xf>
    <xf numFmtId="0" fontId="9" fillId="0" borderId="25" xfId="0" applyNumberFormat="1" applyFont="1" applyFill="1" applyBorder="1" applyAlignment="1" applyProtection="1">
      <alignment vertical="center"/>
      <protection locked="0"/>
    </xf>
    <xf numFmtId="3" fontId="9" fillId="0" borderId="13" xfId="0" applyNumberFormat="1" applyFont="1" applyFill="1" applyBorder="1" applyAlignment="1" applyProtection="1">
      <alignment horizontal="right" vertical="center"/>
      <protection locked="0"/>
    </xf>
    <xf numFmtId="3" fontId="9" fillId="0" borderId="26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64" fontId="9" fillId="0" borderId="27" xfId="20" applyNumberFormat="1" applyFont="1" applyFill="1" applyBorder="1" applyAlignment="1" applyProtection="1">
      <alignment vertical="center" wrapText="1"/>
      <protection locked="0"/>
    </xf>
    <xf numFmtId="0" fontId="9" fillId="0" borderId="17" xfId="0" applyNumberFormat="1" applyFont="1" applyFill="1" applyBorder="1" applyAlignment="1" applyProtection="1">
      <alignment vertical="center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3" fontId="9" fillId="0" borderId="28" xfId="0" applyNumberFormat="1" applyFont="1" applyFill="1" applyBorder="1" applyAlignment="1" applyProtection="1">
      <alignment horizontal="right" vertical="center"/>
      <protection locked="0"/>
    </xf>
    <xf numFmtId="0" fontId="10" fillId="0" borderId="4" xfId="0" applyNumberFormat="1" applyFont="1" applyFill="1" applyBorder="1" applyAlignment="1" applyProtection="1">
      <alignment horizontal="center" vertical="center"/>
      <protection locked="0"/>
    </xf>
    <xf numFmtId="164" fontId="10" fillId="0" borderId="24" xfId="20" applyNumberFormat="1" applyFont="1" applyFill="1" applyBorder="1" applyAlignment="1" applyProtection="1">
      <alignment vertical="center" wrapText="1"/>
      <protection locked="0"/>
    </xf>
    <xf numFmtId="0" fontId="10" fillId="0" borderId="21" xfId="0" applyNumberFormat="1" applyFont="1" applyFill="1" applyBorder="1" applyAlignment="1" applyProtection="1">
      <alignment vertical="center"/>
      <protection locked="0"/>
    </xf>
    <xf numFmtId="3" fontId="10" fillId="0" borderId="22" xfId="0" applyNumberFormat="1" applyFont="1" applyFill="1" applyBorder="1" applyAlignment="1" applyProtection="1">
      <alignment horizontal="right" vertical="center"/>
      <protection locked="0"/>
    </xf>
    <xf numFmtId="0" fontId="10" fillId="0" borderId="29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9" fillId="0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NumberFormat="1" applyFont="1" applyFill="1" applyBorder="1" applyAlignment="1" applyProtection="1">
      <alignment horizontal="left" vertical="center"/>
      <protection locked="0"/>
    </xf>
    <xf numFmtId="0" fontId="9" fillId="0" borderId="31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 applyProtection="1">
      <alignment vertical="center"/>
      <protection locked="0"/>
    </xf>
    <xf numFmtId="3" fontId="9" fillId="0" borderId="32" xfId="0" applyNumberFormat="1" applyFont="1" applyFill="1" applyBorder="1" applyAlignment="1" applyProtection="1">
      <alignment horizontal="right" vertical="center"/>
      <protection locked="0"/>
    </xf>
    <xf numFmtId="3" fontId="9" fillId="0" borderId="33" xfId="0" applyNumberFormat="1" applyFont="1" applyFill="1" applyBorder="1" applyAlignment="1" applyProtection="1">
      <alignment horizontal="right" vertical="center"/>
      <protection locked="0"/>
    </xf>
    <xf numFmtId="0" fontId="10" fillId="0" borderId="20" xfId="0" applyNumberFormat="1" applyFont="1" applyFill="1" applyBorder="1" applyAlignment="1" applyProtection="1">
      <alignment horizontal="left" vertical="center"/>
      <protection locked="0"/>
    </xf>
    <xf numFmtId="3" fontId="10" fillId="0" borderId="29" xfId="0" applyNumberFormat="1" applyFont="1" applyFill="1" applyBorder="1" applyAlignment="1" applyProtection="1">
      <alignment horizontal="right" vertical="center"/>
      <protection locked="0"/>
    </xf>
    <xf numFmtId="164" fontId="10" fillId="0" borderId="20" xfId="20" applyNumberFormat="1" applyFont="1" applyFill="1" applyBorder="1" applyAlignment="1" applyProtection="1">
      <alignment vertical="center" wrapText="1"/>
      <protection locked="0"/>
    </xf>
    <xf numFmtId="164" fontId="10" fillId="0" borderId="20" xfId="20" applyNumberFormat="1" applyFont="1" applyFill="1" applyBorder="1" applyAlignment="1" applyProtection="1">
      <alignment vertical="center" wrapText="1"/>
      <protection locked="0"/>
    </xf>
    <xf numFmtId="164" fontId="9" fillId="0" borderId="12" xfId="20" applyNumberFormat="1" applyFont="1" applyFill="1" applyBorder="1" applyAlignment="1" applyProtection="1">
      <alignment vertical="center" wrapText="1"/>
      <protection locked="0"/>
    </xf>
    <xf numFmtId="3" fontId="9" fillId="0" borderId="25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3" fontId="9" fillId="0" borderId="5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3" fontId="10" fillId="0" borderId="29" xfId="0" applyNumberFormat="1" applyFont="1" applyFill="1" applyBorder="1" applyAlignment="1" applyProtection="1">
      <alignment horizontal="right" vertical="center"/>
      <protection locked="0"/>
    </xf>
    <xf numFmtId="0" fontId="10" fillId="0" borderId="20" xfId="0" applyNumberFormat="1" applyFont="1" applyFill="1" applyBorder="1" applyAlignment="1" applyProtection="1">
      <alignment horizontal="left" vertical="center"/>
      <protection locked="0"/>
    </xf>
    <xf numFmtId="0" fontId="9" fillId="0" borderId="34" xfId="0" applyNumberFormat="1" applyFont="1" applyFill="1" applyBorder="1" applyAlignment="1" applyProtection="1">
      <alignment horizontal="center" vertical="center"/>
      <protection locked="0"/>
    </xf>
    <xf numFmtId="3" fontId="10" fillId="0" borderId="35" xfId="0" applyNumberFormat="1" applyFont="1" applyFill="1" applyBorder="1" applyAlignment="1" applyProtection="1">
      <alignment vertical="center"/>
      <protection locked="0"/>
    </xf>
    <xf numFmtId="3" fontId="10" fillId="0" borderId="36" xfId="0" applyNumberFormat="1" applyFont="1" applyFill="1" applyBorder="1" applyAlignment="1" applyProtection="1">
      <alignment horizontal="right" vertical="center"/>
      <protection locked="0"/>
    </xf>
    <xf numFmtId="1" fontId="9" fillId="0" borderId="37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38" xfId="20" applyNumberFormat="1" applyFont="1" applyFill="1" applyBorder="1" applyAlignment="1" applyProtection="1">
      <alignment vertical="center" wrapText="1"/>
      <protection locked="0"/>
    </xf>
    <xf numFmtId="3" fontId="9" fillId="0" borderId="25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1" fontId="9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40" xfId="20" applyNumberFormat="1" applyFont="1" applyFill="1" applyBorder="1" applyAlignment="1" applyProtection="1">
      <alignment vertical="center" wrapText="1"/>
      <protection locked="0"/>
    </xf>
    <xf numFmtId="3" fontId="9" fillId="0" borderId="5" xfId="0" applyNumberFormat="1" applyFont="1" applyFill="1" applyBorder="1" applyAlignment="1" applyProtection="1">
      <alignment vertical="center"/>
      <protection locked="0"/>
    </xf>
    <xf numFmtId="3" fontId="9" fillId="0" borderId="32" xfId="0" applyNumberFormat="1" applyFont="1" applyFill="1" applyBorder="1" applyAlignment="1" applyProtection="1">
      <alignment horizontal="right" vertical="center"/>
      <protection locked="0"/>
    </xf>
    <xf numFmtId="3" fontId="9" fillId="0" borderId="41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1" fontId="10" fillId="0" borderId="42" xfId="0" applyNumberFormat="1" applyFont="1" applyFill="1" applyBorder="1" applyAlignment="1" applyProtection="1">
      <alignment horizontal="centerContinuous" vertical="center"/>
      <protection locked="0"/>
    </xf>
    <xf numFmtId="3" fontId="10" fillId="0" borderId="21" xfId="0" applyNumberFormat="1" applyFont="1" applyFill="1" applyBorder="1" applyAlignment="1" applyProtection="1">
      <alignment vertical="center"/>
      <protection locked="0"/>
    </xf>
    <xf numFmtId="3" fontId="10" fillId="0" borderId="23" xfId="0" applyNumberFormat="1" applyFont="1" applyFill="1" applyBorder="1" applyAlignment="1" applyProtection="1">
      <alignment horizontal="right" vertical="center"/>
      <protection locked="0"/>
    </xf>
    <xf numFmtId="164" fontId="9" fillId="0" borderId="38" xfId="20" applyNumberFormat="1" applyFont="1" applyFill="1" applyBorder="1" applyAlignment="1" applyProtection="1">
      <alignment vertical="center" wrapText="1"/>
      <protection locked="0"/>
    </xf>
    <xf numFmtId="3" fontId="9" fillId="0" borderId="19" xfId="0" applyNumberFormat="1" applyFont="1" applyFill="1" applyBorder="1" applyAlignment="1" applyProtection="1">
      <alignment horizontal="right" vertical="center"/>
      <protection locked="0"/>
    </xf>
    <xf numFmtId="3" fontId="9" fillId="0" borderId="14" xfId="0" applyNumberFormat="1" applyFont="1" applyFill="1" applyBorder="1" applyAlignment="1" applyProtection="1">
      <alignment horizontal="right" vertical="center"/>
      <protection locked="0"/>
    </xf>
    <xf numFmtId="164" fontId="10" fillId="0" borderId="43" xfId="20" applyNumberFormat="1" applyFont="1" applyFill="1" applyBorder="1" applyAlignment="1" applyProtection="1">
      <alignment vertical="center" wrapText="1"/>
      <protection locked="0"/>
    </xf>
    <xf numFmtId="3" fontId="10" fillId="0" borderId="6" xfId="0" applyNumberFormat="1" applyFont="1" applyFill="1" applyBorder="1" applyAlignment="1" applyProtection="1">
      <alignment horizontal="right" vertical="center"/>
      <protection locked="0"/>
    </xf>
    <xf numFmtId="3" fontId="10" fillId="0" borderId="7" xfId="0" applyNumberFormat="1" applyFont="1" applyFill="1" applyBorder="1" applyAlignment="1" applyProtection="1">
      <alignment horizontal="right" vertical="center"/>
      <protection locked="0"/>
    </xf>
    <xf numFmtId="0" fontId="7" fillId="0" borderId="37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13" fillId="0" borderId="37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3" fontId="13" fillId="0" borderId="45" xfId="0" applyNumberFormat="1" applyFont="1" applyBorder="1" applyAlignment="1">
      <alignment horizontal="centerContinuous" vertical="center"/>
    </xf>
    <xf numFmtId="3" fontId="13" fillId="0" borderId="14" xfId="0" applyNumberFormat="1" applyFont="1" applyBorder="1" applyAlignment="1">
      <alignment horizontal="centerContinuous" vertical="center"/>
    </xf>
    <xf numFmtId="0" fontId="14" fillId="0" borderId="0" xfId="0" applyFont="1" applyAlignment="1">
      <alignment/>
    </xf>
    <xf numFmtId="0" fontId="9" fillId="0" borderId="46" xfId="0" applyNumberFormat="1" applyFont="1" applyFill="1" applyBorder="1" applyAlignment="1" applyProtection="1">
      <alignment vertical="center"/>
      <protection locked="0"/>
    </xf>
    <xf numFmtId="3" fontId="3" fillId="0" borderId="36" xfId="0" applyNumberFormat="1" applyFont="1" applyFill="1" applyBorder="1" applyAlignment="1" applyProtection="1">
      <alignment horizontal="right" vertical="center"/>
      <protection locked="0"/>
    </xf>
    <xf numFmtId="3" fontId="3" fillId="0" borderId="47" xfId="0" applyNumberFormat="1" applyFont="1" applyFill="1" applyBorder="1" applyAlignment="1" applyProtection="1">
      <alignment horizontal="right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3" fillId="0" borderId="0" xfId="0" applyNumberFormat="1" applyFont="1" applyFill="1" applyBorder="1" applyAlignment="1" applyProtection="1">
      <alignment horizontal="centerContinuous"/>
      <protection locked="0"/>
    </xf>
    <xf numFmtId="0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8" xfId="0" applyNumberFormat="1" applyFont="1" applyFill="1" applyBorder="1" applyAlignment="1" applyProtection="1">
      <alignment horizontal="center" wrapText="1"/>
      <protection locked="0"/>
    </xf>
    <xf numFmtId="0" fontId="16" fillId="0" borderId="49" xfId="0" applyFont="1" applyBorder="1" applyAlignment="1">
      <alignment horizontal="centerContinuous" vertical="center" wrapText="1"/>
    </xf>
    <xf numFmtId="0" fontId="15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20" xfId="0" applyNumberFormat="1" applyFont="1" applyFill="1" applyBorder="1" applyAlignment="1" applyProtection="1">
      <alignment horizontal="center" vertical="top" wrapText="1"/>
      <protection locked="0"/>
    </xf>
    <xf numFmtId="0" fontId="6" fillId="0" borderId="50" xfId="0" applyFont="1" applyBorder="1" applyAlignment="1">
      <alignment horizontal="center" vertical="center"/>
    </xf>
    <xf numFmtId="0" fontId="8" fillId="0" borderId="51" xfId="0" applyNumberFormat="1" applyFont="1" applyFill="1" applyBorder="1" applyAlignment="1" applyProtection="1">
      <alignment horizontal="center" vertical="center"/>
      <protection locked="0"/>
    </xf>
    <xf numFmtId="0" fontId="8" fillId="0" borderId="52" xfId="0" applyNumberFormat="1" applyFont="1" applyFill="1" applyBorder="1" applyAlignment="1" applyProtection="1">
      <alignment horizontal="center" vertical="center"/>
      <protection locked="0"/>
    </xf>
    <xf numFmtId="0" fontId="8" fillId="0" borderId="5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9" fillId="0" borderId="44" xfId="0" applyNumberFormat="1" applyFont="1" applyFill="1" applyBorder="1" applyAlignment="1" applyProtection="1">
      <alignment horizontal="left" vertical="center" wrapText="1"/>
      <protection locked="0"/>
    </xf>
    <xf numFmtId="0" fontId="9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54" xfId="0" applyNumberFormat="1" applyFont="1" applyFill="1" applyBorder="1" applyAlignment="1" applyProtection="1">
      <alignment vertical="center" wrapText="1"/>
      <protection locked="0"/>
    </xf>
    <xf numFmtId="3" fontId="9" fillId="0" borderId="45" xfId="0" applyNumberFormat="1" applyFont="1" applyFill="1" applyBorder="1" applyAlignment="1" applyProtection="1">
      <alignment vertical="center"/>
      <protection locked="0"/>
    </xf>
    <xf numFmtId="3" fontId="9" fillId="0" borderId="14" xfId="0" applyNumberFormat="1" applyFont="1" applyFill="1" applyBorder="1" applyAlignment="1" applyProtection="1">
      <alignment vertical="center"/>
      <protection locked="0"/>
    </xf>
    <xf numFmtId="0" fontId="9" fillId="0" borderId="55" xfId="0" applyNumberFormat="1" applyFont="1" applyFill="1" applyBorder="1" applyAlignment="1" applyProtection="1">
      <alignment horizontal="left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56" xfId="0" applyNumberFormat="1" applyFont="1" applyFill="1" applyBorder="1" applyAlignment="1" applyProtection="1">
      <alignment vertical="center" wrapText="1"/>
      <protection locked="0"/>
    </xf>
    <xf numFmtId="3" fontId="9" fillId="0" borderId="57" xfId="0" applyNumberFormat="1" applyFont="1" applyFill="1" applyBorder="1" applyAlignment="1" applyProtection="1">
      <alignment vertical="center"/>
      <protection locked="0"/>
    </xf>
    <xf numFmtId="3" fontId="9" fillId="0" borderId="19" xfId="0" applyNumberFormat="1" applyFont="1" applyFill="1" applyBorder="1" applyAlignment="1" applyProtection="1">
      <alignment vertical="center"/>
      <protection locked="0"/>
    </xf>
    <xf numFmtId="0" fontId="10" fillId="0" borderId="58" xfId="0" applyNumberFormat="1" applyFont="1" applyFill="1" applyBorder="1" applyAlignment="1" applyProtection="1">
      <alignment horizontal="center" vertical="center"/>
      <protection locked="0"/>
    </xf>
    <xf numFmtId="3" fontId="10" fillId="0" borderId="59" xfId="0" applyNumberFormat="1" applyFont="1" applyFill="1" applyBorder="1" applyAlignment="1" applyProtection="1">
      <alignment vertical="center" wrapText="1"/>
      <protection locked="0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3" fontId="10" fillId="0" borderId="7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3" fontId="10" fillId="0" borderId="60" xfId="0" applyNumberFormat="1" applyFont="1" applyFill="1" applyBorder="1" applyAlignment="1" applyProtection="1">
      <alignment vertical="center" wrapText="1"/>
      <protection locked="0"/>
    </xf>
    <xf numFmtId="3" fontId="10" fillId="0" borderId="61" xfId="0" applyNumberFormat="1" applyFont="1" applyFill="1" applyBorder="1" applyAlignment="1" applyProtection="1">
      <alignment vertical="center"/>
      <protection locked="0"/>
    </xf>
    <xf numFmtId="3" fontId="10" fillId="0" borderId="2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45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47" xfId="0" applyNumberFormat="1" applyFont="1" applyFill="1" applyBorder="1" applyAlignment="1" applyProtection="1">
      <alignment horizontal="right" vertical="center"/>
      <protection locked="0"/>
    </xf>
    <xf numFmtId="0" fontId="10" fillId="0" borderId="24" xfId="0" applyNumberFormat="1" applyFont="1" applyFill="1" applyBorder="1" applyAlignment="1" applyProtection="1">
      <alignment horizontal="left"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3" fontId="9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horizontal="right" vertical="center"/>
      <protection locked="0"/>
    </xf>
    <xf numFmtId="3" fontId="12" fillId="0" borderId="21" xfId="0" applyNumberFormat="1" applyFont="1" applyFill="1" applyBorder="1" applyAlignment="1" applyProtection="1">
      <alignment vertical="center"/>
      <protection locked="0"/>
    </xf>
    <xf numFmtId="3" fontId="12" fillId="0" borderId="22" xfId="0" applyNumberFormat="1" applyFont="1" applyFill="1" applyBorder="1" applyAlignment="1" applyProtection="1">
      <alignment horizontal="right" vertical="center"/>
      <protection locked="0"/>
    </xf>
    <xf numFmtId="3" fontId="12" fillId="0" borderId="23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20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62" xfId="0" applyNumberFormat="1" applyFont="1" applyFill="1" applyBorder="1" applyAlignment="1" applyProtection="1">
      <alignment vertical="center"/>
      <protection locked="0"/>
    </xf>
    <xf numFmtId="3" fontId="10" fillId="0" borderId="63" xfId="0" applyNumberFormat="1" applyFont="1" applyFill="1" applyBorder="1" applyAlignment="1" applyProtection="1">
      <alignment horizontal="right" vertical="center"/>
      <protection locked="0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164" fontId="9" fillId="0" borderId="40" xfId="20" applyNumberFormat="1" applyFont="1" applyFill="1" applyBorder="1" applyAlignment="1" applyProtection="1">
      <alignment vertical="center" wrapText="1"/>
      <protection locked="0"/>
    </xf>
    <xf numFmtId="3" fontId="9" fillId="0" borderId="41" xfId="0" applyNumberFormat="1" applyFont="1" applyFill="1" applyBorder="1" applyAlignment="1" applyProtection="1">
      <alignment horizontal="right" vertical="center"/>
      <protection locked="0"/>
    </xf>
    <xf numFmtId="0" fontId="10" fillId="0" borderId="65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66" xfId="20" applyNumberFormat="1" applyFont="1" applyFill="1" applyBorder="1" applyAlignment="1" applyProtection="1">
      <alignment vertical="center" wrapText="1"/>
      <protection locked="0"/>
    </xf>
    <xf numFmtId="0" fontId="2" fillId="0" borderId="35" xfId="0" applyNumberFormat="1" applyFont="1" applyFill="1" applyBorder="1" applyAlignment="1" applyProtection="1">
      <alignment vertical="center"/>
      <protection locked="0"/>
    </xf>
    <xf numFmtId="3" fontId="2" fillId="0" borderId="36" xfId="0" applyNumberFormat="1" applyFont="1" applyFill="1" applyBorder="1" applyAlignment="1" applyProtection="1">
      <alignment horizontal="right" vertical="center"/>
      <protection locked="0"/>
    </xf>
    <xf numFmtId="3" fontId="2" fillId="0" borderId="4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10" fillId="0" borderId="67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42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1" fillId="0" borderId="20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68" xfId="0" applyNumberFormat="1" applyFont="1" applyFill="1" applyBorder="1" applyAlignment="1" applyProtection="1">
      <alignment horizontal="right" vertical="center"/>
      <protection locked="0"/>
    </xf>
    <xf numFmtId="0" fontId="9" fillId="0" borderId="69" xfId="0" applyNumberFormat="1" applyFont="1" applyFill="1" applyBorder="1" applyAlignment="1" applyProtection="1">
      <alignment horizontal="center" vertical="center"/>
      <protection locked="0"/>
    </xf>
    <xf numFmtId="164" fontId="9" fillId="0" borderId="31" xfId="20" applyNumberFormat="1" applyFont="1" applyFill="1" applyBorder="1" applyAlignment="1" applyProtection="1">
      <alignment vertical="center" wrapText="1"/>
      <protection locked="0"/>
    </xf>
    <xf numFmtId="164" fontId="10" fillId="0" borderId="34" xfId="20" applyNumberFormat="1" applyFont="1" applyFill="1" applyBorder="1" applyAlignment="1" applyProtection="1">
      <alignment vertical="center" wrapText="1"/>
      <protection locked="0"/>
    </xf>
    <xf numFmtId="3" fontId="10" fillId="0" borderId="23" xfId="0" applyNumberFormat="1" applyFont="1" applyFill="1" applyBorder="1" applyAlignment="1" applyProtection="1">
      <alignment vertical="center"/>
      <protection locked="0"/>
    </xf>
    <xf numFmtId="1" fontId="12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20" xfId="20" applyNumberFormat="1" applyFont="1" applyFill="1" applyBorder="1" applyAlignment="1" applyProtection="1">
      <alignment vertical="center" wrapText="1"/>
      <protection locked="0"/>
    </xf>
    <xf numFmtId="3" fontId="12" fillId="0" borderId="29" xfId="0" applyNumberFormat="1" applyFont="1" applyFill="1" applyBorder="1" applyAlignment="1" applyProtection="1">
      <alignment horizontal="right" vertical="center"/>
      <protection locked="0"/>
    </xf>
    <xf numFmtId="3" fontId="10" fillId="0" borderId="70" xfId="0" applyNumberFormat="1" applyFont="1" applyFill="1" applyBorder="1" applyAlignment="1" applyProtection="1">
      <alignment horizontal="right" vertical="center"/>
      <protection locked="0"/>
    </xf>
    <xf numFmtId="0" fontId="10" fillId="0" borderId="69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54" xfId="0" applyFont="1" applyBorder="1" applyAlignment="1">
      <alignment vertical="center"/>
    </xf>
    <xf numFmtId="0" fontId="16" fillId="0" borderId="71" xfId="0" applyFont="1" applyBorder="1" applyAlignment="1">
      <alignment horizontal="centerContinuous" vertical="center" wrapText="1"/>
    </xf>
    <xf numFmtId="3" fontId="9" fillId="0" borderId="45" xfId="0" applyNumberFormat="1" applyFont="1" applyFill="1" applyBorder="1" applyAlignment="1" applyProtection="1">
      <alignment vertical="center" wrapText="1"/>
      <protection locked="0"/>
    </xf>
    <xf numFmtId="3" fontId="9" fillId="0" borderId="57" xfId="0" applyNumberFormat="1" applyFont="1" applyFill="1" applyBorder="1" applyAlignment="1" applyProtection="1">
      <alignment vertical="center" wrapText="1"/>
      <protection locked="0"/>
    </xf>
    <xf numFmtId="3" fontId="10" fillId="0" borderId="61" xfId="0" applyNumberFormat="1" applyFont="1" applyFill="1" applyBorder="1" applyAlignment="1" applyProtection="1">
      <alignment vertical="center" wrapText="1"/>
      <protection locked="0"/>
    </xf>
    <xf numFmtId="3" fontId="9" fillId="0" borderId="61" xfId="0" applyNumberFormat="1" applyFont="1" applyFill="1" applyBorder="1" applyAlignment="1" applyProtection="1">
      <alignment vertical="center" wrapText="1"/>
      <protection locked="0"/>
    </xf>
    <xf numFmtId="3" fontId="9" fillId="0" borderId="23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horizontal="centerContinuous" vertical="center"/>
      <protection locked="0"/>
    </xf>
    <xf numFmtId="3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3" fontId="16" fillId="0" borderId="72" xfId="0" applyNumberFormat="1" applyFont="1" applyBorder="1" applyAlignment="1">
      <alignment horizontal="centerContinuous" vertical="center" wrapText="1"/>
    </xf>
    <xf numFmtId="3" fontId="6" fillId="0" borderId="73" xfId="0" applyNumberFormat="1" applyFont="1" applyBorder="1" applyAlignment="1">
      <alignment horizontal="center" vertical="center"/>
    </xf>
    <xf numFmtId="3" fontId="8" fillId="0" borderId="74" xfId="0" applyNumberFormat="1" applyFont="1" applyFill="1" applyBorder="1" applyAlignment="1" applyProtection="1">
      <alignment horizontal="center" vertical="center"/>
      <protection locked="0"/>
    </xf>
    <xf numFmtId="3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3" fontId="7" fillId="0" borderId="44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9" fillId="0" borderId="75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55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76" xfId="0" applyNumberFormat="1" applyFont="1" applyFill="1" applyBorder="1" applyAlignment="1" applyProtection="1">
      <alignment horizontal="center" vertical="center"/>
      <protection locked="0"/>
    </xf>
    <xf numFmtId="0" fontId="10" fillId="0" borderId="58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38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1" fontId="9" fillId="0" borderId="42" xfId="0" applyNumberFormat="1" applyFont="1" applyFill="1" applyBorder="1" applyAlignment="1" applyProtection="1">
      <alignment horizontal="centerContinuous" vertical="center"/>
      <protection locked="0"/>
    </xf>
    <xf numFmtId="0" fontId="12" fillId="0" borderId="20" xfId="0" applyNumberFormat="1" applyFont="1" applyFill="1" applyBorder="1" applyAlignment="1" applyProtection="1">
      <alignment horizontal="left" vertical="center"/>
      <protection locked="0"/>
    </xf>
    <xf numFmtId="0" fontId="9" fillId="0" borderId="21" xfId="0" applyNumberFormat="1" applyFont="1" applyFill="1" applyBorder="1" applyAlignment="1" applyProtection="1">
      <alignment vertical="center"/>
      <protection locked="0"/>
    </xf>
    <xf numFmtId="0" fontId="12" fillId="0" borderId="29" xfId="0" applyNumberFormat="1" applyFont="1" applyFill="1" applyBorder="1" applyAlignment="1" applyProtection="1">
      <alignment horizontal="right" vertical="center"/>
      <protection locked="0"/>
    </xf>
    <xf numFmtId="164" fontId="10" fillId="0" borderId="65" xfId="20" applyNumberFormat="1" applyFont="1" applyFill="1" applyBorder="1" applyAlignment="1" applyProtection="1">
      <alignment vertical="center" wrapText="1"/>
      <protection locked="0"/>
    </xf>
    <xf numFmtId="0" fontId="10" fillId="0" borderId="68" xfId="0" applyNumberFormat="1" applyFont="1" applyFill="1" applyBorder="1" applyAlignment="1" applyProtection="1">
      <alignment horizontal="right" vertical="center"/>
      <protection locked="0"/>
    </xf>
    <xf numFmtId="3" fontId="10" fillId="0" borderId="61" xfId="0" applyNumberFormat="1" applyFont="1" applyFill="1" applyBorder="1" applyAlignment="1" applyProtection="1">
      <alignment horizontal="right" vertical="center"/>
      <protection locked="0"/>
    </xf>
    <xf numFmtId="3" fontId="10" fillId="0" borderId="77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164" fontId="12" fillId="0" borderId="24" xfId="20" applyNumberFormat="1" applyFont="1" applyFill="1" applyBorder="1" applyAlignment="1" applyProtection="1">
      <alignment vertical="center" wrapText="1"/>
      <protection locked="0"/>
    </xf>
    <xf numFmtId="3" fontId="22" fillId="0" borderId="61" xfId="0" applyNumberFormat="1" applyFont="1" applyFill="1" applyBorder="1" applyAlignment="1" applyProtection="1">
      <alignment horizontal="right" vertical="center"/>
      <protection locked="0"/>
    </xf>
    <xf numFmtId="3" fontId="22" fillId="0" borderId="21" xfId="0" applyNumberFormat="1" applyFont="1" applyFill="1" applyBorder="1" applyAlignment="1" applyProtection="1">
      <alignment vertical="center"/>
      <protection locked="0"/>
    </xf>
    <xf numFmtId="3" fontId="12" fillId="0" borderId="61" xfId="0" applyNumberFormat="1" applyFont="1" applyFill="1" applyBorder="1" applyAlignment="1" applyProtection="1">
      <alignment horizontal="right" vertical="center"/>
      <protection locked="0"/>
    </xf>
    <xf numFmtId="3" fontId="10" fillId="0" borderId="46" xfId="0" applyNumberFormat="1" applyFont="1" applyFill="1" applyBorder="1" applyAlignment="1" applyProtection="1">
      <alignment vertical="center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164" fontId="23" fillId="0" borderId="24" xfId="20" applyNumberFormat="1" applyFont="1" applyFill="1" applyBorder="1" applyAlignment="1" applyProtection="1">
      <alignment vertical="center" wrapText="1"/>
      <protection locked="0"/>
    </xf>
    <xf numFmtId="0" fontId="24" fillId="0" borderId="20" xfId="0" applyNumberFormat="1" applyFont="1" applyFill="1" applyBorder="1" applyAlignment="1" applyProtection="1">
      <alignment horizontal="center" vertical="center"/>
      <protection locked="0"/>
    </xf>
    <xf numFmtId="0" fontId="23" fillId="0" borderId="21" xfId="0" applyNumberFormat="1" applyFont="1" applyFill="1" applyBorder="1" applyAlignment="1" applyProtection="1">
      <alignment vertical="center"/>
      <protection locked="0"/>
    </xf>
    <xf numFmtId="3" fontId="23" fillId="0" borderId="22" xfId="0" applyNumberFormat="1" applyFont="1" applyFill="1" applyBorder="1" applyAlignment="1" applyProtection="1">
      <alignment horizontal="right" vertical="center"/>
      <protection locked="0"/>
    </xf>
    <xf numFmtId="3" fontId="23" fillId="0" borderId="23" xfId="0" applyNumberFormat="1" applyFont="1" applyFill="1" applyBorder="1" applyAlignment="1" applyProtection="1">
      <alignment horizontal="right" vertical="center"/>
      <protection locked="0"/>
    </xf>
    <xf numFmtId="0" fontId="24" fillId="0" borderId="34" xfId="0" applyNumberFormat="1" applyFont="1" applyFill="1" applyBorder="1" applyAlignment="1" applyProtection="1">
      <alignment horizontal="center" vertical="center"/>
      <protection locked="0"/>
    </xf>
    <xf numFmtId="0" fontId="23" fillId="0" borderId="35" xfId="0" applyNumberFormat="1" applyFont="1" applyFill="1" applyBorder="1" applyAlignment="1" applyProtection="1">
      <alignment vertical="center"/>
      <protection locked="0"/>
    </xf>
    <xf numFmtId="0" fontId="10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1" xfId="0" applyNumberFormat="1" applyFont="1" applyFill="1" applyBorder="1" applyAlignment="1" applyProtection="1">
      <alignment vertical="center"/>
      <protection locked="0"/>
    </xf>
    <xf numFmtId="0" fontId="10" fillId="0" borderId="35" xfId="0" applyNumberFormat="1" applyFont="1" applyFill="1" applyBorder="1" applyAlignment="1" applyProtection="1">
      <alignment vertical="center"/>
      <protection locked="0"/>
    </xf>
    <xf numFmtId="0" fontId="10" fillId="0" borderId="46" xfId="0" applyNumberFormat="1" applyFont="1" applyFill="1" applyBorder="1" applyAlignment="1" applyProtection="1">
      <alignment vertical="center"/>
      <protection locked="0"/>
    </xf>
    <xf numFmtId="164" fontId="1" fillId="0" borderId="24" xfId="20" applyNumberFormat="1" applyFont="1" applyFill="1" applyBorder="1" applyAlignment="1" applyProtection="1">
      <alignment vertical="center" wrapText="1"/>
      <protection locked="0"/>
    </xf>
    <xf numFmtId="0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22" xfId="0" applyNumberFormat="1" applyFont="1" applyFill="1" applyBorder="1" applyAlignment="1" applyProtection="1">
      <alignment horizontal="right" vertical="center"/>
      <protection locked="0"/>
    </xf>
    <xf numFmtId="3" fontId="1" fillId="0" borderId="23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64" fontId="25" fillId="0" borderId="24" xfId="20" applyNumberFormat="1" applyFont="1" applyFill="1" applyBorder="1" applyAlignment="1" applyProtection="1">
      <alignment vertical="center" wrapText="1"/>
      <protection locked="0"/>
    </xf>
    <xf numFmtId="0" fontId="25" fillId="0" borderId="21" xfId="0" applyNumberFormat="1" applyFont="1" applyFill="1" applyBorder="1" applyAlignment="1" applyProtection="1">
      <alignment vertical="center"/>
      <protection locked="0"/>
    </xf>
    <xf numFmtId="3" fontId="25" fillId="0" borderId="22" xfId="0" applyNumberFormat="1" applyFont="1" applyFill="1" applyBorder="1" applyAlignment="1" applyProtection="1">
      <alignment horizontal="right" vertical="center"/>
      <protection locked="0"/>
    </xf>
    <xf numFmtId="3" fontId="25" fillId="0" borderId="23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164" fontId="2" fillId="0" borderId="27" xfId="20" applyNumberFormat="1" applyFont="1" applyFill="1" applyBorder="1" applyAlignment="1" applyProtection="1">
      <alignment vertical="center" wrapText="1"/>
      <protection locked="0"/>
    </xf>
    <xf numFmtId="0" fontId="2" fillId="0" borderId="17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164" fontId="1" fillId="0" borderId="65" xfId="20" applyNumberFormat="1" applyFont="1" applyFill="1" applyBorder="1" applyAlignment="1" applyProtection="1">
      <alignment vertical="center" wrapText="1"/>
      <protection locked="0"/>
    </xf>
    <xf numFmtId="0" fontId="1" fillId="0" borderId="62" xfId="0" applyNumberFormat="1" applyFont="1" applyFill="1" applyBorder="1" applyAlignment="1" applyProtection="1">
      <alignment vertical="center"/>
      <protection locked="0"/>
    </xf>
    <xf numFmtId="3" fontId="1" fillId="0" borderId="63" xfId="0" applyNumberFormat="1" applyFont="1" applyFill="1" applyBorder="1" applyAlignment="1" applyProtection="1">
      <alignment horizontal="right" vertical="center"/>
      <protection locked="0"/>
    </xf>
    <xf numFmtId="3" fontId="1" fillId="0" borderId="64" xfId="0" applyNumberFormat="1" applyFont="1" applyFill="1" applyBorder="1" applyAlignment="1" applyProtection="1">
      <alignment horizontal="right" vertical="center"/>
      <protection locked="0"/>
    </xf>
    <xf numFmtId="0" fontId="9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65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62" xfId="0" applyNumberFormat="1" applyFont="1" applyFill="1" applyBorder="1" applyAlignment="1" applyProtection="1">
      <alignment vertical="center"/>
      <protection locked="0"/>
    </xf>
    <xf numFmtId="3" fontId="10" fillId="0" borderId="63" xfId="0" applyNumberFormat="1" applyFont="1" applyFill="1" applyBorder="1" applyAlignment="1" applyProtection="1">
      <alignment horizontal="right" vertical="center"/>
      <protection locked="0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0" fontId="9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5" xfId="0" applyNumberFormat="1" applyFont="1" applyFill="1" applyBorder="1" applyAlignment="1" applyProtection="1">
      <alignment vertical="center"/>
      <protection locked="0"/>
    </xf>
    <xf numFmtId="0" fontId="9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69" xfId="0" applyNumberFormat="1" applyFont="1" applyFill="1" applyBorder="1" applyAlignment="1" applyProtection="1">
      <alignment horizontal="center" vertical="center"/>
      <protection locked="0"/>
    </xf>
    <xf numFmtId="0" fontId="3" fillId="0" borderId="62" xfId="0" applyNumberFormat="1" applyFont="1" applyFill="1" applyBorder="1" applyAlignment="1" applyProtection="1">
      <alignment vertical="center"/>
      <protection locked="0"/>
    </xf>
    <xf numFmtId="3" fontId="3" fillId="0" borderId="63" xfId="0" applyNumberFormat="1" applyFont="1" applyFill="1" applyBorder="1" applyAlignment="1" applyProtection="1">
      <alignment horizontal="right" vertical="center"/>
      <protection locked="0"/>
    </xf>
    <xf numFmtId="3" fontId="3" fillId="0" borderId="22" xfId="0" applyNumberFormat="1" applyFont="1" applyFill="1" applyBorder="1" applyAlignment="1" applyProtection="1">
      <alignment horizontal="right" vertical="center"/>
      <protection locked="0"/>
    </xf>
    <xf numFmtId="3" fontId="3" fillId="0" borderId="23" xfId="0" applyNumberFormat="1" applyFont="1" applyFill="1" applyBorder="1" applyAlignment="1" applyProtection="1">
      <alignment horizontal="right" vertical="center"/>
      <protection locked="0"/>
    </xf>
    <xf numFmtId="0" fontId="10" fillId="0" borderId="6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48" xfId="0" applyNumberFormat="1" applyFont="1" applyFill="1" applyBorder="1" applyAlignment="1" applyProtection="1">
      <alignment horizontal="center" wrapText="1"/>
      <protection locked="0"/>
    </xf>
    <xf numFmtId="0" fontId="26" fillId="0" borderId="2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Alignment="1">
      <alignment/>
    </xf>
    <xf numFmtId="0" fontId="12" fillId="0" borderId="42" xfId="0" applyNumberFormat="1" applyFont="1" applyFill="1" applyBorder="1" applyAlignment="1" applyProtection="1">
      <alignment horizontal="center" vertical="center"/>
      <protection locked="0"/>
    </xf>
    <xf numFmtId="0" fontId="12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60" xfId="0" applyNumberFormat="1" applyFont="1" applyFill="1" applyBorder="1" applyAlignment="1" applyProtection="1">
      <alignment vertical="center" wrapText="1"/>
      <protection locked="0"/>
    </xf>
    <xf numFmtId="3" fontId="12" fillId="0" borderId="61" xfId="0" applyNumberFormat="1" applyFont="1" applyFill="1" applyBorder="1" applyAlignment="1" applyProtection="1">
      <alignment vertical="center"/>
      <protection locked="0"/>
    </xf>
    <xf numFmtId="3" fontId="12" fillId="0" borderId="23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9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78" xfId="0" applyNumberFormat="1" applyFont="1" applyFill="1" applyBorder="1" applyAlignment="1" applyProtection="1">
      <alignment vertical="center" wrapText="1"/>
      <protection locked="0"/>
    </xf>
    <xf numFmtId="3" fontId="9" fillId="0" borderId="79" xfId="0" applyNumberFormat="1" applyFont="1" applyFill="1" applyBorder="1" applyAlignment="1" applyProtection="1">
      <alignment vertical="center"/>
      <protection locked="0"/>
    </xf>
    <xf numFmtId="3" fontId="9" fillId="0" borderId="41" xfId="0" applyNumberFormat="1" applyFont="1" applyFill="1" applyBorder="1" applyAlignment="1" applyProtection="1">
      <alignment vertical="center"/>
      <protection locked="0"/>
    </xf>
    <xf numFmtId="0" fontId="15" fillId="0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80" xfId="0" applyNumberFormat="1" applyFont="1" applyFill="1" applyBorder="1" applyAlignment="1" applyProtection="1">
      <alignment horizontal="center" vertical="center"/>
      <protection locked="0"/>
    </xf>
    <xf numFmtId="3" fontId="10" fillId="0" borderId="22" xfId="0" applyNumberFormat="1" applyFont="1" applyFill="1" applyBorder="1" applyAlignment="1" applyProtection="1">
      <alignment vertical="center"/>
      <protection locked="0"/>
    </xf>
    <xf numFmtId="3" fontId="10" fillId="0" borderId="22" xfId="0" applyNumberFormat="1" applyFont="1" applyFill="1" applyBorder="1" applyAlignment="1" applyProtection="1">
      <alignment vertical="center"/>
      <protection locked="0"/>
    </xf>
    <xf numFmtId="3" fontId="10" fillId="0" borderId="36" xfId="0" applyNumberFormat="1" applyFont="1" applyFill="1" applyBorder="1" applyAlignment="1" applyProtection="1">
      <alignment vertical="center"/>
      <protection locked="0"/>
    </xf>
    <xf numFmtId="3" fontId="9" fillId="0" borderId="45" xfId="0" applyNumberFormat="1" applyFont="1" applyFill="1" applyBorder="1" applyAlignment="1" applyProtection="1">
      <alignment horizontal="right" vertical="center"/>
      <protection locked="0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3" fontId="9" fillId="0" borderId="79" xfId="0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3" fontId="10" fillId="0" borderId="61" xfId="0" applyNumberFormat="1" applyFont="1" applyFill="1" applyBorder="1" applyAlignment="1" applyProtection="1">
      <alignment vertical="center"/>
      <protection locked="0"/>
    </xf>
    <xf numFmtId="0" fontId="10" fillId="0" borderId="23" xfId="0" applyNumberFormat="1" applyFont="1" applyFill="1" applyBorder="1" applyAlignment="1" applyProtection="1">
      <alignment horizontal="right" vertical="center"/>
      <protection locked="0"/>
    </xf>
    <xf numFmtId="0" fontId="10" fillId="0" borderId="61" xfId="0" applyNumberFormat="1" applyFont="1" applyFill="1" applyBorder="1" applyAlignment="1" applyProtection="1">
      <alignment horizontal="right" vertical="center"/>
      <protection locked="0"/>
    </xf>
    <xf numFmtId="0" fontId="10" fillId="0" borderId="77" xfId="0" applyNumberFormat="1" applyFont="1" applyFill="1" applyBorder="1" applyAlignment="1" applyProtection="1">
      <alignment horizontal="right" vertical="center"/>
      <protection locked="0"/>
    </xf>
    <xf numFmtId="0" fontId="10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29" xfId="0" applyNumberFormat="1" applyFont="1" applyFill="1" applyBorder="1" applyAlignment="1" applyProtection="1">
      <alignment vertical="center"/>
      <protection locked="0"/>
    </xf>
    <xf numFmtId="0" fontId="10" fillId="0" borderId="23" xfId="0" applyNumberFormat="1" applyFont="1" applyFill="1" applyBorder="1" applyAlignment="1" applyProtection="1">
      <alignment vertical="center"/>
      <protection locked="0"/>
    </xf>
    <xf numFmtId="3" fontId="10" fillId="0" borderId="47" xfId="0" applyNumberFormat="1" applyFont="1" applyFill="1" applyBorder="1" applyAlignment="1" applyProtection="1">
      <alignment vertical="center"/>
      <protection locked="0"/>
    </xf>
    <xf numFmtId="0" fontId="10" fillId="0" borderId="81" xfId="0" applyNumberFormat="1" applyFont="1" applyFill="1" applyBorder="1" applyAlignment="1" applyProtection="1">
      <alignment horizontal="center" vertical="center"/>
      <protection locked="0"/>
    </xf>
    <xf numFmtId="3" fontId="10" fillId="0" borderId="32" xfId="0" applyNumberFormat="1" applyFont="1" applyFill="1" applyBorder="1" applyAlignment="1" applyProtection="1">
      <alignment horizontal="right" vertical="center"/>
      <protection locked="0"/>
    </xf>
    <xf numFmtId="164" fontId="24" fillId="0" borderId="24" xfId="20" applyNumberFormat="1" applyFont="1" applyFill="1" applyBorder="1" applyAlignment="1" applyProtection="1">
      <alignment vertical="center" wrapText="1"/>
      <protection locked="0"/>
    </xf>
    <xf numFmtId="3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54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48" xfId="0" applyNumberFormat="1" applyFont="1" applyFill="1" applyBorder="1" applyAlignment="1" applyProtection="1">
      <alignment horizontal="center" wrapText="1"/>
      <protection locked="0"/>
    </xf>
    <xf numFmtId="0" fontId="29" fillId="0" borderId="20" xfId="0" applyNumberFormat="1" applyFont="1" applyFill="1" applyBorder="1" applyAlignment="1" applyProtection="1">
      <alignment horizontal="center" vertical="top" wrapText="1"/>
      <protection locked="0"/>
    </xf>
    <xf numFmtId="3" fontId="9" fillId="0" borderId="54" xfId="0" applyNumberFormat="1" applyFont="1" applyFill="1" applyBorder="1" applyAlignment="1" applyProtection="1">
      <alignment horizontal="right" vertical="center"/>
      <protection locked="0"/>
    </xf>
    <xf numFmtId="3" fontId="9" fillId="0" borderId="56" xfId="0" applyNumberFormat="1" applyFont="1" applyFill="1" applyBorder="1" applyAlignment="1" applyProtection="1">
      <alignment horizontal="right" vertical="center"/>
      <protection locked="0"/>
    </xf>
    <xf numFmtId="3" fontId="9" fillId="0" borderId="31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54" xfId="0" applyFont="1" applyBorder="1" applyAlignment="1">
      <alignment horizontal="centerContinuous" vertical="center"/>
    </xf>
    <xf numFmtId="3" fontId="13" fillId="0" borderId="38" xfId="0" applyNumberFormat="1" applyFont="1" applyBorder="1" applyAlignment="1">
      <alignment horizontal="centerContinuous" vertical="center"/>
    </xf>
    <xf numFmtId="3" fontId="10" fillId="0" borderId="62" xfId="0" applyNumberFormat="1" applyFont="1" applyFill="1" applyBorder="1" applyAlignment="1" applyProtection="1">
      <alignment vertical="center"/>
      <protection locked="0"/>
    </xf>
    <xf numFmtId="3" fontId="10" fillId="0" borderId="6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61" xfId="0" applyNumberFormat="1" applyFont="1" applyFill="1" applyBorder="1" applyAlignment="1" applyProtection="1">
      <alignment horizontal="right" vertical="center"/>
      <protection locked="0"/>
    </xf>
    <xf numFmtId="3" fontId="9" fillId="0" borderId="78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39" xfId="0" applyNumberFormat="1" applyFont="1" applyFill="1" applyBorder="1" applyAlignment="1" applyProtection="1">
      <alignment horizontal="center" vertical="center"/>
      <protection locked="0"/>
    </xf>
    <xf numFmtId="0" fontId="21" fillId="0" borderId="31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Border="1" applyAlignment="1">
      <alignment vertical="center"/>
    </xf>
    <xf numFmtId="3" fontId="2" fillId="0" borderId="54" xfId="0" applyNumberFormat="1" applyFont="1" applyBorder="1" applyAlignment="1">
      <alignment vertical="center"/>
    </xf>
    <xf numFmtId="3" fontId="2" fillId="0" borderId="45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9" fillId="0" borderId="38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12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40" xfId="0" applyNumberFormat="1" applyFont="1" applyFill="1" applyBorder="1" applyAlignment="1" applyProtection="1">
      <alignment horizontal="center" vertical="center"/>
      <protection locked="0"/>
    </xf>
    <xf numFmtId="0" fontId="9" fillId="0" borderId="65" xfId="0" applyNumberFormat="1" applyFont="1" applyFill="1" applyBorder="1" applyAlignment="1" applyProtection="1">
      <alignment horizontal="center" vertical="center"/>
      <protection locked="0"/>
    </xf>
    <xf numFmtId="0" fontId="9" fillId="0" borderId="66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65" xfId="0" applyNumberFormat="1" applyFont="1" applyFill="1" applyBorder="1" applyAlignment="1" applyProtection="1">
      <alignment horizontal="center" vertical="center"/>
      <protection locked="0"/>
    </xf>
    <xf numFmtId="0" fontId="9" fillId="0" borderId="43" xfId="0" applyNumberFormat="1" applyFont="1" applyFill="1" applyBorder="1" applyAlignment="1" applyProtection="1">
      <alignment horizontal="center" vertical="center"/>
      <protection locked="0"/>
    </xf>
    <xf numFmtId="0" fontId="15" fillId="0" borderId="65" xfId="0" applyNumberFormat="1" applyFont="1" applyFill="1" applyBorder="1" applyAlignment="1" applyProtection="1">
      <alignment horizontal="center" vertical="center"/>
      <protection locked="0"/>
    </xf>
    <xf numFmtId="0" fontId="24" fillId="0" borderId="24" xfId="0" applyNumberFormat="1" applyFont="1" applyFill="1" applyBorder="1" applyAlignment="1" applyProtection="1">
      <alignment horizontal="center" vertical="center"/>
      <protection locked="0"/>
    </xf>
    <xf numFmtId="0" fontId="24" fillId="0" borderId="66" xfId="0" applyNumberFormat="1" applyFont="1" applyFill="1" applyBorder="1" applyAlignment="1" applyProtection="1">
      <alignment horizontal="center" vertical="center"/>
      <protection locked="0"/>
    </xf>
    <xf numFmtId="0" fontId="2" fillId="0" borderId="66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25" fillId="0" borderId="24" xfId="0" applyNumberFormat="1" applyFont="1" applyFill="1" applyBorder="1" applyAlignment="1" applyProtection="1">
      <alignment horizontal="center" vertical="center"/>
      <protection locked="0"/>
    </xf>
    <xf numFmtId="0" fontId="1" fillId="0" borderId="24" xfId="0" applyNumberFormat="1" applyFont="1" applyFill="1" applyBorder="1" applyAlignment="1" applyProtection="1">
      <alignment horizontal="center" vertical="center"/>
      <protection locked="0"/>
    </xf>
    <xf numFmtId="0" fontId="1" fillId="0" borderId="65" xfId="0" applyNumberFormat="1" applyFont="1" applyFill="1" applyBorder="1" applyAlignment="1" applyProtection="1">
      <alignment horizontal="center" vertical="center"/>
      <protection locked="0"/>
    </xf>
    <xf numFmtId="164" fontId="9" fillId="0" borderId="65" xfId="20" applyNumberFormat="1" applyFont="1" applyFill="1" applyBorder="1" applyAlignment="1" applyProtection="1">
      <alignment vertical="center" wrapText="1"/>
      <protection locked="0"/>
    </xf>
    <xf numFmtId="3" fontId="9" fillId="0" borderId="62" xfId="0" applyNumberFormat="1" applyFont="1" applyFill="1" applyBorder="1" applyAlignment="1" applyProtection="1">
      <alignment vertical="center"/>
      <protection locked="0"/>
    </xf>
    <xf numFmtId="3" fontId="9" fillId="0" borderId="64" xfId="0" applyNumberFormat="1" applyFont="1" applyFill="1" applyBorder="1" applyAlignment="1" applyProtection="1">
      <alignment horizontal="right" vertical="center"/>
      <protection locked="0"/>
    </xf>
    <xf numFmtId="3" fontId="9" fillId="0" borderId="63" xfId="0" applyNumberFormat="1" applyFont="1" applyFill="1" applyBorder="1" applyAlignment="1" applyProtection="1">
      <alignment horizontal="right" vertical="center"/>
      <protection locked="0"/>
    </xf>
    <xf numFmtId="0" fontId="9" fillId="0" borderId="44" xfId="0" applyFont="1" applyBorder="1" applyAlignment="1">
      <alignment vertical="center"/>
    </xf>
    <xf numFmtId="3" fontId="13" fillId="0" borderId="54" xfId="0" applyNumberFormat="1" applyFont="1" applyBorder="1" applyAlignment="1">
      <alignment horizontal="centerContinuous" vertical="center"/>
    </xf>
    <xf numFmtId="0" fontId="15" fillId="0" borderId="0" xfId="0" applyNumberFormat="1" applyFont="1" applyFill="1" applyBorder="1" applyAlignment="1" applyProtection="1">
      <alignment/>
      <protection locked="0"/>
    </xf>
    <xf numFmtId="165" fontId="15" fillId="0" borderId="0" xfId="0" applyNumberFormat="1" applyFont="1" applyFill="1" applyBorder="1" applyAlignment="1" applyProtection="1">
      <alignment horizontal="centerContinuous"/>
      <protection locked="0"/>
    </xf>
    <xf numFmtId="165" fontId="15" fillId="0" borderId="0" xfId="0" applyNumberFormat="1" applyFont="1" applyFill="1" applyBorder="1" applyAlignment="1" applyProtection="1">
      <alignment horizontal="centerContinuous" vertical="center"/>
      <protection locked="0"/>
    </xf>
    <xf numFmtId="0" fontId="15" fillId="0" borderId="12" xfId="0" applyNumberFormat="1" applyFont="1" applyFill="1" applyBorder="1" applyAlignment="1" applyProtection="1">
      <alignment horizontal="center" vertical="center"/>
      <protection locked="0"/>
    </xf>
    <xf numFmtId="0" fontId="15" fillId="0" borderId="16" xfId="0" applyNumberFormat="1" applyFont="1" applyFill="1" applyBorder="1" applyAlignment="1" applyProtection="1">
      <alignment horizontal="center" vertical="center"/>
      <protection locked="0"/>
    </xf>
    <xf numFmtId="0" fontId="15" fillId="0" borderId="20" xfId="0" applyNumberFormat="1" applyFont="1" applyFill="1" applyBorder="1" applyAlignment="1" applyProtection="1">
      <alignment horizontal="center" vertical="center"/>
      <protection locked="0"/>
    </xf>
    <xf numFmtId="0" fontId="24" fillId="0" borderId="69" xfId="0" applyNumberFormat="1" applyFont="1" applyFill="1" applyBorder="1" applyAlignment="1" applyProtection="1">
      <alignment horizontal="center" vertical="center"/>
      <protection locked="0"/>
    </xf>
    <xf numFmtId="0" fontId="15" fillId="0" borderId="31" xfId="0" applyNumberFormat="1" applyFont="1" applyFill="1" applyBorder="1" applyAlignment="1" applyProtection="1">
      <alignment horizontal="center" vertical="center"/>
      <protection locked="0"/>
    </xf>
    <xf numFmtId="0" fontId="15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69" xfId="0" applyNumberFormat="1" applyFont="1" applyFill="1" applyBorder="1" applyAlignment="1" applyProtection="1">
      <alignment horizontal="center" vertical="center"/>
      <protection locked="0"/>
    </xf>
    <xf numFmtId="0" fontId="15" fillId="0" borderId="58" xfId="0" applyNumberFormat="1" applyFont="1" applyFill="1" applyBorder="1" applyAlignment="1" applyProtection="1">
      <alignment horizontal="center" vertical="center"/>
      <protection locked="0"/>
    </xf>
    <xf numFmtId="0" fontId="23" fillId="0" borderId="20" xfId="0" applyNumberFormat="1" applyFont="1" applyFill="1" applyBorder="1" applyAlignment="1" applyProtection="1">
      <alignment horizontal="center" vertical="center"/>
      <protection locked="0"/>
    </xf>
    <xf numFmtId="0" fontId="15" fillId="0" borderId="13" xfId="0" applyFont="1" applyBorder="1" applyAlignment="1">
      <alignment vertical="center"/>
    </xf>
    <xf numFmtId="0" fontId="24" fillId="0" borderId="44" xfId="0" applyFont="1" applyBorder="1" applyAlignment="1">
      <alignment vertical="center"/>
    </xf>
    <xf numFmtId="0" fontId="2" fillId="0" borderId="82" xfId="0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2" xfId="0" applyNumberFormat="1" applyFont="1" applyFill="1" applyBorder="1" applyAlignment="1" applyProtection="1">
      <alignment horizontal="center" vertical="center"/>
      <protection locked="0"/>
    </xf>
    <xf numFmtId="1" fontId="23" fillId="0" borderId="42" xfId="0" applyNumberFormat="1" applyFont="1" applyFill="1" applyBorder="1" applyAlignment="1" applyProtection="1">
      <alignment horizontal="centerContinuous" vertical="center"/>
      <protection locked="0"/>
    </xf>
    <xf numFmtId="3" fontId="2" fillId="0" borderId="83" xfId="0" applyNumberFormat="1" applyFon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0" fontId="2" fillId="0" borderId="84" xfId="0" applyNumberFormat="1" applyFont="1" applyFill="1" applyBorder="1" applyAlignment="1" applyProtection="1">
      <alignment horizontal="centerContinuous" vertical="center" wrapText="1"/>
      <protection locked="0"/>
    </xf>
    <xf numFmtId="0" fontId="16" fillId="0" borderId="2" xfId="0" applyFont="1" applyBorder="1" applyAlignment="1">
      <alignment horizontal="centerContinuous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8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3" fontId="10" fillId="0" borderId="65" xfId="0" applyNumberFormat="1" applyFont="1" applyFill="1" applyBorder="1" applyAlignment="1" applyProtection="1">
      <alignment horizontal="center" vertical="center"/>
      <protection locked="0"/>
    </xf>
    <xf numFmtId="0" fontId="15" fillId="0" borderId="85" xfId="0" applyNumberFormat="1" applyFont="1" applyFill="1" applyBorder="1" applyAlignment="1" applyProtection="1">
      <alignment horizontal="center" vertical="center"/>
      <protection locked="0"/>
    </xf>
    <xf numFmtId="3" fontId="9" fillId="0" borderId="86" xfId="0" applyNumberFormat="1" applyFont="1" applyFill="1" applyBorder="1" applyAlignment="1" applyProtection="1">
      <alignment horizontal="right" vertical="center"/>
      <protection locked="0"/>
    </xf>
    <xf numFmtId="3" fontId="9" fillId="0" borderId="87" xfId="0" applyNumberFormat="1" applyFont="1" applyFill="1" applyBorder="1" applyAlignment="1" applyProtection="1">
      <alignment vertical="center"/>
      <protection locked="0"/>
    </xf>
    <xf numFmtId="3" fontId="9" fillId="0" borderId="88" xfId="0" applyNumberFormat="1" applyFont="1" applyFill="1" applyBorder="1" applyAlignment="1" applyProtection="1">
      <alignment horizontal="right" vertical="center"/>
      <protection locked="0"/>
    </xf>
    <xf numFmtId="3" fontId="9" fillId="0" borderId="89" xfId="0" applyNumberFormat="1" applyFont="1" applyFill="1" applyBorder="1" applyAlignment="1" applyProtection="1">
      <alignment horizontal="right" vertical="center"/>
      <protection locked="0"/>
    </xf>
    <xf numFmtId="3" fontId="9" fillId="0" borderId="43" xfId="0" applyNumberFormat="1" applyFont="1" applyFill="1" applyBorder="1" applyAlignment="1" applyProtection="1">
      <alignment horizontal="right" vertical="center"/>
      <protection locked="0"/>
    </xf>
    <xf numFmtId="3" fontId="9" fillId="0" borderId="46" xfId="0" applyNumberFormat="1" applyFont="1" applyFill="1" applyBorder="1" applyAlignment="1" applyProtection="1">
      <alignment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0" fontId="10" fillId="0" borderId="65" xfId="0" applyNumberFormat="1" applyFont="1" applyFill="1" applyBorder="1" applyAlignment="1" applyProtection="1">
      <alignment horizontal="left" vertical="center"/>
      <protection locked="0"/>
    </xf>
    <xf numFmtId="3" fontId="9" fillId="0" borderId="65" xfId="0" applyNumberFormat="1" applyFont="1" applyFill="1" applyBorder="1" applyAlignment="1" applyProtection="1">
      <alignment horizontal="right" vertical="center"/>
      <protection locked="0"/>
    </xf>
    <xf numFmtId="3" fontId="9" fillId="0" borderId="62" xfId="0" applyNumberFormat="1" applyFont="1" applyFill="1" applyBorder="1" applyAlignment="1" applyProtection="1">
      <alignment vertical="center"/>
      <protection locked="0"/>
    </xf>
    <xf numFmtId="3" fontId="9" fillId="0" borderId="40" xfId="0" applyNumberFormat="1" applyFont="1" applyFill="1" applyBorder="1" applyAlignment="1" applyProtection="1">
      <alignment horizontal="right" vertical="center"/>
      <protection locked="0"/>
    </xf>
    <xf numFmtId="164" fontId="9" fillId="0" borderId="16" xfId="20" applyNumberFormat="1" applyFont="1" applyFill="1" applyBorder="1" applyAlignment="1" applyProtection="1">
      <alignment vertical="center" wrapText="1"/>
      <protection locked="0"/>
    </xf>
    <xf numFmtId="3" fontId="12" fillId="0" borderId="24" xfId="0" applyNumberFormat="1" applyFont="1" applyFill="1" applyBorder="1" applyAlignment="1" applyProtection="1">
      <alignment horizontal="right" vertical="center"/>
      <protection locked="0"/>
    </xf>
    <xf numFmtId="0" fontId="12" fillId="0" borderId="43" xfId="0" applyNumberFormat="1" applyFont="1" applyFill="1" applyBorder="1" applyAlignment="1" applyProtection="1">
      <alignment horizontal="left" vertical="center"/>
      <protection locked="0"/>
    </xf>
    <xf numFmtId="0" fontId="24" fillId="0" borderId="58" xfId="0" applyNumberFormat="1" applyFont="1" applyFill="1" applyBorder="1" applyAlignment="1" applyProtection="1">
      <alignment horizontal="center" vertical="center"/>
      <protection locked="0"/>
    </xf>
    <xf numFmtId="3" fontId="12" fillId="0" borderId="43" xfId="0" applyNumberFormat="1" applyFont="1" applyFill="1" applyBorder="1" applyAlignment="1" applyProtection="1">
      <alignment horizontal="right" vertical="center"/>
      <protection locked="0"/>
    </xf>
    <xf numFmtId="3" fontId="12" fillId="0" borderId="46" xfId="0" applyNumberFormat="1" applyFont="1" applyFill="1" applyBorder="1" applyAlignment="1" applyProtection="1">
      <alignment vertical="center"/>
      <protection locked="0"/>
    </xf>
    <xf numFmtId="3" fontId="12" fillId="0" borderId="6" xfId="0" applyNumberFormat="1" applyFont="1" applyFill="1" applyBorder="1" applyAlignment="1" applyProtection="1">
      <alignment horizontal="right" vertical="center"/>
      <protection locked="0"/>
    </xf>
    <xf numFmtId="3" fontId="12" fillId="0" borderId="7" xfId="0" applyNumberFormat="1" applyFont="1" applyFill="1" applyBorder="1" applyAlignment="1" applyProtection="1">
      <alignment horizontal="right" vertical="center"/>
      <protection locked="0"/>
    </xf>
    <xf numFmtId="0" fontId="9" fillId="0" borderId="65" xfId="0" applyNumberFormat="1" applyFont="1" applyFill="1" applyBorder="1" applyAlignment="1" applyProtection="1">
      <alignment horizontal="left" vertical="center"/>
      <protection locked="0"/>
    </xf>
    <xf numFmtId="0" fontId="3" fillId="0" borderId="58" xfId="0" applyNumberFormat="1" applyFont="1" applyFill="1" applyBorder="1" applyAlignment="1" applyProtection="1">
      <alignment horizontal="center" vertical="center"/>
      <protection locked="0"/>
    </xf>
    <xf numFmtId="0" fontId="10" fillId="0" borderId="43" xfId="0" applyNumberFormat="1" applyFont="1" applyFill="1" applyBorder="1" applyAlignment="1" applyProtection="1">
      <alignment horizontal="center" vertical="center"/>
      <protection locked="0"/>
    </xf>
    <xf numFmtId="0" fontId="9" fillId="0" borderId="65" xfId="0" applyNumberFormat="1" applyFont="1" applyFill="1" applyBorder="1" applyAlignment="1" applyProtection="1">
      <alignment horizontal="left" vertical="center" wrapText="1"/>
      <protection locked="0"/>
    </xf>
    <xf numFmtId="3" fontId="9" fillId="0" borderId="61" xfId="0" applyNumberFormat="1" applyFont="1" applyFill="1" applyBorder="1" applyAlignment="1" applyProtection="1">
      <alignment horizontal="right" vertical="center"/>
      <protection locked="0"/>
    </xf>
    <xf numFmtId="3" fontId="9" fillId="0" borderId="29" xfId="0" applyNumberFormat="1" applyFont="1" applyFill="1" applyBorder="1" applyAlignment="1" applyProtection="1">
      <alignment horizontal="right" vertical="center"/>
      <protection locked="0"/>
    </xf>
    <xf numFmtId="164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Continuous" vertical="center"/>
      <protection locked="0"/>
    </xf>
    <xf numFmtId="0" fontId="30" fillId="0" borderId="0" xfId="0" applyNumberFormat="1" applyFont="1" applyFill="1" applyBorder="1" applyAlignment="1" applyProtection="1">
      <alignment horizontal="centerContinuous" vertical="center"/>
      <protection locked="0"/>
    </xf>
    <xf numFmtId="0" fontId="30" fillId="0" borderId="0" xfId="0" applyNumberFormat="1" applyFont="1" applyFill="1" applyBorder="1" applyAlignment="1" applyProtection="1">
      <alignment vertical="center"/>
      <protection locked="0"/>
    </xf>
    <xf numFmtId="0" fontId="9" fillId="0" borderId="37" xfId="0" applyNumberFormat="1" applyFont="1" applyFill="1" applyBorder="1" applyAlignment="1" applyProtection="1">
      <alignment horizontal="center" vertical="center"/>
      <protection locked="0"/>
    </xf>
    <xf numFmtId="49" fontId="10" fillId="0" borderId="42" xfId="0" applyNumberFormat="1" applyFont="1" applyFill="1" applyBorder="1" applyAlignment="1" applyProtection="1">
      <alignment horizontal="center" vertical="center"/>
      <protection locked="0"/>
    </xf>
    <xf numFmtId="49" fontId="9" fillId="0" borderId="90" xfId="0" applyNumberFormat="1" applyFont="1" applyFill="1" applyBorder="1" applyAlignment="1" applyProtection="1">
      <alignment horizontal="center" vertical="center"/>
      <protection locked="0"/>
    </xf>
    <xf numFmtId="0" fontId="9" fillId="0" borderId="58" xfId="0" applyNumberFormat="1" applyFont="1" applyFill="1" applyBorder="1" applyAlignment="1" applyProtection="1">
      <alignment horizontal="center" vertical="center"/>
      <protection locked="0"/>
    </xf>
    <xf numFmtId="0" fontId="10" fillId="0" borderId="25" xfId="0" applyNumberFormat="1" applyFont="1" applyFill="1" applyBorder="1" applyAlignment="1" applyProtection="1">
      <alignment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vertical="center"/>
      <protection locked="0"/>
    </xf>
    <xf numFmtId="3" fontId="9" fillId="0" borderId="44" xfId="0" applyNumberFormat="1" applyFont="1" applyFill="1" applyBorder="1" applyAlignment="1" applyProtection="1">
      <alignment horizontal="right" vertical="center"/>
      <protection locked="0"/>
    </xf>
    <xf numFmtId="3" fontId="9" fillId="0" borderId="91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77" xfId="0" applyNumberFormat="1" applyFont="1" applyFill="1" applyBorder="1" applyAlignment="1" applyProtection="1">
      <alignment horizontal="right" vertical="center"/>
      <protection locked="0"/>
    </xf>
    <xf numFmtId="0" fontId="9" fillId="0" borderId="25" xfId="0" applyNumberFormat="1" applyFont="1" applyFill="1" applyBorder="1" applyAlignment="1" applyProtection="1">
      <alignment horizontal="right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21" xfId="0" applyNumberFormat="1" applyFont="1" applyFill="1" applyBorder="1" applyAlignment="1" applyProtection="1">
      <alignment vertical="center"/>
      <protection locked="0"/>
    </xf>
    <xf numFmtId="3" fontId="23" fillId="0" borderId="22" xfId="0" applyNumberFormat="1" applyFont="1" applyFill="1" applyBorder="1" applyAlignment="1" applyProtection="1">
      <alignment horizontal="right" vertical="center"/>
      <protection locked="0"/>
    </xf>
    <xf numFmtId="3" fontId="23" fillId="0" borderId="23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NumberFormat="1" applyFont="1" applyFill="1" applyBorder="1" applyAlignment="1" applyProtection="1">
      <alignment vertical="center"/>
      <protection locked="0"/>
    </xf>
    <xf numFmtId="0" fontId="31" fillId="0" borderId="65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65" xfId="0" applyNumberFormat="1" applyFont="1" applyFill="1" applyBorder="1" applyAlignment="1" applyProtection="1">
      <alignment horizontal="center" vertical="center"/>
      <protection locked="0"/>
    </xf>
    <xf numFmtId="0" fontId="23" fillId="0" borderId="62" xfId="0" applyNumberFormat="1" applyFont="1" applyFill="1" applyBorder="1" applyAlignment="1" applyProtection="1">
      <alignment vertical="center"/>
      <protection locked="0"/>
    </xf>
    <xf numFmtId="3" fontId="23" fillId="0" borderId="63" xfId="0" applyNumberFormat="1" applyFont="1" applyFill="1" applyBorder="1" applyAlignment="1" applyProtection="1">
      <alignment horizontal="right" vertical="center"/>
      <protection locked="0"/>
    </xf>
    <xf numFmtId="3" fontId="23" fillId="0" borderId="64" xfId="0" applyNumberFormat="1" applyFont="1" applyFill="1" applyBorder="1" applyAlignment="1" applyProtection="1">
      <alignment horizontal="right" vertical="center"/>
      <protection locked="0"/>
    </xf>
    <xf numFmtId="0" fontId="2" fillId="0" borderId="92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58" xfId="0" applyFont="1" applyBorder="1" applyAlignment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3" fontId="8" fillId="0" borderId="93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9" fillId="0" borderId="9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2" xfId="0" applyNumberFormat="1" applyFont="1" applyFill="1" applyBorder="1" applyAlignment="1" applyProtection="1">
      <alignment horizontal="center" vertical="center"/>
      <protection locked="0"/>
    </xf>
    <xf numFmtId="3" fontId="9" fillId="0" borderId="78" xfId="0" applyNumberFormat="1" applyFont="1" applyFill="1" applyBorder="1" applyAlignment="1" applyProtection="1">
      <alignment horizontal="right" vertical="center"/>
      <protection locked="0"/>
    </xf>
    <xf numFmtId="3" fontId="10" fillId="0" borderId="60" xfId="0" applyNumberFormat="1" applyFont="1" applyFill="1" applyBorder="1" applyAlignment="1" applyProtection="1">
      <alignment horizontal="right" vertical="center"/>
      <protection locked="0"/>
    </xf>
    <xf numFmtId="0" fontId="9" fillId="0" borderId="60" xfId="0" applyNumberFormat="1" applyFont="1" applyFill="1" applyBorder="1" applyAlignment="1" applyProtection="1">
      <alignment horizontal="center" vertical="center"/>
      <protection locked="0"/>
    </xf>
    <xf numFmtId="0" fontId="9" fillId="0" borderId="94" xfId="0" applyNumberFormat="1" applyFont="1" applyFill="1" applyBorder="1" applyAlignment="1" applyProtection="1">
      <alignment horizontal="center" vertical="center"/>
      <protection locked="0"/>
    </xf>
    <xf numFmtId="0" fontId="9" fillId="0" borderId="54" xfId="0" applyNumberFormat="1" applyFont="1" applyFill="1" applyBorder="1" applyAlignment="1" applyProtection="1">
      <alignment horizontal="center" vertical="center"/>
      <protection locked="0"/>
    </xf>
    <xf numFmtId="0" fontId="9" fillId="0" borderId="78" xfId="0" applyNumberFormat="1" applyFont="1" applyFill="1" applyBorder="1" applyAlignment="1" applyProtection="1">
      <alignment horizontal="center" vertical="center"/>
      <protection locked="0"/>
    </xf>
    <xf numFmtId="0" fontId="10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0" xfId="0" applyNumberFormat="1" applyFont="1" applyFill="1" applyBorder="1" applyAlignment="1" applyProtection="1">
      <alignment horizontal="center" vertical="center"/>
      <protection locked="0"/>
    </xf>
    <xf numFmtId="0" fontId="9" fillId="0" borderId="95" xfId="0" applyNumberFormat="1" applyFont="1" applyFill="1" applyBorder="1" applyAlignment="1" applyProtection="1">
      <alignment horizontal="center" vertical="center"/>
      <protection locked="0"/>
    </xf>
    <xf numFmtId="0" fontId="9" fillId="0" borderId="62" xfId="0" applyNumberFormat="1" applyFont="1" applyFill="1" applyBorder="1" applyAlignment="1" applyProtection="1">
      <alignment horizontal="center" vertical="center"/>
      <protection locked="0"/>
    </xf>
    <xf numFmtId="3" fontId="7" fillId="0" borderId="54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3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3" fontId="10" fillId="0" borderId="75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17" fillId="0" borderId="0" xfId="0" applyFont="1" applyAlignment="1">
      <alignment/>
    </xf>
    <xf numFmtId="0" fontId="9" fillId="0" borderId="22" xfId="0" applyFont="1" applyBorder="1" applyAlignment="1">
      <alignment vertical="center"/>
    </xf>
    <xf numFmtId="0" fontId="10" fillId="0" borderId="69" xfId="0" applyNumberFormat="1" applyFont="1" applyFill="1" applyBorder="1" applyAlignment="1" applyProtection="1">
      <alignment horizontal="left" vertical="center" wrapText="1"/>
      <protection locked="0"/>
    </xf>
    <xf numFmtId="0" fontId="9" fillId="0" borderId="69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96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97" xfId="0" applyNumberFormat="1" applyFont="1" applyFill="1" applyBorder="1" applyAlignment="1" applyProtection="1">
      <alignment vertical="center" wrapText="1"/>
      <protection locked="0"/>
    </xf>
    <xf numFmtId="3" fontId="9" fillId="0" borderId="64" xfId="0" applyNumberFormat="1" applyFont="1" applyFill="1" applyBorder="1" applyAlignment="1" applyProtection="1">
      <alignment vertical="center"/>
      <protection locked="0"/>
    </xf>
    <xf numFmtId="0" fontId="10" fillId="0" borderId="67" xfId="0" applyNumberFormat="1" applyFont="1" applyFill="1" applyBorder="1" applyAlignment="1" applyProtection="1">
      <alignment horizontal="center" vertical="center"/>
      <protection locked="0"/>
    </xf>
    <xf numFmtId="0" fontId="9" fillId="0" borderId="63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95" xfId="0" applyNumberFormat="1" applyFont="1" applyFill="1" applyBorder="1" applyAlignment="1" applyProtection="1">
      <alignment vertical="center" wrapText="1"/>
      <protection locked="0"/>
    </xf>
    <xf numFmtId="3" fontId="10" fillId="0" borderId="97" xfId="0" applyNumberFormat="1" applyFont="1" applyFill="1" applyBorder="1" applyAlignment="1" applyProtection="1">
      <alignment vertical="center"/>
      <protection locked="0"/>
    </xf>
    <xf numFmtId="3" fontId="10" fillId="0" borderId="6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Alignment="1">
      <alignment/>
    </xf>
    <xf numFmtId="164" fontId="10" fillId="0" borderId="69" xfId="20" applyNumberFormat="1" applyFont="1" applyFill="1" applyBorder="1" applyAlignment="1" applyProtection="1">
      <alignment vertical="center" wrapText="1"/>
      <protection locked="0"/>
    </xf>
    <xf numFmtId="0" fontId="11" fillId="0" borderId="69" xfId="0" applyNumberFormat="1" applyFont="1" applyFill="1" applyBorder="1" applyAlignment="1" applyProtection="1">
      <alignment horizontal="left" vertical="center" wrapText="1"/>
      <protection locked="0"/>
    </xf>
    <xf numFmtId="3" fontId="9" fillId="0" borderId="69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58" xfId="0" applyNumberFormat="1" applyFont="1" applyFill="1" applyBorder="1" applyAlignment="1" applyProtection="1">
      <alignment horizontal="right" vertical="center"/>
      <protection locked="0"/>
    </xf>
    <xf numFmtId="0" fontId="10" fillId="0" borderId="20" xfId="0" applyNumberFormat="1" applyFont="1" applyFill="1" applyBorder="1" applyAlignment="1" applyProtection="1">
      <alignment horizontal="right" vertical="center"/>
      <protection locked="0"/>
    </xf>
    <xf numFmtId="0" fontId="9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41" xfId="0" applyNumberFormat="1" applyFont="1" applyFill="1" applyBorder="1" applyAlignment="1" applyProtection="1">
      <alignment horizontal="right" vertical="center"/>
      <protection locked="0"/>
    </xf>
    <xf numFmtId="0" fontId="10" fillId="0" borderId="98" xfId="0" applyNumberFormat="1" applyFont="1" applyFill="1" applyBorder="1" applyAlignment="1" applyProtection="1">
      <alignment horizontal="center" vertical="center"/>
      <protection locked="0"/>
    </xf>
    <xf numFmtId="0" fontId="10" fillId="0" borderId="43" xfId="0" applyNumberFormat="1" applyFont="1" applyFill="1" applyBorder="1" applyAlignment="1" applyProtection="1">
      <alignment horizontal="left" vertical="center"/>
      <protection locked="0"/>
    </xf>
    <xf numFmtId="0" fontId="9" fillId="0" borderId="59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164" fontId="9" fillId="0" borderId="0" xfId="0" applyNumberFormat="1" applyFont="1" applyFill="1" applyBorder="1" applyAlignment="1" applyProtection="1">
      <alignment horizontal="centerContinuous"/>
      <protection locked="0"/>
    </xf>
    <xf numFmtId="164" fontId="9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2" fillId="0" borderId="4" xfId="0" applyNumberFormat="1" applyFont="1" applyFill="1" applyBorder="1" applyAlignment="1" applyProtection="1">
      <alignment horizontal="center" vertical="center"/>
      <protection locked="0"/>
    </xf>
    <xf numFmtId="0" fontId="22" fillId="0" borderId="67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76" xfId="0" applyNumberFormat="1" applyFont="1" applyFill="1" applyBorder="1" applyAlignment="1" applyProtection="1">
      <alignment horizontal="center" vertical="center"/>
      <protection locked="0"/>
    </xf>
    <xf numFmtId="1" fontId="9" fillId="0" borderId="37" xfId="0" applyNumberFormat="1" applyFont="1" applyFill="1" applyBorder="1" applyAlignment="1" applyProtection="1">
      <alignment horizontal="centerContinuous" vertical="center"/>
      <protection locked="0"/>
    </xf>
    <xf numFmtId="1" fontId="9" fillId="0" borderId="9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81" xfId="0" applyNumberFormat="1" applyFont="1" applyFill="1" applyBorder="1" applyAlignment="1" applyProtection="1">
      <alignment horizontal="center" vertical="center"/>
      <protection locked="0"/>
    </xf>
    <xf numFmtId="0" fontId="9" fillId="0" borderId="81" xfId="0" applyNumberFormat="1" applyFont="1" applyFill="1" applyBorder="1" applyAlignment="1" applyProtection="1">
      <alignment horizontal="center" vertical="center"/>
      <protection locked="0"/>
    </xf>
    <xf numFmtId="0" fontId="12" fillId="0" borderId="98" xfId="0" applyNumberFormat="1" applyFont="1" applyFill="1" applyBorder="1" applyAlignment="1" applyProtection="1">
      <alignment horizontal="center" vertical="center"/>
      <protection locked="0"/>
    </xf>
    <xf numFmtId="0" fontId="9" fillId="0" borderId="39" xfId="0" applyNumberFormat="1" applyFont="1" applyFill="1" applyBorder="1" applyAlignment="1" applyProtection="1">
      <alignment horizontal="center" vertical="center"/>
      <protection locked="0"/>
    </xf>
    <xf numFmtId="1" fontId="9" fillId="0" borderId="39" xfId="0" applyNumberFormat="1" applyFont="1" applyFill="1" applyBorder="1" applyAlignment="1" applyProtection="1">
      <alignment horizontal="centerContinuous" vertical="center"/>
      <protection locked="0"/>
    </xf>
    <xf numFmtId="1" fontId="10" fillId="0" borderId="81" xfId="0" applyNumberFormat="1" applyFont="1" applyFill="1" applyBorder="1" applyAlignment="1" applyProtection="1">
      <alignment horizontal="centerContinuous" vertical="center"/>
      <protection locked="0"/>
    </xf>
    <xf numFmtId="1" fontId="9" fillId="0" borderId="81" xfId="0" applyNumberFormat="1" applyFont="1" applyFill="1" applyBorder="1" applyAlignment="1" applyProtection="1">
      <alignment horizontal="centerContinuous" vertical="center"/>
      <protection locked="0"/>
    </xf>
    <xf numFmtId="0" fontId="22" fillId="0" borderId="42" xfId="0" applyNumberFormat="1" applyFont="1" applyFill="1" applyBorder="1" applyAlignment="1" applyProtection="1">
      <alignment horizontal="center" vertical="center"/>
      <protection locked="0"/>
    </xf>
    <xf numFmtId="1" fontId="10" fillId="0" borderId="76" xfId="0" applyNumberFormat="1" applyFont="1" applyFill="1" applyBorder="1" applyAlignment="1" applyProtection="1">
      <alignment horizontal="centerContinuous" vertical="center"/>
      <protection locked="0"/>
    </xf>
    <xf numFmtId="1" fontId="22" fillId="0" borderId="42" xfId="0" applyNumberFormat="1" applyFont="1" applyFill="1" applyBorder="1" applyAlignment="1" applyProtection="1">
      <alignment horizontal="centerContinuous" vertical="center"/>
      <protection locked="0"/>
    </xf>
    <xf numFmtId="1" fontId="10" fillId="0" borderId="99" xfId="0" applyNumberFormat="1" applyFont="1" applyFill="1" applyBorder="1" applyAlignment="1" applyProtection="1">
      <alignment horizontal="centerContinuous" vertical="center"/>
      <protection locked="0"/>
    </xf>
    <xf numFmtId="1" fontId="9" fillId="0" borderId="99" xfId="0" applyNumberFormat="1" applyFont="1" applyFill="1" applyBorder="1" applyAlignment="1" applyProtection="1">
      <alignment horizontal="centerContinuous" vertical="center"/>
      <protection locked="0"/>
    </xf>
    <xf numFmtId="0" fontId="9" fillId="0" borderId="37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8" fillId="0" borderId="51" xfId="0" applyNumberFormat="1" applyFont="1" applyFill="1" applyBorder="1" applyAlignment="1" applyProtection="1">
      <alignment horizontal="center" vertical="center"/>
      <protection locked="0"/>
    </xf>
    <xf numFmtId="0" fontId="8" fillId="0" borderId="100" xfId="0" applyNumberFormat="1" applyFont="1" applyFill="1" applyBorder="1" applyAlignment="1" applyProtection="1">
      <alignment horizontal="center" vertical="center"/>
      <protection locked="0"/>
    </xf>
    <xf numFmtId="0" fontId="10" fillId="0" borderId="69" xfId="0" applyNumberFormat="1" applyFont="1" applyFill="1" applyBorder="1" applyAlignment="1" applyProtection="1">
      <alignment horizontal="left" vertical="center"/>
      <protection locked="0"/>
    </xf>
    <xf numFmtId="3" fontId="10" fillId="0" borderId="62" xfId="0" applyNumberFormat="1" applyFont="1" applyFill="1" applyBorder="1" applyAlignment="1" applyProtection="1">
      <alignment vertical="center"/>
      <protection locked="0"/>
    </xf>
    <xf numFmtId="3" fontId="10" fillId="0" borderId="68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NumberFormat="1" applyFont="1" applyFill="1" applyBorder="1" applyAlignment="1" applyProtection="1">
      <alignment vertical="center"/>
      <protection locked="0"/>
    </xf>
    <xf numFmtId="1" fontId="10" fillId="0" borderId="39" xfId="0" applyNumberFormat="1" applyFont="1" applyFill="1" applyBorder="1" applyAlignment="1" applyProtection="1">
      <alignment horizontal="centerContinuous" vertical="center"/>
      <protection locked="0"/>
    </xf>
    <xf numFmtId="0" fontId="10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Alignment="1">
      <alignment/>
    </xf>
    <xf numFmtId="0" fontId="36" fillId="0" borderId="0" xfId="0" applyFont="1" applyAlignment="1">
      <alignment horizontal="centerContinuous" vertical="center"/>
    </xf>
    <xf numFmtId="0" fontId="35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Continuous" vertical="center"/>
    </xf>
    <xf numFmtId="0" fontId="37" fillId="0" borderId="0" xfId="0" applyFont="1" applyAlignment="1">
      <alignment horizontal="centerContinuous" vertical="center"/>
    </xf>
    <xf numFmtId="0" fontId="37" fillId="0" borderId="0" xfId="0" applyFont="1" applyAlignment="1">
      <alignment/>
    </xf>
    <xf numFmtId="0" fontId="7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32" fillId="0" borderId="99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3" fontId="2" fillId="0" borderId="20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42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20" xfId="0" applyNumberFormat="1" applyFont="1" applyBorder="1" applyAlignment="1">
      <alignment/>
    </xf>
    <xf numFmtId="0" fontId="38" fillId="0" borderId="20" xfId="0" applyFont="1" applyBorder="1" applyAlignment="1">
      <alignment/>
    </xf>
    <xf numFmtId="3" fontId="38" fillId="0" borderId="20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38" fillId="0" borderId="20" xfId="0" applyNumberFormat="1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3" fontId="2" fillId="0" borderId="20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23" fillId="0" borderId="20" xfId="0" applyFont="1" applyBorder="1" applyAlignment="1">
      <alignment vertical="center" wrapText="1"/>
    </xf>
    <xf numFmtId="3" fontId="23" fillId="0" borderId="23" xfId="0" applyNumberFormat="1" applyFont="1" applyBorder="1" applyAlignment="1">
      <alignment/>
    </xf>
    <xf numFmtId="0" fontId="23" fillId="0" borderId="4" xfId="0" applyFont="1" applyBorder="1" applyAlignment="1">
      <alignment horizontal="center" vertical="center"/>
    </xf>
    <xf numFmtId="3" fontId="23" fillId="0" borderId="20" xfId="0" applyNumberFormat="1" applyFont="1" applyBorder="1" applyAlignment="1">
      <alignment/>
    </xf>
    <xf numFmtId="0" fontId="23" fillId="0" borderId="42" xfId="0" applyFont="1" applyBorder="1" applyAlignment="1">
      <alignment horizontal="center" vertical="center"/>
    </xf>
    <xf numFmtId="3" fontId="1" fillId="0" borderId="29" xfId="0" applyNumberFormat="1" applyFont="1" applyBorder="1" applyAlignment="1">
      <alignment/>
    </xf>
    <xf numFmtId="0" fontId="23" fillId="0" borderId="20" xfId="0" applyFont="1" applyBorder="1" applyAlignment="1">
      <alignment wrapText="1"/>
    </xf>
    <xf numFmtId="3" fontId="23" fillId="0" borderId="0" xfId="0" applyNumberFormat="1" applyFont="1" applyBorder="1" applyAlignment="1">
      <alignment/>
    </xf>
    <xf numFmtId="3" fontId="23" fillId="0" borderId="29" xfId="0" applyNumberFormat="1" applyFont="1" applyBorder="1" applyAlignment="1">
      <alignment/>
    </xf>
    <xf numFmtId="0" fontId="23" fillId="0" borderId="20" xfId="0" applyFont="1" applyBorder="1" applyAlignment="1">
      <alignment/>
    </xf>
    <xf numFmtId="0" fontId="3" fillId="0" borderId="37" xfId="0" applyFont="1" applyBorder="1" applyAlignment="1">
      <alignment/>
    </xf>
    <xf numFmtId="3" fontId="7" fillId="0" borderId="12" xfId="0" applyNumberFormat="1" applyFont="1" applyBorder="1" applyAlignment="1">
      <alignment vertical="center"/>
    </xf>
    <xf numFmtId="3" fontId="7" fillId="0" borderId="38" xfId="0" applyNumberFormat="1" applyFont="1" applyBorder="1" applyAlignment="1">
      <alignment horizontal="centerContinuous" vertical="center"/>
    </xf>
    <xf numFmtId="4" fontId="4" fillId="0" borderId="14" xfId="0" applyNumberFormat="1" applyFont="1" applyBorder="1" applyAlignment="1">
      <alignment horizontal="centerContinuous"/>
    </xf>
    <xf numFmtId="0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58" xfId="0" applyNumberFormat="1" applyFont="1" applyFill="1" applyBorder="1" applyAlignment="1" applyProtection="1">
      <alignment horizontal="left" vertical="center"/>
      <protection locked="0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3" fontId="9" fillId="0" borderId="68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9" fillId="0" borderId="39" xfId="0" applyNumberFormat="1" applyFont="1" applyFill="1" applyBorder="1" applyAlignment="1" applyProtection="1">
      <alignment horizontal="center" vertical="center"/>
      <protection locked="0"/>
    </xf>
    <xf numFmtId="3" fontId="10" fillId="0" borderId="104" xfId="0" applyNumberFormat="1" applyFont="1" applyFill="1" applyBorder="1" applyAlignment="1" applyProtection="1">
      <alignment horizontal="right" vertical="center"/>
      <protection locked="0"/>
    </xf>
    <xf numFmtId="0" fontId="4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9" xfId="0" applyBorder="1" applyAlignment="1">
      <alignment horizontal="center" vertical="center" wrapText="1"/>
    </xf>
    <xf numFmtId="0" fontId="4" fillId="0" borderId="10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5" xfId="0" applyBorder="1" applyAlignment="1">
      <alignment horizontal="center" vertical="center" wrapText="1"/>
    </xf>
    <xf numFmtId="3" fontId="13" fillId="0" borderId="106" xfId="0" applyNumberFormat="1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workbookViewId="0" topLeftCell="A1">
      <selection activeCell="D211" sqref="D211"/>
    </sheetView>
  </sheetViews>
  <sheetFormatPr defaultColWidth="9.00390625" defaultRowHeight="12.75"/>
  <cols>
    <col min="1" max="1" width="7.00390625" style="511" customWidth="1"/>
    <col min="2" max="2" width="35.00390625" style="1" customWidth="1"/>
    <col min="3" max="3" width="6.625" style="373" customWidth="1"/>
    <col min="4" max="4" width="11.875" style="2" customWidth="1"/>
    <col min="5" max="7" width="11.875" style="1" customWidth="1"/>
    <col min="8" max="8" width="10.00390625" style="1" customWidth="1"/>
    <col min="9" max="9" width="13.875" style="1" customWidth="1"/>
    <col min="10" max="10" width="14.375" style="1" customWidth="1"/>
    <col min="11" max="16384" width="10.00390625" style="1" customWidth="1"/>
  </cols>
  <sheetData>
    <row r="1" spans="5:6" ht="15.75">
      <c r="E1" s="3"/>
      <c r="F1" s="3" t="s">
        <v>0</v>
      </c>
    </row>
    <row r="2" spans="1:6" ht="12" customHeight="1">
      <c r="A2" s="512"/>
      <c r="B2" s="5"/>
      <c r="C2" s="374"/>
      <c r="D2" s="6"/>
      <c r="E2" s="8"/>
      <c r="F2" s="8" t="s">
        <v>162</v>
      </c>
    </row>
    <row r="3" spans="1:6" ht="15" customHeight="1">
      <c r="A3" s="512"/>
      <c r="B3" s="5"/>
      <c r="C3" s="374"/>
      <c r="D3" s="6"/>
      <c r="E3" s="8"/>
      <c r="F3" s="8" t="s">
        <v>1</v>
      </c>
    </row>
    <row r="4" spans="1:6" ht="12.75" customHeight="1">
      <c r="A4" s="512"/>
      <c r="B4" s="5"/>
      <c r="C4" s="374"/>
      <c r="D4" s="6"/>
      <c r="E4" s="9"/>
      <c r="F4" s="9" t="s">
        <v>36</v>
      </c>
    </row>
    <row r="5" spans="1:6" ht="9.75" customHeight="1">
      <c r="A5" s="512"/>
      <c r="B5" s="5"/>
      <c r="C5" s="374"/>
      <c r="D5" s="6"/>
      <c r="E5" s="7"/>
      <c r="F5" s="8"/>
    </row>
    <row r="6" spans="1:7" s="432" customFormat="1" ht="37.5">
      <c r="A6" s="428" t="s">
        <v>2</v>
      </c>
      <c r="B6" s="429"/>
      <c r="C6" s="430"/>
      <c r="D6" s="430"/>
      <c r="E6" s="430"/>
      <c r="F6" s="431"/>
      <c r="G6" s="431"/>
    </row>
    <row r="7" spans="1:7" s="15" customFormat="1" ht="19.5" thickBot="1">
      <c r="A7" s="513"/>
      <c r="B7" s="11"/>
      <c r="C7" s="375"/>
      <c r="D7" s="12"/>
      <c r="E7" s="13"/>
      <c r="G7" s="16" t="s">
        <v>3</v>
      </c>
    </row>
    <row r="8" spans="1:7" s="20" customFormat="1" ht="18.75" customHeight="1">
      <c r="A8" s="17" t="s">
        <v>102</v>
      </c>
      <c r="B8" s="600" t="s">
        <v>5</v>
      </c>
      <c r="C8" s="290" t="s">
        <v>6</v>
      </c>
      <c r="D8" s="388" t="s">
        <v>7</v>
      </c>
      <c r="E8" s="388"/>
      <c r="F8" s="456" t="s">
        <v>8</v>
      </c>
      <c r="G8" s="19"/>
    </row>
    <row r="9" spans="1:7" s="20" customFormat="1" ht="13.5" customHeight="1">
      <c r="A9" s="21" t="s">
        <v>9</v>
      </c>
      <c r="B9" s="601"/>
      <c r="C9" s="291" t="s">
        <v>10</v>
      </c>
      <c r="D9" s="23" t="s">
        <v>12</v>
      </c>
      <c r="E9" s="22" t="s">
        <v>11</v>
      </c>
      <c r="F9" s="457" t="s">
        <v>12</v>
      </c>
      <c r="G9" s="24" t="s">
        <v>13</v>
      </c>
    </row>
    <row r="10" spans="1:7" s="462" customFormat="1" ht="9.75" customHeight="1" thickBot="1">
      <c r="A10" s="458">
        <v>1</v>
      </c>
      <c r="B10" s="459">
        <v>2</v>
      </c>
      <c r="C10" s="459">
        <v>3</v>
      </c>
      <c r="D10" s="534">
        <v>4</v>
      </c>
      <c r="E10" s="535">
        <v>5</v>
      </c>
      <c r="F10" s="460">
        <v>6</v>
      </c>
      <c r="G10" s="461">
        <v>7</v>
      </c>
    </row>
    <row r="11" spans="1:7" s="60" customFormat="1" ht="20.25" customHeight="1" thickBot="1" thickTop="1">
      <c r="A11" s="45">
        <v>600</v>
      </c>
      <c r="B11" s="279" t="s">
        <v>14</v>
      </c>
      <c r="C11" s="376" t="s">
        <v>30</v>
      </c>
      <c r="D11" s="349"/>
      <c r="E11" s="444"/>
      <c r="F11" s="48">
        <f>F12+F18+F21</f>
        <v>257980</v>
      </c>
      <c r="G11" s="99">
        <f>G12+G18+G21</f>
        <v>257980</v>
      </c>
    </row>
    <row r="12" spans="1:7" s="32" customFormat="1" ht="15.75" thickTop="1">
      <c r="A12" s="445">
        <v>60016</v>
      </c>
      <c r="B12" s="34" t="s">
        <v>37</v>
      </c>
      <c r="C12" s="377"/>
      <c r="D12" s="350"/>
      <c r="E12" s="35"/>
      <c r="F12" s="36">
        <f>F13+F14</f>
        <v>80000</v>
      </c>
      <c r="G12" s="37">
        <f>SUM(G13:G14)</f>
        <v>240000</v>
      </c>
    </row>
    <row r="13" spans="1:7" s="32" customFormat="1" ht="16.5" customHeight="1">
      <c r="A13" s="55">
        <v>4270</v>
      </c>
      <c r="B13" s="39" t="s">
        <v>38</v>
      </c>
      <c r="C13" s="378"/>
      <c r="D13" s="351"/>
      <c r="E13" s="41"/>
      <c r="F13" s="42"/>
      <c r="G13" s="43">
        <v>100000</v>
      </c>
    </row>
    <row r="14" spans="1:7" s="32" customFormat="1" ht="25.5" customHeight="1">
      <c r="A14" s="55">
        <v>6050</v>
      </c>
      <c r="B14" s="44" t="s">
        <v>140</v>
      </c>
      <c r="C14" s="378"/>
      <c r="D14" s="351"/>
      <c r="E14" s="41"/>
      <c r="F14" s="42">
        <f>SUM(F15:F17)</f>
        <v>80000</v>
      </c>
      <c r="G14" s="43">
        <f>SUM(G15:G17)</f>
        <v>140000</v>
      </c>
    </row>
    <row r="15" spans="1:7" s="450" customFormat="1" ht="25.5">
      <c r="A15" s="514"/>
      <c r="B15" s="446" t="s">
        <v>141</v>
      </c>
      <c r="C15" s="244"/>
      <c r="D15" s="360"/>
      <c r="E15" s="447"/>
      <c r="F15" s="448"/>
      <c r="G15" s="449">
        <v>60000</v>
      </c>
    </row>
    <row r="16" spans="1:7" s="450" customFormat="1" ht="12.75" customHeight="1">
      <c r="A16" s="514"/>
      <c r="B16" s="446" t="s">
        <v>142</v>
      </c>
      <c r="C16" s="244"/>
      <c r="D16" s="360"/>
      <c r="E16" s="447"/>
      <c r="F16" s="448"/>
      <c r="G16" s="449">
        <v>80000</v>
      </c>
    </row>
    <row r="17" spans="1:7" s="450" customFormat="1" ht="27" customHeight="1">
      <c r="A17" s="515"/>
      <c r="B17" s="451" t="s">
        <v>178</v>
      </c>
      <c r="C17" s="379"/>
      <c r="D17" s="452"/>
      <c r="E17" s="453"/>
      <c r="F17" s="454">
        <v>80000</v>
      </c>
      <c r="G17" s="455"/>
    </row>
    <row r="18" spans="1:7" s="32" customFormat="1" ht="15">
      <c r="A18" s="61">
        <v>60017</v>
      </c>
      <c r="B18" s="277" t="s">
        <v>39</v>
      </c>
      <c r="C18" s="380"/>
      <c r="D18" s="353"/>
      <c r="E18" s="278"/>
      <c r="F18" s="89">
        <f>F19+F20</f>
        <v>160000</v>
      </c>
      <c r="G18" s="90"/>
    </row>
    <row r="19" spans="1:7" s="32" customFormat="1" ht="15">
      <c r="A19" s="55">
        <v>4270</v>
      </c>
      <c r="B19" s="39" t="s">
        <v>38</v>
      </c>
      <c r="C19" s="378"/>
      <c r="D19" s="351"/>
      <c r="E19" s="41"/>
      <c r="F19" s="42">
        <v>100000</v>
      </c>
      <c r="G19" s="43"/>
    </row>
    <row r="20" spans="1:7" s="32" customFormat="1" ht="30">
      <c r="A20" s="490">
        <v>6050</v>
      </c>
      <c r="B20" s="273" t="s">
        <v>40</v>
      </c>
      <c r="C20" s="280"/>
      <c r="D20" s="354"/>
      <c r="E20" s="274"/>
      <c r="F20" s="275">
        <v>60000</v>
      </c>
      <c r="G20" s="276"/>
    </row>
    <row r="21" spans="1:7" s="32" customFormat="1" ht="15">
      <c r="A21" s="61">
        <v>60095</v>
      </c>
      <c r="B21" s="277" t="s">
        <v>179</v>
      </c>
      <c r="C21" s="380"/>
      <c r="D21" s="353"/>
      <c r="E21" s="278"/>
      <c r="F21" s="89">
        <f>SUM(F22:F36)</f>
        <v>17980</v>
      </c>
      <c r="G21" s="90">
        <f>SUM(G22:G36)</f>
        <v>17980</v>
      </c>
    </row>
    <row r="22" spans="1:7" s="32" customFormat="1" ht="15">
      <c r="A22" s="55">
        <v>4110</v>
      </c>
      <c r="B22" s="44" t="s">
        <v>23</v>
      </c>
      <c r="C22" s="378"/>
      <c r="D22" s="351"/>
      <c r="E22" s="41"/>
      <c r="F22" s="42"/>
      <c r="G22" s="43">
        <v>2900</v>
      </c>
    </row>
    <row r="23" spans="1:7" s="32" customFormat="1" ht="15">
      <c r="A23" s="55">
        <v>4120</v>
      </c>
      <c r="B23" s="44" t="s">
        <v>55</v>
      </c>
      <c r="C23" s="378"/>
      <c r="D23" s="351"/>
      <c r="E23" s="41"/>
      <c r="F23" s="42">
        <v>1000</v>
      </c>
      <c r="G23" s="43"/>
    </row>
    <row r="24" spans="1:7" s="32" customFormat="1" ht="15">
      <c r="A24" s="55">
        <v>4140</v>
      </c>
      <c r="B24" s="44" t="s">
        <v>41</v>
      </c>
      <c r="C24" s="378"/>
      <c r="D24" s="351"/>
      <c r="E24" s="41"/>
      <c r="F24" s="42">
        <v>1740</v>
      </c>
      <c r="G24" s="43"/>
    </row>
    <row r="25" spans="1:7" s="32" customFormat="1" ht="15">
      <c r="A25" s="55">
        <v>4170</v>
      </c>
      <c r="B25" s="44" t="s">
        <v>24</v>
      </c>
      <c r="C25" s="378"/>
      <c r="D25" s="351"/>
      <c r="E25" s="41"/>
      <c r="F25" s="42">
        <v>3340</v>
      </c>
      <c r="G25" s="43"/>
    </row>
    <row r="26" spans="1:7" s="32" customFormat="1" ht="15">
      <c r="A26" s="55">
        <v>4210</v>
      </c>
      <c r="B26" s="44" t="s">
        <v>21</v>
      </c>
      <c r="C26" s="378"/>
      <c r="D26" s="351"/>
      <c r="E26" s="41"/>
      <c r="F26" s="42"/>
      <c r="G26" s="43">
        <v>1810</v>
      </c>
    </row>
    <row r="27" spans="1:7" s="32" customFormat="1" ht="15">
      <c r="A27" s="55">
        <v>4300</v>
      </c>
      <c r="B27" s="44" t="s">
        <v>19</v>
      </c>
      <c r="C27" s="378"/>
      <c r="D27" s="351"/>
      <c r="E27" s="41"/>
      <c r="F27" s="42"/>
      <c r="G27" s="43">
        <v>11130</v>
      </c>
    </row>
    <row r="28" spans="1:7" s="32" customFormat="1" ht="15">
      <c r="A28" s="55">
        <v>4350</v>
      </c>
      <c r="B28" s="44" t="s">
        <v>43</v>
      </c>
      <c r="C28" s="378"/>
      <c r="D28" s="351"/>
      <c r="E28" s="41"/>
      <c r="F28" s="42"/>
      <c r="G28" s="43">
        <v>420</v>
      </c>
    </row>
    <row r="29" spans="1:7" s="32" customFormat="1" ht="29.25" customHeight="1">
      <c r="A29" s="55">
        <v>4360</v>
      </c>
      <c r="B29" s="44" t="s">
        <v>44</v>
      </c>
      <c r="C29" s="378"/>
      <c r="D29" s="351"/>
      <c r="E29" s="41"/>
      <c r="F29" s="42"/>
      <c r="G29" s="43">
        <v>1650</v>
      </c>
    </row>
    <row r="30" spans="1:7" s="32" customFormat="1" ht="27.75" customHeight="1">
      <c r="A30" s="55">
        <v>4370</v>
      </c>
      <c r="B30" s="44" t="s">
        <v>22</v>
      </c>
      <c r="C30" s="378"/>
      <c r="D30" s="351"/>
      <c r="E30" s="41"/>
      <c r="F30" s="42">
        <v>200</v>
      </c>
      <c r="G30" s="43"/>
    </row>
    <row r="31" spans="1:7" s="32" customFormat="1" ht="30">
      <c r="A31" s="55">
        <v>4390</v>
      </c>
      <c r="B31" s="44" t="s">
        <v>15</v>
      </c>
      <c r="C31" s="378"/>
      <c r="D31" s="351"/>
      <c r="E31" s="41"/>
      <c r="F31" s="42">
        <v>1500</v>
      </c>
      <c r="G31" s="43"/>
    </row>
    <row r="32" spans="1:7" s="32" customFormat="1" ht="14.25" customHeight="1">
      <c r="A32" s="55">
        <v>4410</v>
      </c>
      <c r="B32" s="44" t="s">
        <v>45</v>
      </c>
      <c r="C32" s="378"/>
      <c r="D32" s="351"/>
      <c r="E32" s="41"/>
      <c r="F32" s="42">
        <v>3000</v>
      </c>
      <c r="G32" s="43"/>
    </row>
    <row r="33" spans="1:7" s="32" customFormat="1" ht="14.25" customHeight="1">
      <c r="A33" s="55">
        <v>4420</v>
      </c>
      <c r="B33" s="44" t="s">
        <v>46</v>
      </c>
      <c r="C33" s="378"/>
      <c r="D33" s="351"/>
      <c r="E33" s="41"/>
      <c r="F33" s="42">
        <v>1000</v>
      </c>
      <c r="G33" s="43"/>
    </row>
    <row r="34" spans="1:7" s="32" customFormat="1" ht="14.25" customHeight="1">
      <c r="A34" s="55">
        <v>4430</v>
      </c>
      <c r="B34" s="44" t="s">
        <v>47</v>
      </c>
      <c r="C34" s="378"/>
      <c r="D34" s="351"/>
      <c r="E34" s="41"/>
      <c r="F34" s="42"/>
      <c r="G34" s="43">
        <v>70</v>
      </c>
    </row>
    <row r="35" spans="1:7" s="32" customFormat="1" ht="12.75" customHeight="1">
      <c r="A35" s="55">
        <v>4440</v>
      </c>
      <c r="B35" s="44" t="s">
        <v>48</v>
      </c>
      <c r="C35" s="378"/>
      <c r="D35" s="351"/>
      <c r="E35" s="41"/>
      <c r="F35" s="42">
        <v>200</v>
      </c>
      <c r="G35" s="43"/>
    </row>
    <row r="36" spans="1:7" s="32" customFormat="1" ht="45" customHeight="1" thickBot="1">
      <c r="A36" s="55">
        <v>4740</v>
      </c>
      <c r="B36" s="69" t="s">
        <v>62</v>
      </c>
      <c r="C36" s="378"/>
      <c r="D36" s="351"/>
      <c r="E36" s="41"/>
      <c r="F36" s="42">
        <v>6000</v>
      </c>
      <c r="G36" s="43"/>
    </row>
    <row r="37" spans="1:7" s="50" customFormat="1" ht="16.5" customHeight="1" thickBot="1" thickTop="1">
      <c r="A37" s="45">
        <v>750</v>
      </c>
      <c r="B37" s="46" t="s">
        <v>18</v>
      </c>
      <c r="C37" s="376"/>
      <c r="D37" s="349"/>
      <c r="E37" s="47"/>
      <c r="F37" s="48">
        <f>F38+F47</f>
        <v>177000</v>
      </c>
      <c r="G37" s="49">
        <f>G38+G47</f>
        <v>177000</v>
      </c>
    </row>
    <row r="38" spans="1:7" s="50" customFormat="1" ht="15" thickTop="1">
      <c r="A38" s="445">
        <v>75023</v>
      </c>
      <c r="B38" s="51" t="s">
        <v>50</v>
      </c>
      <c r="C38" s="377" t="s">
        <v>118</v>
      </c>
      <c r="D38" s="350"/>
      <c r="E38" s="52"/>
      <c r="F38" s="53">
        <f>SUM(F39:F46)</f>
        <v>176410</v>
      </c>
      <c r="G38" s="54">
        <f>SUM(G39:G44)</f>
        <v>176410</v>
      </c>
    </row>
    <row r="39" spans="1:7" s="60" customFormat="1" ht="15">
      <c r="A39" s="55">
        <v>4210</v>
      </c>
      <c r="B39" s="44" t="s">
        <v>21</v>
      </c>
      <c r="C39" s="378"/>
      <c r="D39" s="351"/>
      <c r="E39" s="57"/>
      <c r="F39" s="58">
        <v>16250</v>
      </c>
      <c r="G39" s="68">
        <v>3000</v>
      </c>
    </row>
    <row r="40" spans="1:7" s="60" customFormat="1" ht="15">
      <c r="A40" s="490">
        <v>4210</v>
      </c>
      <c r="B40" s="273" t="s">
        <v>21</v>
      </c>
      <c r="C40" s="383" t="s">
        <v>117</v>
      </c>
      <c r="D40" s="354"/>
      <c r="E40" s="168"/>
      <c r="F40" s="169"/>
      <c r="G40" s="191">
        <v>140000</v>
      </c>
    </row>
    <row r="41" spans="1:7" s="60" customFormat="1" ht="15">
      <c r="A41" s="55">
        <v>4300</v>
      </c>
      <c r="B41" s="67" t="s">
        <v>19</v>
      </c>
      <c r="C41" s="378"/>
      <c r="D41" s="351"/>
      <c r="E41" s="57"/>
      <c r="F41" s="58">
        <f>13160+7000</f>
        <v>20160</v>
      </c>
      <c r="G41" s="68"/>
    </row>
    <row r="42" spans="1:7" s="60" customFormat="1" ht="15">
      <c r="A42" s="55">
        <v>4430</v>
      </c>
      <c r="B42" s="67" t="s">
        <v>16</v>
      </c>
      <c r="C42" s="378"/>
      <c r="D42" s="351"/>
      <c r="E42" s="57"/>
      <c r="F42" s="58"/>
      <c r="G42" s="68">
        <v>7250</v>
      </c>
    </row>
    <row r="43" spans="1:7" s="60" customFormat="1" ht="30">
      <c r="A43" s="55">
        <v>4700</v>
      </c>
      <c r="B43" s="44" t="s">
        <v>72</v>
      </c>
      <c r="C43" s="378"/>
      <c r="D43" s="351"/>
      <c r="E43" s="57"/>
      <c r="F43" s="58"/>
      <c r="G43" s="68">
        <f>13160+7000</f>
        <v>20160</v>
      </c>
    </row>
    <row r="44" spans="1:7" s="60" customFormat="1" ht="45">
      <c r="A44" s="55">
        <v>4740</v>
      </c>
      <c r="B44" s="69" t="s">
        <v>62</v>
      </c>
      <c r="C44" s="378"/>
      <c r="D44" s="351"/>
      <c r="E44" s="57"/>
      <c r="F44" s="58"/>
      <c r="G44" s="68">
        <v>6000</v>
      </c>
    </row>
    <row r="45" spans="1:7" s="60" customFormat="1" ht="27" customHeight="1">
      <c r="A45" s="55">
        <v>4370</v>
      </c>
      <c r="B45" s="56" t="s">
        <v>22</v>
      </c>
      <c r="C45" s="378"/>
      <c r="D45" s="351"/>
      <c r="E45" s="57"/>
      <c r="F45" s="58"/>
      <c r="G45" s="68"/>
    </row>
    <row r="46" spans="1:7" s="60" customFormat="1" ht="25.5" customHeight="1">
      <c r="A46" s="490">
        <v>6060</v>
      </c>
      <c r="B46" s="232" t="s">
        <v>17</v>
      </c>
      <c r="C46" s="383" t="s">
        <v>117</v>
      </c>
      <c r="D46" s="354"/>
      <c r="E46" s="168"/>
      <c r="F46" s="169">
        <v>140000</v>
      </c>
      <c r="G46" s="233"/>
    </row>
    <row r="47" spans="1:7" s="60" customFormat="1" ht="15">
      <c r="A47" s="61">
        <v>75095</v>
      </c>
      <c r="B47" s="171" t="s">
        <v>20</v>
      </c>
      <c r="C47" s="380" t="s">
        <v>97</v>
      </c>
      <c r="D47" s="353"/>
      <c r="E47" s="64"/>
      <c r="F47" s="65">
        <f>F48+F51</f>
        <v>590</v>
      </c>
      <c r="G47" s="66">
        <f>G48+G51</f>
        <v>590</v>
      </c>
    </row>
    <row r="48" spans="1:7" s="50" customFormat="1" ht="10.5" customHeight="1">
      <c r="A48" s="516"/>
      <c r="B48" s="229" t="s">
        <v>106</v>
      </c>
      <c r="C48" s="378"/>
      <c r="D48" s="351"/>
      <c r="E48" s="230"/>
      <c r="F48" s="163">
        <f>F49</f>
        <v>500</v>
      </c>
      <c r="G48" s="231">
        <f>G50</f>
        <v>500</v>
      </c>
    </row>
    <row r="49" spans="1:7" s="60" customFormat="1" ht="15">
      <c r="A49" s="187">
        <v>4260</v>
      </c>
      <c r="B49" s="158" t="s">
        <v>42</v>
      </c>
      <c r="C49" s="378"/>
      <c r="D49" s="351"/>
      <c r="E49" s="57"/>
      <c r="F49" s="58">
        <v>500</v>
      </c>
      <c r="G49" s="59"/>
    </row>
    <row r="50" spans="1:7" s="60" customFormat="1" ht="15">
      <c r="A50" s="55">
        <v>4400</v>
      </c>
      <c r="B50" s="56" t="s">
        <v>107</v>
      </c>
      <c r="C50" s="378"/>
      <c r="D50" s="351"/>
      <c r="E50" s="57"/>
      <c r="F50" s="58"/>
      <c r="G50" s="59">
        <v>500</v>
      </c>
    </row>
    <row r="51" spans="1:7" s="50" customFormat="1" ht="15">
      <c r="A51" s="516"/>
      <c r="B51" s="229" t="s">
        <v>186</v>
      </c>
      <c r="C51" s="378"/>
      <c r="D51" s="351"/>
      <c r="E51" s="230"/>
      <c r="F51" s="163">
        <f>SUM(F52:F54)</f>
        <v>90</v>
      </c>
      <c r="G51" s="231">
        <f>SUM(G52:G54)</f>
        <v>90</v>
      </c>
    </row>
    <row r="52" spans="1:7" s="60" customFormat="1" ht="15">
      <c r="A52" s="55">
        <v>4110</v>
      </c>
      <c r="B52" s="44" t="s">
        <v>23</v>
      </c>
      <c r="C52" s="378"/>
      <c r="D52" s="351"/>
      <c r="E52" s="57"/>
      <c r="F52" s="58"/>
      <c r="G52" s="59">
        <v>80</v>
      </c>
    </row>
    <row r="53" spans="1:7" s="60" customFormat="1" ht="15">
      <c r="A53" s="187">
        <v>4120</v>
      </c>
      <c r="B53" s="188" t="s">
        <v>74</v>
      </c>
      <c r="C53" s="378"/>
      <c r="D53" s="351"/>
      <c r="E53" s="57"/>
      <c r="F53" s="58"/>
      <c r="G53" s="59">
        <v>10</v>
      </c>
    </row>
    <row r="54" spans="1:7" s="60" customFormat="1" ht="15.75" thickBot="1">
      <c r="A54" s="187">
        <v>4210</v>
      </c>
      <c r="B54" s="158" t="s">
        <v>21</v>
      </c>
      <c r="C54" s="378"/>
      <c r="D54" s="351"/>
      <c r="E54" s="57"/>
      <c r="F54" s="58">
        <v>90</v>
      </c>
      <c r="G54" s="59"/>
    </row>
    <row r="55" spans="1:7" s="50" customFormat="1" ht="27.75" customHeight="1" thickBot="1" thickTop="1">
      <c r="A55" s="45">
        <v>754</v>
      </c>
      <c r="B55" s="279" t="s">
        <v>90</v>
      </c>
      <c r="C55" s="376" t="s">
        <v>94</v>
      </c>
      <c r="D55" s="349"/>
      <c r="E55" s="47"/>
      <c r="F55" s="48">
        <f>F56+F74</f>
        <v>4000</v>
      </c>
      <c r="G55" s="49">
        <f>G56</f>
        <v>4000</v>
      </c>
    </row>
    <row r="56" spans="1:7" s="50" customFormat="1" ht="16.5" customHeight="1" thickTop="1">
      <c r="A56" s="445">
        <v>75414</v>
      </c>
      <c r="B56" s="51" t="s">
        <v>122</v>
      </c>
      <c r="C56" s="377"/>
      <c r="D56" s="350"/>
      <c r="E56" s="52"/>
      <c r="F56" s="53">
        <f>F57+F58</f>
        <v>4000</v>
      </c>
      <c r="G56" s="54">
        <f>G57+G58</f>
        <v>4000</v>
      </c>
    </row>
    <row r="57" spans="1:7" s="60" customFormat="1" ht="15">
      <c r="A57" s="55">
        <v>4210</v>
      </c>
      <c r="B57" s="44" t="s">
        <v>21</v>
      </c>
      <c r="C57" s="378"/>
      <c r="D57" s="436"/>
      <c r="E57" s="253"/>
      <c r="F57" s="58">
        <v>4000</v>
      </c>
      <c r="G57" s="68"/>
    </row>
    <row r="58" spans="1:7" s="60" customFormat="1" ht="30.75" thickBot="1">
      <c r="A58" s="187">
        <v>6060</v>
      </c>
      <c r="B58" s="250" t="s">
        <v>17</v>
      </c>
      <c r="C58" s="378"/>
      <c r="D58" s="40"/>
      <c r="E58" s="57"/>
      <c r="F58" s="58"/>
      <c r="G58" s="59">
        <v>4000</v>
      </c>
    </row>
    <row r="59" spans="1:7" s="60" customFormat="1" ht="111" customHeight="1" thickBot="1" thickTop="1">
      <c r="A59" s="433">
        <v>756</v>
      </c>
      <c r="B59" s="97" t="s">
        <v>163</v>
      </c>
      <c r="C59" s="376" t="s">
        <v>30</v>
      </c>
      <c r="D59" s="29"/>
      <c r="E59" s="437"/>
      <c r="F59" s="48">
        <f>SUM(F60)</f>
        <v>15000</v>
      </c>
      <c r="G59" s="49">
        <f>SUM(G60)</f>
        <v>15000</v>
      </c>
    </row>
    <row r="60" spans="1:7" s="60" customFormat="1" ht="30" customHeight="1" thickTop="1">
      <c r="A60" s="435" t="s">
        <v>164</v>
      </c>
      <c r="B60" s="51" t="s">
        <v>165</v>
      </c>
      <c r="C60" s="377"/>
      <c r="D60" s="438"/>
      <c r="E60" s="439"/>
      <c r="F60" s="53">
        <f>SUM(F61:F62)</f>
        <v>15000</v>
      </c>
      <c r="G60" s="54">
        <f>SUM(G61:G62)</f>
        <v>15000</v>
      </c>
    </row>
    <row r="61" spans="1:7" s="60" customFormat="1" ht="15.75" customHeight="1">
      <c r="A61" s="434" t="s">
        <v>166</v>
      </c>
      <c r="B61" s="56" t="s">
        <v>167</v>
      </c>
      <c r="C61" s="378"/>
      <c r="D61" s="40"/>
      <c r="E61" s="57"/>
      <c r="F61" s="58">
        <v>15000</v>
      </c>
      <c r="G61" s="68"/>
    </row>
    <row r="62" spans="1:7" s="60" customFormat="1" ht="18" customHeight="1" thickBot="1">
      <c r="A62" s="434" t="s">
        <v>168</v>
      </c>
      <c r="B62" s="56" t="s">
        <v>19</v>
      </c>
      <c r="C62" s="378"/>
      <c r="D62" s="40"/>
      <c r="E62" s="57"/>
      <c r="F62" s="58"/>
      <c r="G62" s="68">
        <v>15000</v>
      </c>
    </row>
    <row r="63" spans="1:10" s="50" customFormat="1" ht="18.75" customHeight="1" thickBot="1" thickTop="1">
      <c r="A63" s="45">
        <v>758</v>
      </c>
      <c r="B63" s="71" t="s">
        <v>124</v>
      </c>
      <c r="C63" s="376" t="s">
        <v>26</v>
      </c>
      <c r="D63" s="286"/>
      <c r="E63" s="440">
        <f>E64</f>
        <v>14214</v>
      </c>
      <c r="F63" s="311"/>
      <c r="G63" s="49"/>
      <c r="I63" s="73"/>
      <c r="J63" s="73"/>
    </row>
    <row r="64" spans="1:8" s="60" customFormat="1" ht="31.5" customHeight="1" thickTop="1">
      <c r="A64" s="61">
        <v>75801</v>
      </c>
      <c r="B64" s="306" t="s">
        <v>180</v>
      </c>
      <c r="C64" s="380"/>
      <c r="D64" s="287"/>
      <c r="E64" s="441">
        <f>E65</f>
        <v>14214</v>
      </c>
      <c r="F64" s="313"/>
      <c r="G64" s="66"/>
      <c r="H64" s="75"/>
    </row>
    <row r="65" spans="1:7" s="60" customFormat="1" ht="20.25" customHeight="1" thickBot="1">
      <c r="A65" s="55">
        <v>2920</v>
      </c>
      <c r="B65" s="69" t="s">
        <v>126</v>
      </c>
      <c r="C65" s="378"/>
      <c r="D65" s="288"/>
      <c r="E65" s="442">
        <v>14214</v>
      </c>
      <c r="F65" s="443"/>
      <c r="G65" s="77"/>
    </row>
    <row r="66" spans="1:10" s="50" customFormat="1" ht="17.25" customHeight="1" thickBot="1" thickTop="1">
      <c r="A66" s="45">
        <v>801</v>
      </c>
      <c r="B66" s="71" t="s">
        <v>25</v>
      </c>
      <c r="C66" s="376" t="s">
        <v>26</v>
      </c>
      <c r="D66" s="349"/>
      <c r="E66" s="72">
        <f>E67</f>
        <v>0</v>
      </c>
      <c r="F66" s="48">
        <f>F67+F87+F91+F109+F112</f>
        <v>114024</v>
      </c>
      <c r="G66" s="49">
        <f>G67+G87+G91+G109+G112</f>
        <v>114024</v>
      </c>
      <c r="I66" s="73"/>
      <c r="J66" s="73"/>
    </row>
    <row r="67" spans="1:8" s="60" customFormat="1" ht="17.25" customHeight="1" thickTop="1">
      <c r="A67" s="61">
        <v>80101</v>
      </c>
      <c r="B67" s="62" t="s">
        <v>57</v>
      </c>
      <c r="C67" s="380"/>
      <c r="D67" s="353"/>
      <c r="E67" s="74">
        <f>E68</f>
        <v>0</v>
      </c>
      <c r="F67" s="65">
        <f>SUM(F68:F86)</f>
        <v>28490</v>
      </c>
      <c r="G67" s="66">
        <f>SUM(G68:G86)</f>
        <v>25670</v>
      </c>
      <c r="H67" s="75"/>
    </row>
    <row r="68" spans="1:7" s="60" customFormat="1" ht="29.25" customHeight="1">
      <c r="A68" s="55">
        <v>3020</v>
      </c>
      <c r="B68" s="69" t="s">
        <v>58</v>
      </c>
      <c r="C68" s="378"/>
      <c r="D68" s="351"/>
      <c r="E68" s="76"/>
      <c r="F68" s="42">
        <v>6720</v>
      </c>
      <c r="G68" s="77"/>
    </row>
    <row r="69" spans="1:7" s="60" customFormat="1" ht="14.25" customHeight="1">
      <c r="A69" s="55">
        <v>4010</v>
      </c>
      <c r="B69" s="69" t="s">
        <v>65</v>
      </c>
      <c r="C69" s="378"/>
      <c r="D69" s="351"/>
      <c r="E69" s="76"/>
      <c r="F69" s="42">
        <v>1000</v>
      </c>
      <c r="G69" s="77"/>
    </row>
    <row r="70" spans="1:7" s="60" customFormat="1" ht="13.5" customHeight="1">
      <c r="A70" s="490">
        <v>4040</v>
      </c>
      <c r="B70" s="536" t="s">
        <v>59</v>
      </c>
      <c r="C70" s="280"/>
      <c r="D70" s="354"/>
      <c r="E70" s="537"/>
      <c r="F70" s="275"/>
      <c r="G70" s="538">
        <v>600</v>
      </c>
    </row>
    <row r="71" spans="1:7" s="60" customFormat="1" ht="14.25" customHeight="1">
      <c r="A71" s="55">
        <v>4110</v>
      </c>
      <c r="B71" s="78" t="s">
        <v>23</v>
      </c>
      <c r="C71" s="378"/>
      <c r="D71" s="351"/>
      <c r="E71" s="76"/>
      <c r="F71" s="42">
        <v>150</v>
      </c>
      <c r="G71" s="77"/>
    </row>
    <row r="72" spans="1:7" s="60" customFormat="1" ht="15">
      <c r="A72" s="55">
        <v>4140</v>
      </c>
      <c r="B72" s="78" t="s">
        <v>60</v>
      </c>
      <c r="C72" s="378"/>
      <c r="D72" s="351"/>
      <c r="E72" s="95"/>
      <c r="F72" s="58">
        <v>1500</v>
      </c>
      <c r="G72" s="68"/>
    </row>
    <row r="73" spans="1:7" s="60" customFormat="1" ht="15">
      <c r="A73" s="187">
        <v>4210</v>
      </c>
      <c r="B73" s="158" t="s">
        <v>21</v>
      </c>
      <c r="C73" s="378"/>
      <c r="D73" s="351"/>
      <c r="E73" s="95"/>
      <c r="F73" s="58"/>
      <c r="G73" s="96">
        <v>7420</v>
      </c>
    </row>
    <row r="74" spans="1:7" s="60" customFormat="1" ht="15">
      <c r="A74" s="187">
        <v>4260</v>
      </c>
      <c r="B74" s="158" t="s">
        <v>42</v>
      </c>
      <c r="C74" s="378"/>
      <c r="D74" s="351"/>
      <c r="E74" s="95"/>
      <c r="F74" s="58"/>
      <c r="G74" s="96">
        <v>7200</v>
      </c>
    </row>
    <row r="75" spans="1:7" s="60" customFormat="1" ht="15">
      <c r="A75" s="187">
        <v>4270</v>
      </c>
      <c r="B75" s="158" t="s">
        <v>38</v>
      </c>
      <c r="C75" s="378"/>
      <c r="D75" s="351"/>
      <c r="E75" s="95"/>
      <c r="F75" s="58"/>
      <c r="G75" s="96">
        <v>3000</v>
      </c>
    </row>
    <row r="76" spans="1:7" s="60" customFormat="1" ht="15">
      <c r="A76" s="187">
        <v>4280</v>
      </c>
      <c r="B76" s="158" t="s">
        <v>61</v>
      </c>
      <c r="C76" s="378"/>
      <c r="D76" s="351"/>
      <c r="E76" s="95"/>
      <c r="F76" s="58">
        <v>3330</v>
      </c>
      <c r="G76" s="96"/>
    </row>
    <row r="77" spans="1:7" s="60" customFormat="1" ht="15">
      <c r="A77" s="187">
        <v>4300</v>
      </c>
      <c r="B77" s="158" t="s">
        <v>19</v>
      </c>
      <c r="C77" s="378"/>
      <c r="D77" s="351"/>
      <c r="E77" s="95"/>
      <c r="F77" s="58">
        <v>1750</v>
      </c>
      <c r="G77" s="96"/>
    </row>
    <row r="78" spans="1:7" s="60" customFormat="1" ht="15">
      <c r="A78" s="187">
        <v>4350</v>
      </c>
      <c r="B78" s="44" t="s">
        <v>43</v>
      </c>
      <c r="C78" s="378"/>
      <c r="D78" s="351"/>
      <c r="E78" s="95"/>
      <c r="F78" s="58">
        <v>1950</v>
      </c>
      <c r="G78" s="96"/>
    </row>
    <row r="79" spans="1:7" s="60" customFormat="1" ht="32.25" customHeight="1">
      <c r="A79" s="187">
        <v>4370</v>
      </c>
      <c r="B79" s="56" t="s">
        <v>22</v>
      </c>
      <c r="C79" s="378"/>
      <c r="D79" s="351"/>
      <c r="E79" s="95"/>
      <c r="F79" s="58">
        <v>1500</v>
      </c>
      <c r="G79" s="96"/>
    </row>
    <row r="80" spans="1:7" s="60" customFormat="1" ht="30">
      <c r="A80" s="187">
        <v>4390</v>
      </c>
      <c r="B80" s="44" t="s">
        <v>15</v>
      </c>
      <c r="C80" s="378"/>
      <c r="D80" s="351"/>
      <c r="E80" s="95"/>
      <c r="F80" s="58">
        <v>4060</v>
      </c>
      <c r="G80" s="96"/>
    </row>
    <row r="81" spans="1:7" s="60" customFormat="1" ht="15">
      <c r="A81" s="187">
        <v>4410</v>
      </c>
      <c r="B81" s="44" t="s">
        <v>45</v>
      </c>
      <c r="C81" s="378"/>
      <c r="D81" s="351"/>
      <c r="E81" s="95"/>
      <c r="F81" s="58">
        <v>5070</v>
      </c>
      <c r="G81" s="96"/>
    </row>
    <row r="82" spans="1:7" s="60" customFormat="1" ht="15">
      <c r="A82" s="187">
        <v>4440</v>
      </c>
      <c r="B82" s="44" t="s">
        <v>48</v>
      </c>
      <c r="C82" s="378"/>
      <c r="D82" s="351"/>
      <c r="E82" s="95"/>
      <c r="F82" s="58">
        <v>100</v>
      </c>
      <c r="G82" s="96"/>
    </row>
    <row r="83" spans="1:7" s="60" customFormat="1" ht="30">
      <c r="A83" s="187">
        <v>4700</v>
      </c>
      <c r="B83" s="44" t="s">
        <v>72</v>
      </c>
      <c r="C83" s="378"/>
      <c r="D83" s="351"/>
      <c r="E83" s="95"/>
      <c r="F83" s="58">
        <v>60</v>
      </c>
      <c r="G83" s="96"/>
    </row>
    <row r="84" spans="1:7" s="60" customFormat="1" ht="45">
      <c r="A84" s="187">
        <v>4740</v>
      </c>
      <c r="B84" s="69" t="s">
        <v>62</v>
      </c>
      <c r="C84" s="378"/>
      <c r="D84" s="351"/>
      <c r="E84" s="95"/>
      <c r="F84" s="58">
        <v>1300</v>
      </c>
      <c r="G84" s="96"/>
    </row>
    <row r="85" spans="1:7" s="60" customFormat="1" ht="30">
      <c r="A85" s="55">
        <v>4750</v>
      </c>
      <c r="B85" s="39" t="s">
        <v>56</v>
      </c>
      <c r="C85" s="378"/>
      <c r="D85" s="351"/>
      <c r="E85" s="95"/>
      <c r="F85" s="58"/>
      <c r="G85" s="96">
        <v>1000</v>
      </c>
    </row>
    <row r="86" spans="1:7" s="60" customFormat="1" ht="30.75" customHeight="1">
      <c r="A86" s="187">
        <v>6060</v>
      </c>
      <c r="B86" s="250" t="s">
        <v>17</v>
      </c>
      <c r="C86" s="378"/>
      <c r="D86" s="351"/>
      <c r="E86" s="95"/>
      <c r="F86" s="58"/>
      <c r="G86" s="96">
        <v>6450</v>
      </c>
    </row>
    <row r="87" spans="1:8" s="60" customFormat="1" ht="27" customHeight="1">
      <c r="A87" s="61">
        <v>80103</v>
      </c>
      <c r="B87" s="306" t="s">
        <v>63</v>
      </c>
      <c r="C87" s="380"/>
      <c r="D87" s="353"/>
      <c r="E87" s="74"/>
      <c r="F87" s="65"/>
      <c r="G87" s="66">
        <f>SUM(G88:G90)</f>
        <v>1950</v>
      </c>
      <c r="H87" s="75"/>
    </row>
    <row r="88" spans="1:8" s="60" customFormat="1" ht="18" customHeight="1">
      <c r="A88" s="55">
        <v>4010</v>
      </c>
      <c r="B88" s="69" t="s">
        <v>65</v>
      </c>
      <c r="C88" s="378"/>
      <c r="D88" s="351"/>
      <c r="E88" s="159"/>
      <c r="F88" s="160"/>
      <c r="G88" s="96">
        <v>1000</v>
      </c>
      <c r="H88" s="75"/>
    </row>
    <row r="89" spans="1:8" s="60" customFormat="1" ht="15" customHeight="1">
      <c r="A89" s="55">
        <v>4110</v>
      </c>
      <c r="B89" s="44" t="s">
        <v>23</v>
      </c>
      <c r="C89" s="378"/>
      <c r="D89" s="351"/>
      <c r="E89" s="159"/>
      <c r="F89" s="160"/>
      <c r="G89" s="96">
        <v>150</v>
      </c>
      <c r="H89" s="75"/>
    </row>
    <row r="90" spans="1:8" s="60" customFormat="1" ht="12" customHeight="1">
      <c r="A90" s="187">
        <v>4440</v>
      </c>
      <c r="B90" s="44" t="s">
        <v>48</v>
      </c>
      <c r="C90" s="378"/>
      <c r="D90" s="351"/>
      <c r="E90" s="159"/>
      <c r="F90" s="160"/>
      <c r="G90" s="96">
        <v>800</v>
      </c>
      <c r="H90" s="75"/>
    </row>
    <row r="91" spans="1:8" s="60" customFormat="1" ht="15">
      <c r="A91" s="61">
        <v>80110</v>
      </c>
      <c r="B91" s="62" t="s">
        <v>64</v>
      </c>
      <c r="C91" s="380"/>
      <c r="D91" s="353"/>
      <c r="E91" s="74"/>
      <c r="F91" s="65">
        <f>SUM(F92:F108)</f>
        <v>71220</v>
      </c>
      <c r="G91" s="66">
        <f>SUM(G92:G108)</f>
        <v>17660</v>
      </c>
      <c r="H91" s="75"/>
    </row>
    <row r="92" spans="1:8" s="60" customFormat="1" ht="30">
      <c r="A92" s="55">
        <v>3020</v>
      </c>
      <c r="B92" s="69" t="s">
        <v>58</v>
      </c>
      <c r="C92" s="378"/>
      <c r="D92" s="351"/>
      <c r="E92" s="159"/>
      <c r="F92" s="58">
        <v>7520</v>
      </c>
      <c r="G92" s="96"/>
      <c r="H92" s="75"/>
    </row>
    <row r="93" spans="1:8" s="60" customFormat="1" ht="15">
      <c r="A93" s="55">
        <v>4010</v>
      </c>
      <c r="B93" s="44" t="s">
        <v>65</v>
      </c>
      <c r="C93" s="378"/>
      <c r="D93" s="351"/>
      <c r="E93" s="159"/>
      <c r="F93" s="58">
        <v>2520</v>
      </c>
      <c r="G93" s="96"/>
      <c r="H93" s="75"/>
    </row>
    <row r="94" spans="1:8" s="60" customFormat="1" ht="13.5" customHeight="1">
      <c r="A94" s="55">
        <v>4110</v>
      </c>
      <c r="B94" s="44" t="s">
        <v>23</v>
      </c>
      <c r="C94" s="378"/>
      <c r="D94" s="351"/>
      <c r="E94" s="159"/>
      <c r="F94" s="58">
        <v>12000</v>
      </c>
      <c r="G94" s="96"/>
      <c r="H94" s="75"/>
    </row>
    <row r="95" spans="1:8" s="60" customFormat="1" ht="12" customHeight="1">
      <c r="A95" s="55">
        <v>4140</v>
      </c>
      <c r="B95" s="78" t="s">
        <v>60</v>
      </c>
      <c r="C95" s="378"/>
      <c r="D95" s="351"/>
      <c r="E95" s="159"/>
      <c r="F95" s="58"/>
      <c r="G95" s="96">
        <v>360</v>
      </c>
      <c r="H95" s="75"/>
    </row>
    <row r="96" spans="1:8" s="60" customFormat="1" ht="13.5" customHeight="1">
      <c r="A96" s="187">
        <v>4260</v>
      </c>
      <c r="B96" s="158" t="s">
        <v>42</v>
      </c>
      <c r="C96" s="378"/>
      <c r="D96" s="351"/>
      <c r="E96" s="159"/>
      <c r="F96" s="58">
        <v>24200</v>
      </c>
      <c r="G96" s="161"/>
      <c r="H96" s="75"/>
    </row>
    <row r="97" spans="1:8" s="60" customFormat="1" ht="15">
      <c r="A97" s="187">
        <v>4280</v>
      </c>
      <c r="B97" s="158" t="s">
        <v>61</v>
      </c>
      <c r="C97" s="378"/>
      <c r="D97" s="351"/>
      <c r="E97" s="159"/>
      <c r="F97" s="58">
        <v>430</v>
      </c>
      <c r="G97" s="161"/>
      <c r="H97" s="75"/>
    </row>
    <row r="98" spans="1:8" s="60" customFormat="1" ht="12.75" customHeight="1">
      <c r="A98" s="187">
        <v>4300</v>
      </c>
      <c r="B98" s="158" t="s">
        <v>19</v>
      </c>
      <c r="C98" s="378"/>
      <c r="D98" s="351"/>
      <c r="E98" s="159"/>
      <c r="F98" s="58">
        <v>10400</v>
      </c>
      <c r="G98" s="161"/>
      <c r="H98" s="75"/>
    </row>
    <row r="99" spans="1:8" s="60" customFormat="1" ht="12.75" customHeight="1">
      <c r="A99" s="187">
        <v>4350</v>
      </c>
      <c r="B99" s="44" t="s">
        <v>43</v>
      </c>
      <c r="C99" s="378"/>
      <c r="D99" s="351"/>
      <c r="E99" s="159"/>
      <c r="F99" s="58">
        <v>1770</v>
      </c>
      <c r="G99" s="161"/>
      <c r="H99" s="75"/>
    </row>
    <row r="100" spans="1:8" s="60" customFormat="1" ht="27" customHeight="1">
      <c r="A100" s="55">
        <v>4360</v>
      </c>
      <c r="B100" s="44" t="s">
        <v>44</v>
      </c>
      <c r="C100" s="378"/>
      <c r="D100" s="351"/>
      <c r="E100" s="159"/>
      <c r="F100" s="58">
        <v>80</v>
      </c>
      <c r="G100" s="161"/>
      <c r="H100" s="75"/>
    </row>
    <row r="101" spans="1:8" s="60" customFormat="1" ht="30" customHeight="1">
      <c r="A101" s="187">
        <v>4370</v>
      </c>
      <c r="B101" s="56" t="s">
        <v>22</v>
      </c>
      <c r="C101" s="378"/>
      <c r="D101" s="351"/>
      <c r="E101" s="159"/>
      <c r="F101" s="58">
        <v>6000</v>
      </c>
      <c r="G101" s="161"/>
      <c r="H101" s="75"/>
    </row>
    <row r="102" spans="1:7" s="60" customFormat="1" ht="30">
      <c r="A102" s="187">
        <v>4390</v>
      </c>
      <c r="B102" s="44" t="s">
        <v>15</v>
      </c>
      <c r="C102" s="378"/>
      <c r="D102" s="351"/>
      <c r="E102" s="95"/>
      <c r="F102" s="58">
        <v>3360</v>
      </c>
      <c r="G102" s="96"/>
    </row>
    <row r="103" spans="1:7" s="60" customFormat="1" ht="13.5" customHeight="1">
      <c r="A103" s="187">
        <v>4410</v>
      </c>
      <c r="B103" s="44" t="s">
        <v>45</v>
      </c>
      <c r="C103" s="378"/>
      <c r="D103" s="351"/>
      <c r="E103" s="95"/>
      <c r="F103" s="58">
        <v>490</v>
      </c>
      <c r="G103" s="96"/>
    </row>
    <row r="104" spans="1:7" s="60" customFormat="1" ht="15">
      <c r="A104" s="187">
        <v>4440</v>
      </c>
      <c r="B104" s="44" t="s">
        <v>48</v>
      </c>
      <c r="C104" s="378"/>
      <c r="D104" s="351"/>
      <c r="E104" s="95"/>
      <c r="F104" s="58"/>
      <c r="G104" s="96">
        <v>14150</v>
      </c>
    </row>
    <row r="105" spans="1:7" s="60" customFormat="1" ht="28.5" customHeight="1">
      <c r="A105" s="520">
        <v>4700</v>
      </c>
      <c r="B105" s="273" t="s">
        <v>72</v>
      </c>
      <c r="C105" s="280"/>
      <c r="D105" s="354"/>
      <c r="E105" s="338"/>
      <c r="F105" s="169">
        <v>450</v>
      </c>
      <c r="G105" s="170"/>
    </row>
    <row r="106" spans="1:7" s="60" customFormat="1" ht="45">
      <c r="A106" s="187">
        <v>4740</v>
      </c>
      <c r="B106" s="69" t="s">
        <v>62</v>
      </c>
      <c r="C106" s="378"/>
      <c r="D106" s="351"/>
      <c r="E106" s="95"/>
      <c r="F106" s="58">
        <v>2000</v>
      </c>
      <c r="G106" s="96"/>
    </row>
    <row r="107" spans="1:7" s="60" customFormat="1" ht="30">
      <c r="A107" s="55">
        <v>4750</v>
      </c>
      <c r="B107" s="39" t="s">
        <v>56</v>
      </c>
      <c r="C107" s="378"/>
      <c r="D107" s="351"/>
      <c r="E107" s="95"/>
      <c r="F107" s="58"/>
      <c r="G107" s="96">
        <v>50</v>
      </c>
    </row>
    <row r="108" spans="1:7" s="60" customFormat="1" ht="30">
      <c r="A108" s="187">
        <v>6050</v>
      </c>
      <c r="B108" s="250" t="s">
        <v>32</v>
      </c>
      <c r="C108" s="378"/>
      <c r="D108" s="351"/>
      <c r="E108" s="95"/>
      <c r="F108" s="58"/>
      <c r="G108" s="96">
        <v>3100</v>
      </c>
    </row>
    <row r="109" spans="1:8" s="60" customFormat="1" ht="17.25" customHeight="1">
      <c r="A109" s="61">
        <v>80146</v>
      </c>
      <c r="B109" s="306" t="s">
        <v>66</v>
      </c>
      <c r="C109" s="380"/>
      <c r="D109" s="353"/>
      <c r="E109" s="74"/>
      <c r="F109" s="65">
        <f>F110+F111</f>
        <v>350</v>
      </c>
      <c r="G109" s="66"/>
      <c r="H109" s="75"/>
    </row>
    <row r="110" spans="1:7" s="60" customFormat="1" ht="14.25" customHeight="1">
      <c r="A110" s="187">
        <v>4410</v>
      </c>
      <c r="B110" s="44" t="s">
        <v>45</v>
      </c>
      <c r="C110" s="378"/>
      <c r="D110" s="351"/>
      <c r="E110" s="95"/>
      <c r="F110" s="58">
        <v>300</v>
      </c>
      <c r="G110" s="96"/>
    </row>
    <row r="111" spans="1:7" s="60" customFormat="1" ht="15">
      <c r="A111" s="187">
        <v>4440</v>
      </c>
      <c r="B111" s="44" t="s">
        <v>48</v>
      </c>
      <c r="C111" s="378"/>
      <c r="D111" s="351"/>
      <c r="E111" s="95"/>
      <c r="F111" s="58">
        <v>50</v>
      </c>
      <c r="G111" s="96"/>
    </row>
    <row r="112" spans="1:8" s="60" customFormat="1" ht="14.25" customHeight="1">
      <c r="A112" s="61">
        <v>80195</v>
      </c>
      <c r="B112" s="62" t="s">
        <v>20</v>
      </c>
      <c r="C112" s="380"/>
      <c r="D112" s="353"/>
      <c r="E112" s="74"/>
      <c r="F112" s="65">
        <f>F118+F124+F117</f>
        <v>13964</v>
      </c>
      <c r="G112" s="66">
        <f>G118+G124+G129+G113</f>
        <v>68744</v>
      </c>
      <c r="H112" s="75"/>
    </row>
    <row r="113" spans="1:8" s="165" customFormat="1" ht="12.75" customHeight="1">
      <c r="A113" s="517"/>
      <c r="B113" s="594" t="s">
        <v>215</v>
      </c>
      <c r="C113" s="244"/>
      <c r="D113" s="352"/>
      <c r="E113" s="162"/>
      <c r="F113" s="163"/>
      <c r="G113" s="164">
        <f>SUM(G114:G116)</f>
        <v>1924</v>
      </c>
      <c r="H113" s="595"/>
    </row>
    <row r="114" spans="1:8" s="60" customFormat="1" ht="14.25" customHeight="1">
      <c r="A114" s="55">
        <v>4170</v>
      </c>
      <c r="B114" s="67" t="s">
        <v>24</v>
      </c>
      <c r="C114" s="382"/>
      <c r="D114" s="356"/>
      <c r="E114" s="95"/>
      <c r="F114" s="58"/>
      <c r="G114" s="96">
        <v>1600</v>
      </c>
      <c r="H114" s="75"/>
    </row>
    <row r="115" spans="1:8" s="60" customFormat="1" ht="16.5" customHeight="1">
      <c r="A115" s="55">
        <v>4110</v>
      </c>
      <c r="B115" s="44" t="s">
        <v>23</v>
      </c>
      <c r="C115" s="382"/>
      <c r="D115" s="356"/>
      <c r="E115" s="95"/>
      <c r="F115" s="58"/>
      <c r="G115" s="96">
        <v>284</v>
      </c>
      <c r="H115" s="75"/>
    </row>
    <row r="116" spans="1:8" s="60" customFormat="1" ht="16.5" customHeight="1">
      <c r="A116" s="55">
        <v>4120</v>
      </c>
      <c r="B116" s="44" t="s">
        <v>55</v>
      </c>
      <c r="C116" s="382"/>
      <c r="D116" s="356"/>
      <c r="E116" s="95"/>
      <c r="F116" s="58"/>
      <c r="G116" s="96">
        <v>40</v>
      </c>
      <c r="H116" s="75"/>
    </row>
    <row r="117" spans="1:8" s="60" customFormat="1" ht="14.25" customHeight="1">
      <c r="A117" s="55">
        <v>4300</v>
      </c>
      <c r="B117" s="67" t="s">
        <v>19</v>
      </c>
      <c r="C117" s="382"/>
      <c r="D117" s="356"/>
      <c r="E117" s="95"/>
      <c r="F117" s="58">
        <v>1924</v>
      </c>
      <c r="G117" s="96"/>
      <c r="H117" s="75"/>
    </row>
    <row r="118" spans="1:7" s="165" customFormat="1" ht="30" customHeight="1">
      <c r="A118" s="593"/>
      <c r="B118" s="295" t="s">
        <v>89</v>
      </c>
      <c r="C118" s="244"/>
      <c r="D118" s="352"/>
      <c r="E118" s="162"/>
      <c r="F118" s="163">
        <f>SUM(F119:F123)</f>
        <v>1000</v>
      </c>
      <c r="G118" s="164">
        <f>SUM(G119:G123)</f>
        <v>1000</v>
      </c>
    </row>
    <row r="119" spans="1:7" s="60" customFormat="1" ht="14.25" customHeight="1">
      <c r="A119" s="187">
        <v>4210</v>
      </c>
      <c r="B119" s="158" t="s">
        <v>21</v>
      </c>
      <c r="C119" s="378"/>
      <c r="D119" s="351"/>
      <c r="E119" s="95"/>
      <c r="F119" s="58">
        <v>273</v>
      </c>
      <c r="G119" s="96"/>
    </row>
    <row r="120" spans="1:7" s="60" customFormat="1" ht="14.25" customHeight="1">
      <c r="A120" s="187">
        <v>4300</v>
      </c>
      <c r="B120" s="158" t="s">
        <v>19</v>
      </c>
      <c r="C120" s="378"/>
      <c r="D120" s="351"/>
      <c r="E120" s="95"/>
      <c r="F120" s="58"/>
      <c r="G120" s="96">
        <v>600</v>
      </c>
    </row>
    <row r="121" spans="1:7" s="60" customFormat="1" ht="14.25" customHeight="1">
      <c r="A121" s="187">
        <v>4410</v>
      </c>
      <c r="B121" s="44" t="s">
        <v>45</v>
      </c>
      <c r="C121" s="378"/>
      <c r="D121" s="351"/>
      <c r="E121" s="95"/>
      <c r="F121" s="58"/>
      <c r="G121" s="96">
        <v>400</v>
      </c>
    </row>
    <row r="122" spans="1:7" s="60" customFormat="1" ht="14.25" customHeight="1">
      <c r="A122" s="55">
        <v>4430</v>
      </c>
      <c r="B122" s="44" t="s">
        <v>47</v>
      </c>
      <c r="C122" s="378"/>
      <c r="D122" s="351"/>
      <c r="E122" s="95"/>
      <c r="F122" s="58">
        <v>333</v>
      </c>
      <c r="G122" s="96"/>
    </row>
    <row r="123" spans="1:7" s="60" customFormat="1" ht="14.25" customHeight="1">
      <c r="A123" s="187">
        <v>4440</v>
      </c>
      <c r="B123" s="44" t="s">
        <v>48</v>
      </c>
      <c r="C123" s="378"/>
      <c r="D123" s="351"/>
      <c r="E123" s="95"/>
      <c r="F123" s="58">
        <v>394</v>
      </c>
      <c r="G123" s="96"/>
    </row>
    <row r="124" spans="1:7" s="165" customFormat="1" ht="15">
      <c r="A124" s="294"/>
      <c r="B124" s="166" t="s">
        <v>67</v>
      </c>
      <c r="C124" s="244"/>
      <c r="D124" s="352"/>
      <c r="E124" s="162"/>
      <c r="F124" s="163">
        <f>SUM(F125:F129)</f>
        <v>11040</v>
      </c>
      <c r="G124" s="164">
        <f>SUM(G125:G128)</f>
        <v>3000</v>
      </c>
    </row>
    <row r="125" spans="1:7" s="60" customFormat="1" ht="13.5" customHeight="1">
      <c r="A125" s="55">
        <v>4010</v>
      </c>
      <c r="B125" s="44" t="s">
        <v>65</v>
      </c>
      <c r="C125" s="378"/>
      <c r="D125" s="351"/>
      <c r="E125" s="95"/>
      <c r="F125" s="58"/>
      <c r="G125" s="96">
        <v>2520</v>
      </c>
    </row>
    <row r="126" spans="1:7" s="60" customFormat="1" ht="13.5" customHeight="1">
      <c r="A126" s="55">
        <v>4110</v>
      </c>
      <c r="B126" s="44" t="s">
        <v>23</v>
      </c>
      <c r="C126" s="378"/>
      <c r="D126" s="351"/>
      <c r="E126" s="95"/>
      <c r="F126" s="58"/>
      <c r="G126" s="96">
        <v>420</v>
      </c>
    </row>
    <row r="127" spans="1:7" s="60" customFormat="1" ht="13.5" customHeight="1">
      <c r="A127" s="55">
        <v>4120</v>
      </c>
      <c r="B127" s="44" t="s">
        <v>55</v>
      </c>
      <c r="C127" s="378"/>
      <c r="D127" s="351"/>
      <c r="E127" s="95"/>
      <c r="F127" s="58"/>
      <c r="G127" s="96">
        <v>60</v>
      </c>
    </row>
    <row r="128" spans="1:7" s="60" customFormat="1" ht="13.5" customHeight="1">
      <c r="A128" s="187">
        <v>4300</v>
      </c>
      <c r="B128" s="158" t="s">
        <v>19</v>
      </c>
      <c r="C128" s="378"/>
      <c r="D128" s="351"/>
      <c r="E128" s="95"/>
      <c r="F128" s="58">
        <v>11040</v>
      </c>
      <c r="G128" s="96"/>
    </row>
    <row r="129" spans="1:7" s="60" customFormat="1" ht="25.5" customHeight="1" thickBot="1">
      <c r="A129" s="187">
        <v>6050</v>
      </c>
      <c r="B129" s="250" t="s">
        <v>32</v>
      </c>
      <c r="C129" s="381"/>
      <c r="D129" s="355"/>
      <c r="E129" s="80"/>
      <c r="F129" s="81"/>
      <c r="G129" s="157">
        <v>62820</v>
      </c>
    </row>
    <row r="130" spans="1:7" s="85" customFormat="1" ht="14.25" customHeight="1" thickBot="1" thickTop="1">
      <c r="A130" s="518">
        <v>852</v>
      </c>
      <c r="B130" s="83" t="s">
        <v>100</v>
      </c>
      <c r="C130" s="376" t="s">
        <v>54</v>
      </c>
      <c r="D130" s="226">
        <f>D157+D160+D179</f>
        <v>331700</v>
      </c>
      <c r="E130" s="84">
        <f>E179+E160</f>
        <v>29730</v>
      </c>
      <c r="F130" s="30">
        <f>F157+F160+F179+F131+F137+F151+F174</f>
        <v>433251</v>
      </c>
      <c r="G130" s="31">
        <f>G179+G160+G131+G137+G151+G157+G174</f>
        <v>131281</v>
      </c>
    </row>
    <row r="131" spans="1:7" s="85" customFormat="1" ht="16.5" customHeight="1" thickTop="1">
      <c r="A131" s="519">
        <v>85201</v>
      </c>
      <c r="B131" s="414" t="s">
        <v>154</v>
      </c>
      <c r="C131" s="402"/>
      <c r="D131" s="403"/>
      <c r="E131" s="404"/>
      <c r="F131" s="405">
        <f>SUM(F132:F136)</f>
        <v>1500</v>
      </c>
      <c r="G131" s="406">
        <f>SUM(G132:G136)</f>
        <v>17000</v>
      </c>
    </row>
    <row r="132" spans="1:7" s="85" customFormat="1" ht="13.5" customHeight="1">
      <c r="A132" s="55">
        <v>4010</v>
      </c>
      <c r="B132" s="44" t="s">
        <v>65</v>
      </c>
      <c r="C132" s="384"/>
      <c r="D132" s="407"/>
      <c r="E132" s="408"/>
      <c r="F132" s="101"/>
      <c r="G132" s="102">
        <v>13700</v>
      </c>
    </row>
    <row r="133" spans="1:7" s="85" customFormat="1" ht="15.75" customHeight="1">
      <c r="A133" s="55">
        <v>4110</v>
      </c>
      <c r="B133" s="44" t="s">
        <v>23</v>
      </c>
      <c r="C133" s="378"/>
      <c r="D133" s="409"/>
      <c r="E133" s="91"/>
      <c r="F133" s="58"/>
      <c r="G133" s="96">
        <v>1550</v>
      </c>
    </row>
    <row r="134" spans="1:7" s="85" customFormat="1" ht="13.5" customHeight="1">
      <c r="A134" s="55">
        <v>4120</v>
      </c>
      <c r="B134" s="44" t="s">
        <v>55</v>
      </c>
      <c r="C134" s="378"/>
      <c r="D134" s="409"/>
      <c r="E134" s="91"/>
      <c r="F134" s="58"/>
      <c r="G134" s="96">
        <v>250</v>
      </c>
    </row>
    <row r="135" spans="1:7" s="85" customFormat="1" ht="15.75" customHeight="1">
      <c r="A135" s="187">
        <v>4210</v>
      </c>
      <c r="B135" s="158" t="s">
        <v>21</v>
      </c>
      <c r="C135" s="378"/>
      <c r="D135" s="409"/>
      <c r="E135" s="91"/>
      <c r="F135" s="58"/>
      <c r="G135" s="96">
        <v>1500</v>
      </c>
    </row>
    <row r="136" spans="1:7" s="85" customFormat="1" ht="15.75" customHeight="1">
      <c r="A136" s="520">
        <v>4300</v>
      </c>
      <c r="B136" s="410" t="s">
        <v>19</v>
      </c>
      <c r="C136" s="280"/>
      <c r="D136" s="411"/>
      <c r="E136" s="412"/>
      <c r="F136" s="169">
        <v>1500</v>
      </c>
      <c r="G136" s="170"/>
    </row>
    <row r="137" spans="1:7" s="50" customFormat="1" ht="15.75" customHeight="1">
      <c r="A137" s="521">
        <v>85203</v>
      </c>
      <c r="B137" s="422" t="s">
        <v>101</v>
      </c>
      <c r="C137" s="280"/>
      <c r="D137" s="411"/>
      <c r="E137" s="368"/>
      <c r="F137" s="370">
        <f>F138+F147</f>
        <v>8160</v>
      </c>
      <c r="G137" s="369">
        <f>G138+G147</f>
        <v>3660</v>
      </c>
    </row>
    <row r="138" spans="1:7" s="165" customFormat="1" ht="12.75" customHeight="1">
      <c r="A138" s="522"/>
      <c r="B138" s="416" t="s">
        <v>181</v>
      </c>
      <c r="C138" s="417"/>
      <c r="D138" s="418"/>
      <c r="E138" s="419"/>
      <c r="F138" s="420">
        <f>SUM(F139:F146)</f>
        <v>4660</v>
      </c>
      <c r="G138" s="421">
        <f>SUM(G139:G146)</f>
        <v>3060</v>
      </c>
    </row>
    <row r="139" spans="1:7" s="85" customFormat="1" ht="13.5" customHeight="1">
      <c r="A139" s="55">
        <v>4110</v>
      </c>
      <c r="B139" s="44" t="s">
        <v>23</v>
      </c>
      <c r="C139" s="378"/>
      <c r="D139" s="409"/>
      <c r="E139" s="91"/>
      <c r="F139" s="58">
        <v>1900</v>
      </c>
      <c r="G139" s="96"/>
    </row>
    <row r="140" spans="1:7" s="85" customFormat="1" ht="13.5" customHeight="1">
      <c r="A140" s="55">
        <v>4120</v>
      </c>
      <c r="B140" s="44" t="s">
        <v>55</v>
      </c>
      <c r="C140" s="378"/>
      <c r="D140" s="409"/>
      <c r="E140" s="91"/>
      <c r="F140" s="58">
        <v>260</v>
      </c>
      <c r="G140" s="96"/>
    </row>
    <row r="141" spans="1:7" s="85" customFormat="1" ht="13.5" customHeight="1">
      <c r="A141" s="187">
        <v>4210</v>
      </c>
      <c r="B141" s="158" t="s">
        <v>21</v>
      </c>
      <c r="C141" s="378"/>
      <c r="D141" s="409"/>
      <c r="E141" s="91"/>
      <c r="F141" s="58"/>
      <c r="G141" s="96">
        <v>2500</v>
      </c>
    </row>
    <row r="142" spans="1:7" s="85" customFormat="1" ht="13.5" customHeight="1">
      <c r="A142" s="187">
        <v>4280</v>
      </c>
      <c r="B142" s="78" t="s">
        <v>61</v>
      </c>
      <c r="C142" s="378"/>
      <c r="D142" s="409"/>
      <c r="E142" s="91"/>
      <c r="F142" s="58"/>
      <c r="G142" s="96">
        <v>50</v>
      </c>
    </row>
    <row r="143" spans="1:7" s="85" customFormat="1" ht="13.5" customHeight="1">
      <c r="A143" s="187">
        <v>4300</v>
      </c>
      <c r="B143" s="78" t="s">
        <v>19</v>
      </c>
      <c r="C143" s="378"/>
      <c r="D143" s="409"/>
      <c r="E143" s="91"/>
      <c r="F143" s="58">
        <v>2500</v>
      </c>
      <c r="G143" s="96"/>
    </row>
    <row r="144" spans="1:7" s="85" customFormat="1" ht="13.5" customHeight="1">
      <c r="A144" s="187">
        <v>4350</v>
      </c>
      <c r="B144" s="44" t="s">
        <v>43</v>
      </c>
      <c r="C144" s="378"/>
      <c r="D144" s="409"/>
      <c r="E144" s="91"/>
      <c r="F144" s="58"/>
      <c r="G144" s="96">
        <v>160</v>
      </c>
    </row>
    <row r="145" spans="1:7" s="85" customFormat="1" ht="27" customHeight="1">
      <c r="A145" s="187">
        <v>4370</v>
      </c>
      <c r="B145" s="56" t="s">
        <v>22</v>
      </c>
      <c r="C145" s="378"/>
      <c r="D145" s="409"/>
      <c r="E145" s="91"/>
      <c r="F145" s="58"/>
      <c r="G145" s="96">
        <v>100</v>
      </c>
    </row>
    <row r="146" spans="1:7" s="85" customFormat="1" ht="27.75" customHeight="1">
      <c r="A146" s="490">
        <v>4750</v>
      </c>
      <c r="B146" s="200" t="s">
        <v>56</v>
      </c>
      <c r="C146" s="280"/>
      <c r="D146" s="411"/>
      <c r="E146" s="412"/>
      <c r="F146" s="169"/>
      <c r="G146" s="170">
        <v>250</v>
      </c>
    </row>
    <row r="147" spans="1:7" s="165" customFormat="1" ht="13.5" customHeight="1">
      <c r="A147" s="294"/>
      <c r="B147" s="295" t="s">
        <v>182</v>
      </c>
      <c r="C147" s="244"/>
      <c r="D147" s="415"/>
      <c r="E147" s="162"/>
      <c r="F147" s="163">
        <f>SUM(F148:F150)</f>
        <v>3500</v>
      </c>
      <c r="G147" s="164">
        <f>SUM(G148:G150)</f>
        <v>600</v>
      </c>
    </row>
    <row r="148" spans="1:7" s="85" customFormat="1" ht="14.25" customHeight="1">
      <c r="A148" s="55">
        <v>4010</v>
      </c>
      <c r="B148" s="44" t="s">
        <v>65</v>
      </c>
      <c r="C148" s="378"/>
      <c r="D148" s="409"/>
      <c r="E148" s="91"/>
      <c r="F148" s="58">
        <v>2100</v>
      </c>
      <c r="G148" s="96"/>
    </row>
    <row r="149" spans="1:7" s="85" customFormat="1" ht="15.75" customHeight="1">
      <c r="A149" s="55">
        <v>4110</v>
      </c>
      <c r="B149" s="44" t="s">
        <v>23</v>
      </c>
      <c r="C149" s="378"/>
      <c r="D149" s="409"/>
      <c r="E149" s="91"/>
      <c r="F149" s="58">
        <v>1400</v>
      </c>
      <c r="G149" s="96"/>
    </row>
    <row r="150" spans="1:7" s="85" customFormat="1" ht="27" customHeight="1">
      <c r="A150" s="187">
        <v>4370</v>
      </c>
      <c r="B150" s="56" t="s">
        <v>22</v>
      </c>
      <c r="C150" s="280"/>
      <c r="D150" s="411"/>
      <c r="E150" s="412"/>
      <c r="F150" s="169"/>
      <c r="G150" s="170">
        <v>600</v>
      </c>
    </row>
    <row r="151" spans="1:7" s="85" customFormat="1" ht="42.75" customHeight="1">
      <c r="A151" s="523">
        <v>85212</v>
      </c>
      <c r="B151" s="306" t="s">
        <v>150</v>
      </c>
      <c r="C151" s="382"/>
      <c r="D151" s="400"/>
      <c r="E151" s="95"/>
      <c r="F151" s="58"/>
      <c r="G151" s="161">
        <f>SUM(G152:G156)</f>
        <v>22800</v>
      </c>
    </row>
    <row r="152" spans="1:7" s="85" customFormat="1" ht="14.25" customHeight="1">
      <c r="A152" s="55">
        <v>4110</v>
      </c>
      <c r="B152" s="44" t="s">
        <v>23</v>
      </c>
      <c r="C152" s="384"/>
      <c r="D152" s="407"/>
      <c r="E152" s="408"/>
      <c r="F152" s="101"/>
      <c r="G152" s="102">
        <v>3800</v>
      </c>
    </row>
    <row r="153" spans="1:7" s="85" customFormat="1" ht="15.75" customHeight="1">
      <c r="A153" s="55">
        <v>4120</v>
      </c>
      <c r="B153" s="44" t="s">
        <v>55</v>
      </c>
      <c r="C153" s="378"/>
      <c r="D153" s="409"/>
      <c r="E153" s="91"/>
      <c r="F153" s="58"/>
      <c r="G153" s="96">
        <v>500</v>
      </c>
    </row>
    <row r="154" spans="1:7" s="85" customFormat="1" ht="15.75" customHeight="1">
      <c r="A154" s="187">
        <v>4210</v>
      </c>
      <c r="B154" s="158" t="s">
        <v>21</v>
      </c>
      <c r="C154" s="378"/>
      <c r="D154" s="409"/>
      <c r="E154" s="91"/>
      <c r="F154" s="58"/>
      <c r="G154" s="96">
        <v>5000</v>
      </c>
    </row>
    <row r="155" spans="1:7" s="85" customFormat="1" ht="15.75" customHeight="1">
      <c r="A155" s="187">
        <v>4300</v>
      </c>
      <c r="B155" s="78" t="s">
        <v>19</v>
      </c>
      <c r="C155" s="378"/>
      <c r="D155" s="409"/>
      <c r="E155" s="91"/>
      <c r="F155" s="58"/>
      <c r="G155" s="96">
        <v>4000</v>
      </c>
    </row>
    <row r="156" spans="1:7" s="85" customFormat="1" ht="27.75" customHeight="1">
      <c r="A156" s="490">
        <v>4750</v>
      </c>
      <c r="B156" s="200" t="s">
        <v>56</v>
      </c>
      <c r="C156" s="280"/>
      <c r="D156" s="411"/>
      <c r="E156" s="412"/>
      <c r="F156" s="169"/>
      <c r="G156" s="170">
        <v>9500</v>
      </c>
    </row>
    <row r="157" spans="1:7" s="85" customFormat="1" ht="43.5" customHeight="1">
      <c r="A157" s="524">
        <v>85214</v>
      </c>
      <c r="B157" s="343" t="s">
        <v>151</v>
      </c>
      <c r="C157" s="380"/>
      <c r="D157" s="413">
        <f>D158</f>
        <v>331700</v>
      </c>
      <c r="E157" s="88"/>
      <c r="F157" s="89">
        <f>F159</f>
        <v>331700</v>
      </c>
      <c r="G157" s="90"/>
    </row>
    <row r="158" spans="1:7" s="85" customFormat="1" ht="45" customHeight="1">
      <c r="A158" s="94">
        <v>2030</v>
      </c>
      <c r="B158" s="56" t="s">
        <v>149</v>
      </c>
      <c r="C158" s="378"/>
      <c r="D158" s="400">
        <v>331700</v>
      </c>
      <c r="E158" s="95"/>
      <c r="F158" s="58"/>
      <c r="G158" s="93"/>
    </row>
    <row r="159" spans="1:7" s="60" customFormat="1" ht="18" customHeight="1">
      <c r="A159" s="525">
        <v>3110</v>
      </c>
      <c r="B159" s="232" t="s">
        <v>153</v>
      </c>
      <c r="C159" s="383"/>
      <c r="D159" s="401"/>
      <c r="E159" s="338"/>
      <c r="F159" s="169">
        <v>331700</v>
      </c>
      <c r="G159" s="170"/>
    </row>
    <row r="160" spans="1:7" s="60" customFormat="1" ht="15">
      <c r="A160" s="526">
        <v>85219</v>
      </c>
      <c r="B160" s="367" t="s">
        <v>152</v>
      </c>
      <c r="C160" s="280"/>
      <c r="D160" s="354"/>
      <c r="E160" s="368">
        <f>E161</f>
        <v>22000</v>
      </c>
      <c r="F160" s="370">
        <f>SUM(F162:F173)</f>
        <v>91100</v>
      </c>
      <c r="G160" s="369">
        <f>SUM(G162:G173)</f>
        <v>58691</v>
      </c>
    </row>
    <row r="161" spans="1:7" s="60" customFormat="1" ht="45">
      <c r="A161" s="94">
        <v>2030</v>
      </c>
      <c r="B161" s="56" t="s">
        <v>149</v>
      </c>
      <c r="C161" s="382"/>
      <c r="D161" s="356"/>
      <c r="E161" s="241">
        <v>22000</v>
      </c>
      <c r="F161" s="242"/>
      <c r="G161" s="102"/>
    </row>
    <row r="162" spans="1:7" s="60" customFormat="1" ht="15">
      <c r="A162" s="55">
        <v>4010</v>
      </c>
      <c r="B162" s="44" t="s">
        <v>65</v>
      </c>
      <c r="C162" s="382"/>
      <c r="D162" s="356"/>
      <c r="E162" s="95"/>
      <c r="F162" s="58">
        <f>2500+41600</f>
        <v>44100</v>
      </c>
      <c r="G162" s="96"/>
    </row>
    <row r="163" spans="1:7" s="60" customFormat="1" ht="15">
      <c r="A163" s="55">
        <v>4110</v>
      </c>
      <c r="B163" s="44" t="s">
        <v>23</v>
      </c>
      <c r="C163" s="382"/>
      <c r="D163" s="356"/>
      <c r="E163" s="95"/>
      <c r="F163" s="58">
        <v>10000</v>
      </c>
      <c r="G163" s="96"/>
    </row>
    <row r="164" spans="1:7" s="60" customFormat="1" ht="15">
      <c r="A164" s="55">
        <v>4120</v>
      </c>
      <c r="B164" s="44" t="s">
        <v>55</v>
      </c>
      <c r="C164" s="382"/>
      <c r="D164" s="356"/>
      <c r="E164" s="95"/>
      <c r="F164" s="58">
        <v>10000</v>
      </c>
      <c r="G164" s="96"/>
    </row>
    <row r="165" spans="1:7" s="60" customFormat="1" ht="15">
      <c r="A165" s="187">
        <v>4140</v>
      </c>
      <c r="B165" s="44" t="s">
        <v>155</v>
      </c>
      <c r="C165" s="382"/>
      <c r="D165" s="356"/>
      <c r="E165" s="95"/>
      <c r="F165" s="58"/>
      <c r="G165" s="96">
        <v>1000</v>
      </c>
    </row>
    <row r="166" spans="1:7" s="60" customFormat="1" ht="15">
      <c r="A166" s="187">
        <v>4170</v>
      </c>
      <c r="B166" s="44" t="s">
        <v>24</v>
      </c>
      <c r="C166" s="382"/>
      <c r="D166" s="356"/>
      <c r="E166" s="95"/>
      <c r="F166" s="58">
        <v>7000</v>
      </c>
      <c r="G166" s="96"/>
    </row>
    <row r="167" spans="1:7" s="60" customFormat="1" ht="15">
      <c r="A167" s="94">
        <v>4210</v>
      </c>
      <c r="B167" s="158" t="s">
        <v>21</v>
      </c>
      <c r="C167" s="382"/>
      <c r="D167" s="356"/>
      <c r="E167" s="95"/>
      <c r="F167" s="58"/>
      <c r="G167" s="96">
        <f>22000+22691</f>
        <v>44691</v>
      </c>
    </row>
    <row r="168" spans="1:7" s="60" customFormat="1" ht="15">
      <c r="A168" s="94">
        <v>4300</v>
      </c>
      <c r="B168" s="158" t="s">
        <v>19</v>
      </c>
      <c r="C168" s="382"/>
      <c r="D168" s="356"/>
      <c r="E168" s="95"/>
      <c r="F168" s="58"/>
      <c r="G168" s="96">
        <v>2500</v>
      </c>
    </row>
    <row r="169" spans="1:7" s="60" customFormat="1" ht="30">
      <c r="A169" s="94">
        <v>4400</v>
      </c>
      <c r="B169" s="250" t="s">
        <v>156</v>
      </c>
      <c r="C169" s="382"/>
      <c r="D169" s="356"/>
      <c r="E169" s="95"/>
      <c r="F169" s="58"/>
      <c r="G169" s="96">
        <v>500</v>
      </c>
    </row>
    <row r="170" spans="1:7" s="60" customFormat="1" ht="15">
      <c r="A170" s="94">
        <v>4410</v>
      </c>
      <c r="B170" s="158" t="s">
        <v>45</v>
      </c>
      <c r="C170" s="382"/>
      <c r="D170" s="356"/>
      <c r="E170" s="95"/>
      <c r="F170" s="58">
        <v>15000</v>
      </c>
      <c r="G170" s="96"/>
    </row>
    <row r="171" spans="1:7" s="60" customFormat="1" ht="15">
      <c r="A171" s="94">
        <v>4430</v>
      </c>
      <c r="B171" s="158" t="s">
        <v>47</v>
      </c>
      <c r="C171" s="382"/>
      <c r="D171" s="356"/>
      <c r="E171" s="95"/>
      <c r="F171" s="58">
        <v>3000</v>
      </c>
      <c r="G171" s="96"/>
    </row>
    <row r="172" spans="1:7" s="60" customFormat="1" ht="30">
      <c r="A172" s="94">
        <v>4610</v>
      </c>
      <c r="B172" s="250" t="s">
        <v>157</v>
      </c>
      <c r="C172" s="382"/>
      <c r="D172" s="356"/>
      <c r="E172" s="95"/>
      <c r="F172" s="58">
        <v>2000</v>
      </c>
      <c r="G172" s="96"/>
    </row>
    <row r="173" spans="1:7" s="60" customFormat="1" ht="30">
      <c r="A173" s="490">
        <v>4750</v>
      </c>
      <c r="B173" s="200" t="s">
        <v>56</v>
      </c>
      <c r="C173" s="383"/>
      <c r="D173" s="357"/>
      <c r="E173" s="338"/>
      <c r="F173" s="169"/>
      <c r="G173" s="170">
        <v>10000</v>
      </c>
    </row>
    <row r="174" spans="1:7" s="50" customFormat="1" ht="18.75" customHeight="1">
      <c r="A174" s="521">
        <v>85228</v>
      </c>
      <c r="B174" s="425" t="s">
        <v>158</v>
      </c>
      <c r="C174" s="280"/>
      <c r="D174" s="354"/>
      <c r="E174" s="368"/>
      <c r="F174" s="370">
        <f>SUM(F175:F178)</f>
        <v>791</v>
      </c>
      <c r="G174" s="369">
        <f>SUM(G175:G178)</f>
        <v>21400</v>
      </c>
    </row>
    <row r="175" spans="1:7" s="60" customFormat="1" ht="18.75" customHeight="1">
      <c r="A175" s="55">
        <v>4010</v>
      </c>
      <c r="B175" s="44" t="s">
        <v>65</v>
      </c>
      <c r="C175" s="423"/>
      <c r="D175" s="424"/>
      <c r="E175" s="241"/>
      <c r="F175" s="101"/>
      <c r="G175" s="102">
        <v>11000</v>
      </c>
    </row>
    <row r="176" spans="1:7" s="60" customFormat="1" ht="18.75" customHeight="1">
      <c r="A176" s="187">
        <v>4040</v>
      </c>
      <c r="B176" s="250" t="s">
        <v>159</v>
      </c>
      <c r="C176" s="382"/>
      <c r="D176" s="356"/>
      <c r="E176" s="95"/>
      <c r="F176" s="58">
        <v>791</v>
      </c>
      <c r="G176" s="96"/>
    </row>
    <row r="177" spans="1:7" s="60" customFormat="1" ht="18.75" customHeight="1">
      <c r="A177" s="55">
        <v>4110</v>
      </c>
      <c r="B177" s="44" t="s">
        <v>23</v>
      </c>
      <c r="C177" s="382"/>
      <c r="D177" s="356"/>
      <c r="E177" s="95"/>
      <c r="F177" s="58"/>
      <c r="G177" s="96">
        <v>10000</v>
      </c>
    </row>
    <row r="178" spans="1:7" s="60" customFormat="1" ht="22.5" customHeight="1">
      <c r="A178" s="490">
        <v>4120</v>
      </c>
      <c r="B178" s="273" t="s">
        <v>55</v>
      </c>
      <c r="C178" s="383"/>
      <c r="D178" s="357"/>
      <c r="E178" s="338"/>
      <c r="F178" s="169"/>
      <c r="G178" s="170">
        <v>400</v>
      </c>
    </row>
    <row r="179" spans="1:7" s="60" customFormat="1" ht="15">
      <c r="A179" s="524">
        <v>85295</v>
      </c>
      <c r="B179" s="87" t="s">
        <v>20</v>
      </c>
      <c r="C179" s="380"/>
      <c r="D179" s="353"/>
      <c r="E179" s="74">
        <f>E180</f>
        <v>7730</v>
      </c>
      <c r="F179" s="325"/>
      <c r="G179" s="172">
        <f>G181+G184</f>
        <v>7730</v>
      </c>
    </row>
    <row r="180" spans="1:7" s="60" customFormat="1" ht="66" customHeight="1">
      <c r="A180" s="94">
        <v>2020</v>
      </c>
      <c r="B180" s="56" t="s">
        <v>110</v>
      </c>
      <c r="C180" s="382"/>
      <c r="D180" s="356"/>
      <c r="E180" s="241">
        <v>7730</v>
      </c>
      <c r="F180" s="242"/>
      <c r="G180" s="102"/>
    </row>
    <row r="181" spans="1:7" s="165" customFormat="1" ht="45">
      <c r="A181" s="196"/>
      <c r="B181" s="237" t="s">
        <v>108</v>
      </c>
      <c r="C181" s="244"/>
      <c r="D181" s="352"/>
      <c r="E181" s="162"/>
      <c r="F181" s="240"/>
      <c r="G181" s="164">
        <f>G182+G183</f>
        <v>2830</v>
      </c>
    </row>
    <row r="182" spans="1:7" s="60" customFormat="1" ht="15">
      <c r="A182" s="94">
        <v>4300</v>
      </c>
      <c r="B182" s="158" t="s">
        <v>19</v>
      </c>
      <c r="C182" s="382"/>
      <c r="D182" s="356"/>
      <c r="E182" s="95"/>
      <c r="F182" s="234"/>
      <c r="G182" s="96">
        <v>2630</v>
      </c>
    </row>
    <row r="183" spans="1:7" s="60" customFormat="1" ht="31.5" customHeight="1">
      <c r="A183" s="55">
        <v>4370</v>
      </c>
      <c r="B183" s="56" t="s">
        <v>22</v>
      </c>
      <c r="C183" s="378"/>
      <c r="D183" s="351"/>
      <c r="E183" s="95"/>
      <c r="F183" s="234"/>
      <c r="G183" s="96">
        <v>200</v>
      </c>
    </row>
    <row r="184" spans="1:7" s="236" customFormat="1" ht="42.75" customHeight="1">
      <c r="A184" s="527"/>
      <c r="B184" s="237" t="s">
        <v>109</v>
      </c>
      <c r="C184" s="244"/>
      <c r="D184" s="352"/>
      <c r="E184" s="239"/>
      <c r="F184" s="238"/>
      <c r="G184" s="164">
        <f>G185+G186</f>
        <v>4900</v>
      </c>
    </row>
    <row r="185" spans="1:7" s="60" customFormat="1" ht="15">
      <c r="A185" s="187">
        <v>4170</v>
      </c>
      <c r="B185" s="56" t="s">
        <v>24</v>
      </c>
      <c r="C185" s="378"/>
      <c r="D185" s="351"/>
      <c r="E185" s="95"/>
      <c r="F185" s="234"/>
      <c r="G185" s="96">
        <v>2880</v>
      </c>
    </row>
    <row r="186" spans="1:7" s="60" customFormat="1" ht="15.75" thickBot="1">
      <c r="A186" s="187">
        <v>4210</v>
      </c>
      <c r="B186" s="158" t="s">
        <v>21</v>
      </c>
      <c r="C186" s="378"/>
      <c r="D186" s="351"/>
      <c r="E186" s="80"/>
      <c r="F186" s="235"/>
      <c r="G186" s="157">
        <v>2020</v>
      </c>
    </row>
    <row r="187" spans="1:7" s="85" customFormat="1" ht="30" thickBot="1" thickTop="1">
      <c r="A187" s="518">
        <v>854</v>
      </c>
      <c r="B187" s="83" t="s">
        <v>27</v>
      </c>
      <c r="C187" s="376" t="s">
        <v>26</v>
      </c>
      <c r="D187" s="349"/>
      <c r="E187" s="84"/>
      <c r="F187" s="30">
        <f>F188+F191+F194</f>
        <v>2667</v>
      </c>
      <c r="G187" s="31">
        <f>G188+G191+G194</f>
        <v>2667</v>
      </c>
    </row>
    <row r="188" spans="1:7" s="60" customFormat="1" ht="15.75" thickTop="1">
      <c r="A188" s="524">
        <v>85401</v>
      </c>
      <c r="B188" s="87" t="s">
        <v>68</v>
      </c>
      <c r="C188" s="380"/>
      <c r="D188" s="353"/>
      <c r="E188" s="88"/>
      <c r="F188" s="89">
        <f>F189</f>
        <v>920</v>
      </c>
      <c r="G188" s="90">
        <f>G190</f>
        <v>920</v>
      </c>
    </row>
    <row r="189" spans="1:7" s="60" customFormat="1" ht="30">
      <c r="A189" s="55">
        <v>3020</v>
      </c>
      <c r="B189" s="69" t="s">
        <v>58</v>
      </c>
      <c r="C189" s="378"/>
      <c r="D189" s="351"/>
      <c r="E189" s="91"/>
      <c r="F189" s="58">
        <v>920</v>
      </c>
      <c r="G189" s="93"/>
    </row>
    <row r="190" spans="1:7" s="60" customFormat="1" ht="15">
      <c r="A190" s="187">
        <v>4440</v>
      </c>
      <c r="B190" s="44" t="s">
        <v>48</v>
      </c>
      <c r="C190" s="378"/>
      <c r="D190" s="351"/>
      <c r="E190" s="95"/>
      <c r="F190" s="58"/>
      <c r="G190" s="96">
        <v>920</v>
      </c>
    </row>
    <row r="191" spans="1:7" s="60" customFormat="1" ht="15">
      <c r="A191" s="524">
        <v>85415</v>
      </c>
      <c r="B191" s="87" t="s">
        <v>28</v>
      </c>
      <c r="C191" s="380"/>
      <c r="D191" s="353"/>
      <c r="E191" s="88"/>
      <c r="F191" s="89">
        <f>SUM(F192:F193)</f>
        <v>197</v>
      </c>
      <c r="G191" s="90">
        <f>SUM(G192:G193)</f>
        <v>197</v>
      </c>
    </row>
    <row r="192" spans="1:7" s="60" customFormat="1" ht="30">
      <c r="A192" s="55">
        <v>4240</v>
      </c>
      <c r="B192" s="70" t="s">
        <v>69</v>
      </c>
      <c r="C192" s="378"/>
      <c r="D192" s="351"/>
      <c r="E192" s="91"/>
      <c r="F192" s="58">
        <v>197</v>
      </c>
      <c r="G192" s="93"/>
    </row>
    <row r="193" spans="1:7" s="60" customFormat="1" ht="33" customHeight="1">
      <c r="A193" s="55">
        <v>4240</v>
      </c>
      <c r="B193" s="70" t="s">
        <v>175</v>
      </c>
      <c r="C193" s="378"/>
      <c r="D193" s="351"/>
      <c r="E193" s="95"/>
      <c r="F193" s="58"/>
      <c r="G193" s="96">
        <v>197</v>
      </c>
    </row>
    <row r="194" spans="1:7" s="60" customFormat="1" ht="15">
      <c r="A194" s="524">
        <v>85417</v>
      </c>
      <c r="B194" s="87" t="s">
        <v>73</v>
      </c>
      <c r="C194" s="380"/>
      <c r="D194" s="353"/>
      <c r="E194" s="88"/>
      <c r="F194" s="89">
        <f>SUM(F195:F198)</f>
        <v>1550</v>
      </c>
      <c r="G194" s="90">
        <f>SUM(G195:G198)</f>
        <v>1550</v>
      </c>
    </row>
    <row r="195" spans="1:7" s="60" customFormat="1" ht="30">
      <c r="A195" s="55">
        <v>3020</v>
      </c>
      <c r="B195" s="69" t="s">
        <v>58</v>
      </c>
      <c r="C195" s="378"/>
      <c r="D195" s="351"/>
      <c r="E195" s="91"/>
      <c r="F195" s="92"/>
      <c r="G195" s="96">
        <v>200</v>
      </c>
    </row>
    <row r="196" spans="1:7" s="60" customFormat="1" ht="15">
      <c r="A196" s="187">
        <v>4210</v>
      </c>
      <c r="B196" s="158" t="s">
        <v>21</v>
      </c>
      <c r="C196" s="378"/>
      <c r="D196" s="351"/>
      <c r="E196" s="95"/>
      <c r="F196" s="58">
        <v>350</v>
      </c>
      <c r="G196" s="96"/>
    </row>
    <row r="197" spans="1:7" s="60" customFormat="1" ht="15">
      <c r="A197" s="187">
        <v>4260</v>
      </c>
      <c r="B197" s="158" t="s">
        <v>42</v>
      </c>
      <c r="C197" s="378"/>
      <c r="D197" s="351"/>
      <c r="E197" s="95"/>
      <c r="F197" s="58">
        <v>1200</v>
      </c>
      <c r="G197" s="96"/>
    </row>
    <row r="198" spans="1:7" s="60" customFormat="1" ht="15.75" thickBot="1">
      <c r="A198" s="187">
        <v>4280</v>
      </c>
      <c r="B198" s="158" t="s">
        <v>61</v>
      </c>
      <c r="C198" s="378"/>
      <c r="D198" s="351"/>
      <c r="E198" s="95"/>
      <c r="F198" s="58"/>
      <c r="G198" s="96">
        <v>1350</v>
      </c>
    </row>
    <row r="199" spans="1:8" s="60" customFormat="1" ht="30" thickBot="1" thickTop="1">
      <c r="A199" s="518">
        <v>900</v>
      </c>
      <c r="B199" s="97" t="s">
        <v>29</v>
      </c>
      <c r="C199" s="376" t="s">
        <v>30</v>
      </c>
      <c r="D199" s="349"/>
      <c r="E199" s="47"/>
      <c r="F199" s="48">
        <f>F203+F200+F206</f>
        <v>142000</v>
      </c>
      <c r="G199" s="49">
        <f>G203+G200+G206</f>
        <v>142000</v>
      </c>
      <c r="H199" s="50"/>
    </row>
    <row r="200" spans="1:8" s="60" customFormat="1" ht="18.75" customHeight="1" thickTop="1">
      <c r="A200" s="519">
        <v>90001</v>
      </c>
      <c r="B200" s="51" t="s">
        <v>31</v>
      </c>
      <c r="C200" s="377"/>
      <c r="D200" s="350"/>
      <c r="E200" s="52"/>
      <c r="F200" s="53">
        <f>F202</f>
        <v>3000</v>
      </c>
      <c r="G200" s="98">
        <f>G201</f>
        <v>3000</v>
      </c>
      <c r="H200" s="50"/>
    </row>
    <row r="201" spans="1:7" s="60" customFormat="1" ht="15">
      <c r="A201" s="94">
        <v>4430</v>
      </c>
      <c r="B201" s="56" t="s">
        <v>47</v>
      </c>
      <c r="C201" s="382"/>
      <c r="D201" s="356"/>
      <c r="E201" s="57"/>
      <c r="F201" s="58"/>
      <c r="G201" s="96">
        <v>3000</v>
      </c>
    </row>
    <row r="202" spans="1:7" s="60" customFormat="1" ht="30">
      <c r="A202" s="525">
        <v>6050</v>
      </c>
      <c r="B202" s="173" t="s">
        <v>70</v>
      </c>
      <c r="C202" s="383"/>
      <c r="D202" s="357"/>
      <c r="E202" s="168"/>
      <c r="F202" s="169">
        <v>3000</v>
      </c>
      <c r="G202" s="170"/>
    </row>
    <row r="203" spans="1:7" s="60" customFormat="1" ht="17.25" customHeight="1">
      <c r="A203" s="524">
        <v>90015</v>
      </c>
      <c r="B203" s="171" t="s">
        <v>49</v>
      </c>
      <c r="C203" s="380"/>
      <c r="D203" s="353"/>
      <c r="E203" s="64"/>
      <c r="F203" s="65">
        <f>F204</f>
        <v>72000</v>
      </c>
      <c r="G203" s="172">
        <f>G205</f>
        <v>72000</v>
      </c>
    </row>
    <row r="204" spans="1:7" s="60" customFormat="1" ht="15">
      <c r="A204" s="528">
        <v>4260</v>
      </c>
      <c r="B204" s="100" t="s">
        <v>42</v>
      </c>
      <c r="C204" s="384"/>
      <c r="D204" s="358"/>
      <c r="E204" s="115"/>
      <c r="F204" s="101">
        <v>72000</v>
      </c>
      <c r="G204" s="102"/>
    </row>
    <row r="205" spans="1:7" s="60" customFormat="1" ht="15">
      <c r="A205" s="525">
        <v>4270</v>
      </c>
      <c r="B205" s="232" t="s">
        <v>38</v>
      </c>
      <c r="C205" s="280"/>
      <c r="D205" s="359"/>
      <c r="E205" s="281"/>
      <c r="F205" s="282"/>
      <c r="G205" s="170">
        <v>72000</v>
      </c>
    </row>
    <row r="206" spans="1:7" s="60" customFormat="1" ht="18.75" customHeight="1">
      <c r="A206" s="524">
        <v>90095</v>
      </c>
      <c r="B206" s="171" t="s">
        <v>20</v>
      </c>
      <c r="C206" s="380" t="s">
        <v>30</v>
      </c>
      <c r="D206" s="353"/>
      <c r="E206" s="64"/>
      <c r="F206" s="65">
        <f>F207+F213</f>
        <v>67000</v>
      </c>
      <c r="G206" s="172">
        <f>G207+G214</f>
        <v>67000</v>
      </c>
    </row>
    <row r="207" spans="1:7" s="60" customFormat="1" ht="34.5" customHeight="1">
      <c r="A207" s="540">
        <v>6050</v>
      </c>
      <c r="B207" s="541" t="s">
        <v>112</v>
      </c>
      <c r="C207" s="380"/>
      <c r="D207" s="353"/>
      <c r="E207" s="64"/>
      <c r="F207" s="325">
        <f>SUM(F208:F212)</f>
        <v>62000</v>
      </c>
      <c r="G207" s="507">
        <f>SUM(G208:G212)</f>
        <v>62000</v>
      </c>
    </row>
    <row r="208" spans="1:7" s="539" customFormat="1" ht="13.5">
      <c r="A208" s="391"/>
      <c r="B208" s="243" t="s">
        <v>113</v>
      </c>
      <c r="C208" s="244"/>
      <c r="D208" s="360"/>
      <c r="E208" s="245"/>
      <c r="F208" s="246"/>
      <c r="G208" s="247">
        <v>54000</v>
      </c>
    </row>
    <row r="209" spans="1:7" s="539" customFormat="1" ht="13.5">
      <c r="A209" s="391"/>
      <c r="B209" s="243" t="s">
        <v>114</v>
      </c>
      <c r="C209" s="244"/>
      <c r="D209" s="360"/>
      <c r="E209" s="245"/>
      <c r="F209" s="246">
        <v>4000</v>
      </c>
      <c r="G209" s="247"/>
    </row>
    <row r="210" spans="1:7" s="539" customFormat="1" ht="13.5">
      <c r="A210" s="391"/>
      <c r="B210" s="243" t="s">
        <v>115</v>
      </c>
      <c r="C210" s="244"/>
      <c r="D210" s="360"/>
      <c r="E210" s="245"/>
      <c r="F210" s="246">
        <v>48000</v>
      </c>
      <c r="G210" s="247"/>
    </row>
    <row r="211" spans="1:7" s="539" customFormat="1" ht="13.5">
      <c r="A211" s="391"/>
      <c r="B211" s="243" t="s">
        <v>139</v>
      </c>
      <c r="C211" s="244"/>
      <c r="D211" s="360"/>
      <c r="E211" s="245"/>
      <c r="F211" s="246"/>
      <c r="G211" s="247">
        <v>8000</v>
      </c>
    </row>
    <row r="212" spans="1:7" s="539" customFormat="1" ht="25.5">
      <c r="A212" s="391"/>
      <c r="B212" s="243" t="s">
        <v>116</v>
      </c>
      <c r="C212" s="244"/>
      <c r="D212" s="360"/>
      <c r="E212" s="245"/>
      <c r="F212" s="246">
        <f>2000+8000</f>
        <v>10000</v>
      </c>
      <c r="G212" s="247"/>
    </row>
    <row r="213" spans="1:7" s="236" customFormat="1" ht="42.75">
      <c r="A213" s="94">
        <v>6050</v>
      </c>
      <c r="B213" s="250" t="s">
        <v>183</v>
      </c>
      <c r="C213" s="244"/>
      <c r="D213" s="360"/>
      <c r="E213" s="245"/>
      <c r="F213" s="283">
        <v>5000</v>
      </c>
      <c r="G213" s="284"/>
    </row>
    <row r="214" spans="1:7" s="236" customFormat="1" ht="30.75" thickBot="1">
      <c r="A214" s="530">
        <v>6050</v>
      </c>
      <c r="B214" s="285" t="s">
        <v>184</v>
      </c>
      <c r="C214" s="248"/>
      <c r="D214" s="361"/>
      <c r="E214" s="249"/>
      <c r="F214" s="116"/>
      <c r="G214" s="117">
        <v>5000</v>
      </c>
    </row>
    <row r="215" spans="1:7" s="178" customFormat="1" ht="48.75" thickBot="1" thickTop="1">
      <c r="A215" s="531">
        <v>921</v>
      </c>
      <c r="B215" s="174" t="s">
        <v>33</v>
      </c>
      <c r="C215" s="381"/>
      <c r="D215" s="362"/>
      <c r="E215" s="175"/>
      <c r="F215" s="176">
        <f>F222+F216</f>
        <v>4802</v>
      </c>
      <c r="G215" s="177">
        <f>G222+G216</f>
        <v>4802</v>
      </c>
    </row>
    <row r="216" spans="1:7" s="178" customFormat="1" ht="32.25" thickTop="1">
      <c r="A216" s="519">
        <v>92105</v>
      </c>
      <c r="B216" s="264" t="s">
        <v>119</v>
      </c>
      <c r="C216" s="377" t="s">
        <v>121</v>
      </c>
      <c r="D216" s="363"/>
      <c r="E216" s="265"/>
      <c r="F216" s="266">
        <f>F217</f>
        <v>900</v>
      </c>
      <c r="G216" s="267">
        <f>G217</f>
        <v>900</v>
      </c>
    </row>
    <row r="217" spans="1:7" s="263" customFormat="1" ht="15.75">
      <c r="A217" s="529"/>
      <c r="B217" s="259" t="s">
        <v>120</v>
      </c>
      <c r="C217" s="385"/>
      <c r="D217" s="364"/>
      <c r="E217" s="260"/>
      <c r="F217" s="261">
        <f>SUM(F218:F221)</f>
        <v>900</v>
      </c>
      <c r="G217" s="262">
        <f>SUM(G218:G221)</f>
        <v>900</v>
      </c>
    </row>
    <row r="218" spans="1:7" s="258" customFormat="1" ht="15.75">
      <c r="A218" s="94">
        <v>4175</v>
      </c>
      <c r="B218" s="254" t="s">
        <v>24</v>
      </c>
      <c r="C218" s="382"/>
      <c r="D218" s="365"/>
      <c r="E218" s="255"/>
      <c r="F218" s="256">
        <v>540</v>
      </c>
      <c r="G218" s="257"/>
    </row>
    <row r="219" spans="1:7" s="258" customFormat="1" ht="15.75">
      <c r="A219" s="94">
        <v>4176</v>
      </c>
      <c r="B219" s="254" t="s">
        <v>24</v>
      </c>
      <c r="C219" s="382"/>
      <c r="D219" s="365"/>
      <c r="E219" s="255"/>
      <c r="F219" s="256">
        <v>360</v>
      </c>
      <c r="G219" s="257"/>
    </row>
    <row r="220" spans="1:7" s="258" customFormat="1" ht="15.75">
      <c r="A220" s="94">
        <v>4305</v>
      </c>
      <c r="B220" s="254" t="s">
        <v>19</v>
      </c>
      <c r="C220" s="382"/>
      <c r="D220" s="365"/>
      <c r="E220" s="255"/>
      <c r="F220" s="256"/>
      <c r="G220" s="257">
        <v>540</v>
      </c>
    </row>
    <row r="221" spans="1:7" s="258" customFormat="1" ht="15.75">
      <c r="A221" s="525">
        <v>4306</v>
      </c>
      <c r="B221" s="268" t="s">
        <v>19</v>
      </c>
      <c r="C221" s="383"/>
      <c r="D221" s="366"/>
      <c r="E221" s="269"/>
      <c r="F221" s="270"/>
      <c r="G221" s="271">
        <v>360</v>
      </c>
    </row>
    <row r="222" spans="1:7" s="32" customFormat="1" ht="15">
      <c r="A222" s="524">
        <v>92195</v>
      </c>
      <c r="B222" s="193" t="s">
        <v>20</v>
      </c>
      <c r="C222" s="380" t="s">
        <v>97</v>
      </c>
      <c r="D222" s="353"/>
      <c r="E222" s="64"/>
      <c r="F222" s="65">
        <f>F223</f>
        <v>3902</v>
      </c>
      <c r="G222" s="66">
        <f>G223</f>
        <v>3902</v>
      </c>
    </row>
    <row r="223" spans="1:7" s="165" customFormat="1" ht="15">
      <c r="A223" s="196"/>
      <c r="B223" s="197" t="s">
        <v>185</v>
      </c>
      <c r="C223" s="244"/>
      <c r="D223" s="352"/>
      <c r="E223" s="251"/>
      <c r="F223" s="163">
        <f>F224</f>
        <v>3902</v>
      </c>
      <c r="G223" s="198">
        <f>G225</f>
        <v>3902</v>
      </c>
    </row>
    <row r="224" spans="1:7" s="32" customFormat="1" ht="15">
      <c r="A224" s="94">
        <v>4210</v>
      </c>
      <c r="B224" s="70" t="s">
        <v>21</v>
      </c>
      <c r="C224" s="378"/>
      <c r="D224" s="351"/>
      <c r="E224" s="57"/>
      <c r="F224" s="58">
        <v>3902</v>
      </c>
      <c r="G224" s="68"/>
    </row>
    <row r="225" spans="1:7" s="32" customFormat="1" ht="15.75" thickBot="1">
      <c r="A225" s="94">
        <v>4300</v>
      </c>
      <c r="B225" s="194" t="s">
        <v>19</v>
      </c>
      <c r="C225" s="381"/>
      <c r="D225" s="355"/>
      <c r="E225" s="252"/>
      <c r="F225" s="81"/>
      <c r="G225" s="199">
        <v>3902</v>
      </c>
    </row>
    <row r="226" spans="1:7" s="60" customFormat="1" ht="16.5" thickBot="1" thickTop="1">
      <c r="A226" s="518">
        <v>926</v>
      </c>
      <c r="B226" s="97" t="s">
        <v>71</v>
      </c>
      <c r="C226" s="376" t="s">
        <v>30</v>
      </c>
      <c r="D226" s="349"/>
      <c r="E226" s="47"/>
      <c r="F226" s="48">
        <f>F227+F230</f>
        <v>6170</v>
      </c>
      <c r="G226" s="99">
        <f>G227+G230</f>
        <v>6170</v>
      </c>
    </row>
    <row r="227" spans="1:7" s="60" customFormat="1" ht="18" customHeight="1" thickTop="1">
      <c r="A227" s="519">
        <v>92601</v>
      </c>
      <c r="B227" s="51" t="s">
        <v>187</v>
      </c>
      <c r="C227" s="377"/>
      <c r="D227" s="350"/>
      <c r="E227" s="52"/>
      <c r="F227" s="53">
        <f>SUM(F228:F229)</f>
        <v>5550</v>
      </c>
      <c r="G227" s="98">
        <f>SUM(G228:G229)</f>
        <v>5550</v>
      </c>
    </row>
    <row r="228" spans="1:7" s="60" customFormat="1" ht="15">
      <c r="A228" s="528">
        <v>4270</v>
      </c>
      <c r="B228" s="100" t="s">
        <v>38</v>
      </c>
      <c r="C228" s="384"/>
      <c r="D228" s="358"/>
      <c r="E228" s="253"/>
      <c r="F228" s="101"/>
      <c r="G228" s="102">
        <v>5550</v>
      </c>
    </row>
    <row r="229" spans="1:7" s="32" customFormat="1" ht="15">
      <c r="A229" s="94">
        <v>6050</v>
      </c>
      <c r="B229" s="56" t="s">
        <v>19</v>
      </c>
      <c r="C229" s="378"/>
      <c r="D229" s="351"/>
      <c r="E229" s="168"/>
      <c r="F229" s="169">
        <v>5550</v>
      </c>
      <c r="G229" s="96"/>
    </row>
    <row r="230" spans="1:7" s="32" customFormat="1" ht="17.25" customHeight="1">
      <c r="A230" s="524">
        <v>92695</v>
      </c>
      <c r="B230" s="193" t="s">
        <v>20</v>
      </c>
      <c r="C230" s="380" t="s">
        <v>97</v>
      </c>
      <c r="D230" s="353"/>
      <c r="E230" s="64"/>
      <c r="F230" s="65">
        <f>F231</f>
        <v>620</v>
      </c>
      <c r="G230" s="66">
        <f>G231</f>
        <v>620</v>
      </c>
    </row>
    <row r="231" spans="1:7" s="165" customFormat="1" ht="15">
      <c r="A231" s="196"/>
      <c r="B231" s="197" t="s">
        <v>185</v>
      </c>
      <c r="C231" s="244"/>
      <c r="D231" s="352"/>
      <c r="E231" s="251"/>
      <c r="F231" s="163">
        <f>F233</f>
        <v>620</v>
      </c>
      <c r="G231" s="198">
        <f>G232</f>
        <v>620</v>
      </c>
    </row>
    <row r="232" spans="1:7" s="32" customFormat="1" ht="15">
      <c r="A232" s="94">
        <v>4210</v>
      </c>
      <c r="B232" s="70" t="s">
        <v>21</v>
      </c>
      <c r="C232" s="378"/>
      <c r="D232" s="351"/>
      <c r="E232" s="57"/>
      <c r="F232" s="58"/>
      <c r="G232" s="68">
        <v>620</v>
      </c>
    </row>
    <row r="233" spans="1:7" s="32" customFormat="1" ht="15.75" thickBot="1">
      <c r="A233" s="94">
        <v>4300</v>
      </c>
      <c r="B233" s="194" t="s">
        <v>19</v>
      </c>
      <c r="C233" s="381"/>
      <c r="D233" s="355"/>
      <c r="E233" s="252"/>
      <c r="F233" s="81">
        <v>620</v>
      </c>
      <c r="G233" s="199"/>
    </row>
    <row r="234" spans="1:10" s="108" customFormat="1" ht="18" thickBot="1" thickTop="1">
      <c r="A234" s="532"/>
      <c r="B234" s="104" t="s">
        <v>34</v>
      </c>
      <c r="C234" s="386"/>
      <c r="D234" s="371">
        <f>D130</f>
        <v>331700</v>
      </c>
      <c r="E234" s="106">
        <f>E130+E63</f>
        <v>43944</v>
      </c>
      <c r="F234" s="392">
        <f>F11+F37+F55+F63+F66+F130+F187+F199+F215+F226+F59</f>
        <v>1156894</v>
      </c>
      <c r="G234" s="393">
        <f>G11+G37+G55+G63+G66+G130+G187+G199+G215+G226+G59</f>
        <v>854924</v>
      </c>
      <c r="I234" s="109"/>
      <c r="J234" s="109"/>
    </row>
    <row r="235" spans="1:7" s="114" customFormat="1" ht="18.75" thickBot="1" thickTop="1">
      <c r="A235" s="533"/>
      <c r="B235" s="111" t="s">
        <v>35</v>
      </c>
      <c r="C235" s="387"/>
      <c r="D235" s="337">
        <f>E234-D234</f>
        <v>-287756</v>
      </c>
      <c r="E235" s="372"/>
      <c r="F235" s="112">
        <f>G234-F234</f>
        <v>-301970</v>
      </c>
      <c r="G235" s="113"/>
    </row>
    <row r="236" ht="16.5" thickTop="1"/>
  </sheetData>
  <mergeCells count="1">
    <mergeCell ref="B8:B9"/>
  </mergeCells>
  <printOptions horizontalCentered="1"/>
  <pageMargins left="0" right="0" top="0.984251968503937" bottom="0.5511811023622047" header="0.5118110236220472" footer="0.31496062992125984"/>
  <pageSetup firstPageNumber="4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85"/>
  <sheetViews>
    <sheetView workbookViewId="0" topLeftCell="A151">
      <selection activeCell="D130" sqref="D130"/>
    </sheetView>
  </sheetViews>
  <sheetFormatPr defaultColWidth="9.00390625" defaultRowHeight="12.75"/>
  <cols>
    <col min="1" max="1" width="6.625" style="1" customWidth="1"/>
    <col min="2" max="2" width="37.875" style="1" customWidth="1"/>
    <col min="3" max="3" width="5.25390625" style="2" customWidth="1"/>
    <col min="4" max="4" width="14.375" style="2" customWidth="1"/>
    <col min="5" max="6" width="14.375" style="1" customWidth="1"/>
    <col min="7" max="7" width="10.00390625" style="1" customWidth="1"/>
    <col min="8" max="8" width="13.875" style="1" customWidth="1"/>
    <col min="9" max="9" width="14.375" style="1" customWidth="1"/>
    <col min="10" max="16384" width="10.00390625" style="1" customWidth="1"/>
  </cols>
  <sheetData>
    <row r="1" spans="4:5" ht="15" customHeight="1">
      <c r="D1" s="3"/>
      <c r="E1" s="3" t="s">
        <v>78</v>
      </c>
    </row>
    <row r="2" spans="1:5" ht="15" customHeight="1">
      <c r="A2" s="4"/>
      <c r="B2" s="5"/>
      <c r="C2" s="6"/>
      <c r="D2" s="8"/>
      <c r="E2" s="8" t="s">
        <v>162</v>
      </c>
    </row>
    <row r="3" spans="1:5" ht="15" customHeight="1">
      <c r="A3" s="4"/>
      <c r="B3" s="5"/>
      <c r="C3" s="6"/>
      <c r="D3" s="8"/>
      <c r="E3" s="8" t="s">
        <v>1</v>
      </c>
    </row>
    <row r="4" spans="1:5" ht="15" customHeight="1">
      <c r="A4" s="4"/>
      <c r="B4" s="5"/>
      <c r="C4" s="6"/>
      <c r="D4" s="9"/>
      <c r="E4" s="9" t="s">
        <v>36</v>
      </c>
    </row>
    <row r="5" spans="1:5" ht="13.5" customHeight="1">
      <c r="A5" s="4"/>
      <c r="B5" s="5"/>
      <c r="C5" s="6"/>
      <c r="D5" s="6"/>
      <c r="E5" s="8"/>
    </row>
    <row r="6" spans="1:6" s="15" customFormat="1" ht="37.5">
      <c r="A6" s="10" t="s">
        <v>174</v>
      </c>
      <c r="B6" s="11"/>
      <c r="C6" s="12"/>
      <c r="D6" s="12"/>
      <c r="E6" s="14"/>
      <c r="F6" s="14"/>
    </row>
    <row r="7" spans="1:6" s="15" customFormat="1" ht="19.5" thickBot="1">
      <c r="A7" s="10"/>
      <c r="B7" s="11"/>
      <c r="C7" s="12"/>
      <c r="D7" s="12"/>
      <c r="F7" s="16" t="s">
        <v>3</v>
      </c>
    </row>
    <row r="8" spans="1:6" s="20" customFormat="1" ht="21">
      <c r="A8" s="17" t="s">
        <v>102</v>
      </c>
      <c r="B8" s="600" t="s">
        <v>5</v>
      </c>
      <c r="C8" s="290" t="s">
        <v>6</v>
      </c>
      <c r="D8" s="463" t="s">
        <v>7</v>
      </c>
      <c r="E8" s="18" t="s">
        <v>8</v>
      </c>
      <c r="F8" s="19"/>
    </row>
    <row r="9" spans="1:6" s="20" customFormat="1" ht="15.75">
      <c r="A9" s="21" t="s">
        <v>9</v>
      </c>
      <c r="B9" s="601"/>
      <c r="C9" s="291" t="s">
        <v>10</v>
      </c>
      <c r="D9" s="464" t="s">
        <v>13</v>
      </c>
      <c r="E9" s="23" t="s">
        <v>12</v>
      </c>
      <c r="F9" s="24" t="s">
        <v>13</v>
      </c>
    </row>
    <row r="10" spans="1:6" s="462" customFormat="1" ht="12" thickBot="1">
      <c r="A10" s="458">
        <v>1</v>
      </c>
      <c r="B10" s="459">
        <v>2</v>
      </c>
      <c r="C10" s="459">
        <v>3</v>
      </c>
      <c r="D10" s="465">
        <v>4</v>
      </c>
      <c r="E10" s="460">
        <v>5</v>
      </c>
      <c r="F10" s="461">
        <v>6</v>
      </c>
    </row>
    <row r="11" spans="1:9" s="50" customFormat="1" ht="15.75" thickBot="1" thickTop="1">
      <c r="A11" s="45">
        <v>710</v>
      </c>
      <c r="B11" s="71" t="s">
        <v>132</v>
      </c>
      <c r="C11" s="29" t="s">
        <v>133</v>
      </c>
      <c r="D11" s="331"/>
      <c r="E11" s="48">
        <f>E12</f>
        <v>4740</v>
      </c>
      <c r="F11" s="49">
        <f>F12</f>
        <v>4740</v>
      </c>
      <c r="H11" s="73"/>
      <c r="I11" s="73"/>
    </row>
    <row r="12" spans="1:7" s="60" customFormat="1" ht="15.75" thickTop="1">
      <c r="A12" s="61">
        <v>71015</v>
      </c>
      <c r="B12" s="62" t="s">
        <v>134</v>
      </c>
      <c r="C12" s="63"/>
      <c r="D12" s="466"/>
      <c r="E12" s="65">
        <f>SUM(E13:E17)</f>
        <v>4740</v>
      </c>
      <c r="F12" s="66">
        <f>SUM(F13:F17)</f>
        <v>4740</v>
      </c>
      <c r="G12" s="75"/>
    </row>
    <row r="13" spans="1:6" s="60" customFormat="1" ht="15">
      <c r="A13" s="38">
        <v>4210</v>
      </c>
      <c r="B13" s="69" t="s">
        <v>21</v>
      </c>
      <c r="C13" s="40"/>
      <c r="D13" s="467"/>
      <c r="E13" s="308"/>
      <c r="F13" s="321">
        <v>1112</v>
      </c>
    </row>
    <row r="14" spans="1:6" s="60" customFormat="1" ht="15">
      <c r="A14" s="55">
        <v>4350</v>
      </c>
      <c r="B14" s="67" t="s">
        <v>43</v>
      </c>
      <c r="C14" s="40"/>
      <c r="D14" s="468"/>
      <c r="E14" s="309">
        <v>90</v>
      </c>
      <c r="F14" s="322"/>
    </row>
    <row r="15" spans="1:6" s="60" customFormat="1" ht="30">
      <c r="A15" s="55">
        <v>4360</v>
      </c>
      <c r="B15" s="182" t="s">
        <v>44</v>
      </c>
      <c r="C15" s="40"/>
      <c r="D15" s="468"/>
      <c r="E15" s="309">
        <v>450</v>
      </c>
      <c r="F15" s="322"/>
    </row>
    <row r="16" spans="1:6" s="60" customFormat="1" ht="15">
      <c r="A16" s="55">
        <v>4410</v>
      </c>
      <c r="B16" s="67" t="s">
        <v>45</v>
      </c>
      <c r="C16" s="40"/>
      <c r="D16" s="468"/>
      <c r="E16" s="309">
        <v>4200</v>
      </c>
      <c r="F16" s="322"/>
    </row>
    <row r="17" spans="1:6" s="60" customFormat="1" ht="19.5" customHeight="1" thickBot="1">
      <c r="A17" s="307">
        <v>6060</v>
      </c>
      <c r="B17" s="200" t="s">
        <v>17</v>
      </c>
      <c r="C17" s="79"/>
      <c r="D17" s="469"/>
      <c r="E17" s="310"/>
      <c r="F17" s="323">
        <v>3628</v>
      </c>
    </row>
    <row r="18" spans="1:9" s="50" customFormat="1" ht="15.75" thickBot="1" thickTop="1">
      <c r="A18" s="45">
        <v>758</v>
      </c>
      <c r="B18" s="71" t="s">
        <v>124</v>
      </c>
      <c r="C18" s="29" t="s">
        <v>26</v>
      </c>
      <c r="D18" s="331">
        <f>D19</f>
        <v>1000</v>
      </c>
      <c r="E18" s="48"/>
      <c r="F18" s="49"/>
      <c r="H18" s="73"/>
      <c r="I18" s="73"/>
    </row>
    <row r="19" spans="1:7" s="60" customFormat="1" ht="16.5" customHeight="1" thickTop="1">
      <c r="A19" s="61">
        <v>75801</v>
      </c>
      <c r="B19" s="62" t="s">
        <v>125</v>
      </c>
      <c r="C19" s="63"/>
      <c r="D19" s="466">
        <f>D20</f>
        <v>1000</v>
      </c>
      <c r="E19" s="65"/>
      <c r="F19" s="66"/>
      <c r="G19" s="75"/>
    </row>
    <row r="20" spans="1:6" s="60" customFormat="1" ht="15.75" thickBot="1">
      <c r="A20" s="38">
        <v>2920</v>
      </c>
      <c r="B20" s="69" t="s">
        <v>126</v>
      </c>
      <c r="C20" s="40"/>
      <c r="D20" s="467">
        <v>1000</v>
      </c>
      <c r="E20" s="42"/>
      <c r="F20" s="77"/>
    </row>
    <row r="21" spans="1:9" s="50" customFormat="1" ht="15.75" thickBot="1" thickTop="1">
      <c r="A21" s="45">
        <v>801</v>
      </c>
      <c r="B21" s="71" t="s">
        <v>25</v>
      </c>
      <c r="C21" s="29" t="s">
        <v>26</v>
      </c>
      <c r="D21" s="470"/>
      <c r="E21" s="48">
        <f>E22+E31+E39+E49+E61+E82+E89+E101+E107</f>
        <v>140471</v>
      </c>
      <c r="F21" s="49">
        <f>F22+F31+F39+F49+F61+F82+F89+F101+F107</f>
        <v>140471</v>
      </c>
      <c r="H21" s="73"/>
      <c r="I21" s="73"/>
    </row>
    <row r="22" spans="1:7" s="60" customFormat="1" ht="15.75" thickTop="1">
      <c r="A22" s="61">
        <v>80102</v>
      </c>
      <c r="B22" s="62" t="s">
        <v>79</v>
      </c>
      <c r="C22" s="63"/>
      <c r="D22" s="471"/>
      <c r="E22" s="65">
        <f>SUM(E23:E30)</f>
        <v>5200</v>
      </c>
      <c r="F22" s="66">
        <f>SUM(F23:F30)</f>
        <v>5200</v>
      </c>
      <c r="G22" s="75"/>
    </row>
    <row r="23" spans="1:6" s="60" customFormat="1" ht="26.25" customHeight="1">
      <c r="A23" s="38">
        <v>3020</v>
      </c>
      <c r="B23" s="69" t="s">
        <v>58</v>
      </c>
      <c r="C23" s="40"/>
      <c r="D23" s="468"/>
      <c r="E23" s="42">
        <v>2250</v>
      </c>
      <c r="F23" s="77"/>
    </row>
    <row r="24" spans="1:6" s="60" customFormat="1" ht="15">
      <c r="A24" s="155">
        <v>4210</v>
      </c>
      <c r="B24" s="158" t="s">
        <v>21</v>
      </c>
      <c r="C24" s="40"/>
      <c r="D24" s="468"/>
      <c r="E24" s="58"/>
      <c r="F24" s="96">
        <v>2150</v>
      </c>
    </row>
    <row r="25" spans="1:6" s="60" customFormat="1" ht="30">
      <c r="A25" s="55">
        <v>4240</v>
      </c>
      <c r="B25" s="70" t="s">
        <v>69</v>
      </c>
      <c r="C25" s="40"/>
      <c r="D25" s="468"/>
      <c r="E25" s="58"/>
      <c r="F25" s="96">
        <v>3000</v>
      </c>
    </row>
    <row r="26" spans="1:6" s="60" customFormat="1" ht="15">
      <c r="A26" s="155">
        <v>4350</v>
      </c>
      <c r="B26" s="44" t="s">
        <v>43</v>
      </c>
      <c r="C26" s="40"/>
      <c r="D26" s="468"/>
      <c r="E26" s="58"/>
      <c r="F26" s="96">
        <v>50</v>
      </c>
    </row>
    <row r="27" spans="1:6" s="60" customFormat="1" ht="30">
      <c r="A27" s="155">
        <v>4370</v>
      </c>
      <c r="B27" s="56" t="s">
        <v>22</v>
      </c>
      <c r="C27" s="40"/>
      <c r="D27" s="468"/>
      <c r="E27" s="58">
        <v>100</v>
      </c>
      <c r="F27" s="96"/>
    </row>
    <row r="28" spans="1:6" s="60" customFormat="1" ht="30">
      <c r="A28" s="155">
        <v>4390</v>
      </c>
      <c r="B28" s="44" t="s">
        <v>15</v>
      </c>
      <c r="C28" s="40"/>
      <c r="D28" s="468"/>
      <c r="E28" s="58">
        <v>1050</v>
      </c>
      <c r="F28" s="96"/>
    </row>
    <row r="29" spans="1:6" s="60" customFormat="1" ht="15">
      <c r="A29" s="155">
        <v>4410</v>
      </c>
      <c r="B29" s="44" t="s">
        <v>45</v>
      </c>
      <c r="C29" s="40"/>
      <c r="D29" s="468"/>
      <c r="E29" s="58">
        <v>200</v>
      </c>
      <c r="F29" s="96"/>
    </row>
    <row r="30" spans="1:6" s="60" customFormat="1" ht="30">
      <c r="A30" s="179">
        <v>4750</v>
      </c>
      <c r="B30" s="200" t="s">
        <v>56</v>
      </c>
      <c r="C30" s="40"/>
      <c r="D30" s="468"/>
      <c r="E30" s="58">
        <v>1600</v>
      </c>
      <c r="F30" s="96"/>
    </row>
    <row r="31" spans="1:7" s="60" customFormat="1" ht="15">
      <c r="A31" s="61">
        <v>80111</v>
      </c>
      <c r="B31" s="62" t="s">
        <v>80</v>
      </c>
      <c r="C31" s="63"/>
      <c r="D31" s="471"/>
      <c r="E31" s="65">
        <f>SUM(E32:E38)</f>
        <v>830</v>
      </c>
      <c r="F31" s="66">
        <f>SUM(F32:F38)</f>
        <v>3180</v>
      </c>
      <c r="G31" s="75"/>
    </row>
    <row r="32" spans="1:7" s="60" customFormat="1" ht="30.75" customHeight="1">
      <c r="A32" s="38">
        <v>3020</v>
      </c>
      <c r="B32" s="69" t="s">
        <v>58</v>
      </c>
      <c r="C32" s="40"/>
      <c r="D32" s="468"/>
      <c r="E32" s="58">
        <v>300</v>
      </c>
      <c r="F32" s="96"/>
      <c r="G32" s="75"/>
    </row>
    <row r="33" spans="1:7" s="60" customFormat="1" ht="15">
      <c r="A33" s="155">
        <v>4210</v>
      </c>
      <c r="B33" s="158" t="s">
        <v>21</v>
      </c>
      <c r="C33" s="40"/>
      <c r="D33" s="468"/>
      <c r="E33" s="58"/>
      <c r="F33" s="96">
        <v>3020</v>
      </c>
      <c r="G33" s="75"/>
    </row>
    <row r="34" spans="1:7" s="60" customFormat="1" ht="15">
      <c r="A34" s="155">
        <v>4280</v>
      </c>
      <c r="B34" s="158" t="s">
        <v>61</v>
      </c>
      <c r="C34" s="40"/>
      <c r="D34" s="468"/>
      <c r="E34" s="58">
        <v>30</v>
      </c>
      <c r="F34" s="161"/>
      <c r="G34" s="75"/>
    </row>
    <row r="35" spans="1:7" s="60" customFormat="1" ht="15">
      <c r="A35" s="155">
        <v>4350</v>
      </c>
      <c r="B35" s="44" t="s">
        <v>43</v>
      </c>
      <c r="C35" s="40"/>
      <c r="D35" s="468"/>
      <c r="E35" s="58"/>
      <c r="F35" s="96">
        <v>160</v>
      </c>
      <c r="G35" s="75"/>
    </row>
    <row r="36" spans="1:6" s="60" customFormat="1" ht="30">
      <c r="A36" s="155">
        <v>4390</v>
      </c>
      <c r="B36" s="44" t="s">
        <v>15</v>
      </c>
      <c r="C36" s="40"/>
      <c r="D36" s="468"/>
      <c r="E36" s="58">
        <v>100</v>
      </c>
      <c r="F36" s="96"/>
    </row>
    <row r="37" spans="1:6" s="60" customFormat="1" ht="15">
      <c r="A37" s="155">
        <v>4410</v>
      </c>
      <c r="B37" s="44" t="s">
        <v>45</v>
      </c>
      <c r="C37" s="40"/>
      <c r="D37" s="468"/>
      <c r="E37" s="58">
        <v>200</v>
      </c>
      <c r="F37" s="96"/>
    </row>
    <row r="38" spans="1:6" s="60" customFormat="1" ht="30" customHeight="1">
      <c r="A38" s="179">
        <v>4750</v>
      </c>
      <c r="B38" s="200" t="s">
        <v>56</v>
      </c>
      <c r="C38" s="192"/>
      <c r="D38" s="474"/>
      <c r="E38" s="169">
        <v>200</v>
      </c>
      <c r="F38" s="170"/>
    </row>
    <row r="39" spans="1:7" s="60" customFormat="1" ht="15">
      <c r="A39" s="61">
        <v>80120</v>
      </c>
      <c r="B39" s="62" t="s">
        <v>95</v>
      </c>
      <c r="C39" s="63"/>
      <c r="D39" s="471"/>
      <c r="E39" s="65">
        <f>SUM(E40:E48)</f>
        <v>11600</v>
      </c>
      <c r="F39" s="66">
        <f>SUM(F40:F48)</f>
        <v>11600</v>
      </c>
      <c r="G39" s="75"/>
    </row>
    <row r="40" spans="1:7" s="60" customFormat="1" ht="28.5" customHeight="1">
      <c r="A40" s="38">
        <v>3020</v>
      </c>
      <c r="B40" s="69" t="s">
        <v>58</v>
      </c>
      <c r="C40" s="40"/>
      <c r="D40" s="468"/>
      <c r="E40" s="58">
        <v>2130</v>
      </c>
      <c r="F40" s="96"/>
      <c r="G40" s="75"/>
    </row>
    <row r="41" spans="1:7" s="60" customFormat="1" ht="15">
      <c r="A41" s="38">
        <v>4010</v>
      </c>
      <c r="B41" s="44" t="s">
        <v>65</v>
      </c>
      <c r="C41" s="40"/>
      <c r="D41" s="468"/>
      <c r="E41" s="58">
        <v>6000</v>
      </c>
      <c r="F41" s="96"/>
      <c r="G41" s="75"/>
    </row>
    <row r="42" spans="1:7" s="60" customFormat="1" ht="15">
      <c r="A42" s="38">
        <v>4170</v>
      </c>
      <c r="B42" s="44" t="s">
        <v>24</v>
      </c>
      <c r="C42" s="40"/>
      <c r="D42" s="468"/>
      <c r="E42" s="58"/>
      <c r="F42" s="96">
        <v>6000</v>
      </c>
      <c r="G42" s="75"/>
    </row>
    <row r="43" spans="1:7" s="60" customFormat="1" ht="15">
      <c r="A43" s="155">
        <v>4260</v>
      </c>
      <c r="B43" s="158" t="s">
        <v>42</v>
      </c>
      <c r="C43" s="40"/>
      <c r="D43" s="468"/>
      <c r="E43" s="58"/>
      <c r="F43" s="96">
        <v>2494</v>
      </c>
      <c r="G43" s="75"/>
    </row>
    <row r="44" spans="1:7" s="60" customFormat="1" ht="30">
      <c r="A44" s="155">
        <v>4370</v>
      </c>
      <c r="B44" s="56" t="s">
        <v>22</v>
      </c>
      <c r="C44" s="40"/>
      <c r="D44" s="468"/>
      <c r="E44" s="58">
        <v>1100</v>
      </c>
      <c r="F44" s="96"/>
      <c r="G44" s="75"/>
    </row>
    <row r="45" spans="1:7" s="60" customFormat="1" ht="15">
      <c r="A45" s="155">
        <v>4410</v>
      </c>
      <c r="B45" s="44" t="s">
        <v>45</v>
      </c>
      <c r="C45" s="40"/>
      <c r="D45" s="468"/>
      <c r="E45" s="58">
        <v>800</v>
      </c>
      <c r="F45" s="96"/>
      <c r="G45" s="75"/>
    </row>
    <row r="46" spans="1:7" s="60" customFormat="1" ht="15">
      <c r="A46" s="155">
        <v>4440</v>
      </c>
      <c r="B46" s="44" t="s">
        <v>48</v>
      </c>
      <c r="C46" s="40"/>
      <c r="D46" s="468"/>
      <c r="E46" s="58"/>
      <c r="F46" s="96">
        <v>3106</v>
      </c>
      <c r="G46" s="75"/>
    </row>
    <row r="47" spans="1:6" s="60" customFormat="1" ht="30">
      <c r="A47" s="155">
        <v>4700</v>
      </c>
      <c r="B47" s="44" t="s">
        <v>72</v>
      </c>
      <c r="C47" s="40"/>
      <c r="D47" s="468"/>
      <c r="E47" s="58">
        <v>1100</v>
      </c>
      <c r="F47" s="96"/>
    </row>
    <row r="48" spans="1:6" s="60" customFormat="1" ht="30.75" customHeight="1">
      <c r="A48" s="155">
        <v>4740</v>
      </c>
      <c r="B48" s="69" t="s">
        <v>62</v>
      </c>
      <c r="C48" s="40"/>
      <c r="D48" s="468"/>
      <c r="E48" s="58">
        <v>470</v>
      </c>
      <c r="F48" s="96"/>
    </row>
    <row r="49" spans="1:7" s="60" customFormat="1" ht="15">
      <c r="A49" s="61">
        <v>80123</v>
      </c>
      <c r="B49" s="62" t="s">
        <v>81</v>
      </c>
      <c r="C49" s="63"/>
      <c r="D49" s="471"/>
      <c r="E49" s="65">
        <f>SUM(E50:E60)</f>
        <v>8234</v>
      </c>
      <c r="F49" s="66">
        <f>SUM(F50:F60)</f>
        <v>12984</v>
      </c>
      <c r="G49" s="75"/>
    </row>
    <row r="50" spans="1:6" s="60" customFormat="1" ht="15">
      <c r="A50" s="38">
        <v>4140</v>
      </c>
      <c r="B50" s="78" t="s">
        <v>60</v>
      </c>
      <c r="C50" s="40"/>
      <c r="D50" s="468"/>
      <c r="E50" s="58">
        <v>210</v>
      </c>
      <c r="F50" s="68"/>
    </row>
    <row r="51" spans="1:6" s="60" customFormat="1" ht="15">
      <c r="A51" s="155">
        <v>4210</v>
      </c>
      <c r="B51" s="158" t="s">
        <v>21</v>
      </c>
      <c r="C51" s="40"/>
      <c r="D51" s="468"/>
      <c r="E51" s="58"/>
      <c r="F51" s="96">
        <v>6000</v>
      </c>
    </row>
    <row r="52" spans="1:6" s="60" customFormat="1" ht="15">
      <c r="A52" s="155">
        <v>4260</v>
      </c>
      <c r="B52" s="158" t="s">
        <v>42</v>
      </c>
      <c r="C52" s="40"/>
      <c r="D52" s="468"/>
      <c r="E52" s="58">
        <v>4390</v>
      </c>
      <c r="F52" s="96"/>
    </row>
    <row r="53" spans="1:6" s="60" customFormat="1" ht="15">
      <c r="A53" s="155">
        <v>4270</v>
      </c>
      <c r="B53" s="158" t="s">
        <v>38</v>
      </c>
      <c r="C53" s="40"/>
      <c r="D53" s="468"/>
      <c r="E53" s="58"/>
      <c r="F53" s="96">
        <v>6917</v>
      </c>
    </row>
    <row r="54" spans="1:6" s="165" customFormat="1" ht="15">
      <c r="A54" s="155">
        <v>4280</v>
      </c>
      <c r="B54" s="158" t="s">
        <v>61</v>
      </c>
      <c r="C54" s="40"/>
      <c r="D54" s="468"/>
      <c r="E54" s="58">
        <v>184</v>
      </c>
      <c r="F54" s="96"/>
    </row>
    <row r="55" spans="1:6" s="60" customFormat="1" ht="15">
      <c r="A55" s="155">
        <v>4350</v>
      </c>
      <c r="B55" s="44" t="s">
        <v>43</v>
      </c>
      <c r="C55" s="40"/>
      <c r="D55" s="468"/>
      <c r="E55" s="58">
        <v>430</v>
      </c>
      <c r="F55" s="96"/>
    </row>
    <row r="56" spans="1:6" s="60" customFormat="1" ht="30">
      <c r="A56" s="38">
        <v>4360</v>
      </c>
      <c r="B56" s="44" t="s">
        <v>44</v>
      </c>
      <c r="C56" s="40"/>
      <c r="D56" s="468"/>
      <c r="E56" s="58"/>
      <c r="F56" s="96">
        <v>67</v>
      </c>
    </row>
    <row r="57" spans="1:6" s="60" customFormat="1" ht="30">
      <c r="A57" s="155">
        <v>4370</v>
      </c>
      <c r="B57" s="56" t="s">
        <v>22</v>
      </c>
      <c r="C57" s="40"/>
      <c r="D57" s="468"/>
      <c r="E57" s="58">
        <v>800</v>
      </c>
      <c r="F57" s="96"/>
    </row>
    <row r="58" spans="1:6" s="60" customFormat="1" ht="30">
      <c r="A58" s="155">
        <v>4390</v>
      </c>
      <c r="B58" s="44" t="s">
        <v>15</v>
      </c>
      <c r="C58" s="40"/>
      <c r="D58" s="468"/>
      <c r="E58" s="58">
        <v>1000</v>
      </c>
      <c r="F58" s="96"/>
    </row>
    <row r="59" spans="1:6" s="60" customFormat="1" ht="15">
      <c r="A59" s="155">
        <v>4410</v>
      </c>
      <c r="B59" s="44" t="s">
        <v>45</v>
      </c>
      <c r="C59" s="40"/>
      <c r="D59" s="468"/>
      <c r="E59" s="58">
        <v>300</v>
      </c>
      <c r="F59" s="96"/>
    </row>
    <row r="60" spans="1:6" s="85" customFormat="1" ht="15">
      <c r="A60" s="155">
        <v>4440</v>
      </c>
      <c r="B60" s="44" t="s">
        <v>48</v>
      </c>
      <c r="C60" s="40"/>
      <c r="D60" s="468"/>
      <c r="E60" s="58">
        <v>920</v>
      </c>
      <c r="F60" s="96"/>
    </row>
    <row r="61" spans="1:6" s="60" customFormat="1" ht="15">
      <c r="A61" s="61">
        <v>80130</v>
      </c>
      <c r="B61" s="62" t="s">
        <v>83</v>
      </c>
      <c r="C61" s="63"/>
      <c r="D61" s="471"/>
      <c r="E61" s="65">
        <f>SUM(E62:E81)</f>
        <v>83178</v>
      </c>
      <c r="F61" s="66">
        <f>SUM(F62:F81)</f>
        <v>54045</v>
      </c>
    </row>
    <row r="62" spans="1:6" s="186" customFormat="1" ht="30">
      <c r="A62" s="181">
        <v>2540</v>
      </c>
      <c r="B62" s="182" t="s">
        <v>96</v>
      </c>
      <c r="C62" s="183"/>
      <c r="D62" s="472"/>
      <c r="E62" s="184">
        <v>9527</v>
      </c>
      <c r="F62" s="185"/>
    </row>
    <row r="63" spans="1:6" s="60" customFormat="1" ht="28.5" customHeight="1">
      <c r="A63" s="38">
        <v>3020</v>
      </c>
      <c r="B63" s="69" t="s">
        <v>58</v>
      </c>
      <c r="C63" s="40"/>
      <c r="D63" s="468"/>
      <c r="E63" s="42">
        <v>22000</v>
      </c>
      <c r="F63" s="77"/>
    </row>
    <row r="64" spans="1:6" s="60" customFormat="1" ht="15">
      <c r="A64" s="38">
        <v>3050</v>
      </c>
      <c r="B64" s="69" t="s">
        <v>82</v>
      </c>
      <c r="C64" s="40"/>
      <c r="D64" s="468"/>
      <c r="E64" s="42"/>
      <c r="F64" s="77">
        <v>83</v>
      </c>
    </row>
    <row r="65" spans="1:6" s="60" customFormat="1" ht="15">
      <c r="A65" s="38">
        <v>4140</v>
      </c>
      <c r="B65" s="78" t="s">
        <v>60</v>
      </c>
      <c r="C65" s="40"/>
      <c r="D65" s="468"/>
      <c r="E65" s="58">
        <v>8709</v>
      </c>
      <c r="F65" s="68"/>
    </row>
    <row r="66" spans="1:6" s="60" customFormat="1" ht="15">
      <c r="A66" s="155">
        <v>4210</v>
      </c>
      <c r="B66" s="158" t="s">
        <v>21</v>
      </c>
      <c r="C66" s="40"/>
      <c r="D66" s="468"/>
      <c r="E66" s="58"/>
      <c r="F66" s="96">
        <v>17349</v>
      </c>
    </row>
    <row r="67" spans="1:6" s="60" customFormat="1" ht="30">
      <c r="A67" s="55">
        <v>4240</v>
      </c>
      <c r="B67" s="70" t="s">
        <v>69</v>
      </c>
      <c r="C67" s="40"/>
      <c r="D67" s="468"/>
      <c r="E67" s="58"/>
      <c r="F67" s="96">
        <v>14059</v>
      </c>
    </row>
    <row r="68" spans="1:6" s="60" customFormat="1" ht="15">
      <c r="A68" s="155">
        <v>4260</v>
      </c>
      <c r="B68" s="158" t="s">
        <v>42</v>
      </c>
      <c r="C68" s="40"/>
      <c r="D68" s="468"/>
      <c r="E68" s="58">
        <v>6000</v>
      </c>
      <c r="F68" s="96"/>
    </row>
    <row r="69" spans="1:6" s="60" customFormat="1" ht="15">
      <c r="A69" s="155">
        <v>4270</v>
      </c>
      <c r="B69" s="158" t="s">
        <v>38</v>
      </c>
      <c r="C69" s="40"/>
      <c r="D69" s="468"/>
      <c r="E69" s="58"/>
      <c r="F69" s="96">
        <v>1000</v>
      </c>
    </row>
    <row r="70" spans="1:6" s="60" customFormat="1" ht="15">
      <c r="A70" s="155">
        <v>4280</v>
      </c>
      <c r="B70" s="158" t="s">
        <v>61</v>
      </c>
      <c r="C70" s="40"/>
      <c r="D70" s="468"/>
      <c r="E70" s="58">
        <v>1000</v>
      </c>
      <c r="F70" s="96"/>
    </row>
    <row r="71" spans="1:6" s="60" customFormat="1" ht="15">
      <c r="A71" s="155">
        <v>4300</v>
      </c>
      <c r="B71" s="158" t="s">
        <v>19</v>
      </c>
      <c r="C71" s="40"/>
      <c r="D71" s="468"/>
      <c r="E71" s="58"/>
      <c r="F71" s="96">
        <v>10000</v>
      </c>
    </row>
    <row r="72" spans="1:6" s="60" customFormat="1" ht="15">
      <c r="A72" s="155">
        <v>4350</v>
      </c>
      <c r="B72" s="44" t="s">
        <v>43</v>
      </c>
      <c r="C72" s="40"/>
      <c r="D72" s="468"/>
      <c r="E72" s="58">
        <v>13840</v>
      </c>
      <c r="F72" s="96"/>
    </row>
    <row r="73" spans="1:6" s="60" customFormat="1" ht="30">
      <c r="A73" s="179">
        <v>4360</v>
      </c>
      <c r="B73" s="273" t="s">
        <v>44</v>
      </c>
      <c r="C73" s="192"/>
      <c r="D73" s="474"/>
      <c r="E73" s="169"/>
      <c r="F73" s="170">
        <v>400</v>
      </c>
    </row>
    <row r="74" spans="1:9" s="108" customFormat="1" ht="30">
      <c r="A74" s="155">
        <v>4370</v>
      </c>
      <c r="B74" s="56" t="s">
        <v>22</v>
      </c>
      <c r="C74" s="40"/>
      <c r="D74" s="468"/>
      <c r="E74" s="58">
        <v>9600</v>
      </c>
      <c r="F74" s="96"/>
      <c r="H74" s="109"/>
      <c r="I74" s="109"/>
    </row>
    <row r="75" spans="1:6" s="114" customFormat="1" ht="30">
      <c r="A75" s="155">
        <v>4390</v>
      </c>
      <c r="B75" s="44" t="s">
        <v>15</v>
      </c>
      <c r="C75" s="40"/>
      <c r="D75" s="468"/>
      <c r="E75" s="58">
        <v>1000</v>
      </c>
      <c r="F75" s="96"/>
    </row>
    <row r="76" spans="1:6" ht="15.75">
      <c r="A76" s="155">
        <v>4410</v>
      </c>
      <c r="B76" s="44" t="s">
        <v>45</v>
      </c>
      <c r="C76" s="40"/>
      <c r="D76" s="468"/>
      <c r="E76" s="58">
        <v>1600</v>
      </c>
      <c r="F76" s="96"/>
    </row>
    <row r="77" spans="1:6" ht="15.75">
      <c r="A77" s="155">
        <v>4420</v>
      </c>
      <c r="B77" s="44" t="s">
        <v>46</v>
      </c>
      <c r="C77" s="40"/>
      <c r="D77" s="468"/>
      <c r="E77" s="58">
        <v>2000</v>
      </c>
      <c r="F77" s="96"/>
    </row>
    <row r="78" spans="1:6" ht="15.75">
      <c r="A78" s="155">
        <v>4440</v>
      </c>
      <c r="B78" s="44" t="s">
        <v>48</v>
      </c>
      <c r="C78" s="40"/>
      <c r="D78" s="468"/>
      <c r="E78" s="58"/>
      <c r="F78" s="96">
        <v>6954</v>
      </c>
    </row>
    <row r="79" spans="1:6" ht="30">
      <c r="A79" s="155">
        <v>4700</v>
      </c>
      <c r="B79" s="44" t="s">
        <v>72</v>
      </c>
      <c r="C79" s="40"/>
      <c r="D79" s="468"/>
      <c r="E79" s="58">
        <v>6042</v>
      </c>
      <c r="F79" s="96"/>
    </row>
    <row r="80" spans="1:6" ht="36" customHeight="1">
      <c r="A80" s="155">
        <v>4740</v>
      </c>
      <c r="B80" s="69" t="s">
        <v>62</v>
      </c>
      <c r="C80" s="40"/>
      <c r="D80" s="468"/>
      <c r="E80" s="58">
        <v>1860</v>
      </c>
      <c r="F80" s="96"/>
    </row>
    <row r="81" spans="1:6" ht="30">
      <c r="A81" s="155">
        <v>6050</v>
      </c>
      <c r="B81" s="250" t="s">
        <v>32</v>
      </c>
      <c r="C81" s="40"/>
      <c r="D81" s="468"/>
      <c r="E81" s="58"/>
      <c r="F81" s="96">
        <v>4200</v>
      </c>
    </row>
    <row r="82" spans="1:6" ht="15.75">
      <c r="A82" s="61">
        <v>80134</v>
      </c>
      <c r="B82" s="62" t="s">
        <v>84</v>
      </c>
      <c r="C82" s="63"/>
      <c r="D82" s="471"/>
      <c r="E82" s="65">
        <f>SUM(E83:E88)</f>
        <v>700</v>
      </c>
      <c r="F82" s="66">
        <f>SUM(F83:F88)</f>
        <v>50</v>
      </c>
    </row>
    <row r="83" spans="1:6" ht="28.5" customHeight="1">
      <c r="A83" s="38">
        <v>3020</v>
      </c>
      <c r="B83" s="69" t="s">
        <v>58</v>
      </c>
      <c r="C83" s="40"/>
      <c r="D83" s="468"/>
      <c r="E83" s="42">
        <v>250</v>
      </c>
      <c r="F83" s="77"/>
    </row>
    <row r="84" spans="1:6" ht="15.75">
      <c r="A84" s="155">
        <v>4280</v>
      </c>
      <c r="B84" s="158" t="s">
        <v>61</v>
      </c>
      <c r="C84" s="40"/>
      <c r="D84" s="468"/>
      <c r="E84" s="58">
        <v>50</v>
      </c>
      <c r="F84" s="96"/>
    </row>
    <row r="85" spans="1:6" ht="15.75">
      <c r="A85" s="155">
        <v>4350</v>
      </c>
      <c r="B85" s="44" t="s">
        <v>43</v>
      </c>
      <c r="C85" s="40"/>
      <c r="D85" s="468"/>
      <c r="E85" s="58"/>
      <c r="F85" s="96">
        <v>50</v>
      </c>
    </row>
    <row r="86" spans="1:6" ht="30">
      <c r="A86" s="155">
        <v>4370</v>
      </c>
      <c r="B86" s="56" t="s">
        <v>22</v>
      </c>
      <c r="C86" s="40"/>
      <c r="D86" s="468"/>
      <c r="E86" s="58">
        <v>150</v>
      </c>
      <c r="F86" s="96"/>
    </row>
    <row r="87" spans="1:6" ht="30">
      <c r="A87" s="155">
        <v>4390</v>
      </c>
      <c r="B87" s="44" t="s">
        <v>15</v>
      </c>
      <c r="C87" s="40"/>
      <c r="D87" s="468"/>
      <c r="E87" s="58">
        <v>50</v>
      </c>
      <c r="F87" s="96"/>
    </row>
    <row r="88" spans="1:6" ht="15.75">
      <c r="A88" s="155">
        <v>4410</v>
      </c>
      <c r="B88" s="44" t="s">
        <v>45</v>
      </c>
      <c r="C88" s="40"/>
      <c r="D88" s="468"/>
      <c r="E88" s="58">
        <v>200</v>
      </c>
      <c r="F88" s="96"/>
    </row>
    <row r="89" spans="1:6" ht="15.75">
      <c r="A89" s="61">
        <v>80140</v>
      </c>
      <c r="B89" s="62" t="s">
        <v>85</v>
      </c>
      <c r="C89" s="63"/>
      <c r="D89" s="471"/>
      <c r="E89" s="65">
        <f>SUM(E90:E100)</f>
        <v>18712</v>
      </c>
      <c r="F89" s="66">
        <f>SUM(F90:F100)</f>
        <v>8712</v>
      </c>
    </row>
    <row r="90" spans="1:6" ht="27" customHeight="1">
      <c r="A90" s="38">
        <v>3020</v>
      </c>
      <c r="B90" s="69" t="s">
        <v>58</v>
      </c>
      <c r="C90" s="40"/>
      <c r="D90" s="468"/>
      <c r="E90" s="42">
        <v>2300</v>
      </c>
      <c r="F90" s="77"/>
    </row>
    <row r="91" spans="1:6" ht="30">
      <c r="A91" s="55">
        <v>4240</v>
      </c>
      <c r="B91" s="70" t="s">
        <v>69</v>
      </c>
      <c r="C91" s="40"/>
      <c r="D91" s="468"/>
      <c r="E91" s="58"/>
      <c r="F91" s="96">
        <v>2500</v>
      </c>
    </row>
    <row r="92" spans="1:6" ht="15" customHeight="1">
      <c r="A92" s="155">
        <v>4260</v>
      </c>
      <c r="B92" s="158" t="s">
        <v>42</v>
      </c>
      <c r="C92" s="40"/>
      <c r="D92" s="468"/>
      <c r="E92" s="58">
        <v>8000</v>
      </c>
      <c r="F92" s="96"/>
    </row>
    <row r="93" spans="1:6" ht="15" customHeight="1">
      <c r="A93" s="155">
        <v>4270</v>
      </c>
      <c r="B93" s="158" t="s">
        <v>38</v>
      </c>
      <c r="C93" s="40"/>
      <c r="D93" s="468"/>
      <c r="E93" s="58"/>
      <c r="F93" s="96">
        <v>1000</v>
      </c>
    </row>
    <row r="94" spans="1:6" ht="15" customHeight="1">
      <c r="A94" s="155">
        <v>4280</v>
      </c>
      <c r="B94" s="158" t="s">
        <v>61</v>
      </c>
      <c r="C94" s="40"/>
      <c r="D94" s="468"/>
      <c r="E94" s="58"/>
      <c r="F94" s="96">
        <v>312</v>
      </c>
    </row>
    <row r="95" spans="1:6" ht="15" customHeight="1">
      <c r="A95" s="155">
        <v>4300</v>
      </c>
      <c r="B95" s="158" t="s">
        <v>19</v>
      </c>
      <c r="C95" s="40"/>
      <c r="D95" s="468"/>
      <c r="E95" s="58"/>
      <c r="F95" s="96">
        <v>4700</v>
      </c>
    </row>
    <row r="96" spans="1:6" ht="15.75">
      <c r="A96" s="155">
        <v>4350</v>
      </c>
      <c r="B96" s="44" t="s">
        <v>43</v>
      </c>
      <c r="C96" s="40"/>
      <c r="D96" s="468"/>
      <c r="E96" s="58">
        <v>2050</v>
      </c>
      <c r="F96" s="96"/>
    </row>
    <row r="97" spans="1:6" ht="27.75" customHeight="1">
      <c r="A97" s="155">
        <v>4370</v>
      </c>
      <c r="B97" s="56" t="s">
        <v>22</v>
      </c>
      <c r="C97" s="40"/>
      <c r="D97" s="468"/>
      <c r="E97" s="58">
        <v>1000</v>
      </c>
      <c r="F97" s="96"/>
    </row>
    <row r="98" spans="1:6" ht="15.75">
      <c r="A98" s="155">
        <v>4410</v>
      </c>
      <c r="B98" s="44" t="s">
        <v>45</v>
      </c>
      <c r="C98" s="40"/>
      <c r="D98" s="468"/>
      <c r="E98" s="58"/>
      <c r="F98" s="96">
        <v>200</v>
      </c>
    </row>
    <row r="99" spans="1:6" ht="15.75">
      <c r="A99" s="155">
        <v>4440</v>
      </c>
      <c r="B99" s="44" t="s">
        <v>48</v>
      </c>
      <c r="C99" s="40"/>
      <c r="D99" s="468"/>
      <c r="E99" s="58">
        <v>1142</v>
      </c>
      <c r="F99" s="96"/>
    </row>
    <row r="100" spans="1:6" ht="30">
      <c r="A100" s="155">
        <v>4700</v>
      </c>
      <c r="B100" s="44" t="s">
        <v>72</v>
      </c>
      <c r="C100" s="40"/>
      <c r="D100" s="468"/>
      <c r="E100" s="58">
        <v>4220</v>
      </c>
      <c r="F100" s="96"/>
    </row>
    <row r="101" spans="1:6" ht="18" customHeight="1">
      <c r="A101" s="61">
        <v>80146</v>
      </c>
      <c r="B101" s="62" t="s">
        <v>66</v>
      </c>
      <c r="C101" s="63"/>
      <c r="D101" s="471"/>
      <c r="E101" s="65">
        <f>SUM(E102:E106)</f>
        <v>4170</v>
      </c>
      <c r="F101" s="66">
        <f>SUM(F102:F106)</f>
        <v>840</v>
      </c>
    </row>
    <row r="102" spans="1:6" ht="13.5" customHeight="1">
      <c r="A102" s="155">
        <v>4210</v>
      </c>
      <c r="B102" s="158" t="s">
        <v>21</v>
      </c>
      <c r="C102" s="40"/>
      <c r="D102" s="468"/>
      <c r="E102" s="58"/>
      <c r="F102" s="96">
        <v>800</v>
      </c>
    </row>
    <row r="103" spans="1:6" ht="13.5" customHeight="1">
      <c r="A103" s="155">
        <v>4300</v>
      </c>
      <c r="B103" s="158" t="s">
        <v>19</v>
      </c>
      <c r="C103" s="40"/>
      <c r="D103" s="468"/>
      <c r="E103" s="58">
        <v>1850</v>
      </c>
      <c r="F103" s="96"/>
    </row>
    <row r="104" spans="1:6" ht="15.75">
      <c r="A104" s="155">
        <v>4410</v>
      </c>
      <c r="B104" s="44" t="s">
        <v>45</v>
      </c>
      <c r="C104" s="40"/>
      <c r="D104" s="468"/>
      <c r="E104" s="58">
        <v>2300</v>
      </c>
      <c r="F104" s="96"/>
    </row>
    <row r="105" spans="1:6" ht="30">
      <c r="A105" s="155">
        <v>4700</v>
      </c>
      <c r="B105" s="44" t="s">
        <v>72</v>
      </c>
      <c r="C105" s="40"/>
      <c r="D105" s="468"/>
      <c r="E105" s="58">
        <v>20</v>
      </c>
      <c r="F105" s="96"/>
    </row>
    <row r="106" spans="1:6" ht="12.75" customHeight="1">
      <c r="A106" s="324">
        <v>4440</v>
      </c>
      <c r="B106" s="273" t="s">
        <v>48</v>
      </c>
      <c r="C106" s="192"/>
      <c r="D106" s="474"/>
      <c r="E106" s="169"/>
      <c r="F106" s="170">
        <v>40</v>
      </c>
    </row>
    <row r="107" spans="1:6" ht="18" customHeight="1">
      <c r="A107" s="61">
        <v>80195</v>
      </c>
      <c r="B107" s="62" t="s">
        <v>20</v>
      </c>
      <c r="C107" s="63"/>
      <c r="D107" s="471"/>
      <c r="E107" s="65">
        <f>SUM(E108:E113)</f>
        <v>7847</v>
      </c>
      <c r="F107" s="66">
        <f>SUM(F108:F114)</f>
        <v>43860</v>
      </c>
    </row>
    <row r="108" spans="1:6" s="189" customFormat="1" ht="15.75">
      <c r="A108" s="187">
        <v>4110</v>
      </c>
      <c r="B108" s="188" t="s">
        <v>23</v>
      </c>
      <c r="C108" s="167"/>
      <c r="D108" s="473"/>
      <c r="E108" s="58"/>
      <c r="F108" s="96">
        <v>555</v>
      </c>
    </row>
    <row r="109" spans="1:6" s="189" customFormat="1" ht="15.75">
      <c r="A109" s="187">
        <v>4170</v>
      </c>
      <c r="B109" s="188" t="s">
        <v>24</v>
      </c>
      <c r="C109" s="167"/>
      <c r="D109" s="473"/>
      <c r="E109" s="58">
        <v>300</v>
      </c>
      <c r="F109" s="96"/>
    </row>
    <row r="110" spans="1:6" s="189" customFormat="1" ht="15.75">
      <c r="A110" s="187">
        <v>4120</v>
      </c>
      <c r="B110" s="188" t="s">
        <v>74</v>
      </c>
      <c r="C110" s="167"/>
      <c r="D110" s="473"/>
      <c r="E110" s="58">
        <v>555</v>
      </c>
      <c r="F110" s="96"/>
    </row>
    <row r="111" spans="1:6" ht="15.75">
      <c r="A111" s="155">
        <v>4210</v>
      </c>
      <c r="B111" s="158" t="s">
        <v>21</v>
      </c>
      <c r="C111" s="40"/>
      <c r="D111" s="468"/>
      <c r="E111" s="58"/>
      <c r="F111" s="96">
        <v>6480</v>
      </c>
    </row>
    <row r="112" spans="1:6" ht="15.75">
      <c r="A112" s="155">
        <v>4300</v>
      </c>
      <c r="B112" s="158" t="s">
        <v>19</v>
      </c>
      <c r="C112" s="40"/>
      <c r="D112" s="468"/>
      <c r="E112" s="58"/>
      <c r="F112" s="96">
        <f>26825</f>
        <v>26825</v>
      </c>
    </row>
    <row r="113" spans="1:6" ht="15.75">
      <c r="A113" s="38">
        <v>4430</v>
      </c>
      <c r="B113" s="44" t="s">
        <v>47</v>
      </c>
      <c r="C113" s="40"/>
      <c r="D113" s="468"/>
      <c r="E113" s="58">
        <v>6992</v>
      </c>
      <c r="F113" s="96"/>
    </row>
    <row r="114" spans="1:6" ht="32.25" customHeight="1" thickBot="1">
      <c r="A114" s="155">
        <v>6050</v>
      </c>
      <c r="B114" s="44" t="s">
        <v>32</v>
      </c>
      <c r="C114" s="40"/>
      <c r="D114" s="468"/>
      <c r="E114" s="58"/>
      <c r="F114" s="96">
        <v>10000</v>
      </c>
    </row>
    <row r="115" spans="1:6" ht="21" customHeight="1" thickBot="1" thickTop="1">
      <c r="A115" s="82">
        <v>852</v>
      </c>
      <c r="B115" s="83" t="s">
        <v>100</v>
      </c>
      <c r="C115" s="29" t="s">
        <v>54</v>
      </c>
      <c r="D115" s="470"/>
      <c r="E115" s="30">
        <f>E116+E121</f>
        <v>7529</v>
      </c>
      <c r="F115" s="31">
        <f>F116+F121</f>
        <v>7529</v>
      </c>
    </row>
    <row r="116" spans="1:6" ht="16.5" thickTop="1">
      <c r="A116" s="86">
        <v>85201</v>
      </c>
      <c r="B116" s="87" t="s">
        <v>103</v>
      </c>
      <c r="C116" s="63"/>
      <c r="D116" s="471"/>
      <c r="E116" s="89">
        <f>E118</f>
        <v>30</v>
      </c>
      <c r="F116" s="90">
        <f>F120</f>
        <v>30</v>
      </c>
    </row>
    <row r="117" spans="1:6" ht="12" customHeight="1">
      <c r="A117" s="228"/>
      <c r="B117" s="326" t="s">
        <v>104</v>
      </c>
      <c r="C117" s="40"/>
      <c r="D117" s="468"/>
      <c r="E117" s="92"/>
      <c r="F117" s="93"/>
    </row>
    <row r="118" spans="1:6" ht="15.75">
      <c r="A118" s="38">
        <v>4010</v>
      </c>
      <c r="B118" s="44" t="s">
        <v>65</v>
      </c>
      <c r="C118" s="40"/>
      <c r="D118" s="468"/>
      <c r="E118" s="58">
        <v>30</v>
      </c>
      <c r="F118" s="96"/>
    </row>
    <row r="119" spans="1:6" ht="11.25" customHeight="1">
      <c r="A119" s="187"/>
      <c r="B119" s="326" t="s">
        <v>105</v>
      </c>
      <c r="C119" s="40"/>
      <c r="D119" s="468"/>
      <c r="E119" s="58"/>
      <c r="F119" s="161"/>
    </row>
    <row r="120" spans="1:6" ht="15.75">
      <c r="A120" s="38">
        <v>4010</v>
      </c>
      <c r="B120" s="44" t="s">
        <v>65</v>
      </c>
      <c r="C120" s="40"/>
      <c r="D120" s="468"/>
      <c r="E120" s="58"/>
      <c r="F120" s="96">
        <v>30</v>
      </c>
    </row>
    <row r="121" spans="1:6" ht="15.75">
      <c r="A121" s="86">
        <v>85226</v>
      </c>
      <c r="B121" s="87" t="s">
        <v>123</v>
      </c>
      <c r="C121" s="63"/>
      <c r="D121" s="471"/>
      <c r="E121" s="89">
        <f>SUM(E122:E130)</f>
        <v>7499</v>
      </c>
      <c r="F121" s="90">
        <f>SUM(F122:F131)</f>
        <v>7499</v>
      </c>
    </row>
    <row r="122" spans="1:6" ht="15.75">
      <c r="A122" s="155">
        <v>4170</v>
      </c>
      <c r="B122" s="188" t="s">
        <v>24</v>
      </c>
      <c r="C122" s="40"/>
      <c r="D122" s="468"/>
      <c r="E122" s="58">
        <v>799</v>
      </c>
      <c r="F122" s="96"/>
    </row>
    <row r="123" spans="1:6" ht="15.75">
      <c r="A123" s="155">
        <v>4120</v>
      </c>
      <c r="B123" s="188" t="s">
        <v>74</v>
      </c>
      <c r="C123" s="40"/>
      <c r="D123" s="468"/>
      <c r="E123" s="58"/>
      <c r="F123" s="96">
        <v>20</v>
      </c>
    </row>
    <row r="124" spans="1:6" ht="15.75">
      <c r="A124" s="155">
        <v>4210</v>
      </c>
      <c r="B124" s="158" t="s">
        <v>21</v>
      </c>
      <c r="C124" s="40"/>
      <c r="D124" s="468"/>
      <c r="E124" s="58"/>
      <c r="F124" s="96">
        <v>6513</v>
      </c>
    </row>
    <row r="125" spans="1:6" ht="30">
      <c r="A125" s="155">
        <v>4240</v>
      </c>
      <c r="B125" s="70" t="s">
        <v>69</v>
      </c>
      <c r="C125" s="40"/>
      <c r="D125" s="468"/>
      <c r="E125" s="58"/>
      <c r="F125" s="96">
        <v>200</v>
      </c>
    </row>
    <row r="126" spans="1:6" ht="15.75">
      <c r="A126" s="155">
        <v>4260</v>
      </c>
      <c r="B126" s="158" t="s">
        <v>42</v>
      </c>
      <c r="C126" s="40"/>
      <c r="D126" s="468"/>
      <c r="E126" s="58">
        <v>2600</v>
      </c>
      <c r="F126" s="96"/>
    </row>
    <row r="127" spans="1:6" ht="15.75">
      <c r="A127" s="155">
        <v>4280</v>
      </c>
      <c r="B127" s="158" t="s">
        <v>61</v>
      </c>
      <c r="C127" s="40"/>
      <c r="D127" s="468"/>
      <c r="E127" s="58">
        <v>100</v>
      </c>
      <c r="F127" s="96"/>
    </row>
    <row r="128" spans="1:6" ht="15.75">
      <c r="A128" s="155">
        <v>4300</v>
      </c>
      <c r="B128" s="158" t="s">
        <v>19</v>
      </c>
      <c r="C128" s="40"/>
      <c r="D128" s="468"/>
      <c r="E128" s="58">
        <v>1500</v>
      </c>
      <c r="F128" s="96"/>
    </row>
    <row r="129" spans="1:6" ht="15.75">
      <c r="A129" s="155">
        <v>4350</v>
      </c>
      <c r="B129" s="44" t="s">
        <v>43</v>
      </c>
      <c r="C129" s="40"/>
      <c r="D129" s="468"/>
      <c r="E129" s="58"/>
      <c r="F129" s="96">
        <v>145</v>
      </c>
    </row>
    <row r="130" spans="1:6" ht="30">
      <c r="A130" s="155">
        <v>4370</v>
      </c>
      <c r="B130" s="56" t="s">
        <v>22</v>
      </c>
      <c r="C130" s="40"/>
      <c r="D130" s="468"/>
      <c r="E130" s="58">
        <v>2500</v>
      </c>
      <c r="F130" s="96"/>
    </row>
    <row r="131" spans="1:6" ht="30.75" thickBot="1">
      <c r="A131" s="155">
        <v>4750</v>
      </c>
      <c r="B131" s="200" t="s">
        <v>56</v>
      </c>
      <c r="C131" s="40"/>
      <c r="D131" s="468"/>
      <c r="E131" s="58"/>
      <c r="F131" s="96">
        <v>621</v>
      </c>
    </row>
    <row r="132" spans="1:6" ht="30" thickBot="1" thickTop="1">
      <c r="A132" s="82">
        <v>854</v>
      </c>
      <c r="B132" s="83" t="s">
        <v>27</v>
      </c>
      <c r="C132" s="29" t="s">
        <v>26</v>
      </c>
      <c r="D132" s="470"/>
      <c r="E132" s="30">
        <f>E133+E136+E144+E153+E164+E180+E177</f>
        <v>46129</v>
      </c>
      <c r="F132" s="31">
        <f>F133+F136+F144+F153+F164+F180+F177</f>
        <v>46129</v>
      </c>
    </row>
    <row r="133" spans="1:6" ht="16.5" thickTop="1">
      <c r="A133" s="86">
        <v>85401</v>
      </c>
      <c r="B133" s="87" t="s">
        <v>68</v>
      </c>
      <c r="C133" s="63"/>
      <c r="D133" s="471"/>
      <c r="E133" s="89"/>
      <c r="F133" s="90">
        <f>F135+F134</f>
        <v>1000</v>
      </c>
    </row>
    <row r="134" spans="1:6" ht="15.75">
      <c r="A134" s="187">
        <v>4110</v>
      </c>
      <c r="B134" s="188" t="s">
        <v>23</v>
      </c>
      <c r="C134" s="40"/>
      <c r="D134" s="468"/>
      <c r="E134" s="58"/>
      <c r="F134" s="96">
        <v>800</v>
      </c>
    </row>
    <row r="135" spans="1:6" ht="15.75">
      <c r="A135" s="187">
        <v>4120</v>
      </c>
      <c r="B135" s="188" t="s">
        <v>74</v>
      </c>
      <c r="C135" s="40"/>
      <c r="D135" s="468"/>
      <c r="E135" s="58"/>
      <c r="F135" s="96">
        <v>200</v>
      </c>
    </row>
    <row r="136" spans="1:6" ht="25.5" customHeight="1">
      <c r="A136" s="86">
        <v>85403</v>
      </c>
      <c r="B136" s="87" t="s">
        <v>86</v>
      </c>
      <c r="C136" s="63"/>
      <c r="D136" s="471"/>
      <c r="E136" s="89">
        <f>SUM(E137:E143)</f>
        <v>13500</v>
      </c>
      <c r="F136" s="90">
        <f>SUM(F137:F143)</f>
        <v>12500</v>
      </c>
    </row>
    <row r="137" spans="1:6" ht="15.75">
      <c r="A137" s="187">
        <v>4110</v>
      </c>
      <c r="B137" s="188" t="s">
        <v>23</v>
      </c>
      <c r="C137" s="40"/>
      <c r="D137" s="468"/>
      <c r="E137" s="58">
        <v>1000</v>
      </c>
      <c r="F137" s="93"/>
    </row>
    <row r="138" spans="1:6" ht="15.75">
      <c r="A138" s="155">
        <v>4210</v>
      </c>
      <c r="B138" s="158" t="s">
        <v>21</v>
      </c>
      <c r="C138" s="40"/>
      <c r="D138" s="468"/>
      <c r="E138" s="58"/>
      <c r="F138" s="96">
        <v>1000</v>
      </c>
    </row>
    <row r="139" spans="1:6" ht="30">
      <c r="A139" s="55">
        <v>4240</v>
      </c>
      <c r="B139" s="70" t="s">
        <v>69</v>
      </c>
      <c r="C139" s="40"/>
      <c r="D139" s="468"/>
      <c r="E139" s="58"/>
      <c r="F139" s="96">
        <v>3500</v>
      </c>
    </row>
    <row r="140" spans="1:6" ht="15.75">
      <c r="A140" s="155">
        <v>4260</v>
      </c>
      <c r="B140" s="158" t="s">
        <v>42</v>
      </c>
      <c r="C140" s="40"/>
      <c r="D140" s="468"/>
      <c r="E140" s="58">
        <v>10000</v>
      </c>
      <c r="F140" s="96"/>
    </row>
    <row r="141" spans="1:6" ht="15.75">
      <c r="A141" s="155">
        <v>4300</v>
      </c>
      <c r="B141" s="158" t="s">
        <v>19</v>
      </c>
      <c r="C141" s="40"/>
      <c r="D141" s="468"/>
      <c r="E141" s="58"/>
      <c r="F141" s="96">
        <v>8000</v>
      </c>
    </row>
    <row r="142" spans="1:6" ht="30">
      <c r="A142" s="324">
        <v>4390</v>
      </c>
      <c r="B142" s="273" t="s">
        <v>15</v>
      </c>
      <c r="C142" s="192"/>
      <c r="D142" s="474"/>
      <c r="E142" s="169">
        <v>500</v>
      </c>
      <c r="F142" s="170"/>
    </row>
    <row r="143" spans="1:6" ht="30">
      <c r="A143" s="324">
        <v>4700</v>
      </c>
      <c r="B143" s="273" t="s">
        <v>72</v>
      </c>
      <c r="C143" s="192"/>
      <c r="D143" s="474"/>
      <c r="E143" s="169">
        <v>2000</v>
      </c>
      <c r="F143" s="170"/>
    </row>
    <row r="144" spans="1:6" ht="28.5" customHeight="1">
      <c r="A144" s="86">
        <v>85406</v>
      </c>
      <c r="B144" s="87" t="s">
        <v>135</v>
      </c>
      <c r="C144" s="63"/>
      <c r="D144" s="471"/>
      <c r="E144" s="65">
        <f>E145+E151</f>
        <v>3710</v>
      </c>
      <c r="F144" s="172">
        <f>F145+F152</f>
        <v>3710</v>
      </c>
    </row>
    <row r="145" spans="1:6" ht="30">
      <c r="A145" s="196"/>
      <c r="B145" s="237" t="s">
        <v>136</v>
      </c>
      <c r="C145" s="40"/>
      <c r="D145" s="468"/>
      <c r="E145" s="163">
        <f>SUM(E146:E148)</f>
        <v>3500</v>
      </c>
      <c r="F145" s="164">
        <f>SUM(F146:F150)</f>
        <v>3500</v>
      </c>
    </row>
    <row r="146" spans="1:6" ht="15.75">
      <c r="A146" s="94">
        <v>4010</v>
      </c>
      <c r="B146" s="56" t="s">
        <v>137</v>
      </c>
      <c r="C146" s="40"/>
      <c r="D146" s="468"/>
      <c r="E146" s="58">
        <v>2900</v>
      </c>
      <c r="F146" s="96"/>
    </row>
    <row r="147" spans="1:6" ht="15.75">
      <c r="A147" s="94">
        <v>4110</v>
      </c>
      <c r="B147" s="56" t="s">
        <v>23</v>
      </c>
      <c r="C147" s="40"/>
      <c r="D147" s="468"/>
      <c r="E147" s="58">
        <v>520</v>
      </c>
      <c r="F147" s="96"/>
    </row>
    <row r="148" spans="1:6" ht="15.75">
      <c r="A148" s="94">
        <v>4120</v>
      </c>
      <c r="B148" s="56" t="s">
        <v>138</v>
      </c>
      <c r="C148" s="40"/>
      <c r="D148" s="468"/>
      <c r="E148" s="58">
        <v>80</v>
      </c>
      <c r="F148" s="96"/>
    </row>
    <row r="149" spans="1:6" ht="30">
      <c r="A149" s="55">
        <v>4240</v>
      </c>
      <c r="B149" s="70" t="s">
        <v>175</v>
      </c>
      <c r="C149" s="40"/>
      <c r="D149" s="468"/>
      <c r="E149" s="58"/>
      <c r="F149" s="96">
        <v>2700</v>
      </c>
    </row>
    <row r="150" spans="1:6" ht="30">
      <c r="A150" s="155">
        <v>4700</v>
      </c>
      <c r="B150" s="44" t="s">
        <v>72</v>
      </c>
      <c r="C150" s="40"/>
      <c r="D150" s="468"/>
      <c r="E150" s="58"/>
      <c r="F150" s="96">
        <v>800</v>
      </c>
    </row>
    <row r="151" spans="1:6" ht="15.75">
      <c r="A151" s="155">
        <v>4260</v>
      </c>
      <c r="B151" s="158" t="s">
        <v>42</v>
      </c>
      <c r="C151" s="40"/>
      <c r="D151" s="468"/>
      <c r="E151" s="58">
        <v>210</v>
      </c>
      <c r="F151" s="96"/>
    </row>
    <row r="152" spans="1:6" ht="12.75" customHeight="1">
      <c r="A152" s="155">
        <v>4440</v>
      </c>
      <c r="B152" s="44" t="s">
        <v>48</v>
      </c>
      <c r="C152" s="40"/>
      <c r="D152" s="468"/>
      <c r="E152" s="58"/>
      <c r="F152" s="96">
        <v>210</v>
      </c>
    </row>
    <row r="153" spans="1:6" ht="28.5">
      <c r="A153" s="86">
        <v>85407</v>
      </c>
      <c r="B153" s="87" t="s">
        <v>87</v>
      </c>
      <c r="C153" s="63"/>
      <c r="D153" s="471"/>
      <c r="E153" s="89">
        <f>SUM(E154:E160)</f>
        <v>3700</v>
      </c>
      <c r="F153" s="90">
        <f>SUM(F154:F160)</f>
        <v>3700</v>
      </c>
    </row>
    <row r="154" spans="1:6" ht="15.75">
      <c r="A154" s="38">
        <v>4140</v>
      </c>
      <c r="B154" s="69" t="s">
        <v>60</v>
      </c>
      <c r="C154" s="40"/>
      <c r="D154" s="468"/>
      <c r="E154" s="58">
        <v>1200</v>
      </c>
      <c r="F154" s="96"/>
    </row>
    <row r="155" spans="1:6" ht="15.75">
      <c r="A155" s="155">
        <v>4210</v>
      </c>
      <c r="B155" s="158" t="s">
        <v>21</v>
      </c>
      <c r="C155" s="40"/>
      <c r="D155" s="468"/>
      <c r="E155" s="58"/>
      <c r="F155" s="96">
        <v>1000</v>
      </c>
    </row>
    <row r="156" spans="1:6" ht="15.75">
      <c r="A156" s="155">
        <v>4260</v>
      </c>
      <c r="B156" s="158" t="s">
        <v>42</v>
      </c>
      <c r="C156" s="40"/>
      <c r="D156" s="468"/>
      <c r="E156" s="58">
        <v>1000</v>
      </c>
      <c r="F156" s="96"/>
    </row>
    <row r="157" spans="1:6" ht="15.75">
      <c r="A157" s="155">
        <v>4300</v>
      </c>
      <c r="B157" s="158" t="s">
        <v>19</v>
      </c>
      <c r="C157" s="40"/>
      <c r="D157" s="468"/>
      <c r="E157" s="58"/>
      <c r="F157" s="96">
        <f>4780-2100</f>
        <v>2680</v>
      </c>
    </row>
    <row r="158" spans="1:6" ht="15.75">
      <c r="A158" s="155">
        <v>4350</v>
      </c>
      <c r="B158" s="190" t="s">
        <v>43</v>
      </c>
      <c r="C158" s="40"/>
      <c r="D158" s="315"/>
      <c r="E158" s="58"/>
      <c r="F158" s="68">
        <v>20</v>
      </c>
    </row>
    <row r="159" spans="1:6" ht="30">
      <c r="A159" s="155">
        <v>4370</v>
      </c>
      <c r="B159" s="70" t="s">
        <v>22</v>
      </c>
      <c r="C159" s="40"/>
      <c r="D159" s="315"/>
      <c r="E159" s="58">
        <v>500</v>
      </c>
      <c r="F159" s="68"/>
    </row>
    <row r="160" spans="1:6" ht="30">
      <c r="A160" s="155">
        <v>4390</v>
      </c>
      <c r="B160" s="190" t="s">
        <v>15</v>
      </c>
      <c r="C160" s="192"/>
      <c r="D160" s="475"/>
      <c r="E160" s="169">
        <v>1000</v>
      </c>
      <c r="F160" s="191"/>
    </row>
    <row r="161" spans="1:6" s="597" customFormat="1" ht="15.75">
      <c r="A161" s="598">
        <v>85495</v>
      </c>
      <c r="B161" s="343" t="s">
        <v>20</v>
      </c>
      <c r="C161" s="192"/>
      <c r="D161" s="474"/>
      <c r="E161" s="370">
        <f>E162</f>
        <v>2100</v>
      </c>
      <c r="F161" s="596">
        <f>F163</f>
        <v>2100</v>
      </c>
    </row>
    <row r="162" spans="1:6" ht="15.75">
      <c r="A162" s="155">
        <v>4170</v>
      </c>
      <c r="B162" s="190" t="s">
        <v>24</v>
      </c>
      <c r="C162" s="436"/>
      <c r="D162" s="510"/>
      <c r="E162" s="101">
        <v>2100</v>
      </c>
      <c r="F162" s="599"/>
    </row>
    <row r="163" spans="1:6" ht="15.75">
      <c r="A163" s="155">
        <v>4300</v>
      </c>
      <c r="B163" s="190" t="s">
        <v>19</v>
      </c>
      <c r="C163" s="192"/>
      <c r="D163" s="474"/>
      <c r="E163" s="169"/>
      <c r="F163" s="191">
        <v>2100</v>
      </c>
    </row>
    <row r="164" spans="1:6" ht="18.75" customHeight="1">
      <c r="A164" s="61">
        <v>85410</v>
      </c>
      <c r="B164" s="62" t="s">
        <v>88</v>
      </c>
      <c r="C164" s="63"/>
      <c r="D164" s="471"/>
      <c r="E164" s="65">
        <f>SUM(E165:E176)</f>
        <v>20459</v>
      </c>
      <c r="F164" s="66">
        <f>SUM(F165:F176)</f>
        <v>20459</v>
      </c>
    </row>
    <row r="165" spans="1:6" ht="15.75">
      <c r="A165" s="38">
        <v>4140</v>
      </c>
      <c r="B165" s="69" t="s">
        <v>60</v>
      </c>
      <c r="C165" s="40"/>
      <c r="D165" s="468"/>
      <c r="E165" s="42">
        <v>500</v>
      </c>
      <c r="F165" s="77"/>
    </row>
    <row r="166" spans="1:6" ht="15" customHeight="1">
      <c r="A166" s="155">
        <v>4210</v>
      </c>
      <c r="B166" s="158" t="s">
        <v>21</v>
      </c>
      <c r="C166" s="40"/>
      <c r="D166" s="468"/>
      <c r="E166" s="58">
        <v>6210</v>
      </c>
      <c r="F166" s="96"/>
    </row>
    <row r="167" spans="1:6" ht="15.75" customHeight="1">
      <c r="A167" s="155">
        <v>4270</v>
      </c>
      <c r="B167" s="158" t="s">
        <v>38</v>
      </c>
      <c r="C167" s="40"/>
      <c r="D167" s="468"/>
      <c r="E167" s="58">
        <v>249</v>
      </c>
      <c r="F167" s="96"/>
    </row>
    <row r="168" spans="1:6" ht="12.75" customHeight="1">
      <c r="A168" s="155">
        <v>4280</v>
      </c>
      <c r="B168" s="158" t="s">
        <v>61</v>
      </c>
      <c r="C168" s="40"/>
      <c r="D168" s="468"/>
      <c r="E168" s="58"/>
      <c r="F168" s="96">
        <v>59</v>
      </c>
    </row>
    <row r="169" spans="1:6" ht="13.5" customHeight="1">
      <c r="A169" s="155">
        <v>4300</v>
      </c>
      <c r="B169" s="158" t="s">
        <v>19</v>
      </c>
      <c r="C169" s="40"/>
      <c r="D169" s="468"/>
      <c r="E169" s="58"/>
      <c r="F169" s="96">
        <v>20000</v>
      </c>
    </row>
    <row r="170" spans="1:6" ht="17.25" customHeight="1">
      <c r="A170" s="155">
        <v>4350</v>
      </c>
      <c r="B170" s="44" t="s">
        <v>43</v>
      </c>
      <c r="C170" s="40"/>
      <c r="D170" s="468"/>
      <c r="E170" s="58">
        <v>2500</v>
      </c>
      <c r="F170" s="96"/>
    </row>
    <row r="171" spans="1:6" ht="30">
      <c r="A171" s="155">
        <v>4370</v>
      </c>
      <c r="B171" s="56" t="s">
        <v>22</v>
      </c>
      <c r="C171" s="40"/>
      <c r="D171" s="468"/>
      <c r="E171" s="58">
        <v>5600</v>
      </c>
      <c r="F171" s="96"/>
    </row>
    <row r="172" spans="1:6" ht="30">
      <c r="A172" s="155">
        <v>4390</v>
      </c>
      <c r="B172" s="190" t="s">
        <v>15</v>
      </c>
      <c r="C172" s="40"/>
      <c r="D172" s="468"/>
      <c r="E172" s="58">
        <v>2500</v>
      </c>
      <c r="F172" s="96"/>
    </row>
    <row r="173" spans="1:6" ht="15" customHeight="1">
      <c r="A173" s="155">
        <v>4410</v>
      </c>
      <c r="B173" s="44" t="s">
        <v>45</v>
      </c>
      <c r="C173" s="40"/>
      <c r="D173" s="468"/>
      <c r="E173" s="58"/>
      <c r="F173" s="96">
        <v>400</v>
      </c>
    </row>
    <row r="174" spans="1:6" ht="15" customHeight="1">
      <c r="A174" s="155">
        <v>4440</v>
      </c>
      <c r="B174" s="44" t="s">
        <v>48</v>
      </c>
      <c r="C174" s="40"/>
      <c r="D174" s="468"/>
      <c r="E174" s="58">
        <v>400</v>
      </c>
      <c r="F174" s="96"/>
    </row>
    <row r="175" spans="1:6" ht="30">
      <c r="A175" s="155">
        <v>4700</v>
      </c>
      <c r="B175" s="44" t="s">
        <v>72</v>
      </c>
      <c r="C175" s="40"/>
      <c r="D175" s="468"/>
      <c r="E175" s="58">
        <v>1500</v>
      </c>
      <c r="F175" s="96"/>
    </row>
    <row r="176" spans="1:6" ht="29.25" customHeight="1">
      <c r="A176" s="324">
        <v>4740</v>
      </c>
      <c r="B176" s="273" t="s">
        <v>62</v>
      </c>
      <c r="C176" s="192"/>
      <c r="D176" s="474"/>
      <c r="E176" s="169">
        <v>1000</v>
      </c>
      <c r="F176" s="170"/>
    </row>
    <row r="177" spans="1:6" ht="16.5" customHeight="1">
      <c r="A177" s="61">
        <v>85415</v>
      </c>
      <c r="B177" s="62" t="s">
        <v>28</v>
      </c>
      <c r="C177" s="63"/>
      <c r="D177" s="471"/>
      <c r="E177" s="65">
        <f>E178+E179</f>
        <v>800</v>
      </c>
      <c r="F177" s="66">
        <f>F178+F179</f>
        <v>800</v>
      </c>
    </row>
    <row r="178" spans="1:6" ht="15.75">
      <c r="A178" s="508">
        <v>3240</v>
      </c>
      <c r="B178" s="509" t="s">
        <v>176</v>
      </c>
      <c r="C178" s="436"/>
      <c r="D178" s="510"/>
      <c r="E178" s="101"/>
      <c r="F178" s="102">
        <v>800</v>
      </c>
    </row>
    <row r="179" spans="1:6" ht="15.75">
      <c r="A179" s="155">
        <v>3240</v>
      </c>
      <c r="B179" s="44" t="s">
        <v>177</v>
      </c>
      <c r="C179" s="40"/>
      <c r="D179" s="468"/>
      <c r="E179" s="58">
        <v>800</v>
      </c>
      <c r="F179" s="96"/>
    </row>
    <row r="180" spans="1:6" ht="15.75">
      <c r="A180" s="61">
        <v>85446</v>
      </c>
      <c r="B180" s="62" t="s">
        <v>66</v>
      </c>
      <c r="C180" s="63"/>
      <c r="D180" s="471"/>
      <c r="E180" s="65">
        <f>E182+E184</f>
        <v>3960</v>
      </c>
      <c r="F180" s="66">
        <f>SUM(F181:F184)</f>
        <v>3960</v>
      </c>
    </row>
    <row r="181" spans="1:6" ht="15.75">
      <c r="A181" s="155">
        <v>4210</v>
      </c>
      <c r="B181" s="158" t="s">
        <v>21</v>
      </c>
      <c r="C181" s="40"/>
      <c r="D181" s="468"/>
      <c r="E181" s="160"/>
      <c r="F181" s="96">
        <v>600</v>
      </c>
    </row>
    <row r="182" spans="1:6" ht="15.75">
      <c r="A182" s="155">
        <v>4300</v>
      </c>
      <c r="B182" s="158" t="s">
        <v>19</v>
      </c>
      <c r="C182" s="40"/>
      <c r="D182" s="468"/>
      <c r="E182" s="58">
        <v>600</v>
      </c>
      <c r="F182" s="96">
        <v>1500</v>
      </c>
    </row>
    <row r="183" spans="1:6" ht="15.75">
      <c r="A183" s="155">
        <v>4410</v>
      </c>
      <c r="B183" s="158" t="s">
        <v>45</v>
      </c>
      <c r="C183" s="40"/>
      <c r="D183" s="468"/>
      <c r="E183" s="58"/>
      <c r="F183" s="96">
        <v>1860</v>
      </c>
    </row>
    <row r="184" spans="1:6" ht="30.75" thickBot="1">
      <c r="A184" s="155">
        <v>4700</v>
      </c>
      <c r="B184" s="44" t="s">
        <v>72</v>
      </c>
      <c r="C184" s="40"/>
      <c r="D184" s="468"/>
      <c r="E184" s="58">
        <f>1500+1860</f>
        <v>3360</v>
      </c>
      <c r="F184" s="96"/>
    </row>
    <row r="185" spans="1:6" ht="18" thickBot="1" thickTop="1">
      <c r="A185" s="103"/>
      <c r="B185" s="104" t="s">
        <v>34</v>
      </c>
      <c r="C185" s="105"/>
      <c r="D185" s="476">
        <f>D18</f>
        <v>1000</v>
      </c>
      <c r="E185" s="217">
        <f>E11+E21+E115+E132+E161</f>
        <v>200969</v>
      </c>
      <c r="F185" s="107">
        <f>F21+F115+F132+F11+F161</f>
        <v>200969</v>
      </c>
    </row>
    <row r="186" ht="16.5" thickTop="1"/>
  </sheetData>
  <mergeCells count="1">
    <mergeCell ref="B8:B9"/>
  </mergeCells>
  <printOptions horizontalCentered="1"/>
  <pageMargins left="0" right="0" top="0.984251968503937" bottom="0.5511811023622047" header="0.5118110236220472" footer="0.31496062992125984"/>
  <pageSetup firstPageNumber="11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59">
      <selection activeCell="A66" sqref="A66"/>
    </sheetView>
  </sheetViews>
  <sheetFormatPr defaultColWidth="9.00390625" defaultRowHeight="12.75"/>
  <cols>
    <col min="1" max="1" width="5.875" style="0" customWidth="1"/>
    <col min="2" max="2" width="38.375" style="0" customWidth="1"/>
    <col min="3" max="3" width="5.00390625" style="0" customWidth="1"/>
    <col min="4" max="7" width="12.375" style="0" customWidth="1"/>
    <col min="8" max="8" width="8.00390625" style="0" customWidth="1"/>
  </cols>
  <sheetData>
    <row r="1" spans="1:6" ht="15.75">
      <c r="A1" s="15"/>
      <c r="B1" s="15"/>
      <c r="C1" s="15"/>
      <c r="D1" s="15"/>
      <c r="E1" s="3"/>
      <c r="F1" s="3" t="s">
        <v>172</v>
      </c>
    </row>
    <row r="2" spans="1:6" ht="13.5" customHeight="1">
      <c r="A2" s="118"/>
      <c r="B2" s="119"/>
      <c r="C2" s="119"/>
      <c r="D2" s="119"/>
      <c r="E2" s="8"/>
      <c r="F2" s="8" t="s">
        <v>162</v>
      </c>
    </row>
    <row r="3" spans="1:6" ht="13.5" customHeight="1">
      <c r="A3" s="118"/>
      <c r="B3" s="119"/>
      <c r="C3" s="119"/>
      <c r="D3" s="119"/>
      <c r="E3" s="8"/>
      <c r="F3" s="8" t="s">
        <v>1</v>
      </c>
    </row>
    <row r="4" spans="1:6" ht="13.5" customHeight="1">
      <c r="A4" s="118"/>
      <c r="B4" s="119"/>
      <c r="C4" s="119"/>
      <c r="D4" s="119"/>
      <c r="E4" s="9"/>
      <c r="F4" s="9" t="s">
        <v>36</v>
      </c>
    </row>
    <row r="5" spans="1:7" ht="10.5" customHeight="1">
      <c r="A5" s="118"/>
      <c r="B5" s="119"/>
      <c r="C5" s="119"/>
      <c r="D5" s="119"/>
      <c r="E5" s="13"/>
      <c r="F5" s="13"/>
      <c r="G5" s="13"/>
    </row>
    <row r="6" spans="1:7" ht="56.25">
      <c r="A6" s="10" t="s">
        <v>173</v>
      </c>
      <c r="B6" s="11"/>
      <c r="C6" s="11"/>
      <c r="D6" s="11"/>
      <c r="E6" s="13"/>
      <c r="F6" s="13"/>
      <c r="G6" s="13"/>
    </row>
    <row r="7" spans="1:7" ht="19.5" customHeight="1" thickBot="1">
      <c r="A7" s="10"/>
      <c r="B7" s="11"/>
      <c r="C7" s="11"/>
      <c r="D7" s="11"/>
      <c r="E7" s="120"/>
      <c r="F7" s="120"/>
      <c r="G7" s="120" t="s">
        <v>3</v>
      </c>
    </row>
    <row r="8" spans="1:7" ht="24.75" customHeight="1">
      <c r="A8" s="121" t="s">
        <v>102</v>
      </c>
      <c r="B8" s="602" t="s">
        <v>5</v>
      </c>
      <c r="C8" s="329" t="s">
        <v>6</v>
      </c>
      <c r="D8" s="394" t="s">
        <v>7</v>
      </c>
      <c r="E8" s="395"/>
      <c r="F8" s="123" t="s">
        <v>8</v>
      </c>
      <c r="G8" s="123"/>
    </row>
    <row r="9" spans="1:7" ht="14.25" customHeight="1">
      <c r="A9" s="124" t="s">
        <v>9</v>
      </c>
      <c r="B9" s="603"/>
      <c r="C9" s="330" t="s">
        <v>10</v>
      </c>
      <c r="D9" s="399" t="s">
        <v>12</v>
      </c>
      <c r="E9" s="396" t="s">
        <v>13</v>
      </c>
      <c r="F9" s="397" t="s">
        <v>12</v>
      </c>
      <c r="G9" s="398" t="s">
        <v>13</v>
      </c>
    </row>
    <row r="10" spans="1:7" s="130" customFormat="1" ht="13.5" thickBot="1">
      <c r="A10" s="25">
        <v>1</v>
      </c>
      <c r="B10" s="127">
        <v>2</v>
      </c>
      <c r="C10" s="26">
        <v>3</v>
      </c>
      <c r="D10" s="26">
        <v>4</v>
      </c>
      <c r="E10" s="128">
        <v>5</v>
      </c>
      <c r="F10" s="129">
        <v>6</v>
      </c>
      <c r="G10" s="27">
        <v>7</v>
      </c>
    </row>
    <row r="11" spans="1:7" s="130" customFormat="1" ht="60.75" customHeight="1" thickBot="1" thickTop="1">
      <c r="A11" s="28">
        <v>751</v>
      </c>
      <c r="B11" s="131" t="s">
        <v>51</v>
      </c>
      <c r="C11" s="132" t="s">
        <v>52</v>
      </c>
      <c r="D11" s="499"/>
      <c r="E11" s="133"/>
      <c r="F11" s="134">
        <f>F12</f>
        <v>17513</v>
      </c>
      <c r="G11" s="135">
        <f>G12</f>
        <v>17513</v>
      </c>
    </row>
    <row r="12" spans="1:7" s="130" customFormat="1" ht="19.5" customHeight="1" thickTop="1">
      <c r="A12" s="222">
        <v>75108</v>
      </c>
      <c r="B12" s="136" t="s">
        <v>53</v>
      </c>
      <c r="C12" s="137"/>
      <c r="D12" s="500"/>
      <c r="E12" s="138"/>
      <c r="F12" s="139">
        <f>SUM(F13:F20)</f>
        <v>17513</v>
      </c>
      <c r="G12" s="140">
        <f>SUM(G13:G20)</f>
        <v>17513</v>
      </c>
    </row>
    <row r="13" spans="1:7" s="145" customFormat="1" ht="16.5" customHeight="1">
      <c r="A13" s="38">
        <v>4110</v>
      </c>
      <c r="B13" s="44" t="s">
        <v>23</v>
      </c>
      <c r="C13" s="141"/>
      <c r="D13" s="501"/>
      <c r="E13" s="142"/>
      <c r="F13" s="143"/>
      <c r="G13" s="144">
        <v>981</v>
      </c>
    </row>
    <row r="14" spans="1:7" s="145" customFormat="1" ht="15" customHeight="1">
      <c r="A14" s="38">
        <v>4120</v>
      </c>
      <c r="B14" s="44" t="s">
        <v>55</v>
      </c>
      <c r="C14" s="146"/>
      <c r="D14" s="502"/>
      <c r="E14" s="147"/>
      <c r="F14" s="148"/>
      <c r="G14" s="149">
        <v>182</v>
      </c>
    </row>
    <row r="15" spans="1:7" s="150" customFormat="1" ht="15">
      <c r="A15" s="38">
        <v>4170</v>
      </c>
      <c r="B15" s="44" t="s">
        <v>24</v>
      </c>
      <c r="C15" s="146"/>
      <c r="D15" s="502"/>
      <c r="E15" s="147"/>
      <c r="F15" s="148"/>
      <c r="G15" s="149">
        <v>16350</v>
      </c>
    </row>
    <row r="16" spans="1:7" s="150" customFormat="1" ht="15">
      <c r="A16" s="38">
        <v>4210</v>
      </c>
      <c r="B16" s="151" t="s">
        <v>21</v>
      </c>
      <c r="C16" s="146"/>
      <c r="D16" s="502"/>
      <c r="E16" s="147"/>
      <c r="F16" s="148">
        <v>5529</v>
      </c>
      <c r="G16" s="149"/>
    </row>
    <row r="17" spans="1:7" s="150" customFormat="1" ht="15">
      <c r="A17" s="38">
        <v>4300</v>
      </c>
      <c r="B17" s="151" t="s">
        <v>19</v>
      </c>
      <c r="C17" s="146"/>
      <c r="D17" s="502"/>
      <c r="E17" s="147"/>
      <c r="F17" s="148">
        <v>156</v>
      </c>
      <c r="G17" s="149"/>
    </row>
    <row r="18" spans="1:7" s="150" customFormat="1" ht="30">
      <c r="A18" s="38">
        <v>4370</v>
      </c>
      <c r="B18" s="44" t="s">
        <v>22</v>
      </c>
      <c r="C18" s="146"/>
      <c r="D18" s="502"/>
      <c r="E18" s="147"/>
      <c r="F18" s="148">
        <v>100</v>
      </c>
      <c r="G18" s="149"/>
    </row>
    <row r="19" spans="1:7" s="150" customFormat="1" ht="32.25" customHeight="1">
      <c r="A19" s="38">
        <v>4740</v>
      </c>
      <c r="B19" s="69" t="s">
        <v>62</v>
      </c>
      <c r="C19" s="152"/>
      <c r="D19" s="503"/>
      <c r="E19" s="147"/>
      <c r="F19" s="148">
        <v>2721</v>
      </c>
      <c r="G19" s="149"/>
    </row>
    <row r="20" spans="1:7" s="150" customFormat="1" ht="30.75" thickBot="1">
      <c r="A20" s="155">
        <v>4750</v>
      </c>
      <c r="B20" s="201" t="s">
        <v>56</v>
      </c>
      <c r="C20" s="156"/>
      <c r="D20" s="503"/>
      <c r="E20" s="147"/>
      <c r="F20" s="148">
        <v>9007</v>
      </c>
      <c r="G20" s="149"/>
    </row>
    <row r="21" spans="1:7" s="32" customFormat="1" ht="19.5" customHeight="1" thickBot="1" thickTop="1">
      <c r="A21" s="28">
        <v>852</v>
      </c>
      <c r="B21" s="131" t="s">
        <v>100</v>
      </c>
      <c r="C21" s="221" t="s">
        <v>54</v>
      </c>
      <c r="D21" s="504">
        <f>D62+D44+D65</f>
        <v>4440838</v>
      </c>
      <c r="E21" s="331">
        <f>E22+E44+E65</f>
        <v>22000</v>
      </c>
      <c r="F21" s="226">
        <f>F22+F68+F62+F44+F65</f>
        <v>4452597</v>
      </c>
      <c r="G21" s="49">
        <f>G24+G36+G62+G68+G44+G65</f>
        <v>33759</v>
      </c>
    </row>
    <row r="22" spans="1:7" s="32" customFormat="1" ht="15.75" thickTop="1">
      <c r="A22" s="222">
        <v>85203</v>
      </c>
      <c r="B22" s="136" t="s">
        <v>101</v>
      </c>
      <c r="C22" s="137"/>
      <c r="D22" s="500"/>
      <c r="E22" s="332">
        <f>E23</f>
        <v>22000</v>
      </c>
      <c r="F22" s="227">
        <f>F24+F36</f>
        <v>8220</v>
      </c>
      <c r="G22" s="54">
        <f>G24+G36</f>
        <v>30220</v>
      </c>
    </row>
    <row r="23" spans="1:7" s="150" customFormat="1" ht="69.75" customHeight="1">
      <c r="A23" s="223">
        <v>2010</v>
      </c>
      <c r="B23" s="224" t="s">
        <v>170</v>
      </c>
      <c r="C23" s="156"/>
      <c r="D23" s="503"/>
      <c r="E23" s="147">
        <v>22000</v>
      </c>
      <c r="F23" s="148"/>
      <c r="G23" s="149"/>
    </row>
    <row r="24" spans="1:7" s="300" customFormat="1" ht="12" customHeight="1">
      <c r="A24" s="294"/>
      <c r="B24" s="295" t="s">
        <v>127</v>
      </c>
      <c r="C24" s="296"/>
      <c r="D24" s="505"/>
      <c r="E24" s="297"/>
      <c r="F24" s="298">
        <f>SUM(F25:F35)</f>
        <v>1120</v>
      </c>
      <c r="G24" s="299">
        <f>SUM(G25:G35)</f>
        <v>15390</v>
      </c>
    </row>
    <row r="25" spans="1:7" s="150" customFormat="1" ht="15">
      <c r="A25" s="155">
        <v>4010</v>
      </c>
      <c r="B25" s="190" t="s">
        <v>65</v>
      </c>
      <c r="C25" s="156"/>
      <c r="D25" s="503"/>
      <c r="E25" s="147"/>
      <c r="F25" s="148"/>
      <c r="G25" s="149">
        <v>8100</v>
      </c>
    </row>
    <row r="26" spans="1:7" s="150" customFormat="1" ht="15">
      <c r="A26" s="155">
        <v>4110</v>
      </c>
      <c r="B26" s="190" t="s">
        <v>23</v>
      </c>
      <c r="C26" s="156"/>
      <c r="D26" s="503"/>
      <c r="E26" s="147"/>
      <c r="F26" s="148"/>
      <c r="G26" s="149">
        <v>1466</v>
      </c>
    </row>
    <row r="27" spans="1:7" s="150" customFormat="1" ht="15">
      <c r="A27" s="155">
        <v>4120</v>
      </c>
      <c r="B27" s="190" t="s">
        <v>55</v>
      </c>
      <c r="C27" s="156"/>
      <c r="D27" s="503"/>
      <c r="E27" s="147"/>
      <c r="F27" s="148"/>
      <c r="G27" s="149">
        <v>161</v>
      </c>
    </row>
    <row r="28" spans="1:7" s="150" customFormat="1" ht="15">
      <c r="A28" s="155">
        <v>4210</v>
      </c>
      <c r="B28" s="78" t="s">
        <v>21</v>
      </c>
      <c r="C28" s="156"/>
      <c r="D28" s="503"/>
      <c r="E28" s="147"/>
      <c r="F28" s="148"/>
      <c r="G28" s="149">
        <v>4063</v>
      </c>
    </row>
    <row r="29" spans="1:7" s="150" customFormat="1" ht="15">
      <c r="A29" s="187">
        <v>4220</v>
      </c>
      <c r="B29" s="182" t="s">
        <v>128</v>
      </c>
      <c r="C29" s="156"/>
      <c r="D29" s="503"/>
      <c r="E29" s="147"/>
      <c r="F29" s="148"/>
      <c r="G29" s="149">
        <v>300</v>
      </c>
    </row>
    <row r="30" spans="1:7" s="150" customFormat="1" ht="15">
      <c r="A30" s="155">
        <v>4260</v>
      </c>
      <c r="B30" s="78" t="s">
        <v>42</v>
      </c>
      <c r="C30" s="156"/>
      <c r="D30" s="503"/>
      <c r="E30" s="147"/>
      <c r="F30" s="148">
        <v>595</v>
      </c>
      <c r="G30" s="149"/>
    </row>
    <row r="31" spans="1:7" s="150" customFormat="1" ht="15">
      <c r="A31" s="155">
        <v>4300</v>
      </c>
      <c r="B31" s="78" t="s">
        <v>19</v>
      </c>
      <c r="C31" s="156"/>
      <c r="D31" s="503"/>
      <c r="E31" s="147"/>
      <c r="F31" s="148"/>
      <c r="G31" s="149">
        <v>600</v>
      </c>
    </row>
    <row r="32" spans="1:7" s="150" customFormat="1" ht="30">
      <c r="A32" s="55">
        <v>4400</v>
      </c>
      <c r="B32" s="182" t="s">
        <v>129</v>
      </c>
      <c r="C32" s="156"/>
      <c r="D32" s="503"/>
      <c r="E32" s="147"/>
      <c r="F32" s="148">
        <v>275</v>
      </c>
      <c r="G32" s="149"/>
    </row>
    <row r="33" spans="1:7" s="495" customFormat="1" ht="15">
      <c r="A33" s="55">
        <v>4430</v>
      </c>
      <c r="B33" s="67" t="s">
        <v>16</v>
      </c>
      <c r="C33" s="156"/>
      <c r="D33" s="503"/>
      <c r="E33" s="147"/>
      <c r="F33" s="148">
        <v>250</v>
      </c>
      <c r="G33" s="149"/>
    </row>
    <row r="34" spans="1:7" s="150" customFormat="1" ht="30">
      <c r="A34" s="490">
        <v>4740</v>
      </c>
      <c r="B34" s="496" t="s">
        <v>62</v>
      </c>
      <c r="C34" s="491"/>
      <c r="D34" s="506"/>
      <c r="E34" s="492"/>
      <c r="F34" s="493"/>
      <c r="G34" s="494">
        <v>500</v>
      </c>
    </row>
    <row r="35" spans="1:7" s="150" customFormat="1" ht="30">
      <c r="A35" s="155">
        <v>4750</v>
      </c>
      <c r="B35" s="39" t="s">
        <v>56</v>
      </c>
      <c r="C35" s="156"/>
      <c r="D35" s="503"/>
      <c r="E35" s="147"/>
      <c r="F35" s="148"/>
      <c r="G35" s="149">
        <v>200</v>
      </c>
    </row>
    <row r="36" spans="1:7" s="300" customFormat="1" ht="15">
      <c r="A36" s="294"/>
      <c r="B36" s="295" t="s">
        <v>130</v>
      </c>
      <c r="C36" s="296"/>
      <c r="D36" s="505"/>
      <c r="E36" s="297"/>
      <c r="F36" s="298">
        <f>SUM(F37:F43)</f>
        <v>7100</v>
      </c>
      <c r="G36" s="299">
        <f>SUM(G37:G43)</f>
        <v>14830</v>
      </c>
    </row>
    <row r="37" spans="1:7" s="150" customFormat="1" ht="15">
      <c r="A37" s="155">
        <v>4010</v>
      </c>
      <c r="B37" s="190" t="s">
        <v>65</v>
      </c>
      <c r="C37" s="156"/>
      <c r="D37" s="503"/>
      <c r="E37" s="147"/>
      <c r="F37" s="148"/>
      <c r="G37" s="149">
        <v>10900</v>
      </c>
    </row>
    <row r="38" spans="1:7" s="150" customFormat="1" ht="15">
      <c r="A38" s="155">
        <v>4110</v>
      </c>
      <c r="B38" s="190" t="s">
        <v>23</v>
      </c>
      <c r="C38" s="156"/>
      <c r="D38" s="503"/>
      <c r="E38" s="147"/>
      <c r="F38" s="148"/>
      <c r="G38" s="149">
        <v>945</v>
      </c>
    </row>
    <row r="39" spans="1:7" s="150" customFormat="1" ht="15">
      <c r="A39" s="155">
        <v>4120</v>
      </c>
      <c r="B39" s="190" t="s">
        <v>55</v>
      </c>
      <c r="C39" s="156"/>
      <c r="D39" s="503"/>
      <c r="E39" s="147"/>
      <c r="F39" s="148"/>
      <c r="G39" s="149">
        <v>85</v>
      </c>
    </row>
    <row r="40" spans="1:7" s="150" customFormat="1" ht="15">
      <c r="A40" s="155">
        <v>4210</v>
      </c>
      <c r="B40" s="78" t="s">
        <v>21</v>
      </c>
      <c r="C40" s="156"/>
      <c r="D40" s="503"/>
      <c r="E40" s="147"/>
      <c r="F40" s="148"/>
      <c r="G40" s="149">
        <v>2900</v>
      </c>
    </row>
    <row r="41" spans="1:7" s="150" customFormat="1" ht="15">
      <c r="A41" s="155">
        <v>4260</v>
      </c>
      <c r="B41" s="78" t="s">
        <v>42</v>
      </c>
      <c r="C41" s="156"/>
      <c r="D41" s="503"/>
      <c r="E41" s="147"/>
      <c r="F41" s="148">
        <v>2800</v>
      </c>
      <c r="G41" s="149"/>
    </row>
    <row r="42" spans="1:7" s="150" customFormat="1" ht="15">
      <c r="A42" s="155">
        <v>4300</v>
      </c>
      <c r="B42" s="78" t="s">
        <v>19</v>
      </c>
      <c r="C42" s="156"/>
      <c r="D42" s="503"/>
      <c r="E42" s="147"/>
      <c r="F42" s="148">
        <v>4200</v>
      </c>
      <c r="G42" s="149"/>
    </row>
    <row r="43" spans="1:7" s="150" customFormat="1" ht="15">
      <c r="A43" s="187">
        <v>4430</v>
      </c>
      <c r="B43" s="67" t="s">
        <v>16</v>
      </c>
      <c r="C43" s="156"/>
      <c r="D43" s="503"/>
      <c r="E43" s="147"/>
      <c r="F43" s="148">
        <v>100</v>
      </c>
      <c r="G43" s="149"/>
    </row>
    <row r="44" spans="1:7" s="293" customFormat="1" ht="57">
      <c r="A44" s="342">
        <v>85212</v>
      </c>
      <c r="B44" s="306" t="s">
        <v>150</v>
      </c>
      <c r="C44" s="301"/>
      <c r="D44" s="333">
        <f>D45</f>
        <v>4360602</v>
      </c>
      <c r="E44" s="341"/>
      <c r="F44" s="313">
        <f>SUM(F45:F61)</f>
        <v>4362951</v>
      </c>
      <c r="G44" s="90">
        <f>SUM(G46:G61)</f>
        <v>2349</v>
      </c>
    </row>
    <row r="45" spans="1:7" s="150" customFormat="1" ht="60">
      <c r="A45" s="55">
        <v>2010</v>
      </c>
      <c r="B45" s="224" t="s">
        <v>170</v>
      </c>
      <c r="C45" s="156"/>
      <c r="D45" s="344">
        <v>4360602</v>
      </c>
      <c r="E45" s="339"/>
      <c r="F45" s="340"/>
      <c r="G45" s="43"/>
    </row>
    <row r="46" spans="1:7" s="150" customFormat="1" ht="27" customHeight="1">
      <c r="A46" s="187">
        <v>3020</v>
      </c>
      <c r="B46" s="182" t="s">
        <v>58</v>
      </c>
      <c r="C46" s="156"/>
      <c r="D46" s="334"/>
      <c r="E46" s="339"/>
      <c r="F46" s="340">
        <v>3000</v>
      </c>
      <c r="G46" s="43"/>
    </row>
    <row r="47" spans="1:7" s="150" customFormat="1" ht="15">
      <c r="A47" s="187">
        <v>3110</v>
      </c>
      <c r="B47" s="182" t="s">
        <v>153</v>
      </c>
      <c r="C47" s="156"/>
      <c r="D47" s="334"/>
      <c r="E47" s="339"/>
      <c r="F47" s="340">
        <v>4241210</v>
      </c>
      <c r="G47" s="43"/>
    </row>
    <row r="48" spans="1:7" s="150" customFormat="1" ht="15">
      <c r="A48" s="155">
        <v>4010</v>
      </c>
      <c r="B48" s="190" t="s">
        <v>65</v>
      </c>
      <c r="C48" s="156"/>
      <c r="D48" s="334"/>
      <c r="E48" s="339"/>
      <c r="F48" s="340">
        <v>45000</v>
      </c>
      <c r="G48" s="43"/>
    </row>
    <row r="49" spans="1:7" s="150" customFormat="1" ht="15">
      <c r="A49" s="390">
        <v>4040</v>
      </c>
      <c r="B49" s="39" t="s">
        <v>159</v>
      </c>
      <c r="C49" s="156"/>
      <c r="D49" s="334"/>
      <c r="E49" s="339"/>
      <c r="F49" s="340">
        <v>28</v>
      </c>
      <c r="G49" s="43"/>
    </row>
    <row r="50" spans="1:7" s="150" customFormat="1" ht="15">
      <c r="A50" s="389">
        <v>4110</v>
      </c>
      <c r="B50" s="190" t="s">
        <v>23</v>
      </c>
      <c r="C50" s="156"/>
      <c r="D50" s="334"/>
      <c r="E50" s="339"/>
      <c r="F50" s="340"/>
      <c r="G50" s="43">
        <v>2349</v>
      </c>
    </row>
    <row r="51" spans="1:7" s="150" customFormat="1" ht="15">
      <c r="A51" s="389">
        <v>4120</v>
      </c>
      <c r="B51" s="190" t="s">
        <v>55</v>
      </c>
      <c r="C51" s="156"/>
      <c r="D51" s="334"/>
      <c r="E51" s="339"/>
      <c r="F51" s="340">
        <v>2189</v>
      </c>
      <c r="G51" s="43"/>
    </row>
    <row r="52" spans="1:7" s="150" customFormat="1" ht="15">
      <c r="A52" s="155">
        <v>4210</v>
      </c>
      <c r="B52" s="78" t="s">
        <v>21</v>
      </c>
      <c r="C52" s="156"/>
      <c r="D52" s="334"/>
      <c r="E52" s="339"/>
      <c r="F52" s="340">
        <v>20649</v>
      </c>
      <c r="G52" s="43"/>
    </row>
    <row r="53" spans="1:7" s="150" customFormat="1" ht="15">
      <c r="A53" s="155">
        <v>4260</v>
      </c>
      <c r="B53" s="78" t="s">
        <v>42</v>
      </c>
      <c r="C53" s="156"/>
      <c r="D53" s="334"/>
      <c r="E53" s="339"/>
      <c r="F53" s="340">
        <v>13000</v>
      </c>
      <c r="G53" s="43"/>
    </row>
    <row r="54" spans="1:7" s="150" customFormat="1" ht="15">
      <c r="A54" s="390">
        <v>4270</v>
      </c>
      <c r="B54" s="78" t="s">
        <v>38</v>
      </c>
      <c r="C54" s="156"/>
      <c r="D54" s="334"/>
      <c r="E54" s="339"/>
      <c r="F54" s="340">
        <v>1080</v>
      </c>
      <c r="G54" s="43"/>
    </row>
    <row r="55" spans="1:7" s="150" customFormat="1" ht="15">
      <c r="A55" s="390">
        <v>4280</v>
      </c>
      <c r="B55" s="78" t="s">
        <v>61</v>
      </c>
      <c r="C55" s="156"/>
      <c r="D55" s="334"/>
      <c r="E55" s="339"/>
      <c r="F55" s="340">
        <v>1679</v>
      </c>
      <c r="G55" s="43"/>
    </row>
    <row r="56" spans="1:7" s="150" customFormat="1" ht="15">
      <c r="A56" s="155">
        <v>4300</v>
      </c>
      <c r="B56" s="78" t="s">
        <v>19</v>
      </c>
      <c r="C56" s="156"/>
      <c r="D56" s="334"/>
      <c r="E56" s="339"/>
      <c r="F56" s="340">
        <v>30376</v>
      </c>
      <c r="G56" s="43"/>
    </row>
    <row r="57" spans="1:7" s="150" customFormat="1" ht="15">
      <c r="A57" s="390">
        <v>4350</v>
      </c>
      <c r="B57" s="190" t="s">
        <v>43</v>
      </c>
      <c r="C57" s="156"/>
      <c r="D57" s="334"/>
      <c r="E57" s="339"/>
      <c r="F57" s="340">
        <v>997</v>
      </c>
      <c r="G57" s="43"/>
    </row>
    <row r="58" spans="1:7" s="150" customFormat="1" ht="30">
      <c r="A58" s="390">
        <v>4370</v>
      </c>
      <c r="B58" s="70" t="s">
        <v>22</v>
      </c>
      <c r="C58" s="156"/>
      <c r="D58" s="334"/>
      <c r="E58" s="339"/>
      <c r="F58" s="340">
        <v>1000</v>
      </c>
      <c r="G58" s="43"/>
    </row>
    <row r="59" spans="1:7" s="150" customFormat="1" ht="15">
      <c r="A59" s="390">
        <v>4410</v>
      </c>
      <c r="B59" s="190" t="s">
        <v>45</v>
      </c>
      <c r="C59" s="156"/>
      <c r="D59" s="334"/>
      <c r="E59" s="339"/>
      <c r="F59" s="340">
        <v>1500</v>
      </c>
      <c r="G59" s="43"/>
    </row>
    <row r="60" spans="1:7" s="150" customFormat="1" ht="15">
      <c r="A60" s="187">
        <v>4480</v>
      </c>
      <c r="B60" s="182" t="s">
        <v>160</v>
      </c>
      <c r="C60" s="156"/>
      <c r="D60" s="334"/>
      <c r="E60" s="339"/>
      <c r="F60" s="340">
        <v>975</v>
      </c>
      <c r="G60" s="43"/>
    </row>
    <row r="61" spans="1:7" s="150" customFormat="1" ht="30">
      <c r="A61" s="390">
        <v>4740</v>
      </c>
      <c r="B61" s="69" t="s">
        <v>62</v>
      </c>
      <c r="C61" s="156"/>
      <c r="D61" s="334"/>
      <c r="E61" s="339"/>
      <c r="F61" s="340">
        <v>268</v>
      </c>
      <c r="G61" s="43"/>
    </row>
    <row r="62" spans="1:7" s="293" customFormat="1" ht="57">
      <c r="A62" s="305">
        <v>85213</v>
      </c>
      <c r="B62" s="306" t="s">
        <v>148</v>
      </c>
      <c r="C62" s="301"/>
      <c r="D62" s="333">
        <f>D63</f>
        <v>14407</v>
      </c>
      <c r="E62" s="302"/>
      <c r="F62" s="303">
        <f>F64</f>
        <v>14407</v>
      </c>
      <c r="G62" s="304"/>
    </row>
    <row r="63" spans="1:7" s="150" customFormat="1" ht="60">
      <c r="A63" s="223">
        <v>2010</v>
      </c>
      <c r="B63" s="224" t="s">
        <v>170</v>
      </c>
      <c r="C63" s="289"/>
      <c r="D63" s="334">
        <v>14407</v>
      </c>
      <c r="E63" s="147"/>
      <c r="F63" s="148"/>
      <c r="G63" s="149"/>
    </row>
    <row r="64" spans="1:7" s="150" customFormat="1" ht="15">
      <c r="A64" s="324">
        <v>4130</v>
      </c>
      <c r="B64" s="497" t="s">
        <v>161</v>
      </c>
      <c r="C64" s="491"/>
      <c r="D64" s="498"/>
      <c r="E64" s="492"/>
      <c r="F64" s="493">
        <v>14407</v>
      </c>
      <c r="G64" s="494"/>
    </row>
    <row r="65" spans="1:7" s="150" customFormat="1" ht="28.5">
      <c r="A65" s="342">
        <v>85214</v>
      </c>
      <c r="B65" s="343" t="s">
        <v>151</v>
      </c>
      <c r="C65" s="301"/>
      <c r="D65" s="333">
        <f>D66</f>
        <v>65829</v>
      </c>
      <c r="E65" s="302"/>
      <c r="F65" s="303">
        <f>F67</f>
        <v>65829</v>
      </c>
      <c r="G65" s="304"/>
    </row>
    <row r="66" spans="1:7" s="150" customFormat="1" ht="60">
      <c r="A66" s="223">
        <v>2010</v>
      </c>
      <c r="B66" s="224" t="s">
        <v>170</v>
      </c>
      <c r="C66" s="156"/>
      <c r="D66" s="344">
        <v>65829</v>
      </c>
      <c r="E66" s="147"/>
      <c r="F66" s="148"/>
      <c r="G66" s="149"/>
    </row>
    <row r="67" spans="1:7" s="150" customFormat="1" ht="15">
      <c r="A67" s="155">
        <v>3110</v>
      </c>
      <c r="B67" s="190" t="s">
        <v>153</v>
      </c>
      <c r="C67" s="156"/>
      <c r="D67" s="334"/>
      <c r="E67" s="147"/>
      <c r="F67" s="148">
        <v>65829</v>
      </c>
      <c r="G67" s="149"/>
    </row>
    <row r="68" spans="1:7" s="293" customFormat="1" ht="28.5">
      <c r="A68" s="305">
        <v>85228</v>
      </c>
      <c r="B68" s="306" t="s">
        <v>131</v>
      </c>
      <c r="C68" s="301"/>
      <c r="D68" s="333"/>
      <c r="E68" s="302"/>
      <c r="F68" s="303">
        <f>F72</f>
        <v>1190</v>
      </c>
      <c r="G68" s="304">
        <f>SUM(G69:G71)</f>
        <v>1190</v>
      </c>
    </row>
    <row r="69" spans="1:7" s="150" customFormat="1" ht="15">
      <c r="A69" s="155">
        <v>4010</v>
      </c>
      <c r="B69" s="190" t="s">
        <v>65</v>
      </c>
      <c r="C69" s="156"/>
      <c r="D69" s="334"/>
      <c r="E69" s="147"/>
      <c r="F69" s="148"/>
      <c r="G69" s="149">
        <v>800</v>
      </c>
    </row>
    <row r="70" spans="1:7" s="150" customFormat="1" ht="15">
      <c r="A70" s="155">
        <v>4110</v>
      </c>
      <c r="B70" s="190" t="s">
        <v>23</v>
      </c>
      <c r="C70" s="156"/>
      <c r="D70" s="334"/>
      <c r="E70" s="147"/>
      <c r="F70" s="148"/>
      <c r="G70" s="149">
        <v>380</v>
      </c>
    </row>
    <row r="71" spans="1:7" s="150" customFormat="1" ht="15">
      <c r="A71" s="155">
        <v>4120</v>
      </c>
      <c r="B71" s="190" t="s">
        <v>55</v>
      </c>
      <c r="C71" s="156"/>
      <c r="D71" s="334"/>
      <c r="E71" s="147"/>
      <c r="F71" s="148"/>
      <c r="G71" s="149">
        <v>10</v>
      </c>
    </row>
    <row r="72" spans="1:7" s="150" customFormat="1" ht="15.75" thickBot="1">
      <c r="A72" s="155">
        <v>4300</v>
      </c>
      <c r="B72" s="292" t="s">
        <v>19</v>
      </c>
      <c r="C72" s="156"/>
      <c r="D72" s="335"/>
      <c r="E72" s="147"/>
      <c r="F72" s="148">
        <v>1190</v>
      </c>
      <c r="G72" s="149"/>
    </row>
    <row r="73" spans="1:7" ht="18" thickBot="1" thickTop="1">
      <c r="A73" s="103"/>
      <c r="B73" s="104" t="s">
        <v>34</v>
      </c>
      <c r="C73" s="105"/>
      <c r="D73" s="345">
        <f>D21</f>
        <v>4440838</v>
      </c>
      <c r="E73" s="346">
        <f>E21+E11</f>
        <v>22000</v>
      </c>
      <c r="F73" s="347">
        <f>F11+F21</f>
        <v>4470110</v>
      </c>
      <c r="G73" s="348">
        <f>G11+G21</f>
        <v>51272</v>
      </c>
    </row>
    <row r="74" spans="1:7" ht="18.75" thickBot="1" thickTop="1">
      <c r="A74" s="110"/>
      <c r="B74" s="111" t="s">
        <v>35</v>
      </c>
      <c r="C74" s="111"/>
      <c r="D74" s="337">
        <f>E73-D73</f>
        <v>-4418838</v>
      </c>
      <c r="E74" s="336"/>
      <c r="F74" s="604">
        <f>G73-F73</f>
        <v>-4418838</v>
      </c>
      <c r="G74" s="605"/>
    </row>
    <row r="75" ht="13.5" thickTop="1"/>
  </sheetData>
  <mergeCells count="2">
    <mergeCell ref="B8:B9"/>
    <mergeCell ref="F74:G74"/>
  </mergeCells>
  <printOptions horizontalCentered="1"/>
  <pageMargins left="0" right="0" top="0.984251968503937" bottom="0.5905511811023623" header="0.5118110236220472" footer="0.5118110236220472"/>
  <pageSetup firstPageNumber="17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B4" sqref="B4"/>
    </sheetView>
  </sheetViews>
  <sheetFormatPr defaultColWidth="9.00390625" defaultRowHeight="12.75"/>
  <cols>
    <col min="1" max="1" width="7.625" style="0" customWidth="1"/>
    <col min="2" max="2" width="40.375" style="0" customWidth="1"/>
    <col min="3" max="3" width="6.625" style="0" customWidth="1"/>
    <col min="4" max="4" width="13.875" style="218" customWidth="1"/>
    <col min="5" max="6" width="11.75390625" style="0" customWidth="1"/>
  </cols>
  <sheetData>
    <row r="1" spans="1:5" ht="15.75">
      <c r="A1" s="15"/>
      <c r="B1" s="15"/>
      <c r="C1" s="15"/>
      <c r="D1" s="3"/>
      <c r="E1" s="3" t="s">
        <v>171</v>
      </c>
    </row>
    <row r="2" spans="1:5" ht="13.5" customHeight="1">
      <c r="A2" s="118"/>
      <c r="B2" s="119"/>
      <c r="C2" s="119"/>
      <c r="D2" s="8"/>
      <c r="E2" s="8" t="s">
        <v>162</v>
      </c>
    </row>
    <row r="3" spans="1:5" ht="13.5" customHeight="1">
      <c r="A3" s="118"/>
      <c r="B3" s="119"/>
      <c r="C3" s="119"/>
      <c r="D3" s="8"/>
      <c r="E3" s="8" t="s">
        <v>1</v>
      </c>
    </row>
    <row r="4" spans="1:5" ht="13.5" customHeight="1">
      <c r="A4" s="118"/>
      <c r="B4" s="119"/>
      <c r="C4" s="119"/>
      <c r="D4" s="9"/>
      <c r="E4" s="9" t="s">
        <v>36</v>
      </c>
    </row>
    <row r="5" spans="1:6" ht="19.5" customHeight="1">
      <c r="A5" s="118"/>
      <c r="B5" s="119"/>
      <c r="C5" s="119"/>
      <c r="D5" s="209"/>
      <c r="E5" s="13"/>
      <c r="F5" s="13"/>
    </row>
    <row r="6" spans="1:6" ht="55.5" customHeight="1">
      <c r="A6" s="10" t="s">
        <v>169</v>
      </c>
      <c r="B6" s="11"/>
      <c r="C6" s="11"/>
      <c r="D6" s="210"/>
      <c r="E6" s="13"/>
      <c r="F6" s="13"/>
    </row>
    <row r="7" spans="1:6" ht="13.5" customHeight="1" thickBot="1">
      <c r="A7" s="10"/>
      <c r="B7" s="11"/>
      <c r="C7" s="11"/>
      <c r="D7" s="210"/>
      <c r="E7" s="120"/>
      <c r="F7" s="120" t="s">
        <v>3</v>
      </c>
    </row>
    <row r="8" spans="1:6" ht="23.25" customHeight="1">
      <c r="A8" s="121" t="s">
        <v>4</v>
      </c>
      <c r="B8" s="602" t="s">
        <v>5</v>
      </c>
      <c r="C8" s="122" t="s">
        <v>6</v>
      </c>
      <c r="D8" s="211" t="s">
        <v>7</v>
      </c>
      <c r="E8" s="203" t="s">
        <v>8</v>
      </c>
      <c r="F8" s="123"/>
    </row>
    <row r="9" spans="1:6" ht="14.25" customHeight="1">
      <c r="A9" s="124" t="s">
        <v>9</v>
      </c>
      <c r="B9" s="603"/>
      <c r="C9" s="125" t="s">
        <v>10</v>
      </c>
      <c r="D9" s="212" t="s">
        <v>13</v>
      </c>
      <c r="E9" s="126" t="s">
        <v>12</v>
      </c>
      <c r="F9" s="24" t="s">
        <v>13</v>
      </c>
    </row>
    <row r="10" spans="1:6" s="477" customFormat="1" ht="12" customHeight="1" thickBot="1">
      <c r="A10" s="25">
        <v>1</v>
      </c>
      <c r="B10" s="127">
        <v>2</v>
      </c>
      <c r="C10" s="26">
        <v>3</v>
      </c>
      <c r="D10" s="213">
        <v>4</v>
      </c>
      <c r="E10" s="129">
        <v>5</v>
      </c>
      <c r="F10" s="27">
        <v>6</v>
      </c>
    </row>
    <row r="11" spans="1:9" s="50" customFormat="1" ht="21.75" customHeight="1" thickBot="1" thickTop="1">
      <c r="A11" s="45">
        <v>710</v>
      </c>
      <c r="B11" s="71" t="s">
        <v>132</v>
      </c>
      <c r="C11" s="29" t="s">
        <v>133</v>
      </c>
      <c r="D11" s="225">
        <f>D12</f>
        <v>2300</v>
      </c>
      <c r="E11" s="311">
        <f>E12</f>
        <v>4080</v>
      </c>
      <c r="F11" s="49">
        <f>F12</f>
        <v>6380</v>
      </c>
      <c r="H11" s="73"/>
      <c r="I11" s="73"/>
    </row>
    <row r="12" spans="1:7" s="60" customFormat="1" ht="15.75" thickTop="1">
      <c r="A12" s="61">
        <v>71015</v>
      </c>
      <c r="B12" s="62" t="s">
        <v>134</v>
      </c>
      <c r="C12" s="63"/>
      <c r="D12" s="312">
        <f>D13</f>
        <v>2300</v>
      </c>
      <c r="E12" s="313">
        <f>SUM(E14:E23)</f>
        <v>4080</v>
      </c>
      <c r="F12" s="66">
        <f>SUM(F14:F24)</f>
        <v>6380</v>
      </c>
      <c r="G12" s="75"/>
    </row>
    <row r="13" spans="1:7" s="60" customFormat="1" ht="58.5" customHeight="1">
      <c r="A13" s="38">
        <v>2110</v>
      </c>
      <c r="B13" s="182" t="s">
        <v>98</v>
      </c>
      <c r="C13" s="40"/>
      <c r="D13" s="314">
        <v>2300</v>
      </c>
      <c r="E13" s="426"/>
      <c r="F13" s="427"/>
      <c r="G13" s="75"/>
    </row>
    <row r="14" spans="1:6" s="60" customFormat="1" ht="15">
      <c r="A14" s="38">
        <v>4010</v>
      </c>
      <c r="B14" s="69" t="s">
        <v>65</v>
      </c>
      <c r="C14" s="40"/>
      <c r="D14" s="314"/>
      <c r="E14" s="148"/>
      <c r="F14" s="321">
        <v>1260</v>
      </c>
    </row>
    <row r="15" spans="1:6" s="60" customFormat="1" ht="15">
      <c r="A15" s="38">
        <v>4110</v>
      </c>
      <c r="B15" s="44" t="s">
        <v>23</v>
      </c>
      <c r="C15" s="40"/>
      <c r="D15" s="315"/>
      <c r="E15" s="316"/>
      <c r="F15" s="322">
        <f>440+343</f>
        <v>783</v>
      </c>
    </row>
    <row r="16" spans="1:6" s="60" customFormat="1" ht="15">
      <c r="A16" s="38">
        <v>4120</v>
      </c>
      <c r="B16" s="44" t="s">
        <v>55</v>
      </c>
      <c r="C16" s="40"/>
      <c r="D16" s="315"/>
      <c r="E16" s="234"/>
      <c r="F16" s="317">
        <f>210+47</f>
        <v>257</v>
      </c>
    </row>
    <row r="17" spans="1:6" s="60" customFormat="1" ht="15">
      <c r="A17" s="55">
        <v>4410</v>
      </c>
      <c r="B17" s="67" t="s">
        <v>45</v>
      </c>
      <c r="C17" s="40"/>
      <c r="D17" s="315"/>
      <c r="E17" s="234"/>
      <c r="F17" s="317"/>
    </row>
    <row r="18" spans="1:6" s="60" customFormat="1" ht="30">
      <c r="A18" s="55">
        <v>4750</v>
      </c>
      <c r="B18" s="39" t="s">
        <v>56</v>
      </c>
      <c r="C18" s="40"/>
      <c r="D18" s="315"/>
      <c r="E18" s="234"/>
      <c r="F18" s="59"/>
    </row>
    <row r="19" spans="1:6" s="145" customFormat="1" ht="15">
      <c r="A19" s="38">
        <v>4210</v>
      </c>
      <c r="B19" s="78" t="s">
        <v>21</v>
      </c>
      <c r="C19" s="146"/>
      <c r="D19" s="478"/>
      <c r="E19" s="318"/>
      <c r="F19" s="59">
        <v>800</v>
      </c>
    </row>
    <row r="20" spans="1:6" s="145" customFormat="1" ht="15">
      <c r="A20" s="38">
        <v>4300</v>
      </c>
      <c r="B20" s="78" t="s">
        <v>19</v>
      </c>
      <c r="C20" s="146"/>
      <c r="D20" s="478"/>
      <c r="E20" s="318">
        <v>2000</v>
      </c>
      <c r="F20" s="59"/>
    </row>
    <row r="21" spans="1:6" s="145" customFormat="1" ht="30">
      <c r="A21" s="38">
        <v>4360</v>
      </c>
      <c r="B21" s="44" t="s">
        <v>44</v>
      </c>
      <c r="C21" s="146"/>
      <c r="D21" s="215"/>
      <c r="E21" s="318">
        <v>380</v>
      </c>
      <c r="F21" s="317"/>
    </row>
    <row r="22" spans="1:6" s="145" customFormat="1" ht="30">
      <c r="A22" s="155">
        <v>4370</v>
      </c>
      <c r="B22" s="56" t="s">
        <v>22</v>
      </c>
      <c r="C22" s="146"/>
      <c r="D22" s="215"/>
      <c r="E22" s="318">
        <v>200</v>
      </c>
      <c r="F22" s="317"/>
    </row>
    <row r="23" spans="1:6" s="145" customFormat="1" ht="30">
      <c r="A23" s="155">
        <v>4740</v>
      </c>
      <c r="B23" s="69" t="s">
        <v>62</v>
      </c>
      <c r="C23" s="146"/>
      <c r="D23" s="215"/>
      <c r="E23" s="318">
        <v>1500</v>
      </c>
      <c r="F23" s="317"/>
    </row>
    <row r="24" spans="1:6" s="145" customFormat="1" ht="30.75" thickBot="1">
      <c r="A24" s="155">
        <v>4750</v>
      </c>
      <c r="B24" s="200" t="s">
        <v>56</v>
      </c>
      <c r="C24" s="479"/>
      <c r="D24" s="480"/>
      <c r="E24" s="319"/>
      <c r="F24" s="320">
        <v>3280</v>
      </c>
    </row>
    <row r="25" spans="1:6" s="145" customFormat="1" ht="33.75" customHeight="1" thickBot="1" thickTop="1">
      <c r="A25" s="28">
        <v>754</v>
      </c>
      <c r="B25" s="131" t="s">
        <v>90</v>
      </c>
      <c r="C25" s="132" t="s">
        <v>94</v>
      </c>
      <c r="D25" s="219">
        <f>D26</f>
        <v>201236</v>
      </c>
      <c r="E25" s="204">
        <f>E26</f>
        <v>44692</v>
      </c>
      <c r="F25" s="135">
        <f>F26</f>
        <v>245928</v>
      </c>
    </row>
    <row r="26" spans="1:6" s="145" customFormat="1" ht="28.5" customHeight="1" thickTop="1">
      <c r="A26" s="33">
        <v>75411</v>
      </c>
      <c r="B26" s="272" t="s">
        <v>75</v>
      </c>
      <c r="C26" s="137"/>
      <c r="D26" s="220">
        <f>D27+D28</f>
        <v>201236</v>
      </c>
      <c r="E26" s="205">
        <f>SUM(E29:E35)</f>
        <v>44692</v>
      </c>
      <c r="F26" s="140">
        <f>SUM(F29:F36)</f>
        <v>245928</v>
      </c>
    </row>
    <row r="27" spans="1:6" s="145" customFormat="1" ht="57.75" customHeight="1">
      <c r="A27" s="38">
        <v>2110</v>
      </c>
      <c r="B27" s="182" t="s">
        <v>98</v>
      </c>
      <c r="C27" s="152"/>
      <c r="D27" s="327">
        <v>41236</v>
      </c>
      <c r="E27" s="207"/>
      <c r="F27" s="208"/>
    </row>
    <row r="28" spans="1:6" s="145" customFormat="1" ht="63" customHeight="1">
      <c r="A28" s="179">
        <v>6410</v>
      </c>
      <c r="B28" s="485" t="s">
        <v>99</v>
      </c>
      <c r="C28" s="486"/>
      <c r="D28" s="487">
        <v>160000</v>
      </c>
      <c r="E28" s="488"/>
      <c r="F28" s="489"/>
    </row>
    <row r="29" spans="1:6" s="145" customFormat="1" ht="28.5" customHeight="1">
      <c r="A29" s="38">
        <v>4050</v>
      </c>
      <c r="B29" s="180" t="s">
        <v>76</v>
      </c>
      <c r="C29" s="152"/>
      <c r="D29" s="214"/>
      <c r="E29" s="206"/>
      <c r="F29" s="195">
        <v>16207</v>
      </c>
    </row>
    <row r="30" spans="1:6" s="145" customFormat="1" ht="28.5" customHeight="1">
      <c r="A30" s="38">
        <v>4060</v>
      </c>
      <c r="B30" s="180" t="s">
        <v>111</v>
      </c>
      <c r="C30" s="152"/>
      <c r="D30" s="214"/>
      <c r="E30" s="206"/>
      <c r="F30" s="195">
        <v>5984</v>
      </c>
    </row>
    <row r="31" spans="1:6" s="145" customFormat="1" ht="42.75" customHeight="1">
      <c r="A31" s="38">
        <v>4070</v>
      </c>
      <c r="B31" s="180" t="s">
        <v>91</v>
      </c>
      <c r="C31" s="152"/>
      <c r="D31" s="214"/>
      <c r="E31" s="206">
        <v>16207</v>
      </c>
      <c r="F31" s="195"/>
    </row>
    <row r="32" spans="1:6" s="145" customFormat="1" ht="45" customHeight="1">
      <c r="A32" s="38">
        <v>4080</v>
      </c>
      <c r="B32" s="180" t="s">
        <v>92</v>
      </c>
      <c r="C32" s="146"/>
      <c r="D32" s="215"/>
      <c r="E32" s="206">
        <v>25985</v>
      </c>
      <c r="F32" s="149"/>
    </row>
    <row r="33" spans="1:6" s="145" customFormat="1" ht="16.5" customHeight="1">
      <c r="A33" s="38">
        <v>4210</v>
      </c>
      <c r="B33" s="151" t="s">
        <v>21</v>
      </c>
      <c r="C33" s="152"/>
      <c r="D33" s="214"/>
      <c r="E33" s="206"/>
      <c r="F33" s="149">
        <f>28485+35252</f>
        <v>63737</v>
      </c>
    </row>
    <row r="34" spans="1:6" s="145" customFormat="1" ht="14.25" customHeight="1">
      <c r="A34" s="38">
        <v>4220</v>
      </c>
      <c r="B34" s="151" t="s">
        <v>93</v>
      </c>
      <c r="C34" s="39"/>
      <c r="D34" s="216"/>
      <c r="E34" s="206">
        <v>1500</v>
      </c>
      <c r="F34" s="149"/>
    </row>
    <row r="35" spans="1:6" s="483" customFormat="1" ht="27" customHeight="1">
      <c r="A35" s="38">
        <v>4230</v>
      </c>
      <c r="B35" s="56" t="s">
        <v>77</v>
      </c>
      <c r="C35" s="481"/>
      <c r="D35" s="482"/>
      <c r="E35" s="206">
        <v>1000</v>
      </c>
      <c r="F35" s="149"/>
    </row>
    <row r="36" spans="1:6" s="483" customFormat="1" ht="18" customHeight="1" thickBot="1">
      <c r="A36" s="155">
        <v>6050</v>
      </c>
      <c r="B36" s="194" t="s">
        <v>32</v>
      </c>
      <c r="C36" s="484"/>
      <c r="D36" s="482"/>
      <c r="E36" s="206"/>
      <c r="F36" s="149">
        <v>160000</v>
      </c>
    </row>
    <row r="37" spans="1:6" s="145" customFormat="1" ht="22.5" customHeight="1" thickBot="1" thickTop="1">
      <c r="A37" s="28">
        <v>851</v>
      </c>
      <c r="B37" s="131" t="s">
        <v>144</v>
      </c>
      <c r="C37" s="221" t="s">
        <v>54</v>
      </c>
      <c r="D37" s="328">
        <f>D38</f>
        <v>500</v>
      </c>
      <c r="E37" s="204"/>
      <c r="F37" s="135">
        <f>F38</f>
        <v>500</v>
      </c>
    </row>
    <row r="38" spans="1:6" s="145" customFormat="1" ht="44.25" customHeight="1" thickTop="1">
      <c r="A38" s="33">
        <v>85156</v>
      </c>
      <c r="B38" s="272" t="s">
        <v>145</v>
      </c>
      <c r="C38" s="137"/>
      <c r="D38" s="220">
        <f>D39</f>
        <v>500</v>
      </c>
      <c r="E38" s="205"/>
      <c r="F38" s="140">
        <f>F40</f>
        <v>500</v>
      </c>
    </row>
    <row r="39" spans="1:6" s="145" customFormat="1" ht="57.75" customHeight="1">
      <c r="A39" s="38">
        <v>2110</v>
      </c>
      <c r="B39" s="39" t="s">
        <v>98</v>
      </c>
      <c r="C39" s="152"/>
      <c r="D39" s="327">
        <v>500</v>
      </c>
      <c r="E39" s="207"/>
      <c r="F39" s="208"/>
    </row>
    <row r="40" spans="1:6" s="145" customFormat="1" ht="17.25" customHeight="1" thickBot="1">
      <c r="A40" s="155">
        <v>4130</v>
      </c>
      <c r="B40" s="201" t="s">
        <v>143</v>
      </c>
      <c r="C40" s="156"/>
      <c r="D40" s="327"/>
      <c r="E40" s="207"/>
      <c r="F40" s="195">
        <v>500</v>
      </c>
    </row>
    <row r="41" spans="1:6" s="145" customFormat="1" ht="34.5" customHeight="1" thickBot="1" thickTop="1">
      <c r="A41" s="28">
        <v>853</v>
      </c>
      <c r="B41" s="131" t="s">
        <v>146</v>
      </c>
      <c r="C41" s="221" t="s">
        <v>54</v>
      </c>
      <c r="D41" s="328">
        <f>D42</f>
        <v>10000</v>
      </c>
      <c r="E41" s="204"/>
      <c r="F41" s="135">
        <f>F42</f>
        <v>10000</v>
      </c>
    </row>
    <row r="42" spans="1:6" s="145" customFormat="1" ht="30.75" customHeight="1" thickTop="1">
      <c r="A42" s="33">
        <v>85321</v>
      </c>
      <c r="B42" s="272" t="s">
        <v>147</v>
      </c>
      <c r="C42" s="137"/>
      <c r="D42" s="220">
        <f>D43</f>
        <v>10000</v>
      </c>
      <c r="E42" s="205"/>
      <c r="F42" s="140">
        <f>SUM(F44:F49)</f>
        <v>10000</v>
      </c>
    </row>
    <row r="43" spans="1:6" s="145" customFormat="1" ht="57.75" customHeight="1">
      <c r="A43" s="38">
        <v>2110</v>
      </c>
      <c r="B43" s="39" t="s">
        <v>98</v>
      </c>
      <c r="C43" s="152"/>
      <c r="D43" s="327">
        <v>10000</v>
      </c>
      <c r="E43" s="207"/>
      <c r="F43" s="208"/>
    </row>
    <row r="44" spans="1:6" s="145" customFormat="1" ht="15.75" customHeight="1">
      <c r="A44" s="155">
        <v>4010</v>
      </c>
      <c r="B44" s="190" t="s">
        <v>65</v>
      </c>
      <c r="C44" s="156"/>
      <c r="D44" s="327"/>
      <c r="E44" s="207"/>
      <c r="F44" s="195">
        <v>2500</v>
      </c>
    </row>
    <row r="45" spans="1:6" s="145" customFormat="1" ht="15.75" customHeight="1">
      <c r="A45" s="155">
        <v>4110</v>
      </c>
      <c r="B45" s="190" t="s">
        <v>23</v>
      </c>
      <c r="C45" s="156"/>
      <c r="D45" s="327"/>
      <c r="E45" s="207"/>
      <c r="F45" s="195">
        <v>1650</v>
      </c>
    </row>
    <row r="46" spans="1:6" s="145" customFormat="1" ht="15.75" customHeight="1">
      <c r="A46" s="155">
        <v>4120</v>
      </c>
      <c r="B46" s="190" t="s">
        <v>55</v>
      </c>
      <c r="C46" s="156"/>
      <c r="D46" s="327"/>
      <c r="E46" s="207"/>
      <c r="F46" s="195">
        <v>250</v>
      </c>
    </row>
    <row r="47" spans="1:6" s="145" customFormat="1" ht="15.75" customHeight="1">
      <c r="A47" s="155">
        <v>4210</v>
      </c>
      <c r="B47" s="78" t="s">
        <v>21</v>
      </c>
      <c r="C47" s="156"/>
      <c r="D47" s="327"/>
      <c r="E47" s="207"/>
      <c r="F47" s="195">
        <v>4750</v>
      </c>
    </row>
    <row r="48" spans="1:6" s="145" customFormat="1" ht="28.5" customHeight="1">
      <c r="A48" s="187">
        <v>4740</v>
      </c>
      <c r="B48" s="69" t="s">
        <v>62</v>
      </c>
      <c r="C48" s="156"/>
      <c r="D48" s="327"/>
      <c r="E48" s="207"/>
      <c r="F48" s="195">
        <v>350</v>
      </c>
    </row>
    <row r="49" spans="1:6" s="145" customFormat="1" ht="30" customHeight="1" thickBot="1">
      <c r="A49" s="55">
        <v>4750</v>
      </c>
      <c r="B49" s="39" t="s">
        <v>56</v>
      </c>
      <c r="C49" s="156"/>
      <c r="D49" s="327"/>
      <c r="E49" s="207"/>
      <c r="F49" s="195">
        <v>500</v>
      </c>
    </row>
    <row r="50" spans="1:6" s="108" customFormat="1" ht="18" customHeight="1" thickBot="1" thickTop="1">
      <c r="A50" s="103"/>
      <c r="B50" s="104" t="s">
        <v>34</v>
      </c>
      <c r="C50" s="105"/>
      <c r="D50" s="217">
        <f>D11+D25+D37+D41</f>
        <v>214036</v>
      </c>
      <c r="E50" s="153">
        <f>E25+E11+E37+E41</f>
        <v>48772</v>
      </c>
      <c r="F50" s="154">
        <f>F25+F11+F37+F41</f>
        <v>262808</v>
      </c>
    </row>
    <row r="51" spans="1:6" s="150" customFormat="1" ht="18.75" thickBot="1" thickTop="1">
      <c r="A51" s="110"/>
      <c r="B51" s="111" t="s">
        <v>35</v>
      </c>
      <c r="C51" s="111"/>
      <c r="D51" s="202"/>
      <c r="E51" s="604">
        <f>F50-E50</f>
        <v>214036</v>
      </c>
      <c r="F51" s="605"/>
    </row>
    <row r="52" ht="9.75" customHeight="1" thickTop="1"/>
  </sheetData>
  <mergeCells count="2">
    <mergeCell ref="B8:B9"/>
    <mergeCell ref="E51:F51"/>
  </mergeCells>
  <printOptions horizontalCentered="1"/>
  <pageMargins left="0" right="0" top="0.984251968503937" bottom="0.984251968503937" header="0.5118110236220472" footer="0.5118110236220472"/>
  <pageSetup firstPageNumber="20" useFirstPageNumber="1" horizontalDpi="300" verticalDpi="300" orientation="portrait" paperSize="9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22">
      <selection activeCell="B34" sqref="B34"/>
    </sheetView>
  </sheetViews>
  <sheetFormatPr defaultColWidth="9.00390625" defaultRowHeight="12.75"/>
  <cols>
    <col min="1" max="1" width="7.875" style="542" customWidth="1"/>
    <col min="2" max="2" width="50.625" style="542" customWidth="1"/>
    <col min="3" max="3" width="15.75390625" style="542" customWidth="1"/>
    <col min="4" max="4" width="15.125" style="542" customWidth="1"/>
    <col min="5" max="16384" width="9.125" style="542" customWidth="1"/>
  </cols>
  <sheetData>
    <row r="1" ht="12.75">
      <c r="C1" s="3" t="s">
        <v>214</v>
      </c>
    </row>
    <row r="2" ht="14.25" customHeight="1">
      <c r="C2" s="8" t="s">
        <v>162</v>
      </c>
    </row>
    <row r="3" spans="1:4" ht="15.75" customHeight="1">
      <c r="A3" s="543"/>
      <c r="B3" s="543"/>
      <c r="C3" s="8" t="s">
        <v>1</v>
      </c>
      <c r="D3" s="544"/>
    </row>
    <row r="4" spans="1:4" s="548" customFormat="1" ht="13.5" customHeight="1">
      <c r="A4" s="545"/>
      <c r="B4" s="545"/>
      <c r="C4" s="546" t="s">
        <v>36</v>
      </c>
      <c r="D4" s="547"/>
    </row>
    <row r="5" spans="1:4" s="548" customFormat="1" ht="18.75" customHeight="1">
      <c r="A5" s="545"/>
      <c r="B5" s="545"/>
      <c r="C5" s="549"/>
      <c r="D5" s="547"/>
    </row>
    <row r="6" spans="1:4" s="552" customFormat="1" ht="15.75" customHeight="1">
      <c r="A6" s="550" t="s">
        <v>188</v>
      </c>
      <c r="B6" s="550"/>
      <c r="C6" s="550"/>
      <c r="D6" s="551"/>
    </row>
    <row r="7" spans="1:4" s="552" customFormat="1" ht="15.75" customHeight="1">
      <c r="A7" s="550" t="s">
        <v>189</v>
      </c>
      <c r="B7" s="550"/>
      <c r="C7" s="551"/>
      <c r="D7" s="551"/>
    </row>
    <row r="8" spans="1:4" s="552" customFormat="1" ht="15.75" customHeight="1">
      <c r="A8" s="553" t="s">
        <v>190</v>
      </c>
      <c r="B8" s="550"/>
      <c r="C8" s="551"/>
      <c r="D8" s="551"/>
    </row>
    <row r="9" spans="1:4" s="552" customFormat="1" ht="15.75" customHeight="1">
      <c r="A9" s="550" t="s">
        <v>191</v>
      </c>
      <c r="B9" s="550"/>
      <c r="C9" s="551"/>
      <c r="D9" s="551"/>
    </row>
    <row r="10" s="548" customFormat="1" ht="20.25" customHeight="1" thickBot="1">
      <c r="D10" s="554" t="s">
        <v>3</v>
      </c>
    </row>
    <row r="11" spans="1:4" s="548" customFormat="1" ht="40.5" customHeight="1" thickBot="1">
      <c r="A11" s="555" t="s">
        <v>192</v>
      </c>
      <c r="B11" s="556" t="s">
        <v>193</v>
      </c>
      <c r="C11" s="556" t="s">
        <v>194</v>
      </c>
      <c r="D11" s="557" t="s">
        <v>195</v>
      </c>
    </row>
    <row r="12" spans="1:4" s="548" customFormat="1" ht="14.25" thickBot="1" thickTop="1">
      <c r="A12" s="558">
        <v>1</v>
      </c>
      <c r="B12" s="559">
        <v>2</v>
      </c>
      <c r="C12" s="559">
        <v>3</v>
      </c>
      <c r="D12" s="560">
        <v>4</v>
      </c>
    </row>
    <row r="13" spans="1:4" s="548" customFormat="1" ht="32.25" thickTop="1">
      <c r="A13" s="561">
        <v>952</v>
      </c>
      <c r="B13" s="562" t="s">
        <v>196</v>
      </c>
      <c r="C13" s="563">
        <f>SUM(C16:C19)</f>
        <v>20000000</v>
      </c>
      <c r="D13" s="564"/>
    </row>
    <row r="14" spans="1:4" s="548" customFormat="1" ht="12.75">
      <c r="A14" s="565"/>
      <c r="B14" s="566" t="s">
        <v>197</v>
      </c>
      <c r="C14" s="567"/>
      <c r="D14" s="564"/>
    </row>
    <row r="15" spans="1:4" s="548" customFormat="1" ht="3.75" customHeight="1">
      <c r="A15" s="565"/>
      <c r="B15" s="566"/>
      <c r="C15" s="567"/>
      <c r="D15" s="564"/>
    </row>
    <row r="16" spans="1:4" s="548" customFormat="1" ht="15.75">
      <c r="A16" s="565"/>
      <c r="B16" s="568" t="s">
        <v>198</v>
      </c>
      <c r="C16" s="569">
        <v>20000000</v>
      </c>
      <c r="D16" s="570"/>
    </row>
    <row r="17" spans="1:4" s="548" customFormat="1" ht="9" customHeight="1">
      <c r="A17" s="565"/>
      <c r="B17" s="568"/>
      <c r="C17" s="569"/>
      <c r="D17" s="570"/>
    </row>
    <row r="18" spans="1:4" s="548" customFormat="1" ht="7.5" customHeight="1">
      <c r="A18" s="565"/>
      <c r="B18" s="568"/>
      <c r="C18" s="571"/>
      <c r="D18" s="564"/>
    </row>
    <row r="19" spans="1:4" s="548" customFormat="1" ht="9" customHeight="1" hidden="1">
      <c r="A19" s="565"/>
      <c r="B19" s="568"/>
      <c r="C19" s="571"/>
      <c r="D19" s="570"/>
    </row>
    <row r="20" spans="1:4" s="548" customFormat="1" ht="15.75">
      <c r="A20" s="561">
        <v>955</v>
      </c>
      <c r="B20" s="572" t="s">
        <v>199</v>
      </c>
      <c r="C20" s="573">
        <f>11597175+110000+13273386+150000-2189931+500000+200000+86000-50000+80000+300000</f>
        <v>24056630</v>
      </c>
      <c r="D20" s="574"/>
    </row>
    <row r="21" spans="1:4" s="548" customFormat="1" ht="15.75">
      <c r="A21" s="565"/>
      <c r="B21" s="575"/>
      <c r="C21" s="576"/>
      <c r="D21" s="570"/>
    </row>
    <row r="22" spans="1:4" s="548" customFormat="1" ht="60" customHeight="1">
      <c r="A22" s="561">
        <v>963</v>
      </c>
      <c r="B22" s="562" t="s">
        <v>213</v>
      </c>
      <c r="C22" s="577"/>
      <c r="D22" s="578">
        <f>SUM(D23:D26)</f>
        <v>5002226</v>
      </c>
    </row>
    <row r="23" spans="1:4" s="548" customFormat="1" ht="14.25" customHeight="1">
      <c r="A23" s="561"/>
      <c r="B23" s="579" t="s">
        <v>200</v>
      </c>
      <c r="C23" s="577"/>
      <c r="D23" s="580">
        <v>324361</v>
      </c>
    </row>
    <row r="24" spans="1:4" s="548" customFormat="1" ht="14.25" customHeight="1">
      <c r="A24" s="561"/>
      <c r="B24" s="579" t="s">
        <v>201</v>
      </c>
      <c r="C24" s="577"/>
      <c r="D24" s="580">
        <v>3458699</v>
      </c>
    </row>
    <row r="25" spans="1:4" s="548" customFormat="1" ht="14.25" customHeight="1">
      <c r="A25" s="581"/>
      <c r="B25" s="579" t="s">
        <v>202</v>
      </c>
      <c r="C25" s="582"/>
      <c r="D25" s="580">
        <v>330472</v>
      </c>
    </row>
    <row r="26" spans="1:4" s="548" customFormat="1" ht="14.25" customHeight="1">
      <c r="A26" s="583"/>
      <c r="B26" s="579" t="s">
        <v>203</v>
      </c>
      <c r="C26" s="582"/>
      <c r="D26" s="580">
        <v>888694</v>
      </c>
    </row>
    <row r="27" spans="1:4" s="548" customFormat="1" ht="15.75">
      <c r="A27" s="561">
        <v>992</v>
      </c>
      <c r="B27" s="572" t="s">
        <v>204</v>
      </c>
      <c r="C27" s="577"/>
      <c r="D27" s="578">
        <f>SUM(D29:D34)</f>
        <v>20482998</v>
      </c>
    </row>
    <row r="28" spans="1:4" s="548" customFormat="1" ht="15.75">
      <c r="A28" s="565"/>
      <c r="B28" s="566" t="s">
        <v>197</v>
      </c>
      <c r="C28" s="577"/>
      <c r="D28" s="584"/>
    </row>
    <row r="29" spans="1:4" s="548" customFormat="1" ht="14.25" customHeight="1">
      <c r="A29" s="565"/>
      <c r="B29" s="585" t="s">
        <v>205</v>
      </c>
      <c r="C29" s="586"/>
      <c r="D29" s="587">
        <v>916400</v>
      </c>
    </row>
    <row r="30" spans="1:4" s="548" customFormat="1" ht="14.25" customHeight="1">
      <c r="A30" s="565"/>
      <c r="B30" s="585" t="s">
        <v>206</v>
      </c>
      <c r="C30" s="586"/>
      <c r="D30" s="587">
        <v>5077000</v>
      </c>
    </row>
    <row r="31" spans="1:4" s="548" customFormat="1" ht="14.25" customHeight="1">
      <c r="A31" s="565"/>
      <c r="B31" s="585" t="s">
        <v>207</v>
      </c>
      <c r="C31" s="582"/>
      <c r="D31" s="580">
        <v>1666700</v>
      </c>
    </row>
    <row r="32" spans="1:4" s="548" customFormat="1" ht="14.25" customHeight="1">
      <c r="A32" s="565"/>
      <c r="B32" s="588" t="s">
        <v>208</v>
      </c>
      <c r="C32" s="582"/>
      <c r="D32" s="580">
        <v>200000</v>
      </c>
    </row>
    <row r="33" spans="1:4" s="548" customFormat="1" ht="14.25" customHeight="1">
      <c r="A33" s="565"/>
      <c r="B33" s="588" t="s">
        <v>209</v>
      </c>
      <c r="C33" s="582"/>
      <c r="D33" s="580">
        <v>1241800</v>
      </c>
    </row>
    <row r="34" spans="1:4" s="548" customFormat="1" ht="14.25" customHeight="1" thickBot="1">
      <c r="A34" s="565"/>
      <c r="B34" s="588" t="s">
        <v>210</v>
      </c>
      <c r="C34" s="582"/>
      <c r="D34" s="580">
        <f>3869850+2209734+5291300-5000+15214</f>
        <v>11381098</v>
      </c>
    </row>
    <row r="35" spans="1:4" s="548" customFormat="1" ht="22.5" customHeight="1" thickBot="1" thickTop="1">
      <c r="A35" s="589"/>
      <c r="B35" s="104" t="s">
        <v>211</v>
      </c>
      <c r="C35" s="590">
        <f>C20+C13+C21</f>
        <v>44056630</v>
      </c>
      <c r="D35" s="107">
        <f>D27+D22</f>
        <v>25485224</v>
      </c>
    </row>
    <row r="36" spans="1:4" s="548" customFormat="1" ht="20.25" thickBot="1" thickTop="1">
      <c r="A36" s="589"/>
      <c r="B36" s="104" t="s">
        <v>212</v>
      </c>
      <c r="C36" s="591">
        <f>D35-C35</f>
        <v>-18571406</v>
      </c>
      <c r="D36" s="592"/>
    </row>
    <row r="37" s="548" customFormat="1" ht="13.5" thickTop="1"/>
    <row r="38" s="548" customFormat="1" ht="12.75"/>
    <row r="39" s="548" customFormat="1" ht="12.75"/>
    <row r="40" s="548" customFormat="1" ht="12.75"/>
    <row r="41" s="548" customFormat="1" ht="12.75"/>
    <row r="42" s="548" customFormat="1" ht="12.75"/>
    <row r="43" s="548" customFormat="1" ht="12.75"/>
    <row r="44" s="548" customFormat="1" ht="12.75"/>
    <row r="45" s="548" customFormat="1" ht="12.75"/>
    <row r="46" s="548" customFormat="1" ht="12.75"/>
    <row r="47" s="548" customFormat="1" ht="12.75"/>
    <row r="48" s="548" customFormat="1" ht="12.75"/>
    <row r="49" s="548" customFormat="1" ht="12.75"/>
  </sheetData>
  <printOptions horizontalCentered="1"/>
  <pageMargins left="0" right="0" top="0.984251968503937" bottom="0.984251968503937" header="0.5118110236220472" footer="0.5118110236220472"/>
  <pageSetup firstPageNumber="22" useFirstPageNumber="1" horizontalDpi="300" verticalDpi="300" orientation="portrait" paperSize="9" r:id="rId1"/>
  <headerFooter alignWithMargins="0">
    <oddHeader>&amp;C&amp;"Times New Roman CE,Normalny"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2007-12-10T09:08:31Z</cp:lastPrinted>
  <dcterms:created xsi:type="dcterms:W3CDTF">2007-11-20T11:25:19Z</dcterms:created>
  <dcterms:modified xsi:type="dcterms:W3CDTF">2007-12-10T15:20:57Z</dcterms:modified>
  <cp:category/>
  <cp:version/>
  <cp:contentType/>
  <cp:contentStatus/>
</cp:coreProperties>
</file>