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70" windowHeight="6540" activeTab="0"/>
  </bookViews>
  <sheets>
    <sheet name="Zał 1" sheetId="1" r:id="rId1"/>
    <sheet name="Zał 2" sheetId="2" r:id="rId2"/>
    <sheet name="Zał 3" sheetId="3" r:id="rId3"/>
    <sheet name="Zał 4" sheetId="4" r:id="rId4"/>
    <sheet name="Zał  5" sheetId="5" r:id="rId5"/>
    <sheet name="Zał 6" sheetId="6" r:id="rId6"/>
    <sheet name="Zał 7" sheetId="7" r:id="rId7"/>
  </sheets>
  <definedNames>
    <definedName name="_xlnm.Print_Titles" localSheetId="0">'Zał 1'!$8:$10</definedName>
    <definedName name="_xlnm.Print_Titles" localSheetId="1">'Zał 2'!$7:$9</definedName>
  </definedNames>
  <calcPr fullCalcOnLoad="1"/>
</workbook>
</file>

<file path=xl/sharedStrings.xml><?xml version="1.0" encoding="utf-8"?>
<sst xmlns="http://schemas.openxmlformats.org/spreadsheetml/2006/main" count="481" uniqueCount="258">
  <si>
    <t>Załącznik nr 1 do Uchwały</t>
  </si>
  <si>
    <t>Rady Miejskiej w Koszalinie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</si>
  <si>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</si>
  <si>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</si>
  <si>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</si>
  <si>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</si>
  <si>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</si>
  <si>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</si>
  <si>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</si>
  <si>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</si>
  <si>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</si>
  <si>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</si>
  <si>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Pozostała działalność</t>
  </si>
  <si>
    <t>ADMINISTRACJA PUBLICZNA</t>
  </si>
  <si>
    <t>Zakup usług pozostałych</t>
  </si>
  <si>
    <t>OŚWIATA I WYCHOWANIE</t>
  </si>
  <si>
    <t>E</t>
  </si>
  <si>
    <t>POMOC SPOŁECZNA</t>
  </si>
  <si>
    <t>KULTURA I OCHRONA DZIEDZICTWA NARODOWEGO</t>
  </si>
  <si>
    <t>KULTURA FIZYCZNA I SPORT</t>
  </si>
  <si>
    <t>IK</t>
  </si>
  <si>
    <t>OGÓŁEM</t>
  </si>
  <si>
    <t>per saldo</t>
  </si>
  <si>
    <t>w złotych</t>
  </si>
  <si>
    <t>TRANSPORT I ŁĄCZNOŚĆ</t>
  </si>
  <si>
    <t>POZOSTAŁE ZADANIA W ZAKRESIE POLITYKI SPOŁECZNEJ</t>
  </si>
  <si>
    <t>KS</t>
  </si>
  <si>
    <t xml:space="preserve">GOSPODARKA KOMUNALNA I OCHRONA ŚRODOWISKA </t>
  </si>
  <si>
    <t>Załącznik nr 2 do Uchwały</t>
  </si>
  <si>
    <t xml:space="preserve">ŹRÓDŁA  POKRYCIA </t>
  </si>
  <si>
    <t>DEFICYTU   BUDŻETOWEGO</t>
  </si>
  <si>
    <t>§</t>
  </si>
  <si>
    <t>WYSZCZEGÓLNIENIE</t>
  </si>
  <si>
    <t>PRZYCHODY</t>
  </si>
  <si>
    <t>ROZCHODY</t>
  </si>
  <si>
    <t>z tego:</t>
  </si>
  <si>
    <t xml:space="preserve">Kredyt komercyjny 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</si>
  <si>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</si>
  <si>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</si>
  <si>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</si>
  <si>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</si>
  <si>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</si>
  <si>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</si>
  <si>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</si>
  <si>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</si>
  <si>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Drogi publiczne w miastach na prawach powiatu</t>
  </si>
  <si>
    <t>758</t>
  </si>
  <si>
    <t>RÓŻNE ROZLICZENIA</t>
  </si>
  <si>
    <t>Urząd Miejski</t>
  </si>
  <si>
    <t>OA</t>
  </si>
  <si>
    <t>Obiekty sportowe</t>
  </si>
  <si>
    <t xml:space="preserve"> -  spłata kredytu - Gospodarczy Bank Wielkopolski S.A.</t>
  </si>
  <si>
    <t>GOSPODARKA MIESZKANIOWA</t>
  </si>
  <si>
    <t>Załącznik nr 5 do Uchwały</t>
  </si>
  <si>
    <t xml:space="preserve">Wydatki inwestycyjne jednostek budżetowych </t>
  </si>
  <si>
    <t>Drogi publiczne gminne</t>
  </si>
  <si>
    <t>Gospodarka ściekowa i ochrona wód</t>
  </si>
  <si>
    <t>Dotacje celowe z budżetu na finansowanie lub dofinansowanie kosztów realizacji inwestycji i zakupów inwestycyjnych zakładów budżetowych</t>
  </si>
  <si>
    <t>Zakup usług remontowych</t>
  </si>
  <si>
    <t>Żłobki</t>
  </si>
  <si>
    <t>Dotacja podmiotowa dla zakładu budżetowego</t>
  </si>
  <si>
    <t>Pozostałe zadania w zakresie kultury</t>
  </si>
  <si>
    <t>Dotacja celowa z budżetu na finansowanie lub dofinansowanie zadań zleconych do realizacji stowarzyszeniom</t>
  </si>
  <si>
    <t>OP</t>
  </si>
  <si>
    <t>Załącznik nr 4 do Uchwały</t>
  </si>
  <si>
    <t>Przychody z zaciągniętych pożyczek i kredytów na rynku krajowym</t>
  </si>
  <si>
    <t xml:space="preserve">MIASTA KOSZALINA                                                                                                                       </t>
  </si>
  <si>
    <t xml:space="preserve">Wydatki inwestycyjne jednostek budżetowych: </t>
  </si>
  <si>
    <t>852</t>
  </si>
  <si>
    <t>85201</t>
  </si>
  <si>
    <t>Placówki opiekuńczo-wychowawcze</t>
  </si>
  <si>
    <t>RDDz Nr 2</t>
  </si>
  <si>
    <t>RDDz Nr 3</t>
  </si>
  <si>
    <t>Dotacja podmiotowa z budżetu dla samorządowej instytucji kultury</t>
  </si>
  <si>
    <t>Wydatki na zakup i objęcie akcji oraz wniesienie wkładów do spółek prawa handlowego</t>
  </si>
  <si>
    <t>Towarzystwa budownictwa społecznego</t>
  </si>
  <si>
    <t>6010</t>
  </si>
  <si>
    <t>ZMIANY   PLANU  DOCHODÓW  I   WYDATKÓW   NA  ZADANIA  WŁASNE  POWIATU  
W  2008  ROKU</t>
  </si>
  <si>
    <t>ZMIANY   PLANU  DOCHODÓW  I  WYDATKÓW   NA  ZADANIA  WŁASNE  GMINY                                           W  2008  ROKU</t>
  </si>
  <si>
    <t>Składki na ubezpieczenia społeczne</t>
  </si>
  <si>
    <t>Składki na Fundusz Pracy</t>
  </si>
  <si>
    <t xml:space="preserve">Wydatki inwestycyjne jednostek budżetowych:             </t>
  </si>
  <si>
    <t>NA  2008  ROK</t>
  </si>
  <si>
    <t>Uzbrojenie Osiedla Unii Europejskiej</t>
  </si>
  <si>
    <t>4300</t>
  </si>
  <si>
    <t>Załącznik nr 3 do Uchwały</t>
  </si>
  <si>
    <t xml:space="preserve">Dotacje celowe z budżetu na finansowanie lub dofinansowanie kosztów realizacji inwestycji i zakupów inwestycyjnych  innych jednostek sektora finansów publicznych </t>
  </si>
  <si>
    <t>z dnia 24 kwietnia 2008 roku</t>
  </si>
  <si>
    <t>ul.Kosynierów</t>
  </si>
  <si>
    <t>Uzbrojenie terenu pod Słupską Specjalną Strefę Ekonomiczną, Kompleks Koszalin</t>
  </si>
  <si>
    <t>4170</t>
  </si>
  <si>
    <t>Wynagrodzenia bezosobowe</t>
  </si>
  <si>
    <t>DZIAŁALNOŚĆ USŁUGOWA</t>
  </si>
  <si>
    <t>Cmentarze</t>
  </si>
  <si>
    <t>Utrzymanie zieleni w miastach i gminach</t>
  </si>
  <si>
    <t>Oczyszczanie miast i wsi</t>
  </si>
  <si>
    <t>Usługi opiekuńcze i specjalistyczne usługi opiekuńcze</t>
  </si>
  <si>
    <t>Teatry dramatyczne i lalkowe</t>
  </si>
  <si>
    <r>
      <t xml:space="preserve">Zakup usług pozostałych - </t>
    </r>
    <r>
      <rPr>
        <i/>
        <sz val="10"/>
        <rFont val="Arial Narrow"/>
        <family val="2"/>
      </rPr>
      <t>roboty publiczne</t>
    </r>
  </si>
  <si>
    <r>
      <t xml:space="preserve">Zakup usług pozostałych - </t>
    </r>
    <r>
      <rPr>
        <i/>
        <sz val="10"/>
        <rFont val="Arial Narrow"/>
        <family val="2"/>
      </rPr>
      <t>utrzymanie terenów "Sportowej Doliny"</t>
    </r>
  </si>
  <si>
    <t>Biblioteki</t>
  </si>
  <si>
    <t>SZKOLNICTWO WYŻSZE</t>
  </si>
  <si>
    <t>Stypendia różne</t>
  </si>
  <si>
    <t xml:space="preserve"> - "ul.Chałubińskiego - Leśna", "Uzbrojenie rejonu ul. R.Traugutta"</t>
  </si>
  <si>
    <t xml:space="preserve"> - ul. Kosynierów</t>
  </si>
  <si>
    <t xml:space="preserve"> - "Osiedle 4-go Marca - drogi"</t>
  </si>
  <si>
    <t>DOCHODY OD OSÓB PRAWNYCH , OD OSÓB FIZYCZNYCH I OD INNYCH JEDNOSTEK NIE POSIADAJĄCYCH OSOBOWOŚCI PRAWNEJ ORAZ WYDATKI ZWIĄZANE Z ICH POBOREM</t>
  </si>
  <si>
    <t>75647</t>
  </si>
  <si>
    <t>Pobór podatków, opłat i niepodatkowych należności budżetowych</t>
  </si>
  <si>
    <t>4430</t>
  </si>
  <si>
    <t>Różne opłaty i składki</t>
  </si>
  <si>
    <t>Rp</t>
  </si>
  <si>
    <t>75814</t>
  </si>
  <si>
    <t>0920</t>
  </si>
  <si>
    <t>Pozostałe odsetki</t>
  </si>
  <si>
    <t>Licea ogólnokształcące</t>
  </si>
  <si>
    <t>0690</t>
  </si>
  <si>
    <t>0750</t>
  </si>
  <si>
    <t>Szkoły podstawowe specjalne</t>
  </si>
  <si>
    <t>4210</t>
  </si>
  <si>
    <t>Zakup materiałów i wyposażenia</t>
  </si>
  <si>
    <t>4270</t>
  </si>
  <si>
    <t>Centrum Kształcenia Ustawicznego</t>
  </si>
  <si>
    <t>0870</t>
  </si>
  <si>
    <t>0970</t>
  </si>
  <si>
    <t>Zakup pomocy naukowych, dydaktycznych i książek</t>
  </si>
  <si>
    <t>EDUKACYJNA OPIEKA WYCHOWAWCZA</t>
  </si>
  <si>
    <r>
      <t>Placówki wychowania pozaszkolnego -</t>
    </r>
    <r>
      <rPr>
        <b/>
        <i/>
        <sz val="10"/>
        <rFont val="Arial Narrow"/>
        <family val="2"/>
      </rPr>
      <t xml:space="preserve"> Pałac Młodzieży</t>
    </r>
  </si>
  <si>
    <t>Dodatkowe wynagrodzenie roczne</t>
  </si>
  <si>
    <t>Zakup usług dostępu do sieci Internet</t>
  </si>
  <si>
    <t>Opłaty z tytułu zakupu usług telekomunikacyjnych telefonii stacjonarnej</t>
  </si>
  <si>
    <t>0580</t>
  </si>
  <si>
    <t>Grzywny, i inne kary pieniężne od osób prawnych i innych jednostek organizacyjnych</t>
  </si>
  <si>
    <r>
      <t>Domy i ośrodki kultury, świetlice i kluby -</t>
    </r>
    <r>
      <rPr>
        <b/>
        <i/>
        <sz val="10"/>
        <rFont val="Arial Narrow"/>
        <family val="2"/>
      </rPr>
      <t xml:space="preserve"> Centrum Kultury 105</t>
    </r>
  </si>
  <si>
    <t>Starostwa powiatowe</t>
  </si>
  <si>
    <t>Wpływy z opłaty komunikacyjnej</t>
  </si>
  <si>
    <t>Km</t>
  </si>
  <si>
    <t>0420</t>
  </si>
  <si>
    <t>75618</t>
  </si>
  <si>
    <t>0830</t>
  </si>
  <si>
    <t>Wpływy z usług</t>
  </si>
  <si>
    <t>Wpływy z innych opłat stanowiących dochody jednostek samorządu terytorialnego na podstawie ustaw</t>
  </si>
  <si>
    <t>Gospodarka gruntami i nieruchomościami</t>
  </si>
  <si>
    <t>N</t>
  </si>
  <si>
    <t>Wpływy z różnych opłat</t>
  </si>
  <si>
    <t>0490</t>
  </si>
  <si>
    <r>
      <t xml:space="preserve">Zakup usług remontowych - </t>
    </r>
    <r>
      <rPr>
        <i/>
        <sz val="10"/>
        <rFont val="Arial Narrow"/>
        <family val="2"/>
      </rPr>
      <t>RO "Na Skarpie"</t>
    </r>
  </si>
  <si>
    <t>Drogi wewnętrzne</t>
  </si>
  <si>
    <t>Zadania w zakresie kultury fizycznej i sportu</t>
  </si>
  <si>
    <t>Pomoc materialna dla studentów</t>
  </si>
  <si>
    <t>Infrastruktura kolejowa</t>
  </si>
  <si>
    <t xml:space="preserve">Wydatki inwestycyjne jednostek budżetowych            </t>
  </si>
  <si>
    <t>uporządkowanie cmentarzy ewangelickich</t>
  </si>
  <si>
    <t>Wpływy z różnych dochodów</t>
  </si>
  <si>
    <t>Dochody z najmu i dzierżawy składników majątkowych Skarbu Państwa, jednostek samorządu terytorialnego lub innych jednostek zaliczanych do sektora finansów publicznych  oraz innych umów o podobnym charakterze</t>
  </si>
  <si>
    <t>Wpływy ze sprzedaży składników majątkowych</t>
  </si>
  <si>
    <t>Różne rozliczenia finansowe</t>
  </si>
  <si>
    <t>4350</t>
  </si>
  <si>
    <t>Zakup usług pozostałych:</t>
  </si>
  <si>
    <t>Załącznik nr 6 do Uchwały</t>
  </si>
  <si>
    <t>Załącznik nr 7 do Uchwały</t>
  </si>
  <si>
    <t>ZMIANY W LIMITACH  WYDATKÓW  BUDŻETOWYCH  NA  WIELOLETNIE  PROGRAMY  INWESTYCYJNE                                                                                    W  LATACH  2008 - 2010</t>
  </si>
  <si>
    <t>( w tys.zł.)</t>
  </si>
  <si>
    <t>Lp.</t>
  </si>
  <si>
    <t>Dział</t>
  </si>
  <si>
    <t>Rozdział</t>
  </si>
  <si>
    <t>Nazwa programu inwestycyjnego i zadania finansowanego z budżetu</t>
  </si>
  <si>
    <t>Wysokość wydatków w latach</t>
  </si>
  <si>
    <t>2008 r.</t>
  </si>
  <si>
    <t>2009 r.</t>
  </si>
  <si>
    <t>Zmiany</t>
  </si>
  <si>
    <t>Plan po zmianach</t>
  </si>
  <si>
    <t>2011 r.</t>
  </si>
  <si>
    <t>Kolektor północny</t>
  </si>
  <si>
    <t xml:space="preserve">Plan </t>
  </si>
  <si>
    <t>Wpływy z innych lokalnych opłat pobieranych przez jednostki samorządu terytorialnego na podstawie odrębnych ustaw</t>
  </si>
  <si>
    <t>Organizacja 27 KFDF "Młodzi i Film"</t>
  </si>
  <si>
    <t>Organizacja "Majówki 2008"</t>
  </si>
  <si>
    <t>Współorganizacja koncertu z okazji Dnia Unii Europejskiej, Dnia Zwycięstwa i inauguracji XXX Tygodnia Kultury Studenckiej</t>
  </si>
  <si>
    <t>Remont Domku Kata</t>
  </si>
  <si>
    <t>Remont elewacji budynku CK 105</t>
  </si>
  <si>
    <t>Dotacja podmiotowa z budżetu dla samorządowej instytucji kultury:</t>
  </si>
  <si>
    <t>"Dni Koszalina"</t>
  </si>
  <si>
    <t xml:space="preserve">nagrody jubileuszowe </t>
  </si>
  <si>
    <t>wyposażenie Filii Bibliotecznej nr 15</t>
  </si>
  <si>
    <t>bieżące utrzymanie zieleni</t>
  </si>
  <si>
    <t xml:space="preserve">ZMIANY PLANU PRZYCHODÓW I WYDATKÓW DOCHODÓW WŁASNYCH  </t>
  </si>
  <si>
    <t xml:space="preserve">                                        ZARZĄDU DRÓG MIEJSKICH NA 2008 ROK</t>
  </si>
  <si>
    <t xml:space="preserve">    POWIAT  </t>
  </si>
  <si>
    <t>Dział, rozdział        §</t>
  </si>
  <si>
    <t>Przewidywane wykonanie w 2006 roku</t>
  </si>
  <si>
    <t>Plan na                                    2008 rok</t>
  </si>
  <si>
    <t>Plan po zmianach na                                    2008 rok</t>
  </si>
  <si>
    <t>I</t>
  </si>
  <si>
    <t>Stan środków  na początek roku</t>
  </si>
  <si>
    <t>II</t>
  </si>
  <si>
    <t xml:space="preserve">PRZYCHODY 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</si>
  <si>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</si>
  <si>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</si>
  <si>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</si>
  <si>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</si>
  <si>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0910</t>
  </si>
  <si>
    <t>Odsetki od nieterminowych wpłat z tytułu podatków i opłat</t>
  </si>
  <si>
    <t>III</t>
  </si>
  <si>
    <t>WYDATKI OGÓŁEM</t>
  </si>
  <si>
    <t>Zakup energii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</si>
  <si>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</si>
  <si>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</si>
  <si>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</si>
  <si>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</si>
  <si>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</si>
  <si>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</si>
  <si>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</si>
  <si>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</si>
  <si>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</si>
  <si>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</si>
  <si>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GOSPODARKA KOMUNALNA I OCHRONA ŚRODOWISKA</t>
  </si>
  <si>
    <t>1. Opłaty na rzecz ochrony środowiska</t>
  </si>
  <si>
    <t>2. Odsetki za nieterminowe wpłaty</t>
  </si>
  <si>
    <t>3. Operaty wodnoprawne</t>
  </si>
  <si>
    <t>1. Utrzymanie zimowe miasta</t>
  </si>
  <si>
    <t>2. Mechaniczne zamiatanie na drogach publicznych - bez dróg gminnych</t>
  </si>
  <si>
    <t>Utrzymanie parków i zieleńców</t>
  </si>
  <si>
    <t>IV</t>
  </si>
  <si>
    <t>Stan środków na koniec roku (I+II-III)</t>
  </si>
  <si>
    <t xml:space="preserve">    GMINA 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</si>
  <si>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</si>
  <si>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</si>
  <si>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</si>
  <si>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</si>
  <si>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</si>
  <si>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 xml:space="preserve">                                      Załącznik nr     do Uchwały</t>
  </si>
  <si>
    <t xml:space="preserve">                                      Nr       /     / 2008 </t>
  </si>
  <si>
    <t xml:space="preserve">                                      Rady Miejskiej w Koszalinie</t>
  </si>
  <si>
    <t xml:space="preserve">                                      z dnia 24 kwietnia 2008 r.      </t>
  </si>
  <si>
    <t xml:space="preserve">  ZMIANY PLANU PRZYCHODÓW I WYDATKÓW DOCHODÓW WŁASNYCH</t>
  </si>
  <si>
    <t xml:space="preserve">         MIEJSKIEGO OŚRODKA POMOCY SPOŁECZNEJ W KOSZALINIE </t>
  </si>
  <si>
    <t xml:space="preserve">    NA 2008 ROK</t>
  </si>
  <si>
    <t>Przewidywane wykonanie                     2006 r.</t>
  </si>
  <si>
    <t>Plan na                                               2008 r.</t>
  </si>
  <si>
    <t>Plan po zmianach na                                               2008 r.</t>
  </si>
  <si>
    <t>Stan środków na początek roku</t>
  </si>
  <si>
    <t>Placówki opiekuńczo - wychowawcze</t>
  </si>
  <si>
    <t>0960</t>
  </si>
  <si>
    <t>Otrzymane spadki, zapisy i darowizny w postaci pieniężnej</t>
  </si>
  <si>
    <t>Ośrodki wsparcia</t>
  </si>
  <si>
    <t>Ośrodki pomocy społecznej</t>
  </si>
  <si>
    <t>WYDATKI  OGÓŁEM</t>
  </si>
  <si>
    <t>6050</t>
  </si>
  <si>
    <t>Wydatki inwestycyjne jednostek budżetowych</t>
  </si>
  <si>
    <r>
      <t xml:space="preserve">Zakup usług pozostałych - </t>
    </r>
    <r>
      <rPr>
        <i/>
        <sz val="10"/>
        <rFont val="Arial Narrow"/>
        <family val="2"/>
      </rPr>
      <t>ZDM</t>
    </r>
  </si>
  <si>
    <r>
      <t>Wydatki inwestycyjne jednostek budżetowych -</t>
    </r>
    <r>
      <rPr>
        <i/>
        <sz val="10"/>
        <rFont val="Arial Narrow"/>
        <family val="2"/>
      </rPr>
      <t xml:space="preserve"> </t>
    </r>
    <r>
      <rPr>
        <sz val="10"/>
        <rFont val="Arial Narrow"/>
        <family val="2"/>
      </rPr>
      <t>Dokumentacja pod przyszłe inwestycje:</t>
    </r>
    <r>
      <rPr>
        <i/>
        <sz val="10"/>
        <rFont val="Arial Narrow"/>
        <family val="2"/>
      </rPr>
      <t xml:space="preserve"> </t>
    </r>
  </si>
  <si>
    <t>Specjalny Ośrodek Szkolno - Wychowawczy</t>
  </si>
  <si>
    <t>4590</t>
  </si>
  <si>
    <t>4680</t>
  </si>
  <si>
    <t>Kary i odszkodowania wypłacane na rzecz osób fizycznych</t>
  </si>
  <si>
    <t>Odsetki od nieterminowych wpłat podatku od towarów i usług</t>
  </si>
  <si>
    <t xml:space="preserve">Nr  XXII / 238 / 2008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</si>
</sst>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"/>
  </numFmts>
  <fonts count="26">
    <font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sz val="9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Narrow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b/>
      <i/>
      <sz val="12"/>
      <name val="Arial Narrow"/>
      <family val="2"/>
    </font>
    <font>
      <i/>
      <sz val="9"/>
      <name val="Arial Narrow"/>
      <family val="2"/>
    </font>
    <font>
      <b/>
      <sz val="16"/>
      <name val="Arial Narrow"/>
      <family val="2"/>
    </font>
    <font>
      <sz val="13"/>
      <name val="Arial Narrow"/>
      <family val="2"/>
    </font>
  </fonts>
  <fills count="2">
    <fill>
      <patternFill/>
    </fill>
    <fill>
      <patternFill patternType="gray125"/>
    </fill>
  </fills>
  <borders count="10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double"/>
      <right style="hair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horizontal="left" vertical="center" wrapText="1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0" xfId="20" applyNumberFormat="1" applyFont="1" applyFill="1" applyBorder="1" applyAlignment="1" applyProtection="1">
      <alignment vertical="center" wrapText="1"/>
      <protection locked="0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9" fillId="0" borderId="1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3" fontId="9" fillId="0" borderId="8" xfId="0" applyNumberFormat="1" applyFont="1" applyFill="1" applyBorder="1" applyAlignment="1" applyProtection="1">
      <alignment vertical="center"/>
      <protection locked="0"/>
    </xf>
    <xf numFmtId="1" fontId="9" fillId="0" borderId="1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5" xfId="20" applyNumberFormat="1" applyFont="1" applyFill="1" applyBorder="1" applyAlignment="1" applyProtection="1">
      <alignment vertical="center" wrapText="1"/>
      <protection locked="0"/>
    </xf>
    <xf numFmtId="164" fontId="2" fillId="0" borderId="15" xfId="20" applyNumberFormat="1" applyFont="1" applyFill="1" applyBorder="1" applyAlignment="1" applyProtection="1">
      <alignment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Continuous" vertical="center"/>
      <protection locked="0"/>
    </xf>
    <xf numFmtId="0" fontId="9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4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11" fillId="0" borderId="4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3" fontId="11" fillId="0" borderId="16" xfId="0" applyNumberFormat="1" applyFont="1" applyBorder="1" applyAlignment="1">
      <alignment horizontal="centerContinuous" vertical="center"/>
    </xf>
    <xf numFmtId="3" fontId="11" fillId="0" borderId="6" xfId="0" applyNumberFormat="1" applyFont="1" applyBorder="1" applyAlignment="1">
      <alignment horizontal="centerContinuous" vertical="center"/>
    </xf>
    <xf numFmtId="3" fontId="11" fillId="0" borderId="17" xfId="0" applyNumberFormat="1" applyFont="1" applyBorder="1" applyAlignment="1">
      <alignment horizontal="centerContinuous" vertical="center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8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0" xfId="2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" xfId="20" applyNumberFormat="1" applyFont="1" applyFill="1" applyBorder="1" applyAlignment="1" applyProtection="1">
      <alignment vertical="center" wrapText="1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3" fontId="9" fillId="0" borderId="22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1" fontId="9" fillId="0" borderId="1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5" xfId="20" applyNumberFormat="1" applyFont="1" applyFill="1" applyBorder="1" applyAlignment="1" applyProtection="1">
      <alignment vertical="center" wrapText="1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14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vertical="center"/>
      <protection locked="0"/>
    </xf>
    <xf numFmtId="1" fontId="9" fillId="0" borderId="27" xfId="0" applyNumberFormat="1" applyFont="1" applyFill="1" applyBorder="1" applyAlignment="1" applyProtection="1">
      <alignment horizontal="centerContinuous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164" fontId="2" fillId="0" borderId="15" xfId="20" applyNumberFormat="1" applyFont="1" applyFill="1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3" fontId="14" fillId="0" borderId="26" xfId="0" applyNumberFormat="1" applyFont="1" applyFill="1" applyBorder="1" applyAlignment="1" applyProtection="1">
      <alignment horizontal="right" vertical="center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3" fontId="14" fillId="0" borderId="28" xfId="0" applyNumberFormat="1" applyFont="1" applyFill="1" applyBorder="1" applyAlignment="1" applyProtection="1">
      <alignment horizontal="right" vertical="center"/>
      <protection locked="0"/>
    </xf>
    <xf numFmtId="3" fontId="2" fillId="0" borderId="29" xfId="0" applyNumberFormat="1" applyFont="1" applyFill="1" applyBorder="1" applyAlignment="1" applyProtection="1">
      <alignment horizontal="right" vertical="center"/>
      <protection locked="0"/>
    </xf>
    <xf numFmtId="0" fontId="1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20" xfId="0" applyNumberFormat="1" applyFont="1" applyBorder="1" applyAlignment="1" applyProtection="1">
      <alignment vertical="center" wrapText="1"/>
      <protection locked="0"/>
    </xf>
    <xf numFmtId="0" fontId="5" fillId="0" borderId="31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32" xfId="0" applyFont="1" applyBorder="1" applyAlignment="1">
      <alignment horizontal="center" vertical="center"/>
    </xf>
    <xf numFmtId="3" fontId="9" fillId="0" borderId="33" xfId="0" applyNumberFormat="1" applyFont="1" applyFill="1" applyBorder="1" applyAlignment="1" applyProtection="1">
      <alignment horizontal="right" vertical="center"/>
      <protection locked="0"/>
    </xf>
    <xf numFmtId="3" fontId="9" fillId="0" borderId="34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Border="1" applyAlignment="1">
      <alignment vertical="center"/>
    </xf>
    <xf numFmtId="0" fontId="5" fillId="0" borderId="35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36" xfId="0" applyFont="1" applyBorder="1" applyAlignment="1">
      <alignment horizontal="center" vertical="center"/>
    </xf>
    <xf numFmtId="3" fontId="9" fillId="0" borderId="37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8" xfId="0" applyFont="1" applyBorder="1" applyAlignment="1">
      <alignment horizontal="centerContinuous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1" fontId="2" fillId="0" borderId="38" xfId="0" applyNumberFormat="1" applyFont="1" applyFill="1" applyBorder="1" applyAlignment="1" applyProtection="1">
      <alignment horizontal="centerContinuous" vertical="center"/>
      <protection locked="0"/>
    </xf>
    <xf numFmtId="0" fontId="13" fillId="0" borderId="39" xfId="0" applyNumberFormat="1" applyFont="1" applyFill="1" applyBorder="1" applyAlignment="1" applyProtection="1">
      <alignment horizontal="center" vertical="center"/>
      <protection locked="0"/>
    </xf>
    <xf numFmtId="0" fontId="13" fillId="0" borderId="40" xfId="0" applyNumberFormat="1" applyFont="1" applyFill="1" applyBorder="1" applyAlignment="1" applyProtection="1">
      <alignment horizontal="center" vertical="center"/>
      <protection locked="0"/>
    </xf>
    <xf numFmtId="0" fontId="13" fillId="0" borderId="41" xfId="0" applyNumberFormat="1" applyFont="1" applyFill="1" applyBorder="1" applyAlignment="1" applyProtection="1">
      <alignment horizontal="center" vertical="center"/>
      <protection locked="0"/>
    </xf>
    <xf numFmtId="0" fontId="13" fillId="0" borderId="42" xfId="0" applyNumberFormat="1" applyFont="1" applyFill="1" applyBorder="1" applyAlignment="1" applyProtection="1">
      <alignment horizontal="center" vertical="center"/>
      <protection locked="0"/>
    </xf>
    <xf numFmtId="0" fontId="8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0" applyNumberFormat="1" applyFont="1" applyFill="1" applyBorder="1" applyAlignment="1" applyProtection="1">
      <alignment horizontal="center" vertical="top" wrapText="1"/>
      <protection locked="0"/>
    </xf>
    <xf numFmtId="0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22" fillId="0" borderId="3" xfId="0" applyFont="1" applyBorder="1" applyAlignment="1">
      <alignment/>
    </xf>
    <xf numFmtId="3" fontId="22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5" fillId="0" borderId="45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46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47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11" fillId="0" borderId="48" xfId="0" applyNumberFormat="1" applyFont="1" applyBorder="1" applyAlignment="1">
      <alignment horizontal="centerContinuous" vertical="center"/>
    </xf>
    <xf numFmtId="0" fontId="7" fillId="0" borderId="49" xfId="0" applyNumberFormat="1" applyFont="1" applyFill="1" applyBorder="1" applyAlignment="1" applyProtection="1">
      <alignment horizontal="center" vertical="top" wrapText="1"/>
      <protection locked="0"/>
    </xf>
    <xf numFmtId="49" fontId="2" fillId="0" borderId="50" xfId="0" applyNumberFormat="1" applyFont="1" applyFill="1" applyBorder="1" applyAlignment="1" applyProtection="1">
      <alignment horizontal="center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19" xfId="0" applyNumberFormat="1" applyFont="1" applyFill="1" applyBorder="1" applyAlignment="1" applyProtection="1">
      <alignment vertical="center" wrapText="1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3" fontId="9" fillId="0" borderId="51" xfId="0" applyNumberFormat="1" applyFont="1" applyFill="1" applyBorder="1" applyAlignment="1" applyProtection="1">
      <alignment vertical="center"/>
      <protection locked="0"/>
    </xf>
    <xf numFmtId="0" fontId="9" fillId="0" borderId="52" xfId="0" applyNumberFormat="1" applyFont="1" applyFill="1" applyBorder="1" applyAlignment="1" applyProtection="1">
      <alignment vertical="center" wrapText="1"/>
      <protection locked="0"/>
    </xf>
    <xf numFmtId="0" fontId="2" fillId="0" borderId="49" xfId="0" applyNumberFormat="1" applyFont="1" applyFill="1" applyBorder="1" applyAlignment="1" applyProtection="1">
      <alignment vertical="center" wrapText="1"/>
      <protection locked="0"/>
    </xf>
    <xf numFmtId="0" fontId="2" fillId="0" borderId="50" xfId="0" applyNumberFormat="1" applyFont="1" applyFill="1" applyBorder="1" applyAlignment="1" applyProtection="1">
      <alignment horizontal="centerContinuous" vertical="center"/>
      <protection locked="0"/>
    </xf>
    <xf numFmtId="49" fontId="9" fillId="0" borderId="14" xfId="0" applyNumberFormat="1" applyFont="1" applyFill="1" applyBorder="1" applyAlignment="1" applyProtection="1">
      <alignment horizontal="centerContinuous" vertical="center"/>
      <protection locked="0"/>
    </xf>
    <xf numFmtId="49" fontId="9" fillId="0" borderId="9" xfId="0" applyNumberFormat="1" applyFont="1" applyFill="1" applyBorder="1" applyAlignment="1" applyProtection="1">
      <alignment horizontal="centerContinuous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3" fontId="18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53" xfId="0" applyNumberFormat="1" applyFont="1" applyFill="1" applyBorder="1" applyAlignment="1" applyProtection="1">
      <alignment horizontal="right" vertical="center"/>
      <protection locked="0"/>
    </xf>
    <xf numFmtId="1" fontId="18" fillId="0" borderId="2" xfId="0" applyNumberFormat="1" applyFont="1" applyFill="1" applyBorder="1" applyAlignment="1" applyProtection="1">
      <alignment horizontal="centerContinuous" vertical="center"/>
      <protection locked="0"/>
    </xf>
    <xf numFmtId="0" fontId="20" fillId="0" borderId="3" xfId="0" applyNumberFormat="1" applyFont="1" applyFill="1" applyBorder="1" applyAlignment="1" applyProtection="1">
      <alignment horizontal="center" vertical="center"/>
      <protection locked="0"/>
    </xf>
    <xf numFmtId="3" fontId="18" fillId="0" borderId="54" xfId="0" applyNumberFormat="1" applyFont="1" applyFill="1" applyBorder="1" applyAlignment="1" applyProtection="1">
      <alignment horizontal="right" vertical="center"/>
      <protection locked="0"/>
    </xf>
    <xf numFmtId="3" fontId="18" fillId="0" borderId="24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3" fontId="22" fillId="0" borderId="3" xfId="0" applyNumberFormat="1" applyFont="1" applyBorder="1" applyAlignment="1">
      <alignment vertical="center"/>
    </xf>
    <xf numFmtId="0" fontId="18" fillId="0" borderId="3" xfId="0" applyFont="1" applyBorder="1" applyAlignment="1">
      <alignment wrapText="1"/>
    </xf>
    <xf numFmtId="3" fontId="18" fillId="0" borderId="3" xfId="0" applyNumberFormat="1" applyFont="1" applyBorder="1" applyAlignment="1">
      <alignment/>
    </xf>
    <xf numFmtId="0" fontId="18" fillId="0" borderId="3" xfId="0" applyFont="1" applyBorder="1" applyAlignment="1">
      <alignment/>
    </xf>
    <xf numFmtId="0" fontId="1" fillId="0" borderId="55" xfId="0" applyFont="1" applyBorder="1" applyAlignment="1">
      <alignment/>
    </xf>
    <xf numFmtId="3" fontId="1" fillId="0" borderId="55" xfId="0" applyNumberFormat="1" applyFont="1" applyBorder="1" applyAlignment="1">
      <alignment/>
    </xf>
    <xf numFmtId="3" fontId="10" fillId="0" borderId="19" xfId="0" applyNumberFormat="1" applyFont="1" applyBorder="1" applyAlignment="1">
      <alignment horizontal="centerContinuous" vertical="center"/>
    </xf>
    <xf numFmtId="1" fontId="2" fillId="0" borderId="56" xfId="0" applyNumberFormat="1" applyFont="1" applyFill="1" applyBorder="1" applyAlignment="1" applyProtection="1">
      <alignment horizontal="centerContinuous" vertical="center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2" fillId="0" borderId="58" xfId="0" applyNumberFormat="1" applyFont="1" applyFill="1" applyBorder="1" applyAlignment="1" applyProtection="1">
      <alignment horizontal="right" vertical="center"/>
      <protection locked="0"/>
    </xf>
    <xf numFmtId="3" fontId="18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10" xfId="0" applyNumberFormat="1" applyFont="1" applyFill="1" applyBorder="1" applyAlignment="1" applyProtection="1">
      <alignment vertical="center" wrapText="1"/>
      <protection locked="0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 wrapText="1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9" fillId="0" borderId="60" xfId="0" applyNumberFormat="1" applyFont="1" applyFill="1" applyBorder="1" applyAlignment="1" applyProtection="1">
      <alignment horizontal="right" vertical="center"/>
      <protection locked="0"/>
    </xf>
    <xf numFmtId="164" fontId="2" fillId="0" borderId="3" xfId="20" applyNumberFormat="1" applyFont="1" applyFill="1" applyBorder="1" applyAlignment="1" applyProtection="1">
      <alignment vertical="center" wrapText="1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164" fontId="18" fillId="0" borderId="20" xfId="20" applyNumberFormat="1" applyFont="1" applyFill="1" applyBorder="1" applyAlignment="1" applyProtection="1">
      <alignment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Continuous" vertical="center"/>
      <protection locked="0"/>
    </xf>
    <xf numFmtId="0" fontId="9" fillId="0" borderId="10" xfId="0" applyNumberFormat="1" applyFont="1" applyFill="1" applyBorder="1" applyAlignment="1" applyProtection="1">
      <alignment vertical="center" wrapText="1"/>
      <protection locked="0"/>
    </xf>
    <xf numFmtId="0" fontId="9" fillId="0" borderId="50" xfId="0" applyNumberFormat="1" applyFont="1" applyFill="1" applyBorder="1" applyAlignment="1" applyProtection="1">
      <alignment horizontal="centerContinuous" vertical="center"/>
      <protection locked="0"/>
    </xf>
    <xf numFmtId="3" fontId="9" fillId="0" borderId="59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3" xfId="0" applyFont="1" applyBorder="1" applyAlignment="1">
      <alignment horizontal="left" vertical="center" wrapText="1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164" fontId="2" fillId="0" borderId="20" xfId="2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54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164" fontId="9" fillId="0" borderId="22" xfId="0" applyNumberFormat="1" applyFont="1" applyBorder="1" applyAlignment="1" applyProtection="1">
      <alignment vertical="center" wrapText="1"/>
      <protection locked="0"/>
    </xf>
    <xf numFmtId="0" fontId="2" fillId="0" borderId="38" xfId="0" applyNumberFormat="1" applyFont="1" applyFill="1" applyBorder="1" applyAlignment="1" applyProtection="1">
      <alignment horizontal="centerContinuous" vertical="center"/>
      <protection locked="0"/>
    </xf>
    <xf numFmtId="0" fontId="13" fillId="0" borderId="56" xfId="0" applyNumberFormat="1" applyFont="1" applyFill="1" applyBorder="1" applyAlignment="1" applyProtection="1">
      <alignment horizontal="center" vertical="center"/>
      <protection locked="0"/>
    </xf>
    <xf numFmtId="0" fontId="13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32" xfId="0" applyNumberFormat="1" applyFont="1" applyFill="1" applyBorder="1" applyAlignment="1" applyProtection="1">
      <alignment horizontal="center" vertical="center"/>
      <protection locked="0"/>
    </xf>
    <xf numFmtId="0" fontId="13" fillId="0" borderId="36" xfId="0" applyNumberFormat="1" applyFont="1" applyFill="1" applyBorder="1" applyAlignment="1" applyProtection="1">
      <alignment horizontal="center" vertical="center"/>
      <protection locked="0"/>
    </xf>
    <xf numFmtId="3" fontId="9" fillId="0" borderId="48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3" fontId="9" fillId="0" borderId="48" xfId="0" applyNumberFormat="1" applyFont="1" applyFill="1" applyBorder="1" applyAlignment="1" applyProtection="1">
      <alignment horizontal="right" vertical="center"/>
      <protection locked="0"/>
    </xf>
    <xf numFmtId="0" fontId="18" fillId="0" borderId="3" xfId="0" applyFont="1" applyBorder="1" applyAlignment="1">
      <alignment vertical="center" wrapText="1"/>
    </xf>
    <xf numFmtId="3" fontId="9" fillId="0" borderId="5" xfId="0" applyNumberFormat="1" applyFont="1" applyFill="1" applyBorder="1" applyAlignment="1" applyProtection="1">
      <alignment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49" fontId="9" fillId="0" borderId="61" xfId="0" applyNumberFormat="1" applyFont="1" applyFill="1" applyBorder="1" applyAlignment="1" applyProtection="1">
      <alignment horizontal="centerContinuous" vertical="center"/>
      <protection locked="0"/>
    </xf>
    <xf numFmtId="3" fontId="9" fillId="0" borderId="62" xfId="0" applyNumberFormat="1" applyFont="1" applyFill="1" applyBorder="1" applyAlignment="1" applyProtection="1">
      <alignment vertical="center" wrapText="1"/>
      <protection locked="0"/>
    </xf>
    <xf numFmtId="0" fontId="9" fillId="0" borderId="63" xfId="0" applyNumberFormat="1" applyFont="1" applyFill="1" applyBorder="1" applyAlignment="1" applyProtection="1">
      <alignment horizontal="center" vertical="center"/>
      <protection locked="0"/>
    </xf>
    <xf numFmtId="3" fontId="9" fillId="0" borderId="64" xfId="0" applyNumberFormat="1" applyFont="1" applyFill="1" applyBorder="1" applyAlignment="1" applyProtection="1">
      <alignment horizontal="right" vertical="center"/>
      <protection locked="0"/>
    </xf>
    <xf numFmtId="164" fontId="2" fillId="0" borderId="65" xfId="20" applyNumberFormat="1" applyFont="1" applyFill="1" applyBorder="1" applyAlignment="1" applyProtection="1">
      <alignment vertical="center" wrapText="1"/>
      <protection locked="0"/>
    </xf>
    <xf numFmtId="0" fontId="2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64" fontId="2" fillId="0" borderId="49" xfId="20" applyNumberFormat="1" applyFont="1" applyFill="1" applyBorder="1" applyAlignment="1" applyProtection="1">
      <alignment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57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Border="1" applyAlignment="1">
      <alignment vertical="center"/>
    </xf>
    <xf numFmtId="3" fontId="10" fillId="0" borderId="66" xfId="0" applyNumberFormat="1" applyFont="1" applyBorder="1" applyAlignment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20" xfId="0" applyNumberFormat="1" applyFont="1" applyFill="1" applyBorder="1" applyAlignment="1" applyProtection="1">
      <alignment horizontal="center" vertical="center"/>
      <protection locked="0"/>
    </xf>
    <xf numFmtId="164" fontId="6" fillId="0" borderId="43" xfId="0" applyNumberFormat="1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6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164" fontId="6" fillId="0" borderId="3" xfId="0" applyNumberFormat="1" applyFont="1" applyFill="1" applyBorder="1" applyAlignment="1" applyProtection="1">
      <alignment horizontal="center" vertical="center"/>
      <protection locked="0"/>
    </xf>
    <xf numFmtId="164" fontId="6" fillId="0" borderId="22" xfId="0" applyNumberFormat="1" applyFont="1" applyFill="1" applyBorder="1" applyAlignment="1" applyProtection="1">
      <alignment horizontal="center" vertical="center"/>
      <protection locked="0"/>
    </xf>
    <xf numFmtId="164" fontId="6" fillId="0" borderId="62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164" fontId="6" fillId="0" borderId="20" xfId="0" applyNumberFormat="1" applyFont="1" applyFill="1" applyBorder="1" applyAlignment="1" applyProtection="1">
      <alignment horizontal="center" vertical="center"/>
      <protection locked="0"/>
    </xf>
    <xf numFmtId="164" fontId="6" fillId="0" borderId="55" xfId="0" applyNumberFormat="1" applyFont="1" applyFill="1" applyBorder="1" applyAlignment="1" applyProtection="1">
      <alignment horizontal="center" vertical="center"/>
      <protection locked="0"/>
    </xf>
    <xf numFmtId="1" fontId="2" fillId="0" borderId="50" xfId="0" applyNumberFormat="1" applyFont="1" applyFill="1" applyBorder="1" applyAlignment="1" applyProtection="1">
      <alignment horizontal="centerContinuous" vertical="center"/>
      <protection locked="0"/>
    </xf>
    <xf numFmtId="3" fontId="9" fillId="0" borderId="59" xfId="0" applyNumberFormat="1" applyFont="1" applyFill="1" applyBorder="1" applyAlignment="1" applyProtection="1">
      <alignment horizontal="right" vertical="center"/>
      <protection locked="0"/>
    </xf>
    <xf numFmtId="49" fontId="2" fillId="0" borderId="56" xfId="0" applyNumberFormat="1" applyFont="1" applyFill="1" applyBorder="1" applyAlignment="1" applyProtection="1">
      <alignment horizontal="centerContinuous" vertical="center"/>
      <protection locked="0"/>
    </xf>
    <xf numFmtId="0" fontId="2" fillId="0" borderId="65" xfId="0" applyNumberFormat="1" applyFont="1" applyFill="1" applyBorder="1" applyAlignment="1" applyProtection="1">
      <alignment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/>
      <protection locked="0"/>
    </xf>
    <xf numFmtId="3" fontId="14" fillId="0" borderId="58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vertical="center"/>
      <protection locked="0"/>
    </xf>
    <xf numFmtId="3" fontId="9" fillId="0" borderId="17" xfId="0" applyNumberFormat="1" applyFont="1" applyFill="1" applyBorder="1" applyAlignment="1" applyProtection="1">
      <alignment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49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NumberFormat="1" applyFont="1" applyFill="1" applyBorder="1" applyAlignment="1" applyProtection="1">
      <alignment horizontal="centerContinuous" vertical="center"/>
      <protection locked="0"/>
    </xf>
    <xf numFmtId="3" fontId="9" fillId="0" borderId="19" xfId="0" applyNumberFormat="1" applyFont="1" applyFill="1" applyBorder="1" applyAlignment="1" applyProtection="1">
      <alignment vertical="center"/>
      <protection locked="0"/>
    </xf>
    <xf numFmtId="0" fontId="20" fillId="0" borderId="43" xfId="0" applyNumberFormat="1" applyFont="1" applyFill="1" applyBorder="1" applyAlignment="1" applyProtection="1">
      <alignment horizontal="center" vertical="center"/>
      <protection locked="0"/>
    </xf>
    <xf numFmtId="3" fontId="18" fillId="0" borderId="28" xfId="0" applyNumberFormat="1" applyFont="1" applyFill="1" applyBorder="1" applyAlignment="1" applyProtection="1">
      <alignment horizontal="right" vertical="center"/>
      <protection locked="0"/>
    </xf>
    <xf numFmtId="3" fontId="18" fillId="0" borderId="29" xfId="0" applyNumberFormat="1" applyFont="1" applyFill="1" applyBorder="1" applyAlignment="1" applyProtection="1">
      <alignment horizontal="right"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2" fillId="0" borderId="26" xfId="0" applyNumberFormat="1" applyFont="1" applyFill="1" applyBorder="1" applyAlignment="1" applyProtection="1">
      <alignment horizontal="right" vertical="center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0" fontId="18" fillId="0" borderId="3" xfId="0" applyNumberFormat="1" applyFont="1" applyFill="1" applyBorder="1" applyAlignment="1" applyProtection="1">
      <alignment horizontal="center" vertical="center"/>
      <protection locked="0"/>
    </xf>
    <xf numFmtId="164" fontId="18" fillId="0" borderId="3" xfId="20" applyNumberFormat="1" applyFont="1" applyFill="1" applyBorder="1" applyAlignment="1" applyProtection="1">
      <alignment vertical="center" wrapText="1"/>
      <protection locked="0"/>
    </xf>
    <xf numFmtId="0" fontId="9" fillId="0" borderId="7" xfId="0" applyNumberFormat="1" applyFont="1" applyFill="1" applyBorder="1" applyAlignment="1" applyProtection="1">
      <alignment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2" xfId="20" applyNumberFormat="1" applyFont="1" applyFill="1" applyBorder="1" applyAlignment="1" applyProtection="1">
      <alignment vertical="center" wrapText="1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5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Continuous" vertical="center"/>
    </xf>
    <xf numFmtId="0" fontId="6" fillId="0" borderId="4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67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/>
    </xf>
    <xf numFmtId="3" fontId="2" fillId="0" borderId="59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67" xfId="0" applyFont="1" applyBorder="1" applyAlignment="1">
      <alignment/>
    </xf>
    <xf numFmtId="3" fontId="3" fillId="0" borderId="59" xfId="0" applyNumberFormat="1" applyFont="1" applyBorder="1" applyAlignment="1">
      <alignment/>
    </xf>
    <xf numFmtId="0" fontId="20" fillId="0" borderId="3" xfId="0" applyFont="1" applyBorder="1" applyAlignment="1">
      <alignment/>
    </xf>
    <xf numFmtId="3" fontId="20" fillId="0" borderId="3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0" fontId="9" fillId="0" borderId="3" xfId="0" applyFont="1" applyBorder="1" applyAlignment="1">
      <alignment horizontal="left" vertical="center"/>
    </xf>
    <xf numFmtId="3" fontId="6" fillId="0" borderId="3" xfId="0" applyNumberFormat="1" applyFont="1" applyBorder="1" applyAlignment="1">
      <alignment horizontal="right" vertical="center"/>
    </xf>
    <xf numFmtId="3" fontId="9" fillId="0" borderId="59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/>
    </xf>
    <xf numFmtId="0" fontId="14" fillId="0" borderId="3" xfId="0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3" fontId="6" fillId="0" borderId="59" xfId="0" applyNumberFormat="1" applyFont="1" applyBorder="1" applyAlignment="1">
      <alignment/>
    </xf>
    <xf numFmtId="3" fontId="1" fillId="0" borderId="68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18" fillId="0" borderId="68" xfId="0" applyNumberFormat="1" applyFont="1" applyBorder="1" applyAlignment="1">
      <alignment/>
    </xf>
    <xf numFmtId="3" fontId="18" fillId="0" borderId="59" xfId="0" applyNumberFormat="1" applyFont="1" applyBorder="1" applyAlignment="1">
      <alignment/>
    </xf>
    <xf numFmtId="0" fontId="3" fillId="0" borderId="69" xfId="0" applyFont="1" applyBorder="1" applyAlignment="1">
      <alignment/>
    </xf>
    <xf numFmtId="3" fontId="1" fillId="0" borderId="70" xfId="0" applyNumberFormat="1" applyFont="1" applyBorder="1" applyAlignment="1">
      <alignment/>
    </xf>
    <xf numFmtId="0" fontId="2" fillId="0" borderId="48" xfId="0" applyFont="1" applyBorder="1" applyAlignment="1">
      <alignment/>
    </xf>
    <xf numFmtId="0" fontId="9" fillId="0" borderId="16" xfId="0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9" fillId="0" borderId="66" xfId="0" applyNumberFormat="1" applyFont="1" applyBorder="1" applyAlignment="1">
      <alignment vertical="center"/>
    </xf>
    <xf numFmtId="4" fontId="9" fillId="0" borderId="6" xfId="0" applyNumberFormat="1" applyFont="1" applyBorder="1" applyAlignment="1">
      <alignment horizontal="centerContinuous"/>
    </xf>
    <xf numFmtId="0" fontId="15" fillId="0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" fontId="18" fillId="0" borderId="44" xfId="0" applyNumberFormat="1" applyFont="1" applyFill="1" applyBorder="1" applyAlignment="1" applyProtection="1">
      <alignment horizontal="centerContinuous" vertical="center"/>
      <protection locked="0"/>
    </xf>
    <xf numFmtId="164" fontId="18" fillId="0" borderId="43" xfId="20" applyNumberFormat="1" applyFont="1" applyFill="1" applyBorder="1" applyAlignment="1" applyProtection="1">
      <alignment vertical="center" wrapText="1"/>
      <protection locked="0"/>
    </xf>
    <xf numFmtId="3" fontId="18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26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Alignment="1">
      <alignment vertical="center"/>
    </xf>
    <xf numFmtId="1" fontId="2" fillId="0" borderId="44" xfId="0" applyNumberFormat="1" applyFont="1" applyBorder="1" applyAlignment="1" applyProtection="1">
      <alignment horizontal="centerContinuous"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164" fontId="9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Continuous" vertical="center"/>
      <protection locked="0"/>
    </xf>
    <xf numFmtId="3" fontId="2" fillId="0" borderId="10" xfId="0" applyNumberFormat="1" applyFont="1" applyFill="1" applyBorder="1" applyAlignment="1" applyProtection="1">
      <alignment vertical="center" wrapText="1"/>
      <protection locked="0"/>
    </xf>
    <xf numFmtId="164" fontId="2" fillId="0" borderId="22" xfId="0" applyNumberFormat="1" applyFont="1" applyFill="1" applyBorder="1" applyAlignment="1" applyProtection="1">
      <alignment horizontal="center" vertical="center"/>
      <protection locked="0"/>
    </xf>
    <xf numFmtId="3" fontId="9" fillId="0" borderId="54" xfId="0" applyNumberFormat="1" applyFont="1" applyFill="1" applyBorder="1" applyAlignment="1" applyProtection="1">
      <alignment horizontal="right"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9" fillId="0" borderId="60" xfId="0" applyNumberFormat="1" applyFont="1" applyFill="1" applyBorder="1" applyAlignment="1" applyProtection="1">
      <alignment vertical="center"/>
      <protection locked="0"/>
    </xf>
    <xf numFmtId="3" fontId="9" fillId="0" borderId="71" xfId="0" applyNumberFormat="1" applyFont="1" applyFill="1" applyBorder="1" applyAlignment="1" applyProtection="1">
      <alignment vertical="center"/>
      <protection locked="0"/>
    </xf>
    <xf numFmtId="3" fontId="2" fillId="0" borderId="26" xfId="0" applyNumberFormat="1" applyFont="1" applyFill="1" applyBorder="1" applyAlignment="1" applyProtection="1">
      <alignment vertical="center"/>
      <protection locked="0"/>
    </xf>
    <xf numFmtId="1" fontId="2" fillId="0" borderId="44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43" xfId="20" applyNumberFormat="1" applyFont="1" applyFill="1" applyBorder="1" applyAlignment="1" applyProtection="1">
      <alignment vertical="center" wrapText="1"/>
      <protection locked="0"/>
    </xf>
    <xf numFmtId="0" fontId="9" fillId="0" borderId="43" xfId="0" applyNumberFormat="1" applyFont="1" applyFill="1" applyBorder="1" applyAlignment="1" applyProtection="1">
      <alignment horizontal="center" vertical="center"/>
      <protection locked="0"/>
    </xf>
    <xf numFmtId="3" fontId="2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28" xfId="0" applyNumberFormat="1" applyFont="1" applyFill="1" applyBorder="1" applyAlignment="1" applyProtection="1">
      <alignment horizontal="right" vertical="center"/>
      <protection locked="0"/>
    </xf>
    <xf numFmtId="1" fontId="9" fillId="0" borderId="4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3" xfId="20" applyNumberFormat="1" applyFont="1" applyFill="1" applyBorder="1" applyAlignment="1" applyProtection="1">
      <alignment vertical="center" wrapText="1"/>
      <protection locked="0"/>
    </xf>
    <xf numFmtId="3" fontId="9" fillId="0" borderId="51" xfId="0" applyNumberFormat="1" applyFont="1" applyFill="1" applyBorder="1" applyAlignment="1" applyProtection="1">
      <alignment horizontal="right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49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20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20" fillId="0" borderId="49" xfId="0" applyNumberFormat="1" applyFont="1" applyFill="1" applyBorder="1" applyAlignment="1" applyProtection="1">
      <alignment horizontal="center" vertical="center"/>
      <protection locked="0"/>
    </xf>
    <xf numFmtId="3" fontId="20" fillId="0" borderId="0" xfId="0" applyNumberFormat="1" applyFont="1" applyFill="1" applyBorder="1" applyAlignment="1" applyProtection="1">
      <alignment horizontal="right" vertical="center"/>
      <protection locked="0"/>
    </xf>
    <xf numFmtId="3" fontId="20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67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18" fillId="0" borderId="49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54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164" fontId="6" fillId="0" borderId="72" xfId="0" applyNumberFormat="1" applyFont="1" applyFill="1" applyBorder="1" applyAlignment="1" applyProtection="1">
      <alignment horizontal="center" vertical="center"/>
      <protection locked="0"/>
    </xf>
    <xf numFmtId="0" fontId="18" fillId="0" borderId="50" xfId="0" applyNumberFormat="1" applyFont="1" applyFill="1" applyBorder="1" applyAlignment="1" applyProtection="1">
      <alignment horizontal="centerContinuous" vertical="center"/>
      <protection locked="0"/>
    </xf>
    <xf numFmtId="164" fontId="20" fillId="0" borderId="20" xfId="0" applyNumberFormat="1" applyFont="1" applyFill="1" applyBorder="1" applyAlignment="1" applyProtection="1">
      <alignment horizontal="center" vertical="center"/>
      <protection locked="0"/>
    </xf>
    <xf numFmtId="3" fontId="20" fillId="0" borderId="0" xfId="0" applyNumberFormat="1" applyFont="1" applyFill="1" applyBorder="1" applyAlignment="1" applyProtection="1">
      <alignment vertical="center"/>
      <protection locked="0"/>
    </xf>
    <xf numFmtId="3" fontId="20" fillId="0" borderId="54" xfId="0" applyNumberFormat="1" applyFont="1" applyFill="1" applyBorder="1" applyAlignment="1" applyProtection="1">
      <alignment vertical="center"/>
      <protection locked="0"/>
    </xf>
    <xf numFmtId="3" fontId="18" fillId="0" borderId="24" xfId="0" applyNumberFormat="1" applyFont="1" applyFill="1" applyBorder="1" applyAlignment="1" applyProtection="1">
      <alignment vertical="center"/>
      <protection locked="0"/>
    </xf>
    <xf numFmtId="0" fontId="2" fillId="0" borderId="20" xfId="0" applyNumberFormat="1" applyFont="1" applyFill="1" applyBorder="1" applyAlignment="1" applyProtection="1">
      <alignment vertical="center" wrapText="1"/>
      <protection locked="0"/>
    </xf>
    <xf numFmtId="164" fontId="3" fillId="0" borderId="22" xfId="0" applyNumberFormat="1" applyFont="1" applyFill="1" applyBorder="1" applyAlignment="1" applyProtection="1">
      <alignment horizontal="center" vertical="center"/>
      <protection locked="0"/>
    </xf>
    <xf numFmtId="164" fontId="9" fillId="0" borderId="5" xfId="0" applyNumberFormat="1" applyFont="1" applyFill="1" applyBorder="1" applyAlignment="1" applyProtection="1">
      <alignment horizontal="left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0" fontId="2" fillId="0" borderId="44" xfId="0" applyNumberFormat="1" applyFont="1" applyFill="1" applyBorder="1" applyAlignment="1" applyProtection="1">
      <alignment horizontal="center" vertical="center"/>
      <protection locked="0"/>
    </xf>
    <xf numFmtId="0" fontId="2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3" xfId="0" applyNumberFormat="1" applyFont="1" applyFill="1" applyBorder="1" applyAlignment="1" applyProtection="1">
      <alignment horizontal="center" vertical="center"/>
      <protection locked="0"/>
    </xf>
    <xf numFmtId="3" fontId="9" fillId="0" borderId="57" xfId="0" applyNumberFormat="1" applyFont="1" applyFill="1" applyBorder="1" applyAlignment="1" applyProtection="1">
      <alignment horizontal="right" vertical="center"/>
      <protection locked="0"/>
    </xf>
    <xf numFmtId="49" fontId="2" fillId="0" borderId="7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6" fillId="0" borderId="75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vertical="center"/>
    </xf>
    <xf numFmtId="0" fontId="7" fillId="0" borderId="57" xfId="0" applyFont="1" applyBorder="1" applyAlignment="1">
      <alignment horizontal="center" vertical="center"/>
    </xf>
    <xf numFmtId="0" fontId="13" fillId="0" borderId="57" xfId="0" applyNumberFormat="1" applyFont="1" applyFill="1" applyBorder="1" applyAlignment="1" applyProtection="1">
      <alignment horizontal="center" vertical="center"/>
      <protection locked="0"/>
    </xf>
    <xf numFmtId="3" fontId="20" fillId="0" borderId="59" xfId="0" applyNumberFormat="1" applyFont="1" applyFill="1" applyBorder="1" applyAlignment="1" applyProtection="1">
      <alignment horizontal="right" vertical="center"/>
      <protection locked="0"/>
    </xf>
    <xf numFmtId="3" fontId="2" fillId="0" borderId="76" xfId="0" applyNumberFormat="1" applyFont="1" applyFill="1" applyBorder="1" applyAlignment="1" applyProtection="1">
      <alignment horizontal="right" vertical="center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63" xfId="0" applyNumberFormat="1" applyFont="1" applyFill="1" applyBorder="1" applyAlignment="1" applyProtection="1">
      <alignment horizontal="right" vertical="center"/>
      <protection locked="0"/>
    </xf>
    <xf numFmtId="3" fontId="10" fillId="0" borderId="6" xfId="0" applyNumberFormat="1" applyFont="1" applyBorder="1" applyAlignment="1">
      <alignment vertical="center"/>
    </xf>
    <xf numFmtId="164" fontId="6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77" xfId="0" applyNumberFormat="1" applyFont="1" applyFill="1" applyBorder="1" applyAlignment="1" applyProtection="1">
      <alignment horizontal="center" vertical="center"/>
      <protection locked="0"/>
    </xf>
    <xf numFmtId="164" fontId="20" fillId="0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72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18" fillId="0" borderId="25" xfId="0" applyNumberFormat="1" applyFont="1" applyFill="1" applyBorder="1" applyAlignment="1" applyProtection="1">
      <alignment horizontal="right" vertical="center"/>
      <protection locked="0"/>
    </xf>
    <xf numFmtId="3" fontId="18" fillId="0" borderId="17" xfId="0" applyNumberFormat="1" applyFont="1" applyFill="1" applyBorder="1" applyAlignment="1" applyProtection="1">
      <alignment horizontal="right" vertical="center"/>
      <protection locked="0"/>
    </xf>
    <xf numFmtId="164" fontId="9" fillId="0" borderId="62" xfId="20" applyNumberFormat="1" applyFont="1" applyFill="1" applyBorder="1" applyAlignment="1" applyProtection="1">
      <alignment vertical="center" wrapText="1"/>
      <protection locked="0"/>
    </xf>
    <xf numFmtId="164" fontId="18" fillId="0" borderId="77" xfId="0" applyNumberFormat="1" applyFont="1" applyFill="1" applyBorder="1" applyAlignment="1" applyProtection="1">
      <alignment horizontal="center" vertical="center"/>
      <protection locked="0"/>
    </xf>
    <xf numFmtId="3" fontId="18" fillId="0" borderId="60" xfId="0" applyNumberFormat="1" applyFont="1" applyFill="1" applyBorder="1" applyAlignment="1" applyProtection="1">
      <alignment horizontal="right" vertical="center"/>
      <protection locked="0"/>
    </xf>
    <xf numFmtId="3" fontId="18" fillId="0" borderId="71" xfId="0" applyNumberFormat="1" applyFont="1" applyFill="1" applyBorder="1" applyAlignment="1" applyProtection="1">
      <alignment horizontal="right" vertical="center"/>
      <protection locked="0"/>
    </xf>
    <xf numFmtId="164" fontId="2" fillId="0" borderId="49" xfId="0" applyNumberFormat="1" applyFont="1" applyBorder="1" applyAlignment="1" applyProtection="1">
      <alignment vertical="center" wrapText="1"/>
      <protection locked="0"/>
    </xf>
    <xf numFmtId="164" fontId="2" fillId="0" borderId="40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Continuous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64" xfId="0" applyNumberFormat="1" applyFont="1" applyFill="1" applyBorder="1" applyAlignment="1" applyProtection="1">
      <alignment vertical="center"/>
      <protection locked="0"/>
    </xf>
    <xf numFmtId="3" fontId="9" fillId="0" borderId="7" xfId="0" applyNumberFormat="1" applyFont="1" applyFill="1" applyBorder="1" applyAlignment="1" applyProtection="1">
      <alignment vertical="center"/>
      <protection locked="0"/>
    </xf>
    <xf numFmtId="3" fontId="9" fillId="0" borderId="77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Border="1" applyAlignment="1">
      <alignment vertical="center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14" fillId="0" borderId="54" xfId="0" applyNumberFormat="1" applyFont="1" applyFill="1" applyBorder="1" applyAlignment="1" applyProtection="1">
      <alignment horizontal="right" vertical="center"/>
      <protection locked="0"/>
    </xf>
    <xf numFmtId="164" fontId="2" fillId="0" borderId="55" xfId="0" applyNumberFormat="1" applyFont="1" applyFill="1" applyBorder="1" applyAlignment="1" applyProtection="1">
      <alignment horizontal="center" vertical="center"/>
      <protection locked="0"/>
    </xf>
    <xf numFmtId="3" fontId="2" fillId="0" borderId="5" xfId="0" applyNumberFormat="1" applyFont="1" applyFill="1" applyBorder="1" applyAlignment="1" applyProtection="1">
      <alignment horizontal="right" vertical="center"/>
      <protection locked="0"/>
    </xf>
    <xf numFmtId="3" fontId="2" fillId="0" borderId="25" xfId="0" applyNumberFormat="1" applyFont="1" applyFill="1" applyBorder="1" applyAlignment="1" applyProtection="1">
      <alignment horizontal="right" vertical="center"/>
      <protection locked="0"/>
    </xf>
    <xf numFmtId="3" fontId="2" fillId="0" borderId="62" xfId="0" applyNumberFormat="1" applyFont="1" applyFill="1" applyBorder="1" applyAlignment="1" applyProtection="1">
      <alignment horizontal="right" vertical="center"/>
      <protection locked="0"/>
    </xf>
    <xf numFmtId="3" fontId="2" fillId="0" borderId="60" xfId="0" applyNumberFormat="1" applyFont="1" applyFill="1" applyBorder="1" applyAlignment="1" applyProtection="1">
      <alignment horizontal="right"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164" fontId="2" fillId="0" borderId="62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vertical="center" wrapText="1"/>
      <protection locked="0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16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horizontal="centerContinuous" vertical="center"/>
    </xf>
    <xf numFmtId="3" fontId="2" fillId="0" borderId="58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9" fillId="0" borderId="64" xfId="0" applyNumberFormat="1" applyFont="1" applyFill="1" applyBorder="1" applyAlignment="1" applyProtection="1">
      <alignment vertical="center"/>
      <protection locked="0"/>
    </xf>
    <xf numFmtId="3" fontId="14" fillId="0" borderId="60" xfId="0" applyNumberFormat="1" applyFont="1" applyFill="1" applyBorder="1" applyAlignment="1" applyProtection="1">
      <alignment horizontal="right" vertical="center"/>
      <protection locked="0"/>
    </xf>
    <xf numFmtId="3" fontId="9" fillId="0" borderId="71" xfId="0" applyNumberFormat="1" applyFont="1" applyFill="1" applyBorder="1" applyAlignment="1" applyProtection="1">
      <alignment horizontal="right" vertical="center"/>
      <protection locked="0"/>
    </xf>
    <xf numFmtId="3" fontId="11" fillId="0" borderId="19" xfId="0" applyNumberFormat="1" applyFont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9" fillId="0" borderId="78" xfId="0" applyNumberFormat="1" applyFont="1" applyFill="1" applyBorder="1" applyAlignment="1" applyProtection="1">
      <alignment horizontal="centerContinuous" vertical="center"/>
      <protection locked="0"/>
    </xf>
    <xf numFmtId="0" fontId="9" fillId="0" borderId="55" xfId="0" applyNumberFormat="1" applyFont="1" applyFill="1" applyBorder="1" applyAlignment="1" applyProtection="1">
      <alignment vertical="center" wrapText="1"/>
      <protection locked="0"/>
    </xf>
    <xf numFmtId="0" fontId="6" fillId="0" borderId="55" xfId="0" applyNumberFormat="1" applyFont="1" applyFill="1" applyBorder="1" applyAlignment="1" applyProtection="1">
      <alignment horizontal="center" vertical="center"/>
      <protection locked="0"/>
    </xf>
    <xf numFmtId="3" fontId="9" fillId="0" borderId="70" xfId="0" applyNumberFormat="1" applyFont="1" applyFill="1" applyBorder="1" applyAlignment="1" applyProtection="1">
      <alignment horizontal="right" vertical="center"/>
      <protection locked="0"/>
    </xf>
    <xf numFmtId="3" fontId="9" fillId="0" borderId="79" xfId="0" applyNumberFormat="1" applyFont="1" applyFill="1" applyBorder="1" applyAlignment="1" applyProtection="1">
      <alignment horizontal="right" vertical="center"/>
      <protection locked="0"/>
    </xf>
    <xf numFmtId="3" fontId="9" fillId="0" borderId="8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24" fillId="0" borderId="0" xfId="0" applyFont="1" applyAlignment="1">
      <alignment horizontal="centerContinuous" wrapText="1"/>
    </xf>
    <xf numFmtId="0" fontId="24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6" fillId="0" borderId="81" xfId="0" applyFont="1" applyBorder="1" applyAlignment="1">
      <alignment horizontal="center" wrapText="1"/>
    </xf>
    <xf numFmtId="0" fontId="6" fillId="0" borderId="82" xfId="0" applyFont="1" applyBorder="1" applyAlignment="1">
      <alignment horizontal="center" wrapText="1"/>
    </xf>
    <xf numFmtId="0" fontId="6" fillId="0" borderId="83" xfId="0" applyFont="1" applyBorder="1" applyAlignment="1">
      <alignment horizontal="center" wrapText="1"/>
    </xf>
    <xf numFmtId="0" fontId="5" fillId="0" borderId="83" xfId="0" applyFont="1" applyBorder="1" applyAlignment="1">
      <alignment horizontal="center" wrapText="1"/>
    </xf>
    <xf numFmtId="0" fontId="20" fillId="0" borderId="51" xfId="0" applyFont="1" applyBorder="1" applyAlignment="1">
      <alignment horizontal="center" vertical="center" wrapText="1"/>
    </xf>
    <xf numFmtId="0" fontId="3" fillId="0" borderId="6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54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9" fillId="0" borderId="73" xfId="0" applyFont="1" applyBorder="1" applyAlignment="1">
      <alignment horizontal="centerContinuous" vertical="center" wrapText="1"/>
    </xf>
    <xf numFmtId="0" fontId="9" fillId="0" borderId="51" xfId="0" applyFont="1" applyBorder="1" applyAlignment="1">
      <alignment horizontal="centerContinuous" vertical="center" wrapText="1"/>
    </xf>
    <xf numFmtId="0" fontId="9" fillId="0" borderId="11" xfId="0" applyFont="1" applyBorder="1" applyAlignment="1">
      <alignment horizontal="centerContinuous" vertical="center" wrapText="1"/>
    </xf>
    <xf numFmtId="0" fontId="5" fillId="0" borderId="51" xfId="0" applyFont="1" applyBorder="1" applyAlignment="1">
      <alignment horizontal="centerContinuous" vertical="center" wrapText="1"/>
    </xf>
    <xf numFmtId="0" fontId="3" fillId="0" borderId="51" xfId="0" applyFont="1" applyBorder="1" applyAlignment="1">
      <alignment horizontal="centerContinuous" vertical="center" wrapText="1"/>
    </xf>
    <xf numFmtId="0" fontId="3" fillId="0" borderId="76" xfId="0" applyFont="1" applyBorder="1" applyAlignment="1">
      <alignment horizontal="centerContinuous" vertical="center" wrapText="1"/>
    </xf>
    <xf numFmtId="0" fontId="3" fillId="0" borderId="76" xfId="0" applyFont="1" applyBorder="1" applyAlignment="1">
      <alignment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164" fontId="20" fillId="0" borderId="85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64" fontId="18" fillId="0" borderId="10" xfId="0" applyNumberFormat="1" applyFont="1" applyBorder="1" applyAlignment="1">
      <alignment vertical="center"/>
    </xf>
    <xf numFmtId="164" fontId="18" fillId="0" borderId="22" xfId="0" applyNumberFormat="1" applyFont="1" applyBorder="1" applyAlignment="1">
      <alignment vertical="center"/>
    </xf>
    <xf numFmtId="164" fontId="18" fillId="0" borderId="52" xfId="0" applyNumberFormat="1" applyFont="1" applyBorder="1" applyAlignment="1">
      <alignment vertical="center"/>
    </xf>
    <xf numFmtId="164" fontId="18" fillId="0" borderId="85" xfId="0" applyNumberFormat="1" applyFont="1" applyBorder="1" applyAlignment="1">
      <alignment vertical="center"/>
    </xf>
    <xf numFmtId="164" fontId="18" fillId="0" borderId="12" xfId="0" applyNumberFormat="1" applyFont="1" applyBorder="1" applyAlignment="1">
      <alignment vertical="center"/>
    </xf>
    <xf numFmtId="164" fontId="18" fillId="0" borderId="0" xfId="0" applyNumberFormat="1" applyFont="1" applyBorder="1" applyAlignment="1">
      <alignment vertical="center"/>
    </xf>
    <xf numFmtId="164" fontId="20" fillId="0" borderId="85" xfId="0" applyNumberFormat="1" applyFont="1" applyBorder="1" applyAlignment="1">
      <alignment vertical="center"/>
    </xf>
    <xf numFmtId="164" fontId="18" fillId="0" borderId="68" xfId="0" applyNumberFormat="1" applyFont="1" applyBorder="1" applyAlignment="1">
      <alignment vertical="center"/>
    </xf>
    <xf numFmtId="164" fontId="18" fillId="0" borderId="55" xfId="0" applyNumberFormat="1" applyFont="1" applyBorder="1" applyAlignment="1">
      <alignment vertical="center"/>
    </xf>
    <xf numFmtId="164" fontId="18" fillId="0" borderId="86" xfId="0" applyNumberFormat="1" applyFont="1" applyBorder="1" applyAlignment="1">
      <alignment vertical="center"/>
    </xf>
    <xf numFmtId="164" fontId="18" fillId="0" borderId="87" xfId="0" applyNumberFormat="1" applyFont="1" applyBorder="1" applyAlignment="1">
      <alignment vertical="center"/>
    </xf>
    <xf numFmtId="0" fontId="25" fillId="0" borderId="48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164" fontId="10" fillId="0" borderId="5" xfId="0" applyNumberFormat="1" applyFont="1" applyBorder="1" applyAlignment="1">
      <alignment vertical="center"/>
    </xf>
    <xf numFmtId="164" fontId="10" fillId="0" borderId="66" xfId="0" applyNumberFormat="1" applyFont="1" applyBorder="1" applyAlignment="1">
      <alignment vertical="center"/>
    </xf>
    <xf numFmtId="164" fontId="10" fillId="0" borderId="7" xfId="0" applyNumberFormat="1" applyFont="1" applyBorder="1" applyAlignment="1">
      <alignment vertical="center"/>
    </xf>
    <xf numFmtId="164" fontId="10" fillId="0" borderId="16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4" fontId="18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3" fontId="18" fillId="0" borderId="0" xfId="0" applyNumberFormat="1" applyFont="1" applyBorder="1" applyAlignment="1">
      <alignment horizontal="left"/>
    </xf>
    <xf numFmtId="164" fontId="18" fillId="0" borderId="0" xfId="0" applyNumberFormat="1" applyFont="1" applyBorder="1" applyAlignment="1">
      <alignment horizontal="left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" fontId="3" fillId="0" borderId="50" xfId="0" applyNumberFormat="1" applyFont="1" applyFill="1" applyBorder="1" applyAlignment="1" applyProtection="1">
      <alignment horizontal="centerContinuous" vertical="center"/>
      <protection locked="0"/>
    </xf>
    <xf numFmtId="0" fontId="6" fillId="0" borderId="20" xfId="0" applyNumberFormat="1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32" xfId="0" applyNumberFormat="1" applyFont="1" applyFill="1" applyBorder="1" applyAlignment="1" applyProtection="1">
      <alignment horizontal="right" vertical="center"/>
      <protection locked="0"/>
    </xf>
    <xf numFmtId="3" fontId="6" fillId="0" borderId="67" xfId="0" applyNumberFormat="1" applyFont="1" applyFill="1" applyBorder="1" applyAlignment="1" applyProtection="1">
      <alignment horizontal="right" vertical="center"/>
      <protection locked="0"/>
    </xf>
    <xf numFmtId="3" fontId="2" fillId="0" borderId="34" xfId="0" applyNumberFormat="1" applyFont="1" applyFill="1" applyBorder="1" applyAlignment="1" applyProtection="1">
      <alignment horizontal="right" vertical="center"/>
      <protection locked="0"/>
    </xf>
    <xf numFmtId="3" fontId="2" fillId="0" borderId="67" xfId="0" applyNumberFormat="1" applyFont="1" applyFill="1" applyBorder="1" applyAlignment="1" applyProtection="1">
      <alignment horizontal="right" vertical="center"/>
      <protection locked="0"/>
    </xf>
    <xf numFmtId="3" fontId="2" fillId="0" borderId="36" xfId="0" applyNumberFormat="1" applyFont="1" applyFill="1" applyBorder="1" applyAlignment="1" applyProtection="1">
      <alignment horizontal="right" vertical="center"/>
      <protection locked="0"/>
    </xf>
    <xf numFmtId="3" fontId="18" fillId="0" borderId="21" xfId="0" applyNumberFormat="1" applyFont="1" applyBorder="1" applyAlignment="1">
      <alignment vertical="center"/>
    </xf>
    <xf numFmtId="3" fontId="18" fillId="0" borderId="88" xfId="0" applyNumberFormat="1" applyFont="1" applyBorder="1" applyAlignment="1">
      <alignment vertical="center"/>
    </xf>
    <xf numFmtId="0" fontId="18" fillId="0" borderId="43" xfId="0" applyFont="1" applyBorder="1" applyAlignment="1">
      <alignment horizontal="left" vertical="center" wrapText="1"/>
    </xf>
    <xf numFmtId="1" fontId="18" fillId="0" borderId="50" xfId="0" applyNumberFormat="1" applyFont="1" applyFill="1" applyBorder="1" applyAlignment="1" applyProtection="1">
      <alignment horizontal="centerContinuous" vertical="center"/>
      <protection locked="0"/>
    </xf>
    <xf numFmtId="164" fontId="18" fillId="0" borderId="20" xfId="0" applyNumberFormat="1" applyFont="1" applyFill="1" applyBorder="1" applyAlignment="1" applyProtection="1">
      <alignment horizontal="center" vertical="center"/>
      <protection locked="0"/>
    </xf>
    <xf numFmtId="164" fontId="18" fillId="0" borderId="3" xfId="0" applyNumberFormat="1" applyFont="1" applyFill="1" applyBorder="1" applyAlignment="1" applyProtection="1">
      <alignment horizontal="center" vertical="center"/>
      <protection locked="0"/>
    </xf>
    <xf numFmtId="3" fontId="18" fillId="0" borderId="67" xfId="0" applyNumberFormat="1" applyFont="1" applyFill="1" applyBorder="1" applyAlignment="1" applyProtection="1">
      <alignment horizontal="right" vertical="center"/>
      <protection locked="0"/>
    </xf>
    <xf numFmtId="3" fontId="18" fillId="0" borderId="8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165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6" fillId="0" borderId="33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center"/>
    </xf>
    <xf numFmtId="165" fontId="7" fillId="0" borderId="64" xfId="0" applyNumberFormat="1" applyFont="1" applyBorder="1" applyAlignment="1">
      <alignment horizontal="center" vertical="center" wrapText="1"/>
    </xf>
    <xf numFmtId="3" fontId="6" fillId="0" borderId="62" xfId="0" applyNumberFormat="1" applyFont="1" applyBorder="1" applyAlignment="1">
      <alignment horizontal="center" vertical="center" wrapText="1"/>
    </xf>
    <xf numFmtId="165" fontId="6" fillId="0" borderId="64" xfId="0" applyNumberFormat="1" applyFont="1" applyBorder="1" applyAlignment="1">
      <alignment horizontal="center" vertical="center" wrapText="1"/>
    </xf>
    <xf numFmtId="3" fontId="6" fillId="0" borderId="89" xfId="0" applyNumberFormat="1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/>
    </xf>
    <xf numFmtId="3" fontId="13" fillId="0" borderId="52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8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5" fillId="0" borderId="66" xfId="0" applyNumberFormat="1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3" fontId="9" fillId="0" borderId="90" xfId="0" applyNumberFormat="1" applyFont="1" applyBorder="1" applyAlignment="1">
      <alignment horizontal="right" vertical="center"/>
    </xf>
    <xf numFmtId="4" fontId="9" fillId="0" borderId="90" xfId="0" applyNumberFormat="1" applyFont="1" applyBorder="1" applyAlignment="1">
      <alignment vertical="center"/>
    </xf>
    <xf numFmtId="3" fontId="9" fillId="0" borderId="90" xfId="0" applyNumberFormat="1" applyFont="1" applyBorder="1" applyAlignment="1">
      <alignment vertical="center"/>
    </xf>
    <xf numFmtId="4" fontId="9" fillId="0" borderId="83" xfId="0" applyNumberFormat="1" applyFont="1" applyBorder="1" applyAlignment="1">
      <alignment vertical="center"/>
    </xf>
    <xf numFmtId="4" fontId="9" fillId="0" borderId="91" xfId="0" applyNumberFormat="1" applyFont="1" applyBorder="1" applyAlignment="1">
      <alignment vertical="center"/>
    </xf>
    <xf numFmtId="0" fontId="2" fillId="0" borderId="79" xfId="0" applyFont="1" applyBorder="1" applyAlignment="1">
      <alignment horizontal="center" vertical="center"/>
    </xf>
    <xf numFmtId="0" fontId="9" fillId="0" borderId="55" xfId="0" applyFont="1" applyBorder="1" applyAlignment="1">
      <alignment vertical="center"/>
    </xf>
    <xf numFmtId="169" fontId="9" fillId="0" borderId="0" xfId="0" applyNumberFormat="1" applyFont="1" applyBorder="1" applyAlignment="1">
      <alignment vertical="center"/>
    </xf>
    <xf numFmtId="4" fontId="9" fillId="0" borderId="87" xfId="0" applyNumberFormat="1" applyFont="1" applyBorder="1" applyAlignment="1">
      <alignment vertical="center"/>
    </xf>
    <xf numFmtId="3" fontId="9" fillId="0" borderId="87" xfId="0" applyNumberFormat="1" applyFont="1" applyBorder="1" applyAlignment="1">
      <alignment vertical="center"/>
    </xf>
    <xf numFmtId="3" fontId="9" fillId="0" borderId="55" xfId="0" applyNumberFormat="1" applyFont="1" applyBorder="1" applyAlignment="1">
      <alignment vertical="center"/>
    </xf>
    <xf numFmtId="4" fontId="9" fillId="0" borderId="92" xfId="0" applyNumberFormat="1" applyFont="1" applyBorder="1" applyAlignment="1">
      <alignment vertical="center"/>
    </xf>
    <xf numFmtId="0" fontId="9" fillId="0" borderId="69" xfId="0" applyFont="1" applyBorder="1" applyAlignment="1">
      <alignment horizontal="center" vertical="center"/>
    </xf>
    <xf numFmtId="3" fontId="9" fillId="0" borderId="19" xfId="0" applyNumberFormat="1" applyFont="1" applyBorder="1" applyAlignment="1">
      <alignment vertical="center"/>
    </xf>
    <xf numFmtId="4" fontId="9" fillId="0" borderId="19" xfId="0" applyNumberFormat="1" applyFont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4" fontId="9" fillId="0" borderId="66" xfId="0" applyNumberFormat="1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6" fillId="0" borderId="51" xfId="0" applyNumberFormat="1" applyFont="1" applyBorder="1" applyAlignment="1">
      <alignment vertical="center"/>
    </xf>
    <xf numFmtId="4" fontId="6" fillId="0" borderId="93" xfId="0" applyNumberFormat="1" applyFont="1" applyBorder="1" applyAlignment="1">
      <alignment vertical="center"/>
    </xf>
    <xf numFmtId="3" fontId="6" fillId="0" borderId="93" xfId="0" applyNumberFormat="1" applyFont="1" applyBorder="1" applyAlignment="1">
      <alignment vertical="center"/>
    </xf>
    <xf numFmtId="4" fontId="6" fillId="0" borderId="62" xfId="0" applyNumberFormat="1" applyFont="1" applyBorder="1" applyAlignment="1">
      <alignment vertical="center"/>
    </xf>
    <xf numFmtId="4" fontId="6" fillId="0" borderId="89" xfId="0" applyNumberFormat="1" applyFont="1" applyBorder="1" applyAlignment="1">
      <alignment vertical="center"/>
    </xf>
    <xf numFmtId="49" fontId="3" fillId="0" borderId="9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4" fontId="3" fillId="0" borderId="49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4" fontId="3" fillId="0" borderId="68" xfId="0" applyNumberFormat="1" applyFont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49" fontId="3" fillId="0" borderId="67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3" fontId="9" fillId="0" borderId="92" xfId="0" applyNumberFormat="1" applyFont="1" applyBorder="1" applyAlignment="1">
      <alignment vertical="center"/>
    </xf>
    <xf numFmtId="0" fontId="9" fillId="0" borderId="79" xfId="0" applyFont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3" fontId="3" fillId="0" borderId="51" xfId="0" applyNumberFormat="1" applyFont="1" applyBorder="1" applyAlignment="1">
      <alignment vertical="center"/>
    </xf>
    <xf numFmtId="4" fontId="3" fillId="0" borderId="73" xfId="0" applyNumberFormat="1" applyFont="1" applyBorder="1" applyAlignment="1">
      <alignment vertical="center"/>
    </xf>
    <xf numFmtId="3" fontId="3" fillId="0" borderId="73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4" fontId="3" fillId="0" borderId="84" xfId="0" applyNumberFormat="1" applyFont="1" applyBorder="1" applyAlignment="1">
      <alignment vertical="center"/>
    </xf>
    <xf numFmtId="0" fontId="18" fillId="0" borderId="54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4" fontId="18" fillId="0" borderId="49" xfId="0" applyNumberFormat="1" applyFont="1" applyBorder="1" applyAlignment="1">
      <alignment vertical="center"/>
    </xf>
    <xf numFmtId="4" fontId="18" fillId="0" borderId="3" xfId="0" applyNumberFormat="1" applyFont="1" applyBorder="1" applyAlignment="1">
      <alignment vertical="center"/>
    </xf>
    <xf numFmtId="4" fontId="18" fillId="0" borderId="68" xfId="0" applyNumberFormat="1" applyFont="1" applyBorder="1" applyAlignment="1">
      <alignment vertical="center"/>
    </xf>
    <xf numFmtId="0" fontId="23" fillId="0" borderId="54" xfId="0" applyFont="1" applyBorder="1" applyAlignment="1">
      <alignment horizontal="center" vertical="center"/>
    </xf>
    <xf numFmtId="0" fontId="23" fillId="0" borderId="3" xfId="0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4" fontId="23" fillId="0" borderId="49" xfId="0" applyNumberFormat="1" applyFont="1" applyBorder="1" applyAlignment="1">
      <alignment vertical="center"/>
    </xf>
    <xf numFmtId="3" fontId="23" fillId="0" borderId="49" xfId="0" applyNumberFormat="1" applyFont="1" applyBorder="1" applyAlignment="1">
      <alignment vertical="center"/>
    </xf>
    <xf numFmtId="4" fontId="23" fillId="0" borderId="3" xfId="0" applyNumberFormat="1" applyFont="1" applyBorder="1" applyAlignment="1">
      <alignment vertical="center"/>
    </xf>
    <xf numFmtId="4" fontId="23" fillId="0" borderId="68" xfId="0" applyNumberFormat="1" applyFont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0" fontId="23" fillId="0" borderId="3" xfId="0" applyFont="1" applyBorder="1" applyAlignment="1">
      <alignment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43" xfId="0" applyFont="1" applyBorder="1" applyAlignment="1">
      <alignment vertical="center" wrapText="1"/>
    </xf>
    <xf numFmtId="3" fontId="23" fillId="0" borderId="51" xfId="0" applyNumberFormat="1" applyFont="1" applyBorder="1" applyAlignment="1">
      <alignment vertical="center"/>
    </xf>
    <xf numFmtId="4" fontId="23" fillId="0" borderId="73" xfId="0" applyNumberFormat="1" applyFont="1" applyBorder="1" applyAlignment="1">
      <alignment vertical="center"/>
    </xf>
    <xf numFmtId="3" fontId="23" fillId="0" borderId="73" xfId="0" applyNumberFormat="1" applyFont="1" applyBorder="1" applyAlignment="1">
      <alignment vertical="center"/>
    </xf>
    <xf numFmtId="3" fontId="23" fillId="0" borderId="43" xfId="0" applyNumberFormat="1" applyFont="1" applyBorder="1" applyAlignment="1">
      <alignment vertical="center"/>
    </xf>
    <xf numFmtId="4" fontId="23" fillId="0" borderId="84" xfId="0" applyNumberFormat="1" applyFont="1" applyBorder="1" applyAlignment="1">
      <alignment vertical="center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73" xfId="0" applyNumberFormat="1" applyFont="1" applyFill="1" applyBorder="1" applyAlignment="1" applyProtection="1">
      <alignment vertical="center" wrapText="1"/>
      <protection locked="0"/>
    </xf>
    <xf numFmtId="3" fontId="9" fillId="0" borderId="93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3" fontId="9" fillId="0" borderId="89" xfId="0" applyNumberFormat="1" applyFont="1" applyBorder="1" applyAlignment="1">
      <alignment vertical="center"/>
    </xf>
    <xf numFmtId="0" fontId="3" fillId="0" borderId="54" xfId="0" applyNumberFormat="1" applyFont="1" applyFill="1" applyBorder="1" applyAlignment="1" applyProtection="1">
      <alignment horizontal="center" vertical="center"/>
      <protection locked="0"/>
    </xf>
    <xf numFmtId="0" fontId="3" fillId="0" borderId="49" xfId="0" applyNumberFormat="1" applyFont="1" applyFill="1" applyBorder="1" applyAlignment="1" applyProtection="1">
      <alignment vertical="center" wrapText="1"/>
      <protection locked="0"/>
    </xf>
    <xf numFmtId="3" fontId="3" fillId="0" borderId="68" xfId="0" applyNumberFormat="1" applyFont="1" applyBorder="1" applyAlignment="1">
      <alignment vertical="center"/>
    </xf>
    <xf numFmtId="3" fontId="23" fillId="0" borderId="68" xfId="0" applyNumberFormat="1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52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85" xfId="0" applyNumberFormat="1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3" fontId="10" fillId="0" borderId="16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66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/>
    </xf>
    <xf numFmtId="3" fontId="6" fillId="0" borderId="93" xfId="0" applyNumberFormat="1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/>
    </xf>
    <xf numFmtId="3" fontId="13" fillId="0" borderId="57" xfId="0" applyNumberFormat="1" applyFont="1" applyBorder="1" applyAlignment="1">
      <alignment horizontal="center" vertical="center"/>
    </xf>
    <xf numFmtId="3" fontId="13" fillId="0" borderId="65" xfId="0" applyNumberFormat="1" applyFont="1" applyBorder="1" applyAlignment="1">
      <alignment horizontal="center" vertical="center"/>
    </xf>
    <xf numFmtId="3" fontId="13" fillId="0" borderId="95" xfId="0" applyNumberFormat="1" applyFont="1" applyBorder="1" applyAlignment="1">
      <alignment horizontal="center" vertical="center"/>
    </xf>
    <xf numFmtId="4" fontId="9" fillId="0" borderId="83" xfId="0" applyNumberFormat="1" applyFont="1" applyBorder="1" applyAlignment="1">
      <alignment horizontal="right" vertical="center"/>
    </xf>
    <xf numFmtId="3" fontId="9" fillId="0" borderId="96" xfId="0" applyNumberFormat="1" applyFont="1" applyBorder="1" applyAlignment="1">
      <alignment horizontal="right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3" fontId="6" fillId="0" borderId="12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85" xfId="0" applyNumberFormat="1" applyFont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6" fillId="0" borderId="55" xfId="0" applyFont="1" applyBorder="1" applyAlignment="1">
      <alignment vertical="center"/>
    </xf>
    <xf numFmtId="169" fontId="4" fillId="0" borderId="0" xfId="0" applyNumberFormat="1" applyFont="1" applyBorder="1" applyAlignment="1">
      <alignment vertical="center"/>
    </xf>
    <xf numFmtId="4" fontId="3" fillId="0" borderId="55" xfId="0" applyNumberFormat="1" applyFont="1" applyBorder="1" applyAlignment="1">
      <alignment vertical="center"/>
    </xf>
    <xf numFmtId="3" fontId="3" fillId="0" borderId="98" xfId="0" applyNumberFormat="1" applyFont="1" applyBorder="1" applyAlignment="1">
      <alignment vertical="center"/>
    </xf>
    <xf numFmtId="4" fontId="10" fillId="0" borderId="87" xfId="0" applyNumberFormat="1" applyFont="1" applyBorder="1" applyAlignment="1">
      <alignment vertical="center"/>
    </xf>
    <xf numFmtId="4" fontId="10" fillId="0" borderId="92" xfId="0" applyNumberFormat="1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23" fillId="0" borderId="98" xfId="0" applyNumberFormat="1" applyFont="1" applyBorder="1" applyAlignment="1">
      <alignment vertical="center"/>
    </xf>
    <xf numFmtId="4" fontId="9" fillId="0" borderId="62" xfId="0" applyNumberFormat="1" applyFont="1" applyBorder="1" applyAlignment="1">
      <alignment vertical="center"/>
    </xf>
    <xf numFmtId="3" fontId="9" fillId="0" borderId="64" xfId="0" applyNumberFormat="1" applyFont="1" applyBorder="1" applyAlignment="1">
      <alignment vertical="center"/>
    </xf>
    <xf numFmtId="4" fontId="9" fillId="0" borderId="89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0" borderId="85" xfId="0" applyNumberFormat="1" applyFont="1" applyBorder="1" applyAlignment="1">
      <alignment vertical="center"/>
    </xf>
    <xf numFmtId="3" fontId="3" fillId="0" borderId="57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6" fillId="0" borderId="99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/>
    </xf>
    <xf numFmtId="165" fontId="6" fillId="0" borderId="83" xfId="0" applyNumberFormat="1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3" fillId="0" borderId="6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3" fontId="10" fillId="0" borderId="65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vertical="center"/>
    </xf>
    <xf numFmtId="3" fontId="3" fillId="0" borderId="100" xfId="0" applyNumberFormat="1" applyFont="1" applyBorder="1" applyAlignment="1">
      <alignment vertical="center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Border="1" applyAlignment="1">
      <alignment horizontal="right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9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9" fillId="0" borderId="5" xfId="0" applyNumberFormat="1" applyFont="1" applyFill="1" applyBorder="1" applyAlignment="1" applyProtection="1">
      <alignment horizontal="lef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66" xfId="0" applyNumberFormat="1" applyFont="1" applyBorder="1" applyAlignment="1">
      <alignment vertical="center"/>
    </xf>
    <xf numFmtId="0" fontId="9" fillId="0" borderId="81" xfId="0" applyNumberFormat="1" applyFont="1" applyFill="1" applyBorder="1" applyAlignment="1" applyProtection="1">
      <alignment horizontal="center" vertical="center"/>
      <protection locked="0"/>
    </xf>
    <xf numFmtId="0" fontId="9" fillId="0" borderId="83" xfId="0" applyNumberFormat="1" applyFont="1" applyFill="1" applyBorder="1" applyAlignment="1" applyProtection="1">
      <alignment horizontal="left" vertical="center"/>
      <protection locked="0"/>
    </xf>
    <xf numFmtId="3" fontId="9" fillId="0" borderId="83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vertical="center"/>
    </xf>
    <xf numFmtId="3" fontId="9" fillId="0" borderId="68" xfId="0" applyNumberFormat="1" applyFont="1" applyBorder="1" applyAlignment="1">
      <alignment vertical="center"/>
    </xf>
    <xf numFmtId="0" fontId="2" fillId="0" borderId="0" xfId="0" applyFont="1" applyAlignment="1">
      <alignment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3" fillId="0" borderId="5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2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3" fillId="0" borderId="85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9" fillId="0" borderId="43" xfId="0" applyNumberFormat="1" applyFont="1" applyFill="1" applyBorder="1" applyAlignment="1" applyProtection="1">
      <alignment horizontal="left" vertical="center"/>
      <protection locked="0"/>
    </xf>
    <xf numFmtId="3" fontId="9" fillId="0" borderId="43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Border="1" applyAlignment="1">
      <alignment vertical="center"/>
    </xf>
    <xf numFmtId="3" fontId="9" fillId="0" borderId="43" xfId="0" applyNumberFormat="1" applyFont="1" applyBorder="1" applyAlignment="1">
      <alignment vertical="center"/>
    </xf>
    <xf numFmtId="3" fontId="9" fillId="0" borderId="84" xfId="0" applyNumberFormat="1" applyFont="1" applyBorder="1" applyAlignment="1">
      <alignment vertical="center"/>
    </xf>
    <xf numFmtId="49" fontId="3" fillId="0" borderId="54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3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1" xfId="0" applyNumberFormat="1" applyFont="1" applyBorder="1" applyAlignment="1">
      <alignment horizontal="right" vertical="center"/>
    </xf>
    <xf numFmtId="0" fontId="5" fillId="0" borderId="5" xfId="0" applyNumberFormat="1" applyFont="1" applyFill="1" applyBorder="1" applyAlignment="1" applyProtection="1">
      <alignment horizontal="left" vertical="center"/>
      <protection locked="0"/>
    </xf>
    <xf numFmtId="3" fontId="5" fillId="0" borderId="66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left" vertical="center"/>
      <protection locked="0"/>
    </xf>
    <xf numFmtId="3" fontId="3" fillId="0" borderId="52" xfId="0" applyNumberFormat="1" applyFont="1" applyFill="1" applyBorder="1" applyAlignment="1" applyProtection="1">
      <alignment horizontal="right" vertical="center"/>
      <protection locked="0"/>
    </xf>
    <xf numFmtId="0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NumberFormat="1" applyFont="1" applyFill="1" applyBorder="1" applyAlignment="1" applyProtection="1">
      <alignment horizontal="left" vertical="center"/>
      <protection locked="0"/>
    </xf>
    <xf numFmtId="3" fontId="2" fillId="0" borderId="3" xfId="0" applyNumberFormat="1" applyFont="1" applyBorder="1" applyAlignment="1">
      <alignment vertical="center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3" fontId="3" fillId="0" borderId="12" xfId="0" applyNumberFormat="1" applyFont="1" applyBorder="1" applyAlignment="1">
      <alignment horizontal="right" vertical="center"/>
    </xf>
    <xf numFmtId="3" fontId="2" fillId="0" borderId="87" xfId="0" applyNumberFormat="1" applyFont="1" applyFill="1" applyBorder="1" applyAlignment="1" applyProtection="1">
      <alignment horizontal="right" vertical="center"/>
      <protection locked="0"/>
    </xf>
    <xf numFmtId="0" fontId="3" fillId="0" borderId="3" xfId="0" applyNumberFormat="1" applyFont="1" applyFill="1" applyBorder="1" applyAlignment="1" applyProtection="1">
      <alignment horizontal="left" vertical="center"/>
      <protection locked="0"/>
    </xf>
    <xf numFmtId="3" fontId="3" fillId="0" borderId="87" xfId="0" applyNumberFormat="1" applyFont="1" applyFill="1" applyBorder="1" applyAlignment="1" applyProtection="1">
      <alignment horizontal="right" vertical="center"/>
      <protection locked="0"/>
    </xf>
    <xf numFmtId="49" fontId="3" fillId="0" borderId="102" xfId="0" applyNumberFormat="1" applyFont="1" applyFill="1" applyBorder="1" applyAlignment="1" applyProtection="1">
      <alignment horizontal="center" vertical="center"/>
      <protection locked="0"/>
    </xf>
    <xf numFmtId="0" fontId="3" fillId="0" borderId="40" xfId="0" applyNumberFormat="1" applyFont="1" applyFill="1" applyBorder="1" applyAlignment="1" applyProtection="1">
      <alignment horizontal="left" vertical="center"/>
      <protection locked="0"/>
    </xf>
    <xf numFmtId="3" fontId="3" fillId="0" borderId="98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18" fillId="0" borderId="58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3" fontId="18" fillId="0" borderId="57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4" fontId="18" fillId="0" borderId="95" xfId="0" applyNumberFormat="1" applyFont="1" applyBorder="1" applyAlignment="1">
      <alignment vertical="center"/>
    </xf>
    <xf numFmtId="3" fontId="5" fillId="0" borderId="100" xfId="0" applyNumberFormat="1" applyFont="1" applyBorder="1" applyAlignment="1">
      <alignment vertical="center"/>
    </xf>
    <xf numFmtId="3" fontId="5" fillId="0" borderId="101" xfId="0" applyNumberFormat="1" applyFont="1" applyBorder="1" applyAlignment="1">
      <alignment horizontal="right" vertical="center" wrapText="1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164" fontId="2" fillId="0" borderId="75" xfId="2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20" fillId="0" borderId="9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6.75390625" style="1" customWidth="1"/>
    <col min="2" max="2" width="37.625" style="1" customWidth="1"/>
    <col min="3" max="3" width="6.875" style="1" customWidth="1"/>
    <col min="4" max="7" width="11.00390625" style="1" customWidth="1"/>
    <col min="8" max="16384" width="10.00390625" style="1" customWidth="1"/>
  </cols>
  <sheetData>
    <row r="1" spans="5:7" ht="16.5">
      <c r="E1" s="2"/>
      <c r="F1" s="3" t="s">
        <v>0</v>
      </c>
      <c r="G1" s="4"/>
    </row>
    <row r="2" spans="1:7" ht="14.25" customHeight="1">
      <c r="A2" s="5"/>
      <c r="B2" s="6"/>
      <c r="C2" s="7"/>
      <c r="D2" s="7"/>
      <c r="E2" s="8"/>
      <c r="F2" s="9" t="s">
        <v>257</v>
      </c>
      <c r="G2" s="10"/>
    </row>
    <row r="3" spans="1:7" ht="13.5" customHeight="1">
      <c r="A3" s="5"/>
      <c r="B3" s="6"/>
      <c r="C3" s="7"/>
      <c r="D3" s="7"/>
      <c r="E3" s="8"/>
      <c r="F3" s="9" t="s">
        <v>1</v>
      </c>
      <c r="G3" s="10"/>
    </row>
    <row r="4" spans="1:7" ht="15" customHeight="1">
      <c r="A4" s="5"/>
      <c r="B4" s="6"/>
      <c r="C4" s="7"/>
      <c r="D4" s="7"/>
      <c r="E4" s="8"/>
      <c r="F4" s="9" t="s">
        <v>87</v>
      </c>
      <c r="G4" s="10"/>
    </row>
    <row r="5" spans="1:7" ht="8.25" customHeight="1">
      <c r="A5" s="5"/>
      <c r="B5" s="6"/>
      <c r="C5" s="7"/>
      <c r="D5" s="7"/>
      <c r="E5" s="8"/>
      <c r="F5" s="9"/>
      <c r="G5" s="10"/>
    </row>
    <row r="6" spans="1:7" s="15" customFormat="1" ht="38.25" customHeight="1">
      <c r="A6" s="11" t="s">
        <v>78</v>
      </c>
      <c r="B6" s="12"/>
      <c r="C6" s="13"/>
      <c r="D6" s="13"/>
      <c r="E6" s="14"/>
      <c r="F6" s="14"/>
      <c r="G6" s="14"/>
    </row>
    <row r="7" spans="1:7" s="15" customFormat="1" ht="12" customHeight="1" thickBot="1">
      <c r="A7" s="11"/>
      <c r="B7" s="12"/>
      <c r="C7" s="13"/>
      <c r="D7" s="13"/>
      <c r="E7" s="14"/>
      <c r="F7" s="14"/>
      <c r="G7" s="14" t="s">
        <v>2</v>
      </c>
    </row>
    <row r="8" spans="1:7" s="18" customFormat="1" ht="26.25" customHeight="1">
      <c r="A8" s="98" t="s">
        <v>3</v>
      </c>
      <c r="B8" s="16" t="s">
        <v>4</v>
      </c>
      <c r="C8" s="17" t="s">
        <v>5</v>
      </c>
      <c r="D8" s="136" t="s">
        <v>6</v>
      </c>
      <c r="E8" s="136"/>
      <c r="F8" s="137" t="s">
        <v>7</v>
      </c>
      <c r="G8" s="138"/>
    </row>
    <row r="9" spans="1:7" s="18" customFormat="1" ht="15" customHeight="1">
      <c r="A9" s="122" t="s">
        <v>8</v>
      </c>
      <c r="B9" s="120"/>
      <c r="C9" s="121" t="s">
        <v>9</v>
      </c>
      <c r="D9" s="139" t="s">
        <v>10</v>
      </c>
      <c r="E9" s="140" t="s">
        <v>11</v>
      </c>
      <c r="F9" s="139" t="s">
        <v>10</v>
      </c>
      <c r="G9" s="141" t="s">
        <v>11</v>
      </c>
    </row>
    <row r="10" spans="1:7" s="52" customFormat="1" ht="10.5" customHeight="1" thickBot="1">
      <c r="A10" s="116">
        <v>1</v>
      </c>
      <c r="B10" s="117">
        <v>2</v>
      </c>
      <c r="C10" s="117">
        <v>3</v>
      </c>
      <c r="D10" s="117">
        <v>4</v>
      </c>
      <c r="E10" s="118">
        <v>5</v>
      </c>
      <c r="F10" s="117">
        <v>6</v>
      </c>
      <c r="G10" s="119">
        <v>7</v>
      </c>
    </row>
    <row r="11" spans="1:7" s="26" customFormat="1" ht="18.75" customHeight="1" thickBot="1" thickTop="1">
      <c r="A11" s="21">
        <v>600</v>
      </c>
      <c r="B11" s="22" t="s">
        <v>24</v>
      </c>
      <c r="C11" s="223" t="s">
        <v>20</v>
      </c>
      <c r="D11" s="223"/>
      <c r="E11" s="23">
        <f>E14</f>
        <v>8000</v>
      </c>
      <c r="F11" s="53">
        <f>F14+F20+F18+F12</f>
        <v>100000</v>
      </c>
      <c r="G11" s="25">
        <f>G14+G20+G18+G12</f>
        <v>1770000</v>
      </c>
    </row>
    <row r="12" spans="1:7" s="26" customFormat="1" ht="18.75" customHeight="1" thickTop="1">
      <c r="A12" s="27">
        <v>60002</v>
      </c>
      <c r="B12" s="28" t="s">
        <v>150</v>
      </c>
      <c r="C12" s="226"/>
      <c r="D12" s="226"/>
      <c r="E12" s="29"/>
      <c r="F12" s="30"/>
      <c r="G12" s="31">
        <f>SUM(G13:G13)</f>
        <v>1502000</v>
      </c>
    </row>
    <row r="13" spans="1:7" s="26" customFormat="1" ht="18" customHeight="1">
      <c r="A13" s="152">
        <v>6050</v>
      </c>
      <c r="B13" s="61" t="s">
        <v>151</v>
      </c>
      <c r="C13" s="236"/>
      <c r="D13" s="236"/>
      <c r="E13" s="187"/>
      <c r="F13" s="188"/>
      <c r="G13" s="110">
        <v>1502000</v>
      </c>
    </row>
    <row r="14" spans="1:7" s="32" customFormat="1" ht="15.75" customHeight="1">
      <c r="A14" s="27">
        <v>60016</v>
      </c>
      <c r="B14" s="28" t="s">
        <v>55</v>
      </c>
      <c r="C14" s="226"/>
      <c r="D14" s="226"/>
      <c r="E14" s="29">
        <f>SUM(E15:E15)</f>
        <v>8000</v>
      </c>
      <c r="F14" s="30"/>
      <c r="G14" s="31">
        <f>SUM(G16)</f>
        <v>150000</v>
      </c>
    </row>
    <row r="15" spans="1:7" s="59" customFormat="1" ht="15.75" customHeight="1">
      <c r="A15" s="93" t="s">
        <v>124</v>
      </c>
      <c r="B15" s="61" t="s">
        <v>153</v>
      </c>
      <c r="C15" s="229"/>
      <c r="D15" s="229"/>
      <c r="E15" s="179">
        <v>8000</v>
      </c>
      <c r="F15" s="90"/>
      <c r="G15" s="63"/>
    </row>
    <row r="16" spans="1:7" s="26" customFormat="1" ht="17.25" customHeight="1">
      <c r="A16" s="152">
        <v>6050</v>
      </c>
      <c r="B16" s="61" t="s">
        <v>81</v>
      </c>
      <c r="C16" s="236"/>
      <c r="D16" s="236"/>
      <c r="E16" s="187"/>
      <c r="F16" s="192"/>
      <c r="G16" s="110">
        <f>SUM(G17:G17)</f>
        <v>150000</v>
      </c>
    </row>
    <row r="17" spans="1:7" s="26" customFormat="1" ht="12.75" customHeight="1">
      <c r="A17" s="186"/>
      <c r="B17" s="189" t="s">
        <v>88</v>
      </c>
      <c r="C17" s="236"/>
      <c r="D17" s="236"/>
      <c r="E17" s="187"/>
      <c r="F17" s="188"/>
      <c r="G17" s="174">
        <v>150000</v>
      </c>
    </row>
    <row r="18" spans="1:7" s="32" customFormat="1" ht="15.75" customHeight="1">
      <c r="A18" s="27">
        <v>60017</v>
      </c>
      <c r="B18" s="28" t="s">
        <v>147</v>
      </c>
      <c r="C18" s="226"/>
      <c r="D18" s="226"/>
      <c r="E18" s="29"/>
      <c r="F18" s="30"/>
      <c r="G18" s="31">
        <f>SUM(G19)</f>
        <v>80000</v>
      </c>
    </row>
    <row r="19" spans="1:7" s="59" customFormat="1" ht="16.5" customHeight="1">
      <c r="A19" s="60">
        <v>4270</v>
      </c>
      <c r="B19" s="191" t="s">
        <v>146</v>
      </c>
      <c r="C19" s="229"/>
      <c r="D19" s="229"/>
      <c r="E19" s="179"/>
      <c r="F19" s="90"/>
      <c r="G19" s="63">
        <v>80000</v>
      </c>
    </row>
    <row r="20" spans="1:7" s="32" customFormat="1" ht="15.75" customHeight="1">
      <c r="A20" s="27">
        <v>60095</v>
      </c>
      <c r="B20" s="28" t="s">
        <v>12</v>
      </c>
      <c r="C20" s="226"/>
      <c r="D20" s="226"/>
      <c r="E20" s="29"/>
      <c r="F20" s="30">
        <f>SUM(F21:F22)</f>
        <v>100000</v>
      </c>
      <c r="G20" s="31">
        <f>SUM(G22:G22)</f>
        <v>38000</v>
      </c>
    </row>
    <row r="21" spans="1:7" s="59" customFormat="1" ht="16.5" customHeight="1">
      <c r="A21" s="243">
        <v>4300</v>
      </c>
      <c r="B21" s="61" t="s">
        <v>14</v>
      </c>
      <c r="C21" s="229"/>
      <c r="D21" s="229"/>
      <c r="E21" s="179"/>
      <c r="F21" s="90">
        <v>100000</v>
      </c>
      <c r="G21" s="63"/>
    </row>
    <row r="22" spans="1:7" s="59" customFormat="1" ht="16.5" customHeight="1" thickBot="1">
      <c r="A22" s="243">
        <v>4300</v>
      </c>
      <c r="B22" s="61" t="s">
        <v>250</v>
      </c>
      <c r="C22" s="229"/>
      <c r="D22" s="229"/>
      <c r="E22" s="179"/>
      <c r="F22" s="90"/>
      <c r="G22" s="63">
        <v>38000</v>
      </c>
    </row>
    <row r="23" spans="1:7" s="32" customFormat="1" ht="19.5" customHeight="1" thickBot="1" thickTop="1">
      <c r="A23" s="21">
        <v>700</v>
      </c>
      <c r="B23" s="22" t="s">
        <v>52</v>
      </c>
      <c r="C23" s="223"/>
      <c r="D23" s="418">
        <f>D24+D28</f>
        <v>400000</v>
      </c>
      <c r="E23" s="23"/>
      <c r="F23" s="24">
        <f>F24+F28</f>
        <v>20000</v>
      </c>
      <c r="G23" s="25">
        <f>SUM(G28+G24)</f>
        <v>74000</v>
      </c>
    </row>
    <row r="24" spans="1:7" s="32" customFormat="1" ht="18" customHeight="1" thickTop="1">
      <c r="A24" s="57">
        <v>70005</v>
      </c>
      <c r="B24" s="175" t="s">
        <v>142</v>
      </c>
      <c r="C24" s="237" t="s">
        <v>143</v>
      </c>
      <c r="D24" s="416">
        <f>SUM(D25)</f>
        <v>400000</v>
      </c>
      <c r="E24" s="176"/>
      <c r="F24" s="177">
        <f>SUM(F25:F27)</f>
        <v>20000</v>
      </c>
      <c r="G24" s="66">
        <f>SUM(G25:G27)</f>
        <v>20000</v>
      </c>
    </row>
    <row r="25" spans="1:7" s="59" customFormat="1" ht="19.5" customHeight="1">
      <c r="A25" s="93" t="s">
        <v>116</v>
      </c>
      <c r="B25" s="178" t="s">
        <v>144</v>
      </c>
      <c r="C25" s="227"/>
      <c r="D25" s="422">
        <v>400000</v>
      </c>
      <c r="E25" s="179"/>
      <c r="F25" s="90"/>
      <c r="G25" s="63"/>
    </row>
    <row r="26" spans="1:7" s="59" customFormat="1" ht="29.25" customHeight="1">
      <c r="A26" s="93" t="s">
        <v>253</v>
      </c>
      <c r="B26" s="178" t="s">
        <v>255</v>
      </c>
      <c r="C26" s="227"/>
      <c r="D26" s="422"/>
      <c r="E26" s="179"/>
      <c r="F26" s="90">
        <v>20000</v>
      </c>
      <c r="G26" s="63"/>
    </row>
    <row r="27" spans="1:7" s="59" customFormat="1" ht="30.75" customHeight="1">
      <c r="A27" s="93" t="s">
        <v>254</v>
      </c>
      <c r="B27" s="178" t="s">
        <v>256</v>
      </c>
      <c r="C27" s="227"/>
      <c r="D27" s="422"/>
      <c r="E27" s="179"/>
      <c r="F27" s="90"/>
      <c r="G27" s="63">
        <v>20000</v>
      </c>
    </row>
    <row r="28" spans="1:7" s="32" customFormat="1" ht="18" customHeight="1">
      <c r="A28" s="57">
        <v>70021</v>
      </c>
      <c r="B28" s="175" t="s">
        <v>75</v>
      </c>
      <c r="C28" s="237" t="s">
        <v>20</v>
      </c>
      <c r="D28" s="226"/>
      <c r="E28" s="176"/>
      <c r="F28" s="177"/>
      <c r="G28" s="66">
        <f>SUM(G29)</f>
        <v>54000</v>
      </c>
    </row>
    <row r="29" spans="1:7" s="156" customFormat="1" ht="35.25" customHeight="1" thickBot="1">
      <c r="A29" s="93" t="s">
        <v>76</v>
      </c>
      <c r="B29" s="178" t="s">
        <v>74</v>
      </c>
      <c r="C29" s="227"/>
      <c r="D29" s="229"/>
      <c r="E29" s="179"/>
      <c r="F29" s="90"/>
      <c r="G29" s="63">
        <v>54000</v>
      </c>
    </row>
    <row r="30" spans="1:8" s="32" customFormat="1" ht="17.25" customHeight="1" thickBot="1" thickTop="1">
      <c r="A30" s="21">
        <v>710</v>
      </c>
      <c r="B30" s="22" t="s">
        <v>92</v>
      </c>
      <c r="C30" s="223" t="s">
        <v>20</v>
      </c>
      <c r="D30" s="418">
        <f>D31+D33</f>
        <v>1233000</v>
      </c>
      <c r="E30" s="249">
        <f>E31+E33</f>
        <v>1233000</v>
      </c>
      <c r="F30" s="86"/>
      <c r="G30" s="182"/>
      <c r="H30" s="188"/>
    </row>
    <row r="31" spans="1:8" s="32" customFormat="1" ht="18.75" customHeight="1" thickTop="1">
      <c r="A31" s="57">
        <v>71035</v>
      </c>
      <c r="B31" s="175" t="s">
        <v>93</v>
      </c>
      <c r="C31" s="323"/>
      <c r="D31" s="416">
        <f>SUM(D32)</f>
        <v>1233000</v>
      </c>
      <c r="E31" s="70"/>
      <c r="F31" s="329"/>
      <c r="G31" s="330"/>
      <c r="H31" s="322"/>
    </row>
    <row r="32" spans="1:8" s="32" customFormat="1" ht="81.75" customHeight="1">
      <c r="A32" s="324" t="s">
        <v>117</v>
      </c>
      <c r="B32" s="325" t="s">
        <v>154</v>
      </c>
      <c r="C32" s="326"/>
      <c r="D32" s="417">
        <v>1233000</v>
      </c>
      <c r="E32" s="316"/>
      <c r="F32" s="421"/>
      <c r="G32" s="222"/>
      <c r="H32" s="90"/>
    </row>
    <row r="33" spans="1:8" s="32" customFormat="1" ht="15.75" customHeight="1">
      <c r="A33" s="57">
        <v>71095</v>
      </c>
      <c r="B33" s="175" t="s">
        <v>12</v>
      </c>
      <c r="C33" s="323"/>
      <c r="D33" s="416"/>
      <c r="E33" s="70">
        <f>SUM(E34)</f>
        <v>1233000</v>
      </c>
      <c r="F33" s="85"/>
      <c r="G33" s="75"/>
      <c r="H33" s="322"/>
    </row>
    <row r="34" spans="1:8" s="32" customFormat="1" ht="19.5" customHeight="1" thickBot="1">
      <c r="A34" s="324" t="s">
        <v>139</v>
      </c>
      <c r="B34" s="325" t="s">
        <v>140</v>
      </c>
      <c r="C34" s="326"/>
      <c r="D34" s="417"/>
      <c r="E34" s="316">
        <v>1233000</v>
      </c>
      <c r="F34" s="331"/>
      <c r="G34" s="269"/>
      <c r="H34" s="90"/>
    </row>
    <row r="35" spans="1:7" s="32" customFormat="1" ht="23.25" customHeight="1" thickBot="1" thickTop="1">
      <c r="A35" s="33">
        <v>750</v>
      </c>
      <c r="B35" s="34" t="s">
        <v>13</v>
      </c>
      <c r="C35" s="223"/>
      <c r="D35" s="223"/>
      <c r="E35" s="23"/>
      <c r="F35" s="256">
        <f>F36</f>
        <v>5000</v>
      </c>
      <c r="G35" s="35">
        <f>G36</f>
        <v>400000</v>
      </c>
    </row>
    <row r="36" spans="1:7" s="32" customFormat="1" ht="18" customHeight="1" thickTop="1">
      <c r="A36" s="57">
        <v>75023</v>
      </c>
      <c r="B36" s="58" t="s">
        <v>48</v>
      </c>
      <c r="C36" s="238"/>
      <c r="D36" s="228"/>
      <c r="E36" s="64"/>
      <c r="F36" s="65">
        <f>SUM(F37:F39)</f>
        <v>5000</v>
      </c>
      <c r="G36" s="66">
        <f>SUM(G37:G39)</f>
        <v>400000</v>
      </c>
    </row>
    <row r="37" spans="1:7" s="59" customFormat="1" ht="18" customHeight="1">
      <c r="A37" s="266">
        <v>4430</v>
      </c>
      <c r="B37" s="267" t="s">
        <v>110</v>
      </c>
      <c r="C37" s="268" t="s">
        <v>111</v>
      </c>
      <c r="D37" s="268"/>
      <c r="E37" s="788"/>
      <c r="F37" s="789">
        <v>5000</v>
      </c>
      <c r="G37" s="269"/>
    </row>
    <row r="38" spans="1:7" s="59" customFormat="1" ht="15.75" customHeight="1">
      <c r="A38" s="100">
        <v>4270</v>
      </c>
      <c r="B38" s="191" t="s">
        <v>58</v>
      </c>
      <c r="C38" s="220" t="s">
        <v>49</v>
      </c>
      <c r="D38" s="220"/>
      <c r="E38" s="260"/>
      <c r="F38" s="62"/>
      <c r="G38" s="63">
        <v>375000</v>
      </c>
    </row>
    <row r="39" spans="1:7" s="32" customFormat="1" ht="19.5" customHeight="1" thickBot="1">
      <c r="A39" s="60">
        <v>6050</v>
      </c>
      <c r="B39" s="61" t="s">
        <v>54</v>
      </c>
      <c r="C39" s="220" t="s">
        <v>49</v>
      </c>
      <c r="D39" s="220"/>
      <c r="E39" s="790"/>
      <c r="F39" s="791"/>
      <c r="G39" s="792">
        <v>25000</v>
      </c>
    </row>
    <row r="40" spans="1:7" s="26" customFormat="1" ht="67.5" customHeight="1" thickBot="1" thickTop="1">
      <c r="A40" s="364">
        <v>756</v>
      </c>
      <c r="B40" s="22" t="s">
        <v>106</v>
      </c>
      <c r="C40" s="223"/>
      <c r="D40" s="223"/>
      <c r="E40" s="148">
        <f>E41+E43</f>
        <v>456000</v>
      </c>
      <c r="F40" s="84"/>
      <c r="G40" s="79">
        <f>SUM(G43+G41)</f>
        <v>5000</v>
      </c>
    </row>
    <row r="41" spans="1:7" s="26" customFormat="1" ht="45.75" customHeight="1" thickTop="1">
      <c r="A41" s="154" t="s">
        <v>138</v>
      </c>
      <c r="B41" s="150" t="s">
        <v>141</v>
      </c>
      <c r="C41" s="238" t="s">
        <v>143</v>
      </c>
      <c r="D41" s="238"/>
      <c r="E41" s="423">
        <f>SUM(E42)</f>
        <v>456000</v>
      </c>
      <c r="F41" s="424"/>
      <c r="G41" s="425"/>
    </row>
    <row r="42" spans="1:7" s="59" customFormat="1" ht="54.75" customHeight="1">
      <c r="A42" s="252" t="s">
        <v>145</v>
      </c>
      <c r="B42" s="214" t="s">
        <v>175</v>
      </c>
      <c r="C42" s="229"/>
      <c r="D42" s="229"/>
      <c r="E42" s="90">
        <v>456000</v>
      </c>
      <c r="F42" s="406"/>
      <c r="G42" s="78"/>
    </row>
    <row r="43" spans="1:7" s="26" customFormat="1" ht="31.5" customHeight="1">
      <c r="A43" s="154" t="s">
        <v>107</v>
      </c>
      <c r="B43" s="150" t="s">
        <v>108</v>
      </c>
      <c r="C43" s="226" t="s">
        <v>111</v>
      </c>
      <c r="D43" s="226"/>
      <c r="E43" s="177"/>
      <c r="F43" s="94"/>
      <c r="G43" s="80">
        <f>SUM(G44)</f>
        <v>5000</v>
      </c>
    </row>
    <row r="44" spans="1:7" s="59" customFormat="1" ht="18.75" customHeight="1" thickBot="1">
      <c r="A44" s="245" t="s">
        <v>109</v>
      </c>
      <c r="B44" s="246" t="s">
        <v>110</v>
      </c>
      <c r="C44" s="247"/>
      <c r="D44" s="247"/>
      <c r="E44" s="221"/>
      <c r="F44" s="248"/>
      <c r="G44" s="158">
        <v>5000</v>
      </c>
    </row>
    <row r="45" spans="1:7" s="26" customFormat="1" ht="20.25" customHeight="1" thickBot="1" thickTop="1">
      <c r="A45" s="33">
        <v>803</v>
      </c>
      <c r="B45" s="363" t="s">
        <v>101</v>
      </c>
      <c r="C45" s="223" t="s">
        <v>16</v>
      </c>
      <c r="D45" s="223"/>
      <c r="E45" s="249"/>
      <c r="F45" s="86"/>
      <c r="G45" s="25">
        <f>SUM(G46)</f>
        <v>10530</v>
      </c>
    </row>
    <row r="46" spans="1:7" s="32" customFormat="1" ht="18.75" customHeight="1" thickTop="1">
      <c r="A46" s="39">
        <v>80309</v>
      </c>
      <c r="B46" s="40" t="s">
        <v>149</v>
      </c>
      <c r="C46" s="226"/>
      <c r="D46" s="226"/>
      <c r="E46" s="73"/>
      <c r="F46" s="87"/>
      <c r="G46" s="77">
        <f>SUM(G47:G47)</f>
        <v>10530</v>
      </c>
    </row>
    <row r="47" spans="1:7" s="59" customFormat="1" ht="20.25" customHeight="1" thickBot="1">
      <c r="A47" s="67">
        <v>3250</v>
      </c>
      <c r="B47" s="68" t="s">
        <v>102</v>
      </c>
      <c r="C47" s="229"/>
      <c r="D47" s="229"/>
      <c r="E47" s="192"/>
      <c r="F47" s="190"/>
      <c r="G47" s="78">
        <v>10530</v>
      </c>
    </row>
    <row r="48" spans="1:7" s="26" customFormat="1" ht="19.5" customHeight="1" thickBot="1" thickTop="1">
      <c r="A48" s="33">
        <v>852</v>
      </c>
      <c r="B48" s="34" t="s">
        <v>17</v>
      </c>
      <c r="C48" s="223" t="s">
        <v>26</v>
      </c>
      <c r="D48" s="223"/>
      <c r="E48" s="249"/>
      <c r="F48" s="86"/>
      <c r="G48" s="25">
        <f>SUM(G49)</f>
        <v>7000</v>
      </c>
    </row>
    <row r="49" spans="1:7" s="32" customFormat="1" ht="30.75" customHeight="1" thickTop="1">
      <c r="A49" s="39">
        <v>85228</v>
      </c>
      <c r="B49" s="40" t="s">
        <v>96</v>
      </c>
      <c r="C49" s="226"/>
      <c r="D49" s="226"/>
      <c r="E49" s="73"/>
      <c r="F49" s="87"/>
      <c r="G49" s="77">
        <f>SUM(G50)</f>
        <v>7000</v>
      </c>
    </row>
    <row r="50" spans="1:7" s="32" customFormat="1" ht="16.5" customHeight="1" thickBot="1">
      <c r="A50" s="252" t="s">
        <v>90</v>
      </c>
      <c r="B50" s="253" t="s">
        <v>91</v>
      </c>
      <c r="C50" s="236"/>
      <c r="D50" s="236"/>
      <c r="E50" s="188"/>
      <c r="F50" s="327"/>
      <c r="G50" s="78">
        <v>7000</v>
      </c>
    </row>
    <row r="51" spans="1:7" s="56" customFormat="1" ht="31.5" customHeight="1" thickBot="1" thickTop="1">
      <c r="A51" s="71">
        <v>853</v>
      </c>
      <c r="B51" s="72" t="s">
        <v>25</v>
      </c>
      <c r="C51" s="217" t="s">
        <v>26</v>
      </c>
      <c r="D51" s="217"/>
      <c r="E51" s="74"/>
      <c r="F51" s="82"/>
      <c r="G51" s="79">
        <f>G52</f>
        <v>272000</v>
      </c>
    </row>
    <row r="52" spans="1:7" s="26" customFormat="1" ht="15.75" customHeight="1" thickTop="1">
      <c r="A52" s="57">
        <v>85305</v>
      </c>
      <c r="B52" s="58" t="s">
        <v>59</v>
      </c>
      <c r="C52" s="231"/>
      <c r="D52" s="231"/>
      <c r="E52" s="155"/>
      <c r="F52" s="83"/>
      <c r="G52" s="80">
        <f>SUM(G53:G54)</f>
        <v>272000</v>
      </c>
    </row>
    <row r="53" spans="1:7" s="59" customFormat="1" ht="15" customHeight="1">
      <c r="A53" s="171">
        <v>2510</v>
      </c>
      <c r="B53" s="213" t="s">
        <v>60</v>
      </c>
      <c r="C53" s="239"/>
      <c r="D53" s="239"/>
      <c r="E53" s="172"/>
      <c r="F53" s="173"/>
      <c r="G53" s="158">
        <v>92000</v>
      </c>
    </row>
    <row r="54" spans="1:7" s="26" customFormat="1" ht="46.5" customHeight="1" thickBot="1">
      <c r="A54" s="215">
        <v>6210</v>
      </c>
      <c r="B54" s="214" t="s">
        <v>57</v>
      </c>
      <c r="C54" s="220"/>
      <c r="D54" s="220"/>
      <c r="E54" s="69"/>
      <c r="F54" s="194"/>
      <c r="G54" s="195">
        <v>180000</v>
      </c>
    </row>
    <row r="55" spans="1:7" s="26" customFormat="1" ht="32.25" customHeight="1" thickBot="1" thickTop="1">
      <c r="A55" s="71">
        <v>900</v>
      </c>
      <c r="B55" s="72" t="s">
        <v>27</v>
      </c>
      <c r="C55" s="217" t="s">
        <v>20</v>
      </c>
      <c r="D55" s="217"/>
      <c r="E55" s="378"/>
      <c r="F55" s="205">
        <f>F56+F67+F60</f>
        <v>580000</v>
      </c>
      <c r="G55" s="111">
        <f>SUM(G67+G56+G63+G60)</f>
        <v>480000</v>
      </c>
    </row>
    <row r="56" spans="1:7" s="56" customFormat="1" ht="15.75" customHeight="1" thickTop="1">
      <c r="A56" s="57">
        <v>90001</v>
      </c>
      <c r="B56" s="58" t="s">
        <v>56</v>
      </c>
      <c r="C56" s="218"/>
      <c r="D56" s="218"/>
      <c r="E56" s="70"/>
      <c r="F56" s="180">
        <f>F57</f>
        <v>470000</v>
      </c>
      <c r="G56" s="80"/>
    </row>
    <row r="57" spans="1:7" s="56" customFormat="1" ht="15.75" customHeight="1">
      <c r="A57" s="171">
        <v>6050</v>
      </c>
      <c r="B57" s="92" t="s">
        <v>67</v>
      </c>
      <c r="C57" s="233"/>
      <c r="D57" s="233"/>
      <c r="E57" s="172"/>
      <c r="F57" s="173">
        <f>SUM(F58:F59)</f>
        <v>470000</v>
      </c>
      <c r="G57" s="158"/>
    </row>
    <row r="58" spans="1:7" s="163" customFormat="1" ht="27" customHeight="1">
      <c r="A58" s="159"/>
      <c r="B58" s="206" t="s">
        <v>89</v>
      </c>
      <c r="C58" s="160"/>
      <c r="D58" s="160"/>
      <c r="E58" s="157"/>
      <c r="F58" s="161">
        <v>320000</v>
      </c>
      <c r="G58" s="162"/>
    </row>
    <row r="59" spans="1:7" s="163" customFormat="1" ht="12.75" customHeight="1">
      <c r="A59" s="313"/>
      <c r="B59" s="314" t="s">
        <v>83</v>
      </c>
      <c r="C59" s="257"/>
      <c r="D59" s="257"/>
      <c r="E59" s="315"/>
      <c r="F59" s="258">
        <v>150000</v>
      </c>
      <c r="G59" s="259"/>
    </row>
    <row r="60" spans="1:7" s="56" customFormat="1" ht="16.5" customHeight="1">
      <c r="A60" s="337">
        <v>90003</v>
      </c>
      <c r="B60" s="338" t="s">
        <v>95</v>
      </c>
      <c r="C60" s="334"/>
      <c r="D60" s="334"/>
      <c r="E60" s="339"/>
      <c r="F60" s="340"/>
      <c r="G60" s="341">
        <f>SUM(G61:G62)</f>
        <v>98000</v>
      </c>
    </row>
    <row r="61" spans="1:7" s="56" customFormat="1" ht="18.75" customHeight="1">
      <c r="A61" s="60">
        <v>4300</v>
      </c>
      <c r="B61" s="61" t="s">
        <v>98</v>
      </c>
      <c r="C61" s="351"/>
      <c r="D61" s="351"/>
      <c r="E61" s="352"/>
      <c r="F61" s="353"/>
      <c r="G61" s="78">
        <v>90000</v>
      </c>
    </row>
    <row r="62" spans="1:7" s="56" customFormat="1" ht="15.75" customHeight="1">
      <c r="A62" s="332">
        <v>4300</v>
      </c>
      <c r="B62" s="333" t="s">
        <v>14</v>
      </c>
      <c r="C62" s="334"/>
      <c r="D62" s="334"/>
      <c r="E62" s="335"/>
      <c r="F62" s="336"/>
      <c r="G62" s="97">
        <v>8000</v>
      </c>
    </row>
    <row r="63" spans="1:7" s="56" customFormat="1" ht="16.5" customHeight="1">
      <c r="A63" s="337">
        <v>90004</v>
      </c>
      <c r="B63" s="338" t="s">
        <v>94</v>
      </c>
      <c r="C63" s="334"/>
      <c r="D63" s="334"/>
      <c r="E63" s="339"/>
      <c r="F63" s="340"/>
      <c r="G63" s="341">
        <f>SUM(G64)</f>
        <v>202000</v>
      </c>
    </row>
    <row r="64" spans="1:7" s="56" customFormat="1" ht="14.25" customHeight="1">
      <c r="A64" s="60">
        <v>4300</v>
      </c>
      <c r="B64" s="61" t="s">
        <v>158</v>
      </c>
      <c r="C64" s="351"/>
      <c r="D64" s="351"/>
      <c r="E64" s="192"/>
      <c r="F64" s="190"/>
      <c r="G64" s="78">
        <f>SUM(G65:G66)</f>
        <v>202000</v>
      </c>
    </row>
    <row r="65" spans="1:7" s="163" customFormat="1" ht="11.25" customHeight="1">
      <c r="A65" s="159"/>
      <c r="B65" s="264" t="s">
        <v>152</v>
      </c>
      <c r="C65" s="160"/>
      <c r="D65" s="160"/>
      <c r="E65" s="157"/>
      <c r="F65" s="161"/>
      <c r="G65" s="162">
        <v>30000</v>
      </c>
    </row>
    <row r="66" spans="1:7" s="163" customFormat="1" ht="14.25" customHeight="1">
      <c r="A66" s="313"/>
      <c r="B66" s="314" t="s">
        <v>185</v>
      </c>
      <c r="C66" s="257"/>
      <c r="D66" s="257"/>
      <c r="E66" s="315"/>
      <c r="F66" s="258"/>
      <c r="G66" s="259">
        <v>172000</v>
      </c>
    </row>
    <row r="67" spans="1:7" s="56" customFormat="1" ht="15.75" customHeight="1">
      <c r="A67" s="57">
        <v>90095</v>
      </c>
      <c r="B67" s="58" t="s">
        <v>12</v>
      </c>
      <c r="C67" s="218"/>
      <c r="D67" s="218"/>
      <c r="E67" s="70"/>
      <c r="F67" s="83">
        <f>F69+F68</f>
        <v>110000</v>
      </c>
      <c r="G67" s="80">
        <f>G69+G68</f>
        <v>180000</v>
      </c>
    </row>
    <row r="68" spans="1:7" s="59" customFormat="1" ht="15.75" customHeight="1">
      <c r="A68" s="171">
        <v>4270</v>
      </c>
      <c r="B68" s="793" t="s">
        <v>146</v>
      </c>
      <c r="C68" s="239"/>
      <c r="D68" s="239"/>
      <c r="E68" s="172"/>
      <c r="F68" s="173">
        <v>80000</v>
      </c>
      <c r="G68" s="158"/>
    </row>
    <row r="69" spans="1:7" s="56" customFormat="1" ht="31.5" customHeight="1">
      <c r="A69" s="60">
        <v>6050</v>
      </c>
      <c r="B69" s="191" t="s">
        <v>251</v>
      </c>
      <c r="C69" s="240"/>
      <c r="D69" s="240"/>
      <c r="E69" s="192"/>
      <c r="F69" s="190">
        <f>SUM(F70:F72)</f>
        <v>30000</v>
      </c>
      <c r="G69" s="78">
        <f>SUM(G70:G72)</f>
        <v>180000</v>
      </c>
    </row>
    <row r="70" spans="1:7" s="163" customFormat="1" ht="24" customHeight="1">
      <c r="A70" s="159"/>
      <c r="B70" s="183" t="s">
        <v>103</v>
      </c>
      <c r="C70" s="160"/>
      <c r="D70" s="160"/>
      <c r="E70" s="157"/>
      <c r="F70" s="161"/>
      <c r="G70" s="162">
        <v>150000</v>
      </c>
    </row>
    <row r="71" spans="1:7" s="163" customFormat="1" ht="12.75" customHeight="1">
      <c r="A71" s="159"/>
      <c r="B71" s="183" t="s">
        <v>104</v>
      </c>
      <c r="C71" s="160"/>
      <c r="D71" s="160"/>
      <c r="E71" s="157"/>
      <c r="F71" s="161">
        <v>30000</v>
      </c>
      <c r="G71" s="162"/>
    </row>
    <row r="72" spans="1:7" s="163" customFormat="1" ht="13.5" customHeight="1" thickBot="1">
      <c r="A72" s="159"/>
      <c r="B72" s="183" t="s">
        <v>105</v>
      </c>
      <c r="C72" s="160"/>
      <c r="D72" s="160"/>
      <c r="E72" s="157"/>
      <c r="F72" s="161"/>
      <c r="G72" s="162">
        <v>30000</v>
      </c>
    </row>
    <row r="73" spans="1:7" s="26" customFormat="1" ht="30.75" customHeight="1" thickBot="1" thickTop="1">
      <c r="A73" s="33">
        <v>921</v>
      </c>
      <c r="B73" s="265" t="s">
        <v>18</v>
      </c>
      <c r="C73" s="223" t="s">
        <v>26</v>
      </c>
      <c r="D73" s="223"/>
      <c r="E73" s="249"/>
      <c r="F73" s="86">
        <f>F74+F76+F84</f>
        <v>20000</v>
      </c>
      <c r="G73" s="182">
        <f>G76+G84+G74</f>
        <v>425000</v>
      </c>
    </row>
    <row r="74" spans="1:7" s="26" customFormat="1" ht="18" customHeight="1" thickTop="1">
      <c r="A74" s="57">
        <v>92105</v>
      </c>
      <c r="B74" s="196" t="s">
        <v>61</v>
      </c>
      <c r="C74" s="232"/>
      <c r="D74" s="218"/>
      <c r="E74" s="64"/>
      <c r="F74" s="105">
        <f>SUM(F75)</f>
        <v>20000</v>
      </c>
      <c r="G74" s="112"/>
    </row>
    <row r="75" spans="1:7" s="26" customFormat="1" ht="18.75" customHeight="1">
      <c r="A75" s="67">
        <v>4300</v>
      </c>
      <c r="B75" s="361" t="s">
        <v>14</v>
      </c>
      <c r="C75" s="372"/>
      <c r="D75" s="233"/>
      <c r="E75" s="369"/>
      <c r="F75" s="173">
        <v>20000</v>
      </c>
      <c r="G75" s="158"/>
    </row>
    <row r="76" spans="1:7" s="26" customFormat="1" ht="28.5" customHeight="1">
      <c r="A76" s="57">
        <v>92109</v>
      </c>
      <c r="B76" s="196" t="s">
        <v>133</v>
      </c>
      <c r="C76" s="232"/>
      <c r="D76" s="218"/>
      <c r="E76" s="64"/>
      <c r="F76" s="105"/>
      <c r="G76" s="112">
        <f>SUM(G77:G77)</f>
        <v>335000</v>
      </c>
    </row>
    <row r="77" spans="1:7" s="26" customFormat="1" ht="33" customHeight="1">
      <c r="A77" s="115">
        <v>2480</v>
      </c>
      <c r="B77" s="38" t="s">
        <v>181</v>
      </c>
      <c r="C77" s="372"/>
      <c r="D77" s="233"/>
      <c r="E77" s="369"/>
      <c r="F77" s="542"/>
      <c r="G77" s="546">
        <f>SUM(G78:G83)</f>
        <v>335000</v>
      </c>
    </row>
    <row r="78" spans="1:7" s="538" customFormat="1" ht="14.25" customHeight="1">
      <c r="A78" s="539"/>
      <c r="B78" s="189" t="s">
        <v>182</v>
      </c>
      <c r="C78" s="540"/>
      <c r="D78" s="240"/>
      <c r="E78" s="541"/>
      <c r="F78" s="543"/>
      <c r="G78" s="547">
        <v>45000</v>
      </c>
    </row>
    <row r="79" spans="1:7" s="538" customFormat="1" ht="14.25" customHeight="1">
      <c r="A79" s="539"/>
      <c r="B79" s="189" t="s">
        <v>176</v>
      </c>
      <c r="C79" s="540"/>
      <c r="D79" s="240"/>
      <c r="E79" s="541"/>
      <c r="F79" s="543"/>
      <c r="G79" s="547">
        <v>100000</v>
      </c>
    </row>
    <row r="80" spans="1:7" s="538" customFormat="1" ht="14.25" customHeight="1">
      <c r="A80" s="539"/>
      <c r="B80" s="189" t="s">
        <v>177</v>
      </c>
      <c r="C80" s="540"/>
      <c r="D80" s="240"/>
      <c r="E80" s="541"/>
      <c r="F80" s="543"/>
      <c r="G80" s="547">
        <v>110000</v>
      </c>
    </row>
    <row r="81" spans="1:7" s="538" customFormat="1" ht="38.25" customHeight="1">
      <c r="A81" s="539"/>
      <c r="B81" s="189" t="s">
        <v>178</v>
      </c>
      <c r="C81" s="540"/>
      <c r="D81" s="240"/>
      <c r="E81" s="541"/>
      <c r="F81" s="543"/>
      <c r="G81" s="547">
        <v>30000</v>
      </c>
    </row>
    <row r="82" spans="1:7" s="538" customFormat="1" ht="14.25" customHeight="1">
      <c r="A82" s="539"/>
      <c r="B82" s="189" t="s">
        <v>179</v>
      </c>
      <c r="C82" s="540"/>
      <c r="D82" s="240"/>
      <c r="E82" s="541"/>
      <c r="F82" s="543"/>
      <c r="G82" s="547">
        <v>15000</v>
      </c>
    </row>
    <row r="83" spans="1:7" s="538" customFormat="1" ht="14.25" customHeight="1">
      <c r="A83" s="539"/>
      <c r="B83" s="549" t="s">
        <v>180</v>
      </c>
      <c r="C83" s="540"/>
      <c r="D83" s="240"/>
      <c r="E83" s="541"/>
      <c r="F83" s="543"/>
      <c r="G83" s="548">
        <v>35000</v>
      </c>
    </row>
    <row r="84" spans="1:7" s="59" customFormat="1" ht="18" customHeight="1">
      <c r="A84" s="89">
        <v>92116</v>
      </c>
      <c r="B84" s="58" t="s">
        <v>100</v>
      </c>
      <c r="C84" s="362"/>
      <c r="D84" s="268"/>
      <c r="E84" s="316"/>
      <c r="F84" s="544"/>
      <c r="G84" s="112">
        <f>SUM(G85:G85)</f>
        <v>90000</v>
      </c>
    </row>
    <row r="85" spans="1:7" s="59" customFormat="1" ht="33" customHeight="1">
      <c r="A85" s="115">
        <v>2480</v>
      </c>
      <c r="B85" s="38" t="s">
        <v>181</v>
      </c>
      <c r="C85" s="227"/>
      <c r="D85" s="229"/>
      <c r="E85" s="192"/>
      <c r="F85" s="545"/>
      <c r="G85" s="110">
        <f>SUM(G86:G87)</f>
        <v>90000</v>
      </c>
    </row>
    <row r="86" spans="1:7" s="156" customFormat="1" ht="14.25" customHeight="1">
      <c r="A86" s="550"/>
      <c r="B86" s="264" t="s">
        <v>183</v>
      </c>
      <c r="C86" s="551"/>
      <c r="D86" s="552"/>
      <c r="E86" s="157"/>
      <c r="F86" s="553"/>
      <c r="G86" s="174">
        <v>72000</v>
      </c>
    </row>
    <row r="87" spans="1:7" s="156" customFormat="1" ht="14.25" customHeight="1" thickBot="1">
      <c r="A87" s="550"/>
      <c r="B87" s="264" t="s">
        <v>184</v>
      </c>
      <c r="C87" s="551"/>
      <c r="D87" s="552"/>
      <c r="E87" s="157"/>
      <c r="F87" s="553"/>
      <c r="G87" s="554">
        <v>18000</v>
      </c>
    </row>
    <row r="88" spans="1:7" s="26" customFormat="1" ht="18" customHeight="1" thickBot="1" thickTop="1">
      <c r="A88" s="33">
        <v>926</v>
      </c>
      <c r="B88" s="34" t="s">
        <v>19</v>
      </c>
      <c r="C88" s="223"/>
      <c r="D88" s="223"/>
      <c r="E88" s="415"/>
      <c r="F88" s="250"/>
      <c r="G88" s="251">
        <f>G89+G93</f>
        <v>245000</v>
      </c>
    </row>
    <row r="89" spans="1:7" s="32" customFormat="1" ht="15" customHeight="1" thickTop="1">
      <c r="A89" s="39">
        <v>92601</v>
      </c>
      <c r="B89" s="40" t="s">
        <v>50</v>
      </c>
      <c r="C89" s="226"/>
      <c r="D89" s="226"/>
      <c r="E89" s="30"/>
      <c r="F89" s="88"/>
      <c r="G89" s="81">
        <f>SUM(G90)</f>
        <v>215000</v>
      </c>
    </row>
    <row r="90" spans="1:7" s="32" customFormat="1" ht="27.75" customHeight="1">
      <c r="A90" s="197">
        <v>4300</v>
      </c>
      <c r="B90" s="92" t="s">
        <v>99</v>
      </c>
      <c r="C90" s="241"/>
      <c r="D90" s="236"/>
      <c r="E90" s="114"/>
      <c r="F90" s="193"/>
      <c r="G90" s="76">
        <f>SUM(G91:G92)</f>
        <v>215000</v>
      </c>
    </row>
    <row r="91" spans="1:7" s="156" customFormat="1" ht="10.5" customHeight="1">
      <c r="A91" s="356"/>
      <c r="B91" s="264"/>
      <c r="C91" s="357" t="s">
        <v>20</v>
      </c>
      <c r="D91" s="385"/>
      <c r="E91" s="358"/>
      <c r="F91" s="359"/>
      <c r="G91" s="360">
        <v>45000</v>
      </c>
    </row>
    <row r="92" spans="1:7" s="156" customFormat="1" ht="10.5" customHeight="1">
      <c r="A92" s="356"/>
      <c r="B92" s="264"/>
      <c r="C92" s="357" t="s">
        <v>26</v>
      </c>
      <c r="D92" s="385"/>
      <c r="E92" s="358"/>
      <c r="F92" s="359"/>
      <c r="G92" s="360">
        <v>170000</v>
      </c>
    </row>
    <row r="93" spans="1:7" s="32" customFormat="1" ht="21.75" customHeight="1">
      <c r="A93" s="57">
        <v>92605</v>
      </c>
      <c r="B93" s="58" t="s">
        <v>148</v>
      </c>
      <c r="C93" s="237" t="s">
        <v>63</v>
      </c>
      <c r="D93" s="226"/>
      <c r="E93" s="30"/>
      <c r="F93" s="88"/>
      <c r="G93" s="75">
        <f>SUM(G94)</f>
        <v>30000</v>
      </c>
    </row>
    <row r="94" spans="1:7" s="32" customFormat="1" ht="48.75" customHeight="1" thickBot="1">
      <c r="A94" s="255">
        <v>2820</v>
      </c>
      <c r="B94" s="270" t="s">
        <v>62</v>
      </c>
      <c r="C94" s="241"/>
      <c r="D94" s="236"/>
      <c r="E94" s="114"/>
      <c r="F94" s="193"/>
      <c r="G94" s="76">
        <v>30000</v>
      </c>
    </row>
    <row r="95" spans="1:7" s="43" customFormat="1" ht="20.25" customHeight="1" thickBot="1" thickTop="1">
      <c r="A95" s="41"/>
      <c r="B95" s="91" t="s">
        <v>21</v>
      </c>
      <c r="C95" s="234"/>
      <c r="D95" s="419">
        <f>D11+D23+D35+D40+D48+D51+D55+D73+D88+D45+D30</f>
        <v>1633000</v>
      </c>
      <c r="E95" s="225">
        <f>E11+E23+E35+E40+E48+E51+E55+E73+E88+E45+E30</f>
        <v>1697000</v>
      </c>
      <c r="F95" s="419">
        <f>F11+F23+F35+F40+F48+F51+F55+F73+F88+F45+F30</f>
        <v>725000</v>
      </c>
      <c r="G95" s="106">
        <f>G11+G23+G35+G40+G48+G51+G55+G73+G88+G45+G30</f>
        <v>3688530</v>
      </c>
    </row>
    <row r="96" spans="1:7" s="49" customFormat="1" ht="17.25" customHeight="1" thickBot="1" thickTop="1">
      <c r="A96" s="44"/>
      <c r="B96" s="45" t="s">
        <v>22</v>
      </c>
      <c r="C96" s="235"/>
      <c r="D96" s="420">
        <f>E95-D95</f>
        <v>64000</v>
      </c>
      <c r="E96" s="47"/>
      <c r="F96" s="46">
        <f>G95-F95</f>
        <v>2963530</v>
      </c>
      <c r="G96" s="48"/>
    </row>
    <row r="97" s="50" customFormat="1" ht="13.5" thickTop="1"/>
    <row r="98" s="50" customFormat="1" ht="12.75"/>
    <row r="99" s="50" customFormat="1" ht="12.75"/>
    <row r="100" s="50" customFormat="1" ht="12.75"/>
    <row r="101" s="50" customFormat="1" ht="12.75"/>
    <row r="102" s="50" customFormat="1" ht="12.75"/>
    <row r="103" s="50" customFormat="1" ht="12.75"/>
    <row r="104" s="50" customFormat="1" ht="12.75"/>
    <row r="105" s="50" customFormat="1" ht="12.75"/>
  </sheetData>
  <printOptions horizontalCentered="1"/>
  <pageMargins left="0" right="0" top="0.984251968503937" bottom="0.3937007874015748" header="0.5118110236220472" footer="0.5118110236220472"/>
  <pageSetup firstPageNumber="4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selection activeCell="F2" sqref="F2"/>
    </sheetView>
  </sheetViews>
  <sheetFormatPr defaultColWidth="9.00390625" defaultRowHeight="12.75"/>
  <cols>
    <col min="1" max="1" width="6.75390625" style="1" customWidth="1"/>
    <col min="2" max="2" width="36.875" style="1" customWidth="1"/>
    <col min="3" max="3" width="6.125" style="1" customWidth="1"/>
    <col min="4" max="7" width="11.75390625" style="1" customWidth="1"/>
    <col min="8" max="16384" width="10.00390625" style="1" customWidth="1"/>
  </cols>
  <sheetData>
    <row r="1" spans="6:7" ht="12.75" customHeight="1">
      <c r="F1" s="3" t="s">
        <v>28</v>
      </c>
      <c r="G1" s="3"/>
    </row>
    <row r="2" spans="1:7" ht="12.75" customHeight="1">
      <c r="A2" s="5"/>
      <c r="B2" s="6"/>
      <c r="C2" s="7"/>
      <c r="D2" s="7"/>
      <c r="F2" s="9" t="s">
        <v>257</v>
      </c>
      <c r="G2" s="9"/>
    </row>
    <row r="3" spans="1:7" ht="12.75" customHeight="1">
      <c r="A3" s="5"/>
      <c r="B3" s="6"/>
      <c r="C3" s="7"/>
      <c r="D3" s="7"/>
      <c r="F3" s="9" t="s">
        <v>1</v>
      </c>
      <c r="G3" s="9"/>
    </row>
    <row r="4" spans="1:7" ht="11.25" customHeight="1">
      <c r="A4" s="5"/>
      <c r="B4" s="6"/>
      <c r="C4" s="7"/>
      <c r="D4" s="7"/>
      <c r="F4" s="9" t="s">
        <v>87</v>
      </c>
      <c r="G4" s="9"/>
    </row>
    <row r="5" spans="1:7" s="15" customFormat="1" ht="53.25" customHeight="1">
      <c r="A5" s="11" t="s">
        <v>77</v>
      </c>
      <c r="B5" s="12"/>
      <c r="C5" s="13"/>
      <c r="D5" s="13"/>
      <c r="E5" s="14"/>
      <c r="F5" s="14"/>
      <c r="G5" s="14"/>
    </row>
    <row r="6" spans="1:7" s="15" customFormat="1" ht="9.75" customHeight="1" thickBot="1">
      <c r="A6" s="11"/>
      <c r="B6" s="12"/>
      <c r="C6" s="13"/>
      <c r="D6" s="13"/>
      <c r="E6" s="14"/>
      <c r="F6" s="10"/>
      <c r="G6" s="10" t="s">
        <v>23</v>
      </c>
    </row>
    <row r="7" spans="1:7" s="18" customFormat="1" ht="27" customHeight="1">
      <c r="A7" s="98" t="s">
        <v>3</v>
      </c>
      <c r="B7" s="16" t="s">
        <v>4</v>
      </c>
      <c r="C7" s="17" t="s">
        <v>5</v>
      </c>
      <c r="D7" s="51" t="s">
        <v>6</v>
      </c>
      <c r="E7" s="51"/>
      <c r="F7" s="102" t="s">
        <v>7</v>
      </c>
      <c r="G7" s="107"/>
    </row>
    <row r="8" spans="1:7" s="18" customFormat="1" ht="15" customHeight="1">
      <c r="A8" s="19" t="s">
        <v>8</v>
      </c>
      <c r="B8" s="20"/>
      <c r="C8" s="143" t="s">
        <v>9</v>
      </c>
      <c r="D8" s="139" t="s">
        <v>10</v>
      </c>
      <c r="E8" s="374" t="s">
        <v>11</v>
      </c>
      <c r="F8" s="103" t="s">
        <v>10</v>
      </c>
      <c r="G8" s="108" t="s">
        <v>11</v>
      </c>
    </row>
    <row r="9" spans="1:7" s="52" customFormat="1" ht="9.75" customHeight="1" thickBot="1">
      <c r="A9" s="198">
        <v>1</v>
      </c>
      <c r="B9" s="199">
        <v>2</v>
      </c>
      <c r="C9" s="199">
        <v>3</v>
      </c>
      <c r="D9" s="199">
        <v>4</v>
      </c>
      <c r="E9" s="375">
        <v>5</v>
      </c>
      <c r="F9" s="200">
        <v>6</v>
      </c>
      <c r="G9" s="201">
        <v>7</v>
      </c>
    </row>
    <row r="10" spans="1:7" s="52" customFormat="1" ht="20.25" customHeight="1" thickBot="1" thickTop="1">
      <c r="A10" s="21">
        <v>600</v>
      </c>
      <c r="B10" s="22" t="s">
        <v>24</v>
      </c>
      <c r="C10" s="223" t="s">
        <v>20</v>
      </c>
      <c r="D10" s="223"/>
      <c r="E10" s="249">
        <f>E11</f>
        <v>134205</v>
      </c>
      <c r="F10" s="202"/>
      <c r="G10" s="25"/>
    </row>
    <row r="11" spans="1:7" s="52" customFormat="1" ht="30.75" customHeight="1" thickTop="1">
      <c r="A11" s="27">
        <v>60015</v>
      </c>
      <c r="B11" s="28" t="s">
        <v>45</v>
      </c>
      <c r="C11" s="226"/>
      <c r="D11" s="228"/>
      <c r="E11" s="212">
        <f>SUM(E12:E12)</f>
        <v>134205</v>
      </c>
      <c r="F11" s="104"/>
      <c r="G11" s="109"/>
    </row>
    <row r="12" spans="1:7" s="52" customFormat="1" ht="20.25" customHeight="1" thickBot="1">
      <c r="A12" s="93" t="s">
        <v>123</v>
      </c>
      <c r="B12" s="68" t="s">
        <v>155</v>
      </c>
      <c r="C12" s="241"/>
      <c r="D12" s="241"/>
      <c r="E12" s="192">
        <v>134205</v>
      </c>
      <c r="F12" s="347"/>
      <c r="G12" s="348"/>
    </row>
    <row r="13" spans="1:7" s="156" customFormat="1" ht="19.5" customHeight="1" thickBot="1" thickTop="1">
      <c r="A13" s="33">
        <v>750</v>
      </c>
      <c r="B13" s="34" t="s">
        <v>13</v>
      </c>
      <c r="C13" s="381" t="s">
        <v>136</v>
      </c>
      <c r="D13" s="402">
        <f>SUM(D14)</f>
        <v>2300000</v>
      </c>
      <c r="E13" s="400"/>
      <c r="F13" s="390"/>
      <c r="G13" s="391"/>
    </row>
    <row r="14" spans="1:7" s="156" customFormat="1" ht="19.5" customHeight="1" thickTop="1">
      <c r="A14" s="57">
        <v>75020</v>
      </c>
      <c r="B14" s="392" t="s">
        <v>134</v>
      </c>
      <c r="C14" s="393"/>
      <c r="D14" s="403">
        <f>SUM(D15)</f>
        <v>2300000</v>
      </c>
      <c r="E14" s="401"/>
      <c r="F14" s="394"/>
      <c r="G14" s="395"/>
    </row>
    <row r="15" spans="1:7" s="59" customFormat="1" ht="19.5" customHeight="1" thickBot="1">
      <c r="A15" s="398" t="s">
        <v>137</v>
      </c>
      <c r="B15" s="396" t="s">
        <v>135</v>
      </c>
      <c r="C15" s="397"/>
      <c r="D15" s="399">
        <v>2300000</v>
      </c>
      <c r="E15" s="192"/>
      <c r="F15" s="190"/>
      <c r="G15" s="78"/>
    </row>
    <row r="16" spans="1:7" s="59" customFormat="1" ht="63" customHeight="1" thickBot="1" thickTop="1">
      <c r="A16" s="364">
        <v>756</v>
      </c>
      <c r="B16" s="22" t="s">
        <v>106</v>
      </c>
      <c r="C16" s="242" t="s">
        <v>136</v>
      </c>
      <c r="D16" s="408"/>
      <c r="E16" s="74">
        <f>E17</f>
        <v>2300000</v>
      </c>
      <c r="F16" s="409"/>
      <c r="G16" s="145"/>
    </row>
    <row r="17" spans="1:7" s="59" customFormat="1" ht="45" customHeight="1" thickTop="1">
      <c r="A17" s="154" t="s">
        <v>138</v>
      </c>
      <c r="B17" s="150" t="s">
        <v>141</v>
      </c>
      <c r="C17" s="413"/>
      <c r="D17" s="410"/>
      <c r="E17" s="212">
        <f>SUM(E18)</f>
        <v>2300000</v>
      </c>
      <c r="F17" s="411"/>
      <c r="G17" s="412"/>
    </row>
    <row r="18" spans="1:7" s="59" customFormat="1" ht="18" customHeight="1" thickBot="1">
      <c r="A18" s="398" t="s">
        <v>137</v>
      </c>
      <c r="B18" s="396" t="s">
        <v>135</v>
      </c>
      <c r="C18" s="407"/>
      <c r="D18" s="399"/>
      <c r="E18" s="192">
        <v>2300000</v>
      </c>
      <c r="F18" s="190"/>
      <c r="G18" s="78"/>
    </row>
    <row r="19" spans="1:7" s="99" customFormat="1" ht="21" customHeight="1" thickBot="1" thickTop="1">
      <c r="A19" s="153" t="s">
        <v>46</v>
      </c>
      <c r="B19" s="146" t="s">
        <v>47</v>
      </c>
      <c r="C19" s="223" t="s">
        <v>16</v>
      </c>
      <c r="D19" s="381"/>
      <c r="E19" s="148">
        <f>SUM(E20)</f>
        <v>7700</v>
      </c>
      <c r="F19" s="84"/>
      <c r="G19" s="145"/>
    </row>
    <row r="20" spans="1:7" s="99" customFormat="1" ht="16.5" customHeight="1" thickTop="1">
      <c r="A20" s="154" t="s">
        <v>112</v>
      </c>
      <c r="B20" s="150" t="s">
        <v>156</v>
      </c>
      <c r="C20" s="228"/>
      <c r="D20" s="355"/>
      <c r="E20" s="149">
        <f>SUM(E21)</f>
        <v>7700</v>
      </c>
      <c r="F20" s="96"/>
      <c r="G20" s="97"/>
    </row>
    <row r="21" spans="1:7" s="99" customFormat="1" ht="18" customHeight="1" thickBot="1">
      <c r="A21" s="93" t="s">
        <v>113</v>
      </c>
      <c r="B21" s="151" t="s">
        <v>114</v>
      </c>
      <c r="C21" s="226"/>
      <c r="D21" s="237"/>
      <c r="E21" s="147">
        <v>7700</v>
      </c>
      <c r="F21" s="94"/>
      <c r="G21" s="95"/>
    </row>
    <row r="22" spans="1:7" s="26" customFormat="1" ht="18.75" customHeight="1" thickBot="1" thickTop="1">
      <c r="A22" s="36">
        <v>801</v>
      </c>
      <c r="B22" s="37" t="s">
        <v>15</v>
      </c>
      <c r="C22" s="223" t="s">
        <v>16</v>
      </c>
      <c r="D22" s="223"/>
      <c r="E22" s="249">
        <f>E25+E31+E35+E23</f>
        <v>53800</v>
      </c>
      <c r="F22" s="86">
        <f>F25+F31+F35+F23</f>
        <v>4855</v>
      </c>
      <c r="G22" s="182">
        <f>SUM(G31+G35+G25+G23)</f>
        <v>48000</v>
      </c>
    </row>
    <row r="23" spans="1:7" s="26" customFormat="1" ht="15.75" customHeight="1" thickTop="1">
      <c r="A23" s="184">
        <v>80102</v>
      </c>
      <c r="B23" s="185" t="s">
        <v>118</v>
      </c>
      <c r="C23" s="226"/>
      <c r="D23" s="237"/>
      <c r="E23" s="176"/>
      <c r="F23" s="83"/>
      <c r="G23" s="80">
        <f>SUM(G24:G24)</f>
        <v>8000</v>
      </c>
    </row>
    <row r="24" spans="1:7" s="26" customFormat="1" ht="15.75" customHeight="1">
      <c r="A24" s="93" t="s">
        <v>119</v>
      </c>
      <c r="B24" s="61" t="s">
        <v>120</v>
      </c>
      <c r="C24" s="229"/>
      <c r="D24" s="227"/>
      <c r="E24" s="90"/>
      <c r="F24" s="173"/>
      <c r="G24" s="78">
        <v>8000</v>
      </c>
    </row>
    <row r="25" spans="1:7" s="26" customFormat="1" ht="15.75" customHeight="1">
      <c r="A25" s="184">
        <v>80120</v>
      </c>
      <c r="B25" s="185" t="s">
        <v>115</v>
      </c>
      <c r="C25" s="226"/>
      <c r="D25" s="237"/>
      <c r="E25" s="176">
        <f>SUM(E26:E27)</f>
        <v>50300</v>
      </c>
      <c r="F25" s="83"/>
      <c r="G25" s="80">
        <f>SUM(G26:G30)</f>
        <v>40000</v>
      </c>
    </row>
    <row r="26" spans="1:7" s="26" customFormat="1" ht="14.25" customHeight="1">
      <c r="A26" s="93" t="s">
        <v>116</v>
      </c>
      <c r="B26" s="92" t="s">
        <v>144</v>
      </c>
      <c r="C26" s="229"/>
      <c r="D26" s="227"/>
      <c r="E26" s="90">
        <v>300</v>
      </c>
      <c r="F26" s="173"/>
      <c r="G26" s="78"/>
    </row>
    <row r="27" spans="1:7" s="26" customFormat="1" ht="79.5" customHeight="1">
      <c r="A27" s="144" t="s">
        <v>117</v>
      </c>
      <c r="B27" s="178" t="s">
        <v>154</v>
      </c>
      <c r="C27" s="236"/>
      <c r="D27" s="241"/>
      <c r="E27" s="192">
        <v>50000</v>
      </c>
      <c r="F27" s="327"/>
      <c r="G27" s="365"/>
    </row>
    <row r="28" spans="1:7" s="26" customFormat="1" ht="13.5" customHeight="1">
      <c r="A28" s="144" t="s">
        <v>119</v>
      </c>
      <c r="B28" s="219" t="s">
        <v>120</v>
      </c>
      <c r="C28" s="236"/>
      <c r="D28" s="241"/>
      <c r="E28" s="192"/>
      <c r="F28" s="327"/>
      <c r="G28" s="78">
        <v>10000</v>
      </c>
    </row>
    <row r="29" spans="1:7" s="26" customFormat="1" ht="13.5" customHeight="1">
      <c r="A29" s="144" t="s">
        <v>121</v>
      </c>
      <c r="B29" s="219" t="s">
        <v>58</v>
      </c>
      <c r="C29" s="236"/>
      <c r="D29" s="241"/>
      <c r="E29" s="192"/>
      <c r="F29" s="327"/>
      <c r="G29" s="78">
        <v>6000</v>
      </c>
    </row>
    <row r="30" spans="1:7" s="26" customFormat="1" ht="14.25" customHeight="1">
      <c r="A30" s="100">
        <v>6050</v>
      </c>
      <c r="B30" s="101" t="s">
        <v>54</v>
      </c>
      <c r="C30" s="236"/>
      <c r="D30" s="241"/>
      <c r="E30" s="192"/>
      <c r="F30" s="327"/>
      <c r="G30" s="78">
        <v>24000</v>
      </c>
    </row>
    <row r="31" spans="1:7" s="26" customFormat="1" ht="15.75" customHeight="1">
      <c r="A31" s="184">
        <v>80140</v>
      </c>
      <c r="B31" s="185" t="s">
        <v>122</v>
      </c>
      <c r="C31" s="226"/>
      <c r="D31" s="237"/>
      <c r="E31" s="176">
        <f>SUM(E32:E34)</f>
        <v>3500</v>
      </c>
      <c r="F31" s="83"/>
      <c r="G31" s="80"/>
    </row>
    <row r="32" spans="1:7" s="59" customFormat="1" ht="19.5" customHeight="1">
      <c r="A32" s="324" t="s">
        <v>123</v>
      </c>
      <c r="B32" s="427" t="s">
        <v>155</v>
      </c>
      <c r="C32" s="268"/>
      <c r="D32" s="362"/>
      <c r="E32" s="147">
        <v>3000</v>
      </c>
      <c r="F32" s="317"/>
      <c r="G32" s="95"/>
    </row>
    <row r="33" spans="1:7" s="59" customFormat="1" ht="15.75" customHeight="1">
      <c r="A33" s="93" t="s">
        <v>113</v>
      </c>
      <c r="B33" s="68" t="s">
        <v>114</v>
      </c>
      <c r="C33" s="229"/>
      <c r="D33" s="227"/>
      <c r="E33" s="90">
        <v>50</v>
      </c>
      <c r="F33" s="190"/>
      <c r="G33" s="78"/>
    </row>
    <row r="34" spans="1:7" s="26" customFormat="1" ht="15.75" customHeight="1">
      <c r="A34" s="93" t="s">
        <v>124</v>
      </c>
      <c r="B34" s="61" t="s">
        <v>153</v>
      </c>
      <c r="C34" s="229"/>
      <c r="D34" s="227"/>
      <c r="E34" s="90">
        <v>450</v>
      </c>
      <c r="F34" s="190"/>
      <c r="G34" s="78"/>
    </row>
    <row r="35" spans="1:7" s="26" customFormat="1" ht="17.25" customHeight="1">
      <c r="A35" s="57">
        <v>80195</v>
      </c>
      <c r="B35" s="58" t="s">
        <v>12</v>
      </c>
      <c r="C35" s="218"/>
      <c r="D35" s="232"/>
      <c r="E35" s="70"/>
      <c r="F35" s="85">
        <f>SUM(F36:F37)</f>
        <v>4855</v>
      </c>
      <c r="G35" s="75"/>
    </row>
    <row r="36" spans="1:7" s="59" customFormat="1" ht="28.5" customHeight="1">
      <c r="A36" s="60">
        <v>4240</v>
      </c>
      <c r="B36" s="61" t="s">
        <v>125</v>
      </c>
      <c r="C36" s="220"/>
      <c r="D36" s="382"/>
      <c r="E36" s="192"/>
      <c r="F36" s="328">
        <v>1563</v>
      </c>
      <c r="G36" s="76"/>
    </row>
    <row r="37" spans="1:7" s="59" customFormat="1" ht="17.25" customHeight="1" thickBot="1">
      <c r="A37" s="60">
        <v>4300</v>
      </c>
      <c r="B37" s="61" t="s">
        <v>14</v>
      </c>
      <c r="C37" s="220"/>
      <c r="D37" s="382"/>
      <c r="E37" s="192"/>
      <c r="F37" s="328">
        <v>3292</v>
      </c>
      <c r="G37" s="76"/>
    </row>
    <row r="38" spans="1:7" s="52" customFormat="1" ht="18" customHeight="1" thickBot="1" thickTop="1">
      <c r="A38" s="153" t="s">
        <v>68</v>
      </c>
      <c r="B38" s="207" t="s">
        <v>17</v>
      </c>
      <c r="C38" s="217" t="s">
        <v>26</v>
      </c>
      <c r="D38" s="383"/>
      <c r="E38" s="208"/>
      <c r="F38" s="74"/>
      <c r="G38" s="111">
        <f>G39</f>
        <v>13000</v>
      </c>
    </row>
    <row r="39" spans="1:7" s="52" customFormat="1" ht="18.75" customHeight="1" thickTop="1">
      <c r="A39" s="209" t="s">
        <v>69</v>
      </c>
      <c r="B39" s="210" t="s">
        <v>70</v>
      </c>
      <c r="C39" s="230"/>
      <c r="D39" s="384"/>
      <c r="E39" s="211"/>
      <c r="F39" s="212"/>
      <c r="G39" s="109">
        <f>G40+G43</f>
        <v>13000</v>
      </c>
    </row>
    <row r="40" spans="1:7" s="163" customFormat="1" ht="14.25" customHeight="1">
      <c r="A40" s="342"/>
      <c r="B40" s="343" t="s">
        <v>71</v>
      </c>
      <c r="C40" s="344"/>
      <c r="D40" s="385"/>
      <c r="E40" s="376"/>
      <c r="F40" s="345"/>
      <c r="G40" s="346">
        <f>SUM(G41:G42)</f>
        <v>6303</v>
      </c>
    </row>
    <row r="41" spans="1:7" s="56" customFormat="1" ht="17.25" customHeight="1">
      <c r="A41" s="252" t="s">
        <v>90</v>
      </c>
      <c r="B41" s="253" t="s">
        <v>91</v>
      </c>
      <c r="C41" s="254"/>
      <c r="D41" s="386"/>
      <c r="E41" s="260"/>
      <c r="F41" s="192"/>
      <c r="G41" s="110">
        <v>4933</v>
      </c>
    </row>
    <row r="42" spans="1:7" s="56" customFormat="1" ht="15.75" customHeight="1">
      <c r="A42" s="252" t="s">
        <v>84</v>
      </c>
      <c r="B42" s="253" t="s">
        <v>14</v>
      </c>
      <c r="C42" s="254"/>
      <c r="D42" s="386"/>
      <c r="E42" s="260"/>
      <c r="F42" s="192"/>
      <c r="G42" s="110">
        <f>1327+43</f>
        <v>1370</v>
      </c>
    </row>
    <row r="43" spans="1:7" s="163" customFormat="1" ht="14.25" customHeight="1">
      <c r="A43" s="342"/>
      <c r="B43" s="343" t="s">
        <v>72</v>
      </c>
      <c r="C43" s="344"/>
      <c r="D43" s="385"/>
      <c r="E43" s="376"/>
      <c r="F43" s="345"/>
      <c r="G43" s="346">
        <f>SUM(G44:G47)</f>
        <v>6697</v>
      </c>
    </row>
    <row r="44" spans="1:7" s="56" customFormat="1" ht="15.75" customHeight="1">
      <c r="A44" s="60">
        <v>4110</v>
      </c>
      <c r="B44" s="191" t="s">
        <v>79</v>
      </c>
      <c r="C44" s="254"/>
      <c r="D44" s="386"/>
      <c r="E44" s="260"/>
      <c r="F44" s="192"/>
      <c r="G44" s="110">
        <v>428</v>
      </c>
    </row>
    <row r="45" spans="1:7" s="56" customFormat="1" ht="15.75" customHeight="1">
      <c r="A45" s="60">
        <v>4120</v>
      </c>
      <c r="B45" s="191" t="s">
        <v>80</v>
      </c>
      <c r="C45" s="254"/>
      <c r="D45" s="386"/>
      <c r="E45" s="260"/>
      <c r="F45" s="192"/>
      <c r="G45" s="110">
        <v>74</v>
      </c>
    </row>
    <row r="46" spans="1:7" s="56" customFormat="1" ht="15.75" customHeight="1">
      <c r="A46" s="252" t="s">
        <v>90</v>
      </c>
      <c r="B46" s="253" t="s">
        <v>91</v>
      </c>
      <c r="C46" s="254"/>
      <c r="D46" s="386"/>
      <c r="E46" s="260"/>
      <c r="F46" s="192"/>
      <c r="G46" s="110">
        <v>4933</v>
      </c>
    </row>
    <row r="47" spans="1:7" s="56" customFormat="1" ht="15.75" customHeight="1" thickBot="1">
      <c r="A47" s="252" t="s">
        <v>84</v>
      </c>
      <c r="B47" s="253" t="s">
        <v>14</v>
      </c>
      <c r="C47" s="254"/>
      <c r="D47" s="386"/>
      <c r="E47" s="377"/>
      <c r="F47" s="192"/>
      <c r="G47" s="110">
        <f>1219+43</f>
        <v>1262</v>
      </c>
    </row>
    <row r="48" spans="1:7" s="163" customFormat="1" ht="20.25" customHeight="1" thickBot="1" thickTop="1">
      <c r="A48" s="71">
        <v>854</v>
      </c>
      <c r="B48" s="72" t="s">
        <v>126</v>
      </c>
      <c r="C48" s="217" t="s">
        <v>16</v>
      </c>
      <c r="D48" s="383"/>
      <c r="E48" s="74">
        <f>E49+E51</f>
        <v>6000</v>
      </c>
      <c r="F48" s="82"/>
      <c r="G48" s="79">
        <f>G49+G51</f>
        <v>12855</v>
      </c>
    </row>
    <row r="49" spans="1:7" s="56" customFormat="1" ht="19.5" customHeight="1" thickTop="1">
      <c r="A49" s="216">
        <v>85403</v>
      </c>
      <c r="B49" s="185" t="s">
        <v>252</v>
      </c>
      <c r="C49" s="231"/>
      <c r="D49" s="231"/>
      <c r="E49" s="316"/>
      <c r="F49" s="83"/>
      <c r="G49" s="80">
        <f>SUM(G50)</f>
        <v>7000</v>
      </c>
    </row>
    <row r="50" spans="1:7" s="26" customFormat="1" ht="18.75" customHeight="1">
      <c r="A50" s="100">
        <v>6050</v>
      </c>
      <c r="B50" s="101" t="s">
        <v>54</v>
      </c>
      <c r="C50" s="231"/>
      <c r="D50" s="231"/>
      <c r="E50" s="155"/>
      <c r="F50" s="261"/>
      <c r="G50" s="262">
        <v>7000</v>
      </c>
    </row>
    <row r="51" spans="1:7" s="56" customFormat="1" ht="30" customHeight="1">
      <c r="A51" s="216">
        <v>85407</v>
      </c>
      <c r="B51" s="185" t="s">
        <v>127</v>
      </c>
      <c r="C51" s="231"/>
      <c r="D51" s="231"/>
      <c r="E51" s="70">
        <f>SUM(E52)</f>
        <v>6000</v>
      </c>
      <c r="F51" s="83"/>
      <c r="G51" s="80">
        <f>SUM(G52:G56)</f>
        <v>5855</v>
      </c>
    </row>
    <row r="52" spans="1:7" s="59" customFormat="1" ht="81.75" customHeight="1">
      <c r="A52" s="144" t="s">
        <v>117</v>
      </c>
      <c r="B52" s="414" t="s">
        <v>154</v>
      </c>
      <c r="C52" s="239"/>
      <c r="D52" s="239"/>
      <c r="E52" s="172">
        <v>6000</v>
      </c>
      <c r="F52" s="173"/>
      <c r="G52" s="158"/>
    </row>
    <row r="53" spans="1:7" s="59" customFormat="1" ht="18" customHeight="1">
      <c r="A53" s="215">
        <v>4040</v>
      </c>
      <c r="B53" s="151" t="s">
        <v>128</v>
      </c>
      <c r="C53" s="220"/>
      <c r="D53" s="220"/>
      <c r="E53" s="192"/>
      <c r="F53" s="190"/>
      <c r="G53" s="78">
        <v>1055</v>
      </c>
    </row>
    <row r="54" spans="1:7" s="59" customFormat="1" ht="18" customHeight="1">
      <c r="A54" s="215">
        <v>4210</v>
      </c>
      <c r="B54" s="151" t="s">
        <v>120</v>
      </c>
      <c r="C54" s="220"/>
      <c r="D54" s="220"/>
      <c r="E54" s="192"/>
      <c r="F54" s="190"/>
      <c r="G54" s="78">
        <v>1800</v>
      </c>
    </row>
    <row r="55" spans="1:7" s="59" customFormat="1" ht="18" customHeight="1">
      <c r="A55" s="93" t="s">
        <v>157</v>
      </c>
      <c r="B55" s="178" t="s">
        <v>129</v>
      </c>
      <c r="C55" s="220"/>
      <c r="D55" s="220"/>
      <c r="E55" s="192"/>
      <c r="F55" s="190"/>
      <c r="G55" s="78">
        <v>1000</v>
      </c>
    </row>
    <row r="56" spans="1:7" s="59" customFormat="1" ht="37.5" customHeight="1" thickBot="1">
      <c r="A56" s="366">
        <v>4370</v>
      </c>
      <c r="B56" s="367" t="s">
        <v>130</v>
      </c>
      <c r="C56" s="368"/>
      <c r="D56" s="368"/>
      <c r="E56" s="335"/>
      <c r="F56" s="336"/>
      <c r="G56" s="97">
        <v>2000</v>
      </c>
    </row>
    <row r="57" spans="1:7" s="26" customFormat="1" ht="33.75" customHeight="1" thickBot="1" thickTop="1">
      <c r="A57" s="71">
        <v>900</v>
      </c>
      <c r="B57" s="72" t="s">
        <v>27</v>
      </c>
      <c r="C57" s="217" t="s">
        <v>20</v>
      </c>
      <c r="D57" s="217"/>
      <c r="E57" s="378">
        <f>E58</f>
        <v>2300</v>
      </c>
      <c r="F57" s="205"/>
      <c r="G57" s="111">
        <f>G58</f>
        <v>40000</v>
      </c>
    </row>
    <row r="58" spans="1:7" s="26" customFormat="1" ht="18.75" customHeight="1" thickTop="1">
      <c r="A58" s="337">
        <v>90003</v>
      </c>
      <c r="B58" s="338" t="s">
        <v>95</v>
      </c>
      <c r="C58" s="334"/>
      <c r="D58" s="387"/>
      <c r="E58" s="339">
        <f>SUM(E59)</f>
        <v>2300</v>
      </c>
      <c r="F58" s="340"/>
      <c r="G58" s="341">
        <f>SUM(G60)</f>
        <v>40000</v>
      </c>
    </row>
    <row r="59" spans="1:7" s="26" customFormat="1" ht="34.5" customHeight="1">
      <c r="A59" s="370" t="s">
        <v>131</v>
      </c>
      <c r="B59" s="371" t="s">
        <v>132</v>
      </c>
      <c r="C59" s="351"/>
      <c r="D59" s="388"/>
      <c r="E59" s="192">
        <v>2300</v>
      </c>
      <c r="F59" s="353"/>
      <c r="G59" s="354"/>
    </row>
    <row r="60" spans="1:7" s="26" customFormat="1" ht="24.75" customHeight="1">
      <c r="A60" s="332">
        <v>4300</v>
      </c>
      <c r="B60" s="333" t="s">
        <v>98</v>
      </c>
      <c r="C60" s="334"/>
      <c r="D60" s="387"/>
      <c r="E60" s="335"/>
      <c r="F60" s="336"/>
      <c r="G60" s="97">
        <v>40000</v>
      </c>
    </row>
    <row r="61" spans="1:7" s="56" customFormat="1" ht="33" customHeight="1" thickBot="1">
      <c r="A61" s="428">
        <v>921</v>
      </c>
      <c r="B61" s="429" t="s">
        <v>18</v>
      </c>
      <c r="C61" s="430" t="s">
        <v>26</v>
      </c>
      <c r="D61" s="430"/>
      <c r="E61" s="431"/>
      <c r="F61" s="432"/>
      <c r="G61" s="433">
        <f>SUM(G62)</f>
        <v>21000</v>
      </c>
    </row>
    <row r="62" spans="1:7" s="56" customFormat="1" ht="19.5" customHeight="1" thickTop="1">
      <c r="A62" s="89">
        <v>92106</v>
      </c>
      <c r="B62" s="58" t="s">
        <v>97</v>
      </c>
      <c r="C62" s="349"/>
      <c r="D62" s="387"/>
      <c r="E62" s="379"/>
      <c r="F62" s="104"/>
      <c r="G62" s="109">
        <f>SUM(G63:G64)</f>
        <v>21000</v>
      </c>
    </row>
    <row r="63" spans="1:7" s="56" customFormat="1" ht="33" customHeight="1">
      <c r="A63" s="115">
        <v>2480</v>
      </c>
      <c r="B63" s="38" t="s">
        <v>73</v>
      </c>
      <c r="C63" s="405"/>
      <c r="D63" s="389"/>
      <c r="E63" s="244"/>
      <c r="F63" s="347"/>
      <c r="G63" s="110">
        <v>11800</v>
      </c>
    </row>
    <row r="64" spans="1:7" s="56" customFormat="1" ht="68.25" customHeight="1" thickBot="1">
      <c r="A64" s="321">
        <v>6220</v>
      </c>
      <c r="B64" s="181" t="s">
        <v>86</v>
      </c>
      <c r="C64" s="350"/>
      <c r="D64" s="263"/>
      <c r="E64" s="244"/>
      <c r="F64" s="347"/>
      <c r="G64" s="110">
        <v>9200</v>
      </c>
    </row>
    <row r="65" spans="1:7" s="43" customFormat="1" ht="19.5" customHeight="1" thickBot="1" thickTop="1">
      <c r="A65" s="41"/>
      <c r="B65" s="42" t="s">
        <v>21</v>
      </c>
      <c r="C65" s="373"/>
      <c r="D65" s="404">
        <f>D10+D19+D22+D38+D48+D61+D57+D13+D16</f>
        <v>2300000</v>
      </c>
      <c r="E65" s="380">
        <f>E10+E19+E22+E38+E48+E61+E57+E13+E16</f>
        <v>2504005</v>
      </c>
      <c r="F65" s="224">
        <f>F10+F19+F22+F38+F48+F61+F57+F13+F16</f>
        <v>4855</v>
      </c>
      <c r="G65" s="106">
        <f>G10+G19+G22+G38+G48+G61+G57+G13+G16</f>
        <v>134855</v>
      </c>
    </row>
    <row r="66" spans="1:7" s="50" customFormat="1" ht="18" customHeight="1" thickBot="1" thickTop="1">
      <c r="A66" s="44"/>
      <c r="B66" s="45" t="s">
        <v>22</v>
      </c>
      <c r="C66" s="235"/>
      <c r="D66" s="426">
        <f>E65-D65</f>
        <v>204005</v>
      </c>
      <c r="E66" s="47"/>
      <c r="F66" s="142">
        <f>G65-F65</f>
        <v>130000</v>
      </c>
      <c r="G66" s="113"/>
    </row>
    <row r="67" s="50" customFormat="1" ht="13.5" thickTop="1"/>
    <row r="68" s="50" customFormat="1" ht="12.75">
      <c r="E68" s="54"/>
    </row>
    <row r="69" s="50" customFormat="1" ht="12.75">
      <c r="E69" s="55"/>
    </row>
    <row r="70" s="50" customFormat="1" ht="12.75">
      <c r="E70" s="55"/>
    </row>
  </sheetData>
  <printOptions horizontalCentered="1"/>
  <pageMargins left="0" right="0" top="0.984251968503937" bottom="1.0236220472440944" header="0.6692913385826772" footer="0.35433070866141736"/>
  <pageSetup firstPageNumber="7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E26" sqref="E26"/>
    </sheetView>
  </sheetViews>
  <sheetFormatPr defaultColWidth="9.00390625" defaultRowHeight="12.75"/>
  <cols>
    <col min="1" max="1" width="7.875" style="123" customWidth="1"/>
    <col min="2" max="2" width="50.125" style="123" customWidth="1"/>
    <col min="3" max="3" width="14.375" style="123" customWidth="1"/>
    <col min="4" max="4" width="14.75390625" style="123" customWidth="1"/>
    <col min="5" max="16384" width="9.125" style="123" customWidth="1"/>
  </cols>
  <sheetData>
    <row r="1" ht="12.75">
      <c r="C1" s="124" t="s">
        <v>85</v>
      </c>
    </row>
    <row r="2" ht="14.25" customHeight="1">
      <c r="C2" s="9" t="s">
        <v>257</v>
      </c>
    </row>
    <row r="3" spans="1:4" ht="15.75" customHeight="1">
      <c r="A3" s="125"/>
      <c r="B3" s="125"/>
      <c r="C3" s="9" t="s">
        <v>1</v>
      </c>
      <c r="D3" s="126"/>
    </row>
    <row r="4" spans="1:4" ht="13.5" customHeight="1">
      <c r="A4" s="125"/>
      <c r="B4" s="125"/>
      <c r="C4" s="9" t="s">
        <v>87</v>
      </c>
      <c r="D4" s="126"/>
    </row>
    <row r="5" spans="1:4" ht="6.75" customHeight="1">
      <c r="A5" s="125"/>
      <c r="B5" s="125"/>
      <c r="C5" s="127"/>
      <c r="D5" s="126"/>
    </row>
    <row r="6" spans="1:4" ht="18">
      <c r="A6" s="128" t="s">
        <v>29</v>
      </c>
      <c r="B6" s="271"/>
      <c r="C6" s="271"/>
      <c r="D6" s="126"/>
    </row>
    <row r="7" spans="1:4" ht="23.25" customHeight="1">
      <c r="A7" s="128" t="s">
        <v>30</v>
      </c>
      <c r="B7" s="271"/>
      <c r="C7" s="125"/>
      <c r="D7" s="126"/>
    </row>
    <row r="8" spans="1:4" ht="18">
      <c r="A8" s="129" t="s">
        <v>66</v>
      </c>
      <c r="B8" s="271"/>
      <c r="C8" s="125"/>
      <c r="D8" s="126"/>
    </row>
    <row r="9" spans="1:4" ht="18">
      <c r="A9" s="129" t="s">
        <v>82</v>
      </c>
      <c r="B9" s="271"/>
      <c r="C9" s="125"/>
      <c r="D9" s="126"/>
    </row>
    <row r="10" ht="18" customHeight="1" thickBot="1">
      <c r="D10" s="130" t="s">
        <v>23</v>
      </c>
    </row>
    <row r="11" spans="1:4" ht="28.5" customHeight="1" thickBot="1" thickTop="1">
      <c r="A11" s="272" t="s">
        <v>31</v>
      </c>
      <c r="B11" s="273" t="s">
        <v>32</v>
      </c>
      <c r="C11" s="273" t="s">
        <v>33</v>
      </c>
      <c r="D11" s="274" t="s">
        <v>34</v>
      </c>
    </row>
    <row r="12" spans="1:4" s="278" customFormat="1" ht="12" customHeight="1" thickBot="1" thickTop="1">
      <c r="A12" s="275">
        <v>1</v>
      </c>
      <c r="B12" s="276">
        <v>2</v>
      </c>
      <c r="C12" s="276">
        <v>3</v>
      </c>
      <c r="D12" s="277">
        <v>4</v>
      </c>
    </row>
    <row r="13" spans="1:4" s="283" customFormat="1" ht="45" customHeight="1" thickTop="1">
      <c r="A13" s="279">
        <v>952</v>
      </c>
      <c r="B13" s="280" t="s">
        <v>65</v>
      </c>
      <c r="C13" s="281">
        <f>SUM(C16:C19)</f>
        <v>25000000</v>
      </c>
      <c r="D13" s="282"/>
    </row>
    <row r="14" spans="1:4" ht="9.75" customHeight="1">
      <c r="A14" s="284"/>
      <c r="B14" s="131" t="s">
        <v>35</v>
      </c>
      <c r="C14" s="132"/>
      <c r="D14" s="285"/>
    </row>
    <row r="15" spans="1:4" ht="12" customHeight="1">
      <c r="A15" s="284"/>
      <c r="B15" s="131"/>
      <c r="C15" s="132"/>
      <c r="D15" s="285"/>
    </row>
    <row r="16" spans="1:4" ht="18" customHeight="1">
      <c r="A16" s="284"/>
      <c r="B16" s="286" t="s">
        <v>36</v>
      </c>
      <c r="C16" s="287">
        <v>25000000</v>
      </c>
      <c r="D16" s="285"/>
    </row>
    <row r="17" spans="1:4" ht="6" customHeight="1">
      <c r="A17" s="284"/>
      <c r="B17" s="133"/>
      <c r="C17" s="134"/>
      <c r="D17" s="288"/>
    </row>
    <row r="18" spans="1:4" ht="6" customHeight="1">
      <c r="A18" s="284"/>
      <c r="B18" s="133"/>
      <c r="C18" s="164"/>
      <c r="D18" s="285"/>
    </row>
    <row r="19" spans="1:4" ht="6" customHeight="1">
      <c r="A19" s="284"/>
      <c r="B19" s="133"/>
      <c r="C19" s="164"/>
      <c r="D19" s="288"/>
    </row>
    <row r="20" spans="1:4" s="283" customFormat="1" ht="24.75" customHeight="1">
      <c r="A20" s="279">
        <v>955</v>
      </c>
      <c r="B20" s="289" t="s">
        <v>37</v>
      </c>
      <c r="C20" s="290">
        <f>22438200-197000+800000+587041+13850+493000-1430961+503000+2825525</f>
        <v>26032655</v>
      </c>
      <c r="D20" s="291"/>
    </row>
    <row r="21" spans="1:4" s="283" customFormat="1" ht="16.5" customHeight="1">
      <c r="A21" s="292"/>
      <c r="B21" s="293"/>
      <c r="C21" s="294"/>
      <c r="D21" s="282"/>
    </row>
    <row r="22" spans="1:4" s="283" customFormat="1" ht="16.5">
      <c r="A22" s="279">
        <v>992</v>
      </c>
      <c r="B22" s="289" t="s">
        <v>38</v>
      </c>
      <c r="C22" s="295"/>
      <c r="D22" s="296">
        <f>SUM(D24:D28)</f>
        <v>10061200</v>
      </c>
    </row>
    <row r="23" spans="1:4" ht="15.75" customHeight="1">
      <c r="A23" s="284"/>
      <c r="B23" s="131" t="s">
        <v>35</v>
      </c>
      <c r="C23" s="135"/>
      <c r="D23" s="297"/>
    </row>
    <row r="24" spans="1:4" ht="19.5" customHeight="1">
      <c r="A24" s="284"/>
      <c r="B24" s="165" t="s">
        <v>39</v>
      </c>
      <c r="C24" s="298"/>
      <c r="D24" s="299">
        <v>883500</v>
      </c>
    </row>
    <row r="25" spans="1:4" ht="19.5" customHeight="1">
      <c r="A25" s="284"/>
      <c r="B25" s="165" t="s">
        <v>40</v>
      </c>
      <c r="C25" s="298"/>
      <c r="D25" s="299">
        <v>6309600</v>
      </c>
    </row>
    <row r="26" spans="1:4" ht="19.5" customHeight="1">
      <c r="A26" s="284"/>
      <c r="B26" s="165" t="s">
        <v>51</v>
      </c>
      <c r="C26" s="166"/>
      <c r="D26" s="300">
        <v>1666700</v>
      </c>
    </row>
    <row r="27" spans="1:4" ht="19.5" customHeight="1">
      <c r="A27" s="284"/>
      <c r="B27" s="167" t="s">
        <v>41</v>
      </c>
      <c r="C27" s="166"/>
      <c r="D27" s="300">
        <v>200000</v>
      </c>
    </row>
    <row r="28" spans="1:4" ht="19.5" customHeight="1">
      <c r="A28" s="284"/>
      <c r="B28" s="167" t="s">
        <v>42</v>
      </c>
      <c r="C28" s="166"/>
      <c r="D28" s="300">
        <v>1001400</v>
      </c>
    </row>
    <row r="29" spans="1:4" ht="5.25" customHeight="1" thickBot="1">
      <c r="A29" s="301"/>
      <c r="B29" s="168"/>
      <c r="C29" s="169"/>
      <c r="D29" s="302"/>
    </row>
    <row r="30" spans="1:4" s="283" customFormat="1" ht="19.5" customHeight="1" thickBot="1" thickTop="1">
      <c r="A30" s="303"/>
      <c r="B30" s="304" t="s">
        <v>43</v>
      </c>
      <c r="C30" s="305">
        <f>C20+C13+C21</f>
        <v>51032655</v>
      </c>
      <c r="D30" s="306">
        <f>D22</f>
        <v>10061200</v>
      </c>
    </row>
    <row r="31" spans="1:4" s="283" customFormat="1" ht="18.75" customHeight="1" thickBot="1" thickTop="1">
      <c r="A31" s="303"/>
      <c r="B31" s="304" t="s">
        <v>44</v>
      </c>
      <c r="C31" s="170">
        <f>D30-C30</f>
        <v>-40971455</v>
      </c>
      <c r="D31" s="307"/>
    </row>
    <row r="32" spans="1:4" ht="16.5" thickTop="1">
      <c r="A32" s="204"/>
      <c r="B32" s="308"/>
      <c r="C32" s="309"/>
      <c r="D32" s="309"/>
    </row>
    <row r="33" spans="1:4" ht="15.75">
      <c r="A33" s="204"/>
      <c r="B33" s="308"/>
      <c r="C33" s="309"/>
      <c r="D33" s="309"/>
    </row>
    <row r="34" spans="1:4" ht="15.75">
      <c r="A34" s="204"/>
      <c r="B34" s="310"/>
      <c r="C34" s="309"/>
      <c r="D34" s="309"/>
    </row>
    <row r="35" spans="1:4" ht="15.75">
      <c r="A35" s="204"/>
      <c r="B35" s="310"/>
      <c r="C35" s="309"/>
      <c r="D35" s="309"/>
    </row>
    <row r="36" spans="1:4" ht="15.75">
      <c r="A36" s="204"/>
      <c r="B36" s="310"/>
      <c r="C36" s="309"/>
      <c r="D36" s="309"/>
    </row>
    <row r="37" spans="1:4" ht="15.75">
      <c r="A37" s="204"/>
      <c r="B37" s="310"/>
      <c r="C37" s="309"/>
      <c r="D37" s="309"/>
    </row>
    <row r="38" spans="1:4" ht="12.75">
      <c r="A38" s="204"/>
      <c r="B38" s="204"/>
      <c r="C38" s="311"/>
      <c r="D38" s="311"/>
    </row>
    <row r="39" spans="1:4" ht="12.75">
      <c r="A39" s="204"/>
      <c r="B39" s="204"/>
      <c r="C39" s="311"/>
      <c r="D39" s="311"/>
    </row>
    <row r="40" spans="1:4" ht="12.75">
      <c r="A40" s="204"/>
      <c r="B40" s="204"/>
      <c r="C40" s="311"/>
      <c r="D40" s="311"/>
    </row>
    <row r="41" spans="3:4" ht="12.75">
      <c r="C41" s="312"/>
      <c r="D41" s="312"/>
    </row>
    <row r="42" spans="3:4" ht="12.75">
      <c r="C42" s="312"/>
      <c r="D42" s="312"/>
    </row>
    <row r="43" spans="3:4" ht="12.75">
      <c r="C43" s="312"/>
      <c r="D43" s="312"/>
    </row>
    <row r="44" spans="3:4" ht="12.75">
      <c r="C44" s="312"/>
      <c r="D44" s="312"/>
    </row>
    <row r="45" spans="3:4" ht="12.75">
      <c r="C45" s="312"/>
      <c r="D45" s="312"/>
    </row>
  </sheetData>
  <printOptions horizontalCentered="1"/>
  <pageMargins left="0" right="0" top="0.984251968503937" bottom="0.984251968503937" header="0.5118110236220472" footer="0.5118110236220472"/>
  <pageSetup firstPageNumber="1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F2" sqref="F2"/>
    </sheetView>
  </sheetViews>
  <sheetFormatPr defaultColWidth="9.00390625" defaultRowHeight="12.75"/>
  <cols>
    <col min="1" max="1" width="8.25390625" style="123" customWidth="1"/>
    <col min="2" max="2" width="40.25390625" style="123" customWidth="1"/>
    <col min="3" max="3" width="11.75390625" style="669" hidden="1" customWidth="1"/>
    <col min="4" max="4" width="12.75390625" style="320" customWidth="1"/>
    <col min="5" max="5" width="11.75390625" style="320" hidden="1" customWidth="1"/>
    <col min="6" max="6" width="12.375" style="320" customWidth="1"/>
    <col min="7" max="7" width="12.75390625" style="123" customWidth="1"/>
    <col min="8" max="16384" width="9.125" style="318" customWidth="1"/>
  </cols>
  <sheetData>
    <row r="1" spans="3:6" ht="12.75">
      <c r="C1" s="668"/>
      <c r="D1" s="123"/>
      <c r="F1" s="124" t="s">
        <v>64</v>
      </c>
    </row>
    <row r="2" spans="3:6" ht="12.75">
      <c r="C2" s="508"/>
      <c r="D2" s="123"/>
      <c r="F2" s="9" t="s">
        <v>257</v>
      </c>
    </row>
    <row r="3" spans="1:7" s="319" customFormat="1" ht="12.75" customHeight="1">
      <c r="A3" s="123"/>
      <c r="B3" s="123"/>
      <c r="C3" s="508"/>
      <c r="D3" s="123"/>
      <c r="E3" s="320"/>
      <c r="F3" s="9" t="s">
        <v>1</v>
      </c>
      <c r="G3" s="123"/>
    </row>
    <row r="4" spans="1:7" s="319" customFormat="1" ht="14.25" customHeight="1">
      <c r="A4" s="123"/>
      <c r="B4" s="123"/>
      <c r="C4" s="508"/>
      <c r="D4" s="123"/>
      <c r="E4" s="320"/>
      <c r="F4" s="9" t="s">
        <v>87</v>
      </c>
      <c r="G4" s="123"/>
    </row>
    <row r="6" spans="1:7" ht="17.25">
      <c r="A6" s="794" t="s">
        <v>186</v>
      </c>
      <c r="B6" s="795"/>
      <c r="C6" s="795"/>
      <c r="D6" s="795"/>
      <c r="E6" s="795"/>
      <c r="F6" s="795"/>
      <c r="G6" s="795"/>
    </row>
    <row r="7" spans="1:7" ht="17.25">
      <c r="A7" s="796" t="s">
        <v>187</v>
      </c>
      <c r="B7" s="797"/>
      <c r="C7" s="797"/>
      <c r="D7" s="797"/>
      <c r="E7" s="797"/>
      <c r="F7" s="797"/>
      <c r="G7" s="797"/>
    </row>
    <row r="8" spans="1:7" ht="17.25">
      <c r="A8" s="794" t="s">
        <v>225</v>
      </c>
      <c r="B8" s="794"/>
      <c r="C8" s="794"/>
      <c r="D8" s="794"/>
      <c r="E8" s="794"/>
      <c r="F8" s="794"/>
      <c r="G8" s="794"/>
    </row>
    <row r="9" spans="3:7" ht="13.5" thickBot="1">
      <c r="C9" s="556"/>
      <c r="D9" s="557"/>
      <c r="F9" s="557"/>
      <c r="G9" s="557" t="s">
        <v>23</v>
      </c>
    </row>
    <row r="10" spans="1:7" ht="39" thickTop="1">
      <c r="A10" s="558" t="s">
        <v>189</v>
      </c>
      <c r="B10" s="559" t="s">
        <v>32</v>
      </c>
      <c r="C10" s="560" t="s">
        <v>190</v>
      </c>
      <c r="D10" s="561" t="s">
        <v>191</v>
      </c>
      <c r="E10" s="562" t="s">
        <v>190</v>
      </c>
      <c r="F10" s="670" t="s">
        <v>170</v>
      </c>
      <c r="G10" s="563" t="s">
        <v>192</v>
      </c>
    </row>
    <row r="11" spans="1:7" ht="13.5" thickBot="1">
      <c r="A11" s="671">
        <v>1</v>
      </c>
      <c r="B11" s="672">
        <v>2</v>
      </c>
      <c r="C11" s="673">
        <v>3</v>
      </c>
      <c r="D11" s="674">
        <v>3</v>
      </c>
      <c r="E11" s="675">
        <v>5</v>
      </c>
      <c r="F11" s="676">
        <v>4</v>
      </c>
      <c r="G11" s="677">
        <v>5</v>
      </c>
    </row>
    <row r="12" spans="1:7" ht="18" thickBot="1" thickTop="1">
      <c r="A12" s="574" t="s">
        <v>193</v>
      </c>
      <c r="B12" s="570" t="s">
        <v>194</v>
      </c>
      <c r="C12" s="305">
        <v>560328</v>
      </c>
      <c r="D12" s="591">
        <v>171256.83</v>
      </c>
      <c r="E12" s="305"/>
      <c r="F12" s="590"/>
      <c r="G12" s="592">
        <f>D12+F12</f>
        <v>171256.83</v>
      </c>
    </row>
    <row r="13" spans="1:7" ht="18" thickBot="1" thickTop="1">
      <c r="A13" s="574" t="s">
        <v>195</v>
      </c>
      <c r="B13" s="575" t="s">
        <v>196</v>
      </c>
      <c r="C13" s="576" t="e">
        <f>SUM(C15)</f>
        <v>#REF!</v>
      </c>
      <c r="D13" s="678">
        <f>SUM(D15)</f>
        <v>1074300</v>
      </c>
      <c r="E13" s="679" t="e">
        <f>SUM(E15)</f>
        <v>#REF!</v>
      </c>
      <c r="F13" s="578"/>
      <c r="G13" s="580">
        <f>D13+F13</f>
        <v>1074300</v>
      </c>
    </row>
    <row r="14" spans="1:7" ht="18" hidden="1" thickBot="1" thickTop="1">
      <c r="A14" s="581"/>
      <c r="B14" s="582" t="s">
        <v>35</v>
      </c>
      <c r="C14" s="583"/>
      <c r="D14" s="778"/>
      <c r="E14" s="779"/>
      <c r="F14" s="589"/>
      <c r="G14" s="592"/>
    </row>
    <row r="15" spans="1:7" ht="18" thickBot="1" thickTop="1">
      <c r="A15" s="588">
        <v>600</v>
      </c>
      <c r="B15" s="582" t="s">
        <v>197</v>
      </c>
      <c r="C15" s="589" t="e">
        <f>SUM(#REF!+C16)</f>
        <v>#REF!</v>
      </c>
      <c r="D15" s="591">
        <f>D16</f>
        <v>1074300</v>
      </c>
      <c r="E15" s="612" t="e">
        <f>SUM(#REF!+E16)</f>
        <v>#REF!</v>
      </c>
      <c r="F15" s="590">
        <f>F16</f>
        <v>10000</v>
      </c>
      <c r="G15" s="592">
        <f aca="true" t="shared" si="0" ref="G15:G23">D15+F15</f>
        <v>1084300</v>
      </c>
    </row>
    <row r="16" spans="1:7" ht="13.5" thickTop="1">
      <c r="A16" s="680">
        <v>60016</v>
      </c>
      <c r="B16" s="681" t="s">
        <v>55</v>
      </c>
      <c r="C16" s="682">
        <f>SUM(C17:C22)</f>
        <v>693500</v>
      </c>
      <c r="D16" s="683">
        <f>SUM(D17:D22)</f>
        <v>1074300</v>
      </c>
      <c r="E16" s="683">
        <f>SUM(E17:E22)</f>
        <v>0</v>
      </c>
      <c r="F16" s="683">
        <f>SUM(F17:F22)</f>
        <v>10000</v>
      </c>
      <c r="G16" s="684">
        <f t="shared" si="0"/>
        <v>1084300</v>
      </c>
    </row>
    <row r="17" spans="1:7" ht="15.75">
      <c r="A17" s="600" t="s">
        <v>199</v>
      </c>
      <c r="B17" s="601" t="s">
        <v>200</v>
      </c>
      <c r="C17" s="602">
        <v>1000</v>
      </c>
      <c r="D17" s="685">
        <v>1000</v>
      </c>
      <c r="E17" s="686"/>
      <c r="F17" s="604"/>
      <c r="G17" s="606">
        <f t="shared" si="0"/>
        <v>1000</v>
      </c>
    </row>
    <row r="18" spans="1:7" ht="25.5">
      <c r="A18" s="600" t="s">
        <v>131</v>
      </c>
      <c r="B18" s="607" t="s">
        <v>132</v>
      </c>
      <c r="C18" s="602">
        <v>20000</v>
      </c>
      <c r="D18" s="685">
        <v>30000</v>
      </c>
      <c r="E18" s="686"/>
      <c r="F18" s="604"/>
      <c r="G18" s="606">
        <f t="shared" si="0"/>
        <v>30000</v>
      </c>
    </row>
    <row r="19" spans="1:7" ht="15.75">
      <c r="A19" s="600" t="s">
        <v>116</v>
      </c>
      <c r="B19" s="607" t="s">
        <v>144</v>
      </c>
      <c r="C19" s="602">
        <v>670500</v>
      </c>
      <c r="D19" s="685">
        <v>1041000</v>
      </c>
      <c r="E19" s="686"/>
      <c r="F19" s="604"/>
      <c r="G19" s="606">
        <f t="shared" si="0"/>
        <v>1041000</v>
      </c>
    </row>
    <row r="20" spans="1:7" ht="15.75">
      <c r="A20" s="608" t="s">
        <v>201</v>
      </c>
      <c r="B20" s="607" t="s">
        <v>202</v>
      </c>
      <c r="C20" s="602"/>
      <c r="D20" s="685">
        <v>0</v>
      </c>
      <c r="E20" s="686"/>
      <c r="F20" s="603">
        <v>3000</v>
      </c>
      <c r="G20" s="606">
        <f t="shared" si="0"/>
        <v>3000</v>
      </c>
    </row>
    <row r="21" spans="1:7" ht="15.75">
      <c r="A21" s="608" t="s">
        <v>113</v>
      </c>
      <c r="B21" s="607" t="s">
        <v>114</v>
      </c>
      <c r="C21" s="602"/>
      <c r="D21" s="685">
        <v>0</v>
      </c>
      <c r="E21" s="686"/>
      <c r="F21" s="603">
        <v>7000</v>
      </c>
      <c r="G21" s="606">
        <f t="shared" si="0"/>
        <v>7000</v>
      </c>
    </row>
    <row r="22" spans="1:7" ht="16.5" thickBot="1">
      <c r="A22" s="608" t="s">
        <v>124</v>
      </c>
      <c r="B22" s="607" t="s">
        <v>153</v>
      </c>
      <c r="C22" s="602">
        <v>2000</v>
      </c>
      <c r="D22" s="685">
        <v>2300</v>
      </c>
      <c r="E22" s="686"/>
      <c r="F22" s="604"/>
      <c r="G22" s="606">
        <f t="shared" si="0"/>
        <v>2300</v>
      </c>
    </row>
    <row r="23" spans="1:7" ht="21" customHeight="1" thickBot="1" thickTop="1">
      <c r="A23" s="574" t="s">
        <v>203</v>
      </c>
      <c r="B23" s="609" t="s">
        <v>204</v>
      </c>
      <c r="C23" s="576" t="e">
        <f>C25+C40</f>
        <v>#REF!</v>
      </c>
      <c r="D23" s="678">
        <f>D25</f>
        <v>1245556.83</v>
      </c>
      <c r="E23" s="679" t="e">
        <f>E25+E40</f>
        <v>#REF!</v>
      </c>
      <c r="F23" s="577">
        <f>F25</f>
        <v>10000</v>
      </c>
      <c r="G23" s="580">
        <f t="shared" si="0"/>
        <v>1255556.83</v>
      </c>
    </row>
    <row r="24" spans="1:7" ht="19.5" hidden="1" thickBot="1" thickTop="1">
      <c r="A24" s="687"/>
      <c r="B24" s="688" t="s">
        <v>35</v>
      </c>
      <c r="C24" s="689"/>
      <c r="D24" s="690"/>
      <c r="E24" s="691"/>
      <c r="F24" s="692"/>
      <c r="G24" s="693"/>
    </row>
    <row r="25" spans="1:7" ht="19.5" customHeight="1" thickBot="1" thickTop="1">
      <c r="A25" s="611">
        <v>600</v>
      </c>
      <c r="B25" s="582" t="s">
        <v>24</v>
      </c>
      <c r="C25" s="612" t="e">
        <f>SUM(#REF!+C26)</f>
        <v>#REF!</v>
      </c>
      <c r="D25" s="591">
        <f>D26</f>
        <v>1245556.83</v>
      </c>
      <c r="E25" s="612" t="e">
        <f>SUM(#REF!+E26)</f>
        <v>#REF!</v>
      </c>
      <c r="F25" s="590">
        <f>F26</f>
        <v>10000</v>
      </c>
      <c r="G25" s="592">
        <f>D25+F25</f>
        <v>1255556.83</v>
      </c>
    </row>
    <row r="26" spans="1:7" ht="15" customHeight="1" thickTop="1">
      <c r="A26" s="694">
        <v>60016</v>
      </c>
      <c r="B26" s="695" t="s">
        <v>55</v>
      </c>
      <c r="C26" s="682">
        <f>SUM(C27:C31)</f>
        <v>440893</v>
      </c>
      <c r="D26" s="683">
        <f>SUM(D27:D31)</f>
        <v>1245556.83</v>
      </c>
      <c r="E26" s="696">
        <f>SUM(E27:E31)</f>
        <v>0</v>
      </c>
      <c r="F26" s="683">
        <f>SUM(F27:F31)</f>
        <v>10000</v>
      </c>
      <c r="G26" s="684">
        <f aca="true" t="shared" si="1" ref="G26:G33">D26+F26</f>
        <v>1255556.83</v>
      </c>
    </row>
    <row r="27" spans="1:7" ht="12.75">
      <c r="A27" s="614">
        <v>4210</v>
      </c>
      <c r="B27" s="615" t="s">
        <v>120</v>
      </c>
      <c r="C27" s="602">
        <v>6000</v>
      </c>
      <c r="D27" s="616">
        <v>2000</v>
      </c>
      <c r="E27" s="602"/>
      <c r="F27" s="604"/>
      <c r="G27" s="606">
        <f t="shared" si="1"/>
        <v>2000</v>
      </c>
    </row>
    <row r="28" spans="1:7" ht="12.75">
      <c r="A28" s="614">
        <v>4270</v>
      </c>
      <c r="B28" s="615" t="s">
        <v>58</v>
      </c>
      <c r="C28" s="602">
        <v>327393</v>
      </c>
      <c r="D28" s="616">
        <v>1088556.83</v>
      </c>
      <c r="E28" s="602"/>
      <c r="F28" s="603">
        <v>10000</v>
      </c>
      <c r="G28" s="606">
        <f t="shared" si="1"/>
        <v>1098556.83</v>
      </c>
    </row>
    <row r="29" spans="1:7" ht="12.75">
      <c r="A29" s="614">
        <v>4300</v>
      </c>
      <c r="B29" s="615" t="s">
        <v>14</v>
      </c>
      <c r="C29" s="602">
        <v>50000</v>
      </c>
      <c r="D29" s="616">
        <v>75000</v>
      </c>
      <c r="E29" s="602"/>
      <c r="F29" s="604"/>
      <c r="G29" s="606">
        <f t="shared" si="1"/>
        <v>75000</v>
      </c>
    </row>
    <row r="30" spans="1:7" ht="12.75">
      <c r="A30" s="614">
        <v>4430</v>
      </c>
      <c r="B30" s="615" t="s">
        <v>110</v>
      </c>
      <c r="C30" s="602">
        <v>22500</v>
      </c>
      <c r="D30" s="616">
        <v>5000</v>
      </c>
      <c r="E30" s="602"/>
      <c r="F30" s="604"/>
      <c r="G30" s="606">
        <f t="shared" si="1"/>
        <v>5000</v>
      </c>
    </row>
    <row r="31" spans="1:7" ht="12.75">
      <c r="A31" s="614">
        <v>4590</v>
      </c>
      <c r="B31" s="615" t="s">
        <v>206</v>
      </c>
      <c r="C31" s="602">
        <v>35000</v>
      </c>
      <c r="D31" s="616">
        <v>75000</v>
      </c>
      <c r="E31" s="602"/>
      <c r="F31" s="604"/>
      <c r="G31" s="606">
        <f t="shared" si="1"/>
        <v>75000</v>
      </c>
    </row>
    <row r="32" spans="1:7" ht="12.75">
      <c r="A32" s="780"/>
      <c r="B32" s="781" t="s">
        <v>207</v>
      </c>
      <c r="C32" s="782">
        <f>SUM(C33:C39)</f>
        <v>440893</v>
      </c>
      <c r="D32" s="783">
        <v>1245556.83</v>
      </c>
      <c r="E32" s="784">
        <f>SUM(E33:E39)</f>
        <v>0</v>
      </c>
      <c r="F32" s="783">
        <f>SUM(F33:F39)</f>
        <v>10000</v>
      </c>
      <c r="G32" s="785">
        <f t="shared" si="1"/>
        <v>1255556.83</v>
      </c>
    </row>
    <row r="33" spans="1:7" ht="13.5">
      <c r="A33" s="630"/>
      <c r="B33" s="631" t="s">
        <v>208</v>
      </c>
      <c r="C33" s="632">
        <v>155393</v>
      </c>
      <c r="D33" s="635">
        <v>1045556.83</v>
      </c>
      <c r="E33" s="632"/>
      <c r="F33" s="633">
        <v>10000</v>
      </c>
      <c r="G33" s="636">
        <f t="shared" si="1"/>
        <v>1055556.83</v>
      </c>
    </row>
    <row r="34" spans="1:7" ht="13.5">
      <c r="A34" s="630"/>
      <c r="B34" s="631" t="s">
        <v>209</v>
      </c>
      <c r="C34" s="632">
        <v>94000</v>
      </c>
      <c r="D34" s="635">
        <v>0</v>
      </c>
      <c r="E34" s="632"/>
      <c r="F34" s="634"/>
      <c r="G34" s="636"/>
    </row>
    <row r="35" spans="1:7" ht="13.5">
      <c r="A35" s="630"/>
      <c r="B35" s="631" t="s">
        <v>226</v>
      </c>
      <c r="C35" s="632">
        <v>50000</v>
      </c>
      <c r="D35" s="635">
        <v>50000</v>
      </c>
      <c r="E35" s="632"/>
      <c r="F35" s="634"/>
      <c r="G35" s="636">
        <f>D35+F35</f>
        <v>50000</v>
      </c>
    </row>
    <row r="36" spans="1:7" ht="13.5">
      <c r="A36" s="630"/>
      <c r="B36" s="631" t="s">
        <v>227</v>
      </c>
      <c r="C36" s="632">
        <v>78000</v>
      </c>
      <c r="D36" s="635">
        <v>68000</v>
      </c>
      <c r="E36" s="632"/>
      <c r="F36" s="634"/>
      <c r="G36" s="636">
        <f>D36+F36</f>
        <v>68000</v>
      </c>
    </row>
    <row r="37" spans="1:7" ht="27">
      <c r="A37" s="630"/>
      <c r="B37" s="638" t="s">
        <v>228</v>
      </c>
      <c r="C37" s="632">
        <v>6000</v>
      </c>
      <c r="D37" s="635">
        <v>2000</v>
      </c>
      <c r="E37" s="632"/>
      <c r="F37" s="634"/>
      <c r="G37" s="636">
        <f>D37+F37</f>
        <v>2000</v>
      </c>
    </row>
    <row r="38" spans="1:7" ht="13.5">
      <c r="A38" s="630"/>
      <c r="B38" s="631" t="s">
        <v>229</v>
      </c>
      <c r="C38" s="632">
        <v>22500</v>
      </c>
      <c r="D38" s="635">
        <v>5000</v>
      </c>
      <c r="E38" s="632"/>
      <c r="F38" s="634"/>
      <c r="G38" s="636">
        <f>D38+F38</f>
        <v>5000</v>
      </c>
    </row>
    <row r="39" spans="1:7" ht="27.75" thickBot="1">
      <c r="A39" s="630"/>
      <c r="B39" s="638" t="s">
        <v>230</v>
      </c>
      <c r="C39" s="632">
        <v>35000</v>
      </c>
      <c r="D39" s="635">
        <v>75000</v>
      </c>
      <c r="E39" s="697"/>
      <c r="F39" s="634"/>
      <c r="G39" s="636">
        <f>D39+F39</f>
        <v>75000</v>
      </c>
    </row>
    <row r="40" spans="1:7" ht="34.5" hidden="1" thickBot="1" thickTop="1">
      <c r="A40" s="646">
        <v>900</v>
      </c>
      <c r="B40" s="146" t="s">
        <v>216</v>
      </c>
      <c r="C40" s="589">
        <f>C41+C49+C53</f>
        <v>312000</v>
      </c>
      <c r="D40" s="591"/>
      <c r="E40" s="612">
        <f>E41+E49+E53</f>
        <v>578000</v>
      </c>
      <c r="F40" s="589"/>
      <c r="G40" s="592"/>
    </row>
    <row r="41" spans="1:7" ht="17.25" hidden="1" thickTop="1">
      <c r="A41" s="647">
        <v>90001</v>
      </c>
      <c r="B41" s="648" t="s">
        <v>56</v>
      </c>
      <c r="C41" s="649">
        <f>SUM(C42:C44)</f>
        <v>202000</v>
      </c>
      <c r="D41" s="698"/>
      <c r="E41" s="699">
        <f>SUM(E42:E44)</f>
        <v>358000</v>
      </c>
      <c r="F41" s="649"/>
      <c r="G41" s="700"/>
    </row>
    <row r="42" spans="1:7" ht="12.75" hidden="1">
      <c r="A42" s="652">
        <v>4300</v>
      </c>
      <c r="B42" s="653" t="s">
        <v>14</v>
      </c>
      <c r="C42" s="604">
        <v>45000</v>
      </c>
      <c r="D42" s="628"/>
      <c r="E42" s="602">
        <v>5000</v>
      </c>
      <c r="F42" s="604"/>
      <c r="G42" s="606"/>
    </row>
    <row r="43" spans="1:7" ht="12.75" hidden="1">
      <c r="A43" s="652">
        <v>4430</v>
      </c>
      <c r="B43" s="653" t="s">
        <v>110</v>
      </c>
      <c r="C43" s="604">
        <v>77000</v>
      </c>
      <c r="D43" s="628"/>
      <c r="E43" s="602">
        <v>350000</v>
      </c>
      <c r="F43" s="604"/>
      <c r="G43" s="606"/>
    </row>
    <row r="44" spans="1:7" ht="12.75" hidden="1">
      <c r="A44" s="652">
        <v>4580</v>
      </c>
      <c r="B44" s="653" t="s">
        <v>114</v>
      </c>
      <c r="C44" s="604">
        <v>80000</v>
      </c>
      <c r="D44" s="628"/>
      <c r="E44" s="602">
        <v>3000</v>
      </c>
      <c r="F44" s="604"/>
      <c r="G44" s="606"/>
    </row>
    <row r="45" spans="1:7" ht="13.5" hidden="1">
      <c r="A45" s="614"/>
      <c r="B45" s="638" t="s">
        <v>207</v>
      </c>
      <c r="C45" s="632">
        <f>SUM(C46:C48)</f>
        <v>202000</v>
      </c>
      <c r="D45" s="635"/>
      <c r="E45" s="632">
        <f>SUM(E46:E48)</f>
        <v>358000</v>
      </c>
      <c r="F45" s="634"/>
      <c r="G45" s="636"/>
    </row>
    <row r="46" spans="1:7" ht="13.5" hidden="1">
      <c r="A46" s="614"/>
      <c r="B46" s="638" t="s">
        <v>217</v>
      </c>
      <c r="C46" s="632">
        <v>77000</v>
      </c>
      <c r="D46" s="628"/>
      <c r="E46" s="632">
        <v>350000</v>
      </c>
      <c r="F46" s="634"/>
      <c r="G46" s="636"/>
    </row>
    <row r="47" spans="1:7" ht="13.5" hidden="1">
      <c r="A47" s="614"/>
      <c r="B47" s="638" t="s">
        <v>218</v>
      </c>
      <c r="C47" s="632">
        <v>80000</v>
      </c>
      <c r="D47" s="628"/>
      <c r="E47" s="632">
        <v>3000</v>
      </c>
      <c r="F47" s="634"/>
      <c r="G47" s="636"/>
    </row>
    <row r="48" spans="1:7" ht="13.5" hidden="1">
      <c r="A48" s="614"/>
      <c r="B48" s="638" t="s">
        <v>219</v>
      </c>
      <c r="C48" s="632">
        <v>45000</v>
      </c>
      <c r="D48" s="628"/>
      <c r="E48" s="632">
        <v>5000</v>
      </c>
      <c r="F48" s="634"/>
      <c r="G48" s="636"/>
    </row>
    <row r="49" spans="1:7" ht="16.5" hidden="1">
      <c r="A49" s="656">
        <v>90003</v>
      </c>
      <c r="B49" s="657" t="s">
        <v>95</v>
      </c>
      <c r="C49" s="658">
        <f>C50</f>
        <v>50000</v>
      </c>
      <c r="D49" s="701"/>
      <c r="E49" s="658">
        <f>E50</f>
        <v>220000</v>
      </c>
      <c r="F49" s="659"/>
      <c r="G49" s="702"/>
    </row>
    <row r="50" spans="1:7" ht="12.75" hidden="1">
      <c r="A50" s="614">
        <v>4300</v>
      </c>
      <c r="B50" s="662" t="s">
        <v>14</v>
      </c>
      <c r="C50" s="602">
        <f>SUM(C51:C52)</f>
        <v>50000</v>
      </c>
      <c r="D50" s="616"/>
      <c r="E50" s="703">
        <f>SUM(E51:E52)</f>
        <v>220000</v>
      </c>
      <c r="F50" s="604"/>
      <c r="G50" s="606"/>
    </row>
    <row r="51" spans="1:7" ht="13.5" hidden="1">
      <c r="A51" s="630"/>
      <c r="B51" s="638" t="s">
        <v>220</v>
      </c>
      <c r="C51" s="632">
        <v>50000</v>
      </c>
      <c r="D51" s="628"/>
      <c r="E51" s="626"/>
      <c r="F51" s="634"/>
      <c r="G51" s="636"/>
    </row>
    <row r="52" spans="1:7" ht="27" hidden="1">
      <c r="A52" s="630"/>
      <c r="B52" s="638" t="s">
        <v>221</v>
      </c>
      <c r="C52" s="632">
        <v>0</v>
      </c>
      <c r="D52" s="628"/>
      <c r="E52" s="632">
        <v>220000</v>
      </c>
      <c r="F52" s="634"/>
      <c r="G52" s="636"/>
    </row>
    <row r="53" spans="1:7" ht="16.5" hidden="1">
      <c r="A53" s="656">
        <v>90004</v>
      </c>
      <c r="B53" s="657" t="s">
        <v>94</v>
      </c>
      <c r="C53" s="658">
        <f>C54</f>
        <v>60000</v>
      </c>
      <c r="D53" s="701"/>
      <c r="E53" s="658"/>
      <c r="F53" s="659"/>
      <c r="G53" s="702"/>
    </row>
    <row r="54" spans="1:7" ht="12.75" hidden="1">
      <c r="A54" s="614">
        <v>4300</v>
      </c>
      <c r="B54" s="662" t="s">
        <v>14</v>
      </c>
      <c r="C54" s="602">
        <f>C55</f>
        <v>60000</v>
      </c>
      <c r="D54" s="616"/>
      <c r="E54" s="602"/>
      <c r="F54" s="604"/>
      <c r="G54" s="606"/>
    </row>
    <row r="55" spans="1:7" ht="14.25" hidden="1" thickBot="1">
      <c r="A55" s="630"/>
      <c r="B55" s="638" t="s">
        <v>222</v>
      </c>
      <c r="C55" s="632">
        <v>60000</v>
      </c>
      <c r="D55" s="628"/>
      <c r="E55" s="632"/>
      <c r="F55" s="634"/>
      <c r="G55" s="636"/>
    </row>
    <row r="56" spans="1:7" ht="18.75" thickBot="1" thickTop="1">
      <c r="A56" s="663" t="s">
        <v>223</v>
      </c>
      <c r="B56" s="664" t="s">
        <v>224</v>
      </c>
      <c r="C56" s="665" t="e">
        <f>#REF!+C13-C23</f>
        <v>#REF!</v>
      </c>
      <c r="D56" s="704">
        <v>0</v>
      </c>
      <c r="E56" s="704" t="e">
        <f>E12+E13-E23</f>
        <v>#REF!</v>
      </c>
      <c r="F56" s="704">
        <v>0</v>
      </c>
      <c r="G56" s="667">
        <v>0</v>
      </c>
    </row>
    <row r="57" ht="13.5" thickTop="1"/>
  </sheetData>
  <mergeCells count="3">
    <mergeCell ref="A6:G6"/>
    <mergeCell ref="A7:G7"/>
    <mergeCell ref="A8:G8"/>
  </mergeCells>
  <printOptions horizontalCentered="1"/>
  <pageMargins left="0" right="0" top="0.984251968503937" bottom="0.7874015748031497" header="0.5118110236220472" footer="0.31496062992125984"/>
  <pageSetup firstPageNumber="11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F2" sqref="F2"/>
    </sheetView>
  </sheetViews>
  <sheetFormatPr defaultColWidth="9.00390625" defaultRowHeight="12.75"/>
  <cols>
    <col min="1" max="1" width="8.25390625" style="123" customWidth="1"/>
    <col min="2" max="2" width="40.25390625" style="123" customWidth="1"/>
    <col min="3" max="3" width="11.75390625" style="669" hidden="1" customWidth="1"/>
    <col min="4" max="4" width="12.75390625" style="320" customWidth="1"/>
    <col min="5" max="5" width="11.75390625" style="320" hidden="1" customWidth="1"/>
    <col min="6" max="6" width="12.75390625" style="320" customWidth="1"/>
    <col min="7" max="7" width="12.75390625" style="123" customWidth="1"/>
    <col min="8" max="8" width="10.00390625" style="123" customWidth="1"/>
    <col min="9" max="16384" width="9.125" style="123" customWidth="1"/>
  </cols>
  <sheetData>
    <row r="1" spans="3:6" ht="12.75">
      <c r="C1" s="668"/>
      <c r="D1" s="123"/>
      <c r="F1" s="124" t="s">
        <v>53</v>
      </c>
    </row>
    <row r="2" spans="3:6" ht="12.75">
      <c r="C2" s="508"/>
      <c r="D2" s="123"/>
      <c r="F2" s="9" t="s">
        <v>257</v>
      </c>
    </row>
    <row r="3" spans="3:6" ht="12.75">
      <c r="C3" s="508"/>
      <c r="D3" s="123"/>
      <c r="F3" s="9" t="s">
        <v>1</v>
      </c>
    </row>
    <row r="4" spans="3:6" ht="12.75">
      <c r="C4" s="508"/>
      <c r="D4" s="123"/>
      <c r="F4" s="9" t="s">
        <v>87</v>
      </c>
    </row>
    <row r="5" ht="34.5" customHeight="1"/>
    <row r="6" spans="1:7" s="203" customFormat="1" ht="17.25">
      <c r="A6" s="794" t="s">
        <v>186</v>
      </c>
      <c r="B6" s="795"/>
      <c r="C6" s="795"/>
      <c r="D6" s="795"/>
      <c r="E6" s="795"/>
      <c r="F6" s="795"/>
      <c r="G6" s="795"/>
    </row>
    <row r="7" spans="1:7" s="203" customFormat="1" ht="17.25">
      <c r="A7" s="796" t="s">
        <v>187</v>
      </c>
      <c r="B7" s="797"/>
      <c r="C7" s="797"/>
      <c r="D7" s="797"/>
      <c r="E7" s="797"/>
      <c r="F7" s="797"/>
      <c r="G7" s="797"/>
    </row>
    <row r="8" spans="1:7" s="203" customFormat="1" ht="17.25">
      <c r="A8" s="794" t="s">
        <v>188</v>
      </c>
      <c r="B8" s="794"/>
      <c r="C8" s="794"/>
      <c r="D8" s="794"/>
      <c r="E8" s="794"/>
      <c r="F8" s="794"/>
      <c r="G8" s="794"/>
    </row>
    <row r="9" spans="1:7" s="203" customFormat="1" ht="13.5" thickBot="1">
      <c r="A9" s="123"/>
      <c r="B9" s="123"/>
      <c r="C9" s="556"/>
      <c r="D9" s="557"/>
      <c r="E9" s="320"/>
      <c r="F9" s="557"/>
      <c r="G9" s="557" t="s">
        <v>23</v>
      </c>
    </row>
    <row r="10" spans="1:7" s="203" customFormat="1" ht="39" thickTop="1">
      <c r="A10" s="558" t="s">
        <v>189</v>
      </c>
      <c r="B10" s="559" t="s">
        <v>32</v>
      </c>
      <c r="C10" s="560" t="s">
        <v>190</v>
      </c>
      <c r="D10" s="561" t="s">
        <v>191</v>
      </c>
      <c r="E10" s="562" t="s">
        <v>190</v>
      </c>
      <c r="F10" s="561" t="s">
        <v>170</v>
      </c>
      <c r="G10" s="563" t="s">
        <v>192</v>
      </c>
    </row>
    <row r="11" spans="1:7" s="203" customFormat="1" ht="13.5" thickBot="1">
      <c r="A11" s="530">
        <v>1</v>
      </c>
      <c r="B11" s="532">
        <v>2</v>
      </c>
      <c r="C11" s="564">
        <v>3</v>
      </c>
      <c r="D11" s="565">
        <v>3</v>
      </c>
      <c r="E11" s="566">
        <v>4</v>
      </c>
      <c r="F11" s="567">
        <v>4</v>
      </c>
      <c r="G11" s="568">
        <v>5</v>
      </c>
    </row>
    <row r="12" spans="1:7" s="203" customFormat="1" ht="17.25" thickBot="1" thickTop="1">
      <c r="A12" s="569" t="s">
        <v>193</v>
      </c>
      <c r="B12" s="570" t="s">
        <v>194</v>
      </c>
      <c r="C12" s="571">
        <v>560328</v>
      </c>
      <c r="D12" s="571">
        <v>720092.78</v>
      </c>
      <c r="E12" s="571"/>
      <c r="F12" s="572"/>
      <c r="G12" s="573">
        <f>D12+F12</f>
        <v>720092.78</v>
      </c>
    </row>
    <row r="13" spans="1:7" s="203" customFormat="1" ht="18" thickBot="1" thickTop="1">
      <c r="A13" s="574" t="s">
        <v>195</v>
      </c>
      <c r="B13" s="575" t="s">
        <v>196</v>
      </c>
      <c r="C13" s="576" t="e">
        <f>SUM(C15)</f>
        <v>#REF!</v>
      </c>
      <c r="D13" s="577">
        <f>D15</f>
        <v>1211000</v>
      </c>
      <c r="E13" s="578" t="e">
        <f>E15</f>
        <v>#REF!</v>
      </c>
      <c r="F13" s="579">
        <f>F15</f>
        <v>33000</v>
      </c>
      <c r="G13" s="580">
        <f>D13+F13</f>
        <v>1244000</v>
      </c>
    </row>
    <row r="14" spans="1:7" s="203" customFormat="1" ht="18" hidden="1" thickBot="1" thickTop="1">
      <c r="A14" s="581"/>
      <c r="B14" s="582" t="s">
        <v>35</v>
      </c>
      <c r="C14" s="583"/>
      <c r="D14" s="584"/>
      <c r="E14" s="585"/>
      <c r="F14" s="586"/>
      <c r="G14" s="587"/>
    </row>
    <row r="15" spans="1:7" s="203" customFormat="1" ht="18" thickBot="1" thickTop="1">
      <c r="A15" s="588">
        <v>600</v>
      </c>
      <c r="B15" s="582" t="s">
        <v>197</v>
      </c>
      <c r="C15" s="589" t="e">
        <f>SUM(C16+#REF!)</f>
        <v>#REF!</v>
      </c>
      <c r="D15" s="590">
        <f>D16</f>
        <v>1211000</v>
      </c>
      <c r="E15" s="589" t="e">
        <f>E16</f>
        <v>#REF!</v>
      </c>
      <c r="F15" s="591">
        <f>F16</f>
        <v>33000</v>
      </c>
      <c r="G15" s="592">
        <f aca="true" t="shared" si="0" ref="G15:G22">D15+F15</f>
        <v>1244000</v>
      </c>
    </row>
    <row r="16" spans="1:7" s="203" customFormat="1" ht="26.25" thickTop="1">
      <c r="A16" s="593">
        <v>60015</v>
      </c>
      <c r="B16" s="594" t="s">
        <v>198</v>
      </c>
      <c r="C16" s="595"/>
      <c r="D16" s="596">
        <f>SUM(D17:D19)</f>
        <v>1211000</v>
      </c>
      <c r="E16" s="597" t="e">
        <f>SUM(E17:E19)</f>
        <v>#REF!</v>
      </c>
      <c r="F16" s="598">
        <f>SUM(F17:F22)</f>
        <v>33000</v>
      </c>
      <c r="G16" s="599">
        <f t="shared" si="0"/>
        <v>1244000</v>
      </c>
    </row>
    <row r="17" spans="1:7" s="203" customFormat="1" ht="12.75">
      <c r="A17" s="600" t="s">
        <v>199</v>
      </c>
      <c r="B17" s="601" t="s">
        <v>200</v>
      </c>
      <c r="C17" s="602"/>
      <c r="D17" s="603">
        <v>10000</v>
      </c>
      <c r="E17" s="604" t="e">
        <f>C17-#REF!+D17</f>
        <v>#REF!</v>
      </c>
      <c r="F17" s="605"/>
      <c r="G17" s="606">
        <f t="shared" si="0"/>
        <v>10000</v>
      </c>
    </row>
    <row r="18" spans="1:7" s="203" customFormat="1" ht="25.5">
      <c r="A18" s="600" t="s">
        <v>131</v>
      </c>
      <c r="B18" s="607" t="s">
        <v>132</v>
      </c>
      <c r="C18" s="602"/>
      <c r="D18" s="603">
        <v>40000</v>
      </c>
      <c r="E18" s="604">
        <v>40000</v>
      </c>
      <c r="F18" s="605"/>
      <c r="G18" s="606">
        <f t="shared" si="0"/>
        <v>40000</v>
      </c>
    </row>
    <row r="19" spans="1:7" s="203" customFormat="1" ht="12.75">
      <c r="A19" s="600" t="s">
        <v>116</v>
      </c>
      <c r="B19" s="607" t="s">
        <v>144</v>
      </c>
      <c r="C19" s="602"/>
      <c r="D19" s="603">
        <v>1161000</v>
      </c>
      <c r="E19" s="604">
        <v>1161000</v>
      </c>
      <c r="F19" s="605"/>
      <c r="G19" s="606">
        <f t="shared" si="0"/>
        <v>1161000</v>
      </c>
    </row>
    <row r="20" spans="1:7" s="203" customFormat="1" ht="12.75">
      <c r="A20" s="608" t="s">
        <v>201</v>
      </c>
      <c r="B20" s="607" t="s">
        <v>202</v>
      </c>
      <c r="C20" s="602"/>
      <c r="D20" s="603">
        <v>0</v>
      </c>
      <c r="E20" s="604"/>
      <c r="F20" s="603">
        <v>3000</v>
      </c>
      <c r="G20" s="606">
        <f t="shared" si="0"/>
        <v>3000</v>
      </c>
    </row>
    <row r="21" spans="1:7" s="203" customFormat="1" ht="12.75">
      <c r="A21" s="608" t="s">
        <v>113</v>
      </c>
      <c r="B21" s="607" t="s">
        <v>114</v>
      </c>
      <c r="C21" s="602"/>
      <c r="D21" s="603">
        <v>0</v>
      </c>
      <c r="E21" s="604"/>
      <c r="F21" s="603">
        <v>29000</v>
      </c>
      <c r="G21" s="606">
        <f t="shared" si="0"/>
        <v>29000</v>
      </c>
    </row>
    <row r="22" spans="1:7" s="203" customFormat="1" ht="13.5" thickBot="1">
      <c r="A22" s="608" t="s">
        <v>124</v>
      </c>
      <c r="B22" s="607" t="s">
        <v>153</v>
      </c>
      <c r="C22" s="602"/>
      <c r="D22" s="603">
        <v>0</v>
      </c>
      <c r="E22" s="604"/>
      <c r="F22" s="603">
        <v>1000</v>
      </c>
      <c r="G22" s="606">
        <f t="shared" si="0"/>
        <v>1000</v>
      </c>
    </row>
    <row r="23" spans="1:7" s="203" customFormat="1" ht="18" thickBot="1" thickTop="1">
      <c r="A23" s="574" t="s">
        <v>203</v>
      </c>
      <c r="B23" s="609" t="s">
        <v>204</v>
      </c>
      <c r="C23" s="576" t="e">
        <f>C25+C42</f>
        <v>#REF!</v>
      </c>
      <c r="D23" s="577">
        <f>D25</f>
        <v>1931092.78</v>
      </c>
      <c r="E23" s="577">
        <f>E25</f>
        <v>1211000</v>
      </c>
      <c r="F23" s="577">
        <f>F25</f>
        <v>33000</v>
      </c>
      <c r="G23" s="580">
        <f>G25</f>
        <v>1964092.78</v>
      </c>
    </row>
    <row r="24" spans="1:7" s="203" customFormat="1" ht="18" hidden="1" thickBot="1" thickTop="1">
      <c r="A24" s="581"/>
      <c r="B24" s="582" t="s">
        <v>35</v>
      </c>
      <c r="C24" s="583"/>
      <c r="D24" s="584"/>
      <c r="E24" s="585"/>
      <c r="F24" s="586"/>
      <c r="G24" s="610"/>
    </row>
    <row r="25" spans="1:7" s="203" customFormat="1" ht="18" thickBot="1" thickTop="1">
      <c r="A25" s="611">
        <v>600</v>
      </c>
      <c r="B25" s="582" t="s">
        <v>24</v>
      </c>
      <c r="C25" s="612" t="e">
        <f>SUM(C26+#REF!)</f>
        <v>#REF!</v>
      </c>
      <c r="D25" s="590">
        <f>D26</f>
        <v>1931092.78</v>
      </c>
      <c r="E25" s="590">
        <f>E26</f>
        <v>1211000</v>
      </c>
      <c r="F25" s="590">
        <f>F26</f>
        <v>33000</v>
      </c>
      <c r="G25" s="592">
        <f>G26</f>
        <v>1964092.78</v>
      </c>
    </row>
    <row r="26" spans="1:7" s="203" customFormat="1" ht="26.25" thickTop="1">
      <c r="A26" s="613">
        <v>60015</v>
      </c>
      <c r="B26" s="594" t="s">
        <v>198</v>
      </c>
      <c r="C26" s="595"/>
      <c r="D26" s="596">
        <f>SUM(D27:D32)</f>
        <v>1931092.78</v>
      </c>
      <c r="E26" s="596">
        <f>SUM(E27:E32)</f>
        <v>1211000</v>
      </c>
      <c r="F26" s="596">
        <f>SUM(F27:F32)</f>
        <v>33000</v>
      </c>
      <c r="G26" s="599">
        <f>SUM(G27:G32)</f>
        <v>1964092.78</v>
      </c>
    </row>
    <row r="27" spans="1:7" s="203" customFormat="1" ht="12.75">
      <c r="A27" s="614">
        <v>4210</v>
      </c>
      <c r="B27" s="615" t="s">
        <v>120</v>
      </c>
      <c r="C27" s="602"/>
      <c r="D27" s="603">
        <v>3000</v>
      </c>
      <c r="E27" s="604">
        <v>3000</v>
      </c>
      <c r="F27" s="605"/>
      <c r="G27" s="606">
        <f aca="true" t="shared" si="1" ref="G27:G32">D27+F27</f>
        <v>3000</v>
      </c>
    </row>
    <row r="28" spans="1:7" s="203" customFormat="1" ht="12.75">
      <c r="A28" s="614">
        <v>4260</v>
      </c>
      <c r="B28" s="615" t="s">
        <v>205</v>
      </c>
      <c r="C28" s="602"/>
      <c r="D28" s="603">
        <v>40000</v>
      </c>
      <c r="E28" s="604">
        <v>40000</v>
      </c>
      <c r="F28" s="605"/>
      <c r="G28" s="606">
        <f t="shared" si="1"/>
        <v>40000</v>
      </c>
    </row>
    <row r="29" spans="1:7" s="203" customFormat="1" ht="12.75">
      <c r="A29" s="614">
        <v>4270</v>
      </c>
      <c r="B29" s="615" t="s">
        <v>58</v>
      </c>
      <c r="C29" s="602"/>
      <c r="D29" s="603">
        <v>1767092.78</v>
      </c>
      <c r="E29" s="604">
        <v>1047000</v>
      </c>
      <c r="F29" s="616">
        <v>33000</v>
      </c>
      <c r="G29" s="606">
        <f t="shared" si="1"/>
        <v>1800092.78</v>
      </c>
    </row>
    <row r="30" spans="1:7" s="203" customFormat="1" ht="12.75">
      <c r="A30" s="614">
        <v>4300</v>
      </c>
      <c r="B30" s="615" t="s">
        <v>14</v>
      </c>
      <c r="C30" s="602"/>
      <c r="D30" s="603">
        <v>90000</v>
      </c>
      <c r="E30" s="604">
        <v>90000</v>
      </c>
      <c r="F30" s="605"/>
      <c r="G30" s="606">
        <f t="shared" si="1"/>
        <v>90000</v>
      </c>
    </row>
    <row r="31" spans="1:7" s="203" customFormat="1" ht="12.75">
      <c r="A31" s="614">
        <v>4430</v>
      </c>
      <c r="B31" s="615" t="s">
        <v>110</v>
      </c>
      <c r="C31" s="602"/>
      <c r="D31" s="603">
        <v>2000</v>
      </c>
      <c r="E31" s="604">
        <v>2000</v>
      </c>
      <c r="F31" s="605"/>
      <c r="G31" s="606">
        <f t="shared" si="1"/>
        <v>2000</v>
      </c>
    </row>
    <row r="32" spans="1:7" s="203" customFormat="1" ht="12.75">
      <c r="A32" s="617">
        <v>4590</v>
      </c>
      <c r="B32" s="618" t="s">
        <v>206</v>
      </c>
      <c r="C32" s="619"/>
      <c r="D32" s="620">
        <v>29000</v>
      </c>
      <c r="E32" s="621">
        <v>29000</v>
      </c>
      <c r="F32" s="622"/>
      <c r="G32" s="623">
        <f t="shared" si="1"/>
        <v>29000</v>
      </c>
    </row>
    <row r="33" spans="1:7" s="203" customFormat="1" ht="12.75">
      <c r="A33" s="624"/>
      <c r="B33" s="625" t="s">
        <v>207</v>
      </c>
      <c r="C33" s="626"/>
      <c r="D33" s="627">
        <f>SUM(D34:D41)</f>
        <v>1931092.78</v>
      </c>
      <c r="E33" s="627">
        <f>SUM(E34:E41)</f>
        <v>1211000</v>
      </c>
      <c r="F33" s="628">
        <f>SUM(F34:F41)</f>
        <v>33000</v>
      </c>
      <c r="G33" s="629">
        <f>SUM(G34:G41)</f>
        <v>1964092.78</v>
      </c>
    </row>
    <row r="34" spans="1:7" s="203" customFormat="1" ht="13.5">
      <c r="A34" s="630"/>
      <c r="B34" s="631" t="s">
        <v>208</v>
      </c>
      <c r="C34" s="632"/>
      <c r="D34" s="633">
        <v>1467092.78</v>
      </c>
      <c r="E34" s="634">
        <v>747000</v>
      </c>
      <c r="F34" s="635">
        <v>33000</v>
      </c>
      <c r="G34" s="636">
        <f>D34+F34</f>
        <v>1500092.78</v>
      </c>
    </row>
    <row r="35" spans="1:7" s="203" customFormat="1" ht="13.5">
      <c r="A35" s="630"/>
      <c r="B35" s="631" t="s">
        <v>209</v>
      </c>
      <c r="C35" s="632"/>
      <c r="D35" s="633">
        <v>0</v>
      </c>
      <c r="E35" s="634">
        <v>0</v>
      </c>
      <c r="F35" s="637">
        <v>0</v>
      </c>
      <c r="G35" s="636">
        <v>0</v>
      </c>
    </row>
    <row r="36" spans="1:7" s="203" customFormat="1" ht="13.5">
      <c r="A36" s="630"/>
      <c r="B36" s="631" t="s">
        <v>210</v>
      </c>
      <c r="C36" s="632"/>
      <c r="D36" s="633">
        <v>180000</v>
      </c>
      <c r="E36" s="634">
        <v>180000</v>
      </c>
      <c r="F36" s="637"/>
      <c r="G36" s="636">
        <f aca="true" t="shared" si="2" ref="G36:G41">D36+F36</f>
        <v>180000</v>
      </c>
    </row>
    <row r="37" spans="1:7" s="203" customFormat="1" ht="13.5">
      <c r="A37" s="630"/>
      <c r="B37" s="631" t="s">
        <v>211</v>
      </c>
      <c r="C37" s="632"/>
      <c r="D37" s="633">
        <v>50000</v>
      </c>
      <c r="E37" s="634">
        <v>50000</v>
      </c>
      <c r="F37" s="637"/>
      <c r="G37" s="636">
        <f t="shared" si="2"/>
        <v>50000</v>
      </c>
    </row>
    <row r="38" spans="1:7" s="203" customFormat="1" ht="13.5">
      <c r="A38" s="630"/>
      <c r="B38" s="631" t="s">
        <v>212</v>
      </c>
      <c r="C38" s="632"/>
      <c r="D38" s="633">
        <v>200000</v>
      </c>
      <c r="E38" s="634">
        <v>200000</v>
      </c>
      <c r="F38" s="637"/>
      <c r="G38" s="636">
        <f t="shared" si="2"/>
        <v>200000</v>
      </c>
    </row>
    <row r="39" spans="1:7" s="203" customFormat="1" ht="13.5">
      <c r="A39" s="630"/>
      <c r="B39" s="638" t="s">
        <v>213</v>
      </c>
      <c r="C39" s="632"/>
      <c r="D39" s="633">
        <v>3000</v>
      </c>
      <c r="E39" s="634">
        <v>3000</v>
      </c>
      <c r="F39" s="637"/>
      <c r="G39" s="636">
        <f t="shared" si="2"/>
        <v>3000</v>
      </c>
    </row>
    <row r="40" spans="1:7" s="203" customFormat="1" ht="13.5">
      <c r="A40" s="630"/>
      <c r="B40" s="631" t="s">
        <v>214</v>
      </c>
      <c r="C40" s="632"/>
      <c r="D40" s="633">
        <v>2000</v>
      </c>
      <c r="E40" s="634">
        <v>2000</v>
      </c>
      <c r="F40" s="637"/>
      <c r="G40" s="636">
        <f t="shared" si="2"/>
        <v>2000</v>
      </c>
    </row>
    <row r="41" spans="1:7" s="203" customFormat="1" ht="27.75" thickBot="1">
      <c r="A41" s="639"/>
      <c r="B41" s="640" t="s">
        <v>215</v>
      </c>
      <c r="C41" s="641"/>
      <c r="D41" s="642">
        <v>29000</v>
      </c>
      <c r="E41" s="643">
        <v>29000</v>
      </c>
      <c r="F41" s="644"/>
      <c r="G41" s="645">
        <f t="shared" si="2"/>
        <v>29000</v>
      </c>
    </row>
    <row r="42" spans="1:7" s="203" customFormat="1" ht="34.5" hidden="1" thickBot="1" thickTop="1">
      <c r="A42" s="646">
        <v>900</v>
      </c>
      <c r="B42" s="146" t="s">
        <v>216</v>
      </c>
      <c r="C42" s="589">
        <f>C43+C51+C55</f>
        <v>312000</v>
      </c>
      <c r="D42" s="589"/>
      <c r="E42" s="589"/>
      <c r="F42" s="305"/>
      <c r="G42" s="306"/>
    </row>
    <row r="43" spans="1:7" s="203" customFormat="1" ht="17.25" hidden="1" thickTop="1">
      <c r="A43" s="647">
        <v>90001</v>
      </c>
      <c r="B43" s="648" t="s">
        <v>56</v>
      </c>
      <c r="C43" s="649">
        <f>SUM(C44:C46)</f>
        <v>202000</v>
      </c>
      <c r="D43" s="649"/>
      <c r="E43" s="649"/>
      <c r="F43" s="650"/>
      <c r="G43" s="651"/>
    </row>
    <row r="44" spans="1:7" s="203" customFormat="1" ht="12.75" hidden="1">
      <c r="A44" s="652">
        <v>4300</v>
      </c>
      <c r="B44" s="653" t="s">
        <v>14</v>
      </c>
      <c r="C44" s="604">
        <v>45000</v>
      </c>
      <c r="D44" s="604"/>
      <c r="E44" s="604"/>
      <c r="F44" s="605"/>
      <c r="G44" s="654"/>
    </row>
    <row r="45" spans="1:7" s="203" customFormat="1" ht="12.75" hidden="1">
      <c r="A45" s="652">
        <v>4430</v>
      </c>
      <c r="B45" s="653" t="s">
        <v>110</v>
      </c>
      <c r="C45" s="604">
        <v>77000</v>
      </c>
      <c r="D45" s="604"/>
      <c r="E45" s="604"/>
      <c r="F45" s="605"/>
      <c r="G45" s="654"/>
    </row>
    <row r="46" spans="1:7" s="203" customFormat="1" ht="12.75" hidden="1">
      <c r="A46" s="652">
        <v>4580</v>
      </c>
      <c r="B46" s="653" t="s">
        <v>114</v>
      </c>
      <c r="C46" s="604">
        <v>80000</v>
      </c>
      <c r="D46" s="604"/>
      <c r="E46" s="604"/>
      <c r="F46" s="605"/>
      <c r="G46" s="654"/>
    </row>
    <row r="47" spans="1:7" s="203" customFormat="1" ht="13.5" hidden="1">
      <c r="A47" s="614"/>
      <c r="B47" s="638" t="s">
        <v>207</v>
      </c>
      <c r="C47" s="632">
        <f>SUM(C48:C50)</f>
        <v>202000</v>
      </c>
      <c r="D47" s="634"/>
      <c r="E47" s="634"/>
      <c r="F47" s="637"/>
      <c r="G47" s="655"/>
    </row>
    <row r="48" spans="1:7" s="203" customFormat="1" ht="13.5" hidden="1">
      <c r="A48" s="614"/>
      <c r="B48" s="638" t="s">
        <v>217</v>
      </c>
      <c r="C48" s="632">
        <v>77000</v>
      </c>
      <c r="D48" s="634"/>
      <c r="E48" s="634"/>
      <c r="F48" s="637"/>
      <c r="G48" s="655"/>
    </row>
    <row r="49" spans="1:7" ht="13.5" hidden="1">
      <c r="A49" s="614"/>
      <c r="B49" s="638" t="s">
        <v>218</v>
      </c>
      <c r="C49" s="632">
        <v>80000</v>
      </c>
      <c r="D49" s="634"/>
      <c r="E49" s="634"/>
      <c r="F49" s="637"/>
      <c r="G49" s="655"/>
    </row>
    <row r="50" spans="1:7" ht="13.5" hidden="1">
      <c r="A50" s="614"/>
      <c r="B50" s="638" t="s">
        <v>219</v>
      </c>
      <c r="C50" s="632">
        <v>45000</v>
      </c>
      <c r="D50" s="634"/>
      <c r="E50" s="634"/>
      <c r="F50" s="637"/>
      <c r="G50" s="655"/>
    </row>
    <row r="51" spans="1:7" ht="16.5" hidden="1">
      <c r="A51" s="656">
        <v>90003</v>
      </c>
      <c r="B51" s="657" t="s">
        <v>95</v>
      </c>
      <c r="C51" s="658">
        <f>C52</f>
        <v>50000</v>
      </c>
      <c r="D51" s="659"/>
      <c r="E51" s="659"/>
      <c r="F51" s="660"/>
      <c r="G51" s="661"/>
    </row>
    <row r="52" spans="1:7" ht="12.75" hidden="1">
      <c r="A52" s="614">
        <v>4300</v>
      </c>
      <c r="B52" s="662" t="s">
        <v>14</v>
      </c>
      <c r="C52" s="602">
        <f>SUM(C53:C54)</f>
        <v>50000</v>
      </c>
      <c r="D52" s="604"/>
      <c r="E52" s="604"/>
      <c r="F52" s="605"/>
      <c r="G52" s="654"/>
    </row>
    <row r="53" spans="1:7" ht="13.5" hidden="1">
      <c r="A53" s="630"/>
      <c r="B53" s="638" t="s">
        <v>220</v>
      </c>
      <c r="C53" s="632">
        <v>50000</v>
      </c>
      <c r="D53" s="634"/>
      <c r="E53" s="634"/>
      <c r="F53" s="637"/>
      <c r="G53" s="655"/>
    </row>
    <row r="54" spans="1:7" ht="27" hidden="1">
      <c r="A54" s="630"/>
      <c r="B54" s="638" t="s">
        <v>221</v>
      </c>
      <c r="C54" s="632">
        <v>0</v>
      </c>
      <c r="D54" s="634"/>
      <c r="E54" s="634"/>
      <c r="F54" s="637"/>
      <c r="G54" s="655"/>
    </row>
    <row r="55" spans="1:7" ht="16.5" hidden="1">
      <c r="A55" s="656">
        <v>90004</v>
      </c>
      <c r="B55" s="657" t="s">
        <v>94</v>
      </c>
      <c r="C55" s="658">
        <f>C56</f>
        <v>60000</v>
      </c>
      <c r="D55" s="659"/>
      <c r="E55" s="659"/>
      <c r="F55" s="660"/>
      <c r="G55" s="661"/>
    </row>
    <row r="56" spans="1:7" ht="12.75" hidden="1">
      <c r="A56" s="614">
        <v>4300</v>
      </c>
      <c r="B56" s="662" t="s">
        <v>14</v>
      </c>
      <c r="C56" s="602">
        <f>C57</f>
        <v>60000</v>
      </c>
      <c r="D56" s="604"/>
      <c r="E56" s="604"/>
      <c r="F56" s="605"/>
      <c r="G56" s="654"/>
    </row>
    <row r="57" spans="1:7" ht="14.25" hidden="1" thickBot="1">
      <c r="A57" s="630"/>
      <c r="B57" s="638" t="s">
        <v>222</v>
      </c>
      <c r="C57" s="632">
        <v>60000</v>
      </c>
      <c r="D57" s="634"/>
      <c r="E57" s="634"/>
      <c r="F57" s="637"/>
      <c r="G57" s="655"/>
    </row>
    <row r="58" spans="1:7" ht="18.75" thickBot="1" thickTop="1">
      <c r="A58" s="663" t="s">
        <v>223</v>
      </c>
      <c r="B58" s="664" t="s">
        <v>224</v>
      </c>
      <c r="C58" s="665" t="e">
        <f>#REF!+C13-C23</f>
        <v>#REF!</v>
      </c>
      <c r="D58" s="666">
        <f>D12+D13-D23</f>
        <v>0</v>
      </c>
      <c r="E58" s="666" t="e">
        <f>E12+E13-E23</f>
        <v>#REF!</v>
      </c>
      <c r="F58" s="666">
        <f>F12+F13-F23</f>
        <v>0</v>
      </c>
      <c r="G58" s="667">
        <f>G12+G13-G23</f>
        <v>0</v>
      </c>
    </row>
    <row r="59" ht="13.5" thickTop="1"/>
  </sheetData>
  <mergeCells count="3">
    <mergeCell ref="A6:G6"/>
    <mergeCell ref="A7:G7"/>
    <mergeCell ref="A8:G8"/>
  </mergeCells>
  <printOptions horizontalCentered="1"/>
  <pageMargins left="0" right="0" top="0.984251968503937" bottom="0.984251968503937" header="0.5118110236220472" footer="0.5118110236220472"/>
  <pageSetup firstPageNumber="12" useFirstPageNumber="1" horizontalDpi="300" verticalDpi="300" orientation="portrait" paperSize="9" r:id="rId1"/>
  <headerFooter alignWithMargins="0">
    <oddHeader>&amp;C &amp;"Times New Roman CE,Normalny"&amp;P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I17" sqref="I17:I18"/>
    </sheetView>
  </sheetViews>
  <sheetFormatPr defaultColWidth="9.00390625" defaultRowHeight="12.75"/>
  <cols>
    <col min="1" max="1" width="9.125" style="519" customWidth="1"/>
    <col min="2" max="2" width="37.375" style="519" customWidth="1"/>
    <col min="3" max="3" width="14.75390625" style="519" hidden="1" customWidth="1"/>
    <col min="4" max="6" width="12.75390625" style="519" customWidth="1"/>
    <col min="7" max="16384" width="9.125" style="519" customWidth="1"/>
  </cols>
  <sheetData>
    <row r="1" spans="4:5" ht="12.75">
      <c r="D1" s="435" t="s">
        <v>231</v>
      </c>
      <c r="E1" s="124" t="s">
        <v>159</v>
      </c>
    </row>
    <row r="2" spans="4:5" ht="12.75">
      <c r="D2" s="123" t="s">
        <v>232</v>
      </c>
      <c r="E2" s="9" t="s">
        <v>257</v>
      </c>
    </row>
    <row r="3" spans="4:5" ht="12.75">
      <c r="D3" s="123" t="s">
        <v>233</v>
      </c>
      <c r="E3" s="9" t="s">
        <v>1</v>
      </c>
    </row>
    <row r="4" spans="4:5" ht="12.75">
      <c r="D4" s="123" t="s">
        <v>234</v>
      </c>
      <c r="E4" s="9" t="s">
        <v>87</v>
      </c>
    </row>
    <row r="5" ht="24.75" customHeight="1"/>
    <row r="6" spans="1:6" s="705" customFormat="1" ht="20.25" customHeight="1">
      <c r="A6" s="794" t="s">
        <v>235</v>
      </c>
      <c r="B6" s="798"/>
      <c r="C6" s="798"/>
      <c r="D6" s="798"/>
      <c r="E6" s="798"/>
      <c r="F6" s="798"/>
    </row>
    <row r="7" spans="1:6" s="705" customFormat="1" ht="20.25" customHeight="1">
      <c r="A7" s="794" t="s">
        <v>236</v>
      </c>
      <c r="B7" s="799"/>
      <c r="C7" s="799"/>
      <c r="D7" s="799"/>
      <c r="E7" s="799"/>
      <c r="F7" s="799"/>
    </row>
    <row r="8" spans="1:6" s="705" customFormat="1" ht="18" customHeight="1">
      <c r="A8" s="800" t="s">
        <v>237</v>
      </c>
      <c r="B8" s="799"/>
      <c r="C8" s="799"/>
      <c r="D8" s="799"/>
      <c r="E8" s="799"/>
      <c r="F8" s="799"/>
    </row>
    <row r="9" spans="1:6" ht="33.75" customHeight="1" thickBot="1">
      <c r="A9" s="438"/>
      <c r="B9" s="706"/>
      <c r="C9" s="706"/>
      <c r="D9" s="707"/>
      <c r="E9" s="707"/>
      <c r="F9" s="707" t="s">
        <v>23</v>
      </c>
    </row>
    <row r="10" spans="1:6" s="714" customFormat="1" ht="50.25" customHeight="1" thickTop="1">
      <c r="A10" s="708" t="s">
        <v>189</v>
      </c>
      <c r="B10" s="709" t="s">
        <v>32</v>
      </c>
      <c r="C10" s="710" t="s">
        <v>238</v>
      </c>
      <c r="D10" s="711" t="s">
        <v>239</v>
      </c>
      <c r="E10" s="712" t="s">
        <v>170</v>
      </c>
      <c r="F10" s="713" t="s">
        <v>240</v>
      </c>
    </row>
    <row r="11" spans="1:6" s="203" customFormat="1" ht="10.5" customHeight="1">
      <c r="A11" s="530">
        <v>1</v>
      </c>
      <c r="B11" s="532">
        <v>2</v>
      </c>
      <c r="C11" s="715">
        <v>3</v>
      </c>
      <c r="D11" s="673">
        <v>3</v>
      </c>
      <c r="E11" s="716">
        <v>4</v>
      </c>
      <c r="F11" s="717">
        <v>5</v>
      </c>
    </row>
    <row r="12" spans="1:6" s="203" customFormat="1" ht="24" customHeight="1" thickBot="1">
      <c r="A12" s="718" t="s">
        <v>193</v>
      </c>
      <c r="B12" s="719" t="s">
        <v>241</v>
      </c>
      <c r="C12" s="720">
        <v>0</v>
      </c>
      <c r="D12" s="787">
        <v>0</v>
      </c>
      <c r="E12" s="721"/>
      <c r="F12" s="786">
        <v>0</v>
      </c>
    </row>
    <row r="13" spans="1:6" s="729" customFormat="1" ht="21" customHeight="1" thickBot="1" thickTop="1">
      <c r="A13" s="723" t="s">
        <v>195</v>
      </c>
      <c r="B13" s="724" t="s">
        <v>196</v>
      </c>
      <c r="C13" s="725">
        <f aca="true" t="shared" si="0" ref="C13:D21">C14</f>
        <v>1500</v>
      </c>
      <c r="D13" s="726">
        <f t="shared" si="0"/>
        <v>5000</v>
      </c>
      <c r="E13" s="727">
        <f>E14</f>
        <v>41470</v>
      </c>
      <c r="F13" s="728">
        <f>F14</f>
        <v>46470</v>
      </c>
    </row>
    <row r="14" spans="1:6" ht="24" customHeight="1" thickBot="1" thickTop="1">
      <c r="A14" s="646">
        <v>852</v>
      </c>
      <c r="B14" s="730" t="s">
        <v>17</v>
      </c>
      <c r="C14" s="731">
        <f>C17</f>
        <v>1500</v>
      </c>
      <c r="D14" s="732">
        <f>D17</f>
        <v>5000</v>
      </c>
      <c r="E14" s="733">
        <f>E15+E17+E19+E21</f>
        <v>41470</v>
      </c>
      <c r="F14" s="734">
        <f>F15+F17+F19+F21</f>
        <v>46470</v>
      </c>
    </row>
    <row r="15" spans="1:6" s="741" customFormat="1" ht="19.5" customHeight="1" thickTop="1">
      <c r="A15" s="735">
        <v>85201</v>
      </c>
      <c r="B15" s="736" t="s">
        <v>242</v>
      </c>
      <c r="C15" s="737">
        <f t="shared" si="0"/>
        <v>1500</v>
      </c>
      <c r="D15" s="738">
        <f t="shared" si="0"/>
        <v>0</v>
      </c>
      <c r="E15" s="739">
        <f>E16</f>
        <v>25300</v>
      </c>
      <c r="F15" s="740">
        <f>F16</f>
        <v>25300</v>
      </c>
    </row>
    <row r="16" spans="1:6" s="748" customFormat="1" ht="27.75" customHeight="1">
      <c r="A16" s="742" t="s">
        <v>243</v>
      </c>
      <c r="B16" s="743" t="s">
        <v>244</v>
      </c>
      <c r="C16" s="744">
        <v>1500</v>
      </c>
      <c r="D16" s="745">
        <v>0</v>
      </c>
      <c r="E16" s="746">
        <v>25300</v>
      </c>
      <c r="F16" s="747">
        <f>D16+E16</f>
        <v>25300</v>
      </c>
    </row>
    <row r="17" spans="1:6" s="741" customFormat="1" ht="19.5" customHeight="1">
      <c r="A17" s="647">
        <v>85203</v>
      </c>
      <c r="B17" s="749" t="s">
        <v>245</v>
      </c>
      <c r="C17" s="750">
        <f t="shared" si="0"/>
        <v>1500</v>
      </c>
      <c r="D17" s="738">
        <f t="shared" si="0"/>
        <v>5000</v>
      </c>
      <c r="E17" s="751"/>
      <c r="F17" s="661">
        <f>F18</f>
        <v>5000</v>
      </c>
    </row>
    <row r="18" spans="1:6" s="748" customFormat="1" ht="18" customHeight="1">
      <c r="A18" s="742" t="s">
        <v>124</v>
      </c>
      <c r="B18" s="743" t="s">
        <v>153</v>
      </c>
      <c r="C18" s="744">
        <v>1500</v>
      </c>
      <c r="D18" s="745">
        <v>5000</v>
      </c>
      <c r="E18" s="746"/>
      <c r="F18" s="747">
        <f>D18+E18</f>
        <v>5000</v>
      </c>
    </row>
    <row r="19" spans="1:6" s="741" customFormat="1" ht="19.5" customHeight="1">
      <c r="A19" s="647">
        <v>85219</v>
      </c>
      <c r="B19" s="749" t="s">
        <v>246</v>
      </c>
      <c r="C19" s="750">
        <f t="shared" si="0"/>
        <v>1500</v>
      </c>
      <c r="D19" s="738">
        <f t="shared" si="0"/>
        <v>0</v>
      </c>
      <c r="E19" s="739">
        <f>E20</f>
        <v>11170</v>
      </c>
      <c r="F19" s="740">
        <f>F20</f>
        <v>11170</v>
      </c>
    </row>
    <row r="20" spans="1:6" s="748" customFormat="1" ht="18" customHeight="1">
      <c r="A20" s="742" t="s">
        <v>124</v>
      </c>
      <c r="B20" s="743" t="s">
        <v>153</v>
      </c>
      <c r="C20" s="744">
        <v>1500</v>
      </c>
      <c r="D20" s="745">
        <v>0</v>
      </c>
      <c r="E20" s="746">
        <v>11170</v>
      </c>
      <c r="F20" s="747">
        <f>D20+E20</f>
        <v>11170</v>
      </c>
    </row>
    <row r="21" spans="1:6" s="741" customFormat="1" ht="19.5" customHeight="1">
      <c r="A21" s="647">
        <v>85295</v>
      </c>
      <c r="B21" s="749" t="s">
        <v>12</v>
      </c>
      <c r="C21" s="750">
        <f t="shared" si="0"/>
        <v>1500</v>
      </c>
      <c r="D21" s="738">
        <f t="shared" si="0"/>
        <v>0</v>
      </c>
      <c r="E21" s="752">
        <f>E22</f>
        <v>5000</v>
      </c>
      <c r="F21" s="753">
        <f>F22</f>
        <v>5000</v>
      </c>
    </row>
    <row r="22" spans="1:6" s="748" customFormat="1" ht="28.5" customHeight="1" thickBot="1">
      <c r="A22" s="754" t="s">
        <v>243</v>
      </c>
      <c r="B22" s="755" t="s">
        <v>244</v>
      </c>
      <c r="C22" s="756">
        <v>1500</v>
      </c>
      <c r="D22" s="757">
        <v>0</v>
      </c>
      <c r="E22" s="721">
        <v>5000</v>
      </c>
      <c r="F22" s="722">
        <f>D22+E22</f>
        <v>5000</v>
      </c>
    </row>
    <row r="23" spans="1:6" s="760" customFormat="1" ht="21" customHeight="1" thickBot="1" thickTop="1">
      <c r="A23" s="723" t="s">
        <v>203</v>
      </c>
      <c r="B23" s="758" t="s">
        <v>247</v>
      </c>
      <c r="C23" s="731">
        <f>C24</f>
        <v>452</v>
      </c>
      <c r="D23" s="732">
        <f>D24</f>
        <v>5000</v>
      </c>
      <c r="E23" s="733">
        <f>E24</f>
        <v>41470</v>
      </c>
      <c r="F23" s="759">
        <f>F24</f>
        <v>46470</v>
      </c>
    </row>
    <row r="24" spans="1:6" ht="21" customHeight="1" thickBot="1" thickTop="1">
      <c r="A24" s="646">
        <v>852</v>
      </c>
      <c r="B24" s="730" t="s">
        <v>17</v>
      </c>
      <c r="C24" s="731">
        <f>C27</f>
        <v>452</v>
      </c>
      <c r="D24" s="732">
        <f>D27</f>
        <v>5000</v>
      </c>
      <c r="E24" s="571">
        <f>E25+E27+E29+E31</f>
        <v>41470</v>
      </c>
      <c r="F24" s="734">
        <f>F25+F27+F29+F31</f>
        <v>46470</v>
      </c>
    </row>
    <row r="25" spans="1:6" s="741" customFormat="1" ht="21" customHeight="1" thickTop="1">
      <c r="A25" s="735">
        <v>85201</v>
      </c>
      <c r="B25" s="736" t="s">
        <v>242</v>
      </c>
      <c r="C25" s="761"/>
      <c r="D25" s="738">
        <f>D26</f>
        <v>0</v>
      </c>
      <c r="E25" s="739">
        <f>E26</f>
        <v>25300</v>
      </c>
      <c r="F25" s="740">
        <f>E25</f>
        <v>25300</v>
      </c>
    </row>
    <row r="26" spans="1:6" ht="18" customHeight="1">
      <c r="A26" s="762">
        <v>4270</v>
      </c>
      <c r="B26" s="763" t="s">
        <v>58</v>
      </c>
      <c r="C26" s="764"/>
      <c r="D26" s="745">
        <v>0</v>
      </c>
      <c r="E26" s="746">
        <v>25300</v>
      </c>
      <c r="F26" s="747">
        <f>E26</f>
        <v>25300</v>
      </c>
    </row>
    <row r="27" spans="1:6" s="741" customFormat="1" ht="21" customHeight="1">
      <c r="A27" s="765">
        <v>85203</v>
      </c>
      <c r="B27" s="766" t="s">
        <v>245</v>
      </c>
      <c r="C27" s="761">
        <f>C28</f>
        <v>452</v>
      </c>
      <c r="D27" s="738">
        <f>D28</f>
        <v>5000</v>
      </c>
      <c r="E27" s="767"/>
      <c r="F27" s="740">
        <f>F28</f>
        <v>5000</v>
      </c>
    </row>
    <row r="28" spans="1:6" s="748" customFormat="1" ht="18" customHeight="1">
      <c r="A28" s="742" t="s">
        <v>84</v>
      </c>
      <c r="B28" s="763" t="s">
        <v>14</v>
      </c>
      <c r="C28" s="764">
        <v>452</v>
      </c>
      <c r="D28" s="745">
        <v>5000</v>
      </c>
      <c r="E28" s="746"/>
      <c r="F28" s="747">
        <f>D28+E28</f>
        <v>5000</v>
      </c>
    </row>
    <row r="29" spans="1:6" s="770" customFormat="1" ht="21" customHeight="1">
      <c r="A29" s="765">
        <v>85219</v>
      </c>
      <c r="B29" s="766" t="s">
        <v>246</v>
      </c>
      <c r="C29" s="768"/>
      <c r="D29" s="769">
        <f>D30</f>
        <v>0</v>
      </c>
      <c r="E29" s="739">
        <f>E30</f>
        <v>11170</v>
      </c>
      <c r="F29" s="740">
        <f>D29+E29</f>
        <v>11170</v>
      </c>
    </row>
    <row r="30" spans="1:6" s="748" customFormat="1" ht="18" customHeight="1">
      <c r="A30" s="742" t="s">
        <v>248</v>
      </c>
      <c r="B30" s="743" t="s">
        <v>249</v>
      </c>
      <c r="C30" s="764"/>
      <c r="D30" s="771">
        <v>0</v>
      </c>
      <c r="E30" s="746">
        <v>11170</v>
      </c>
      <c r="F30" s="747">
        <f>D30+E30</f>
        <v>11170</v>
      </c>
    </row>
    <row r="31" spans="1:6" s="770" customFormat="1" ht="21" customHeight="1" thickBot="1">
      <c r="A31" s="647">
        <v>85295</v>
      </c>
      <c r="B31" s="749" t="s">
        <v>12</v>
      </c>
      <c r="C31" s="772"/>
      <c r="D31" s="769">
        <f>SUM(D32:D33)</f>
        <v>0</v>
      </c>
      <c r="E31" s="739">
        <f>SUM(E32:E33)</f>
        <v>5000</v>
      </c>
      <c r="F31" s="740">
        <f>SUM(F32:F33)</f>
        <v>5000</v>
      </c>
    </row>
    <row r="32" spans="1:6" s="748" customFormat="1" ht="18" customHeight="1" thickBot="1" thickTop="1">
      <c r="A32" s="652">
        <v>4210</v>
      </c>
      <c r="B32" s="773" t="s">
        <v>120</v>
      </c>
      <c r="C32" s="774"/>
      <c r="D32" s="771">
        <v>0</v>
      </c>
      <c r="E32" s="746">
        <v>1260</v>
      </c>
      <c r="F32" s="747">
        <f>D32+E32</f>
        <v>1260</v>
      </c>
    </row>
    <row r="33" spans="1:6" s="748" customFormat="1" ht="18" customHeight="1" thickBot="1" thickTop="1">
      <c r="A33" s="775" t="s">
        <v>84</v>
      </c>
      <c r="B33" s="776" t="s">
        <v>14</v>
      </c>
      <c r="C33" s="774"/>
      <c r="D33" s="777">
        <v>0</v>
      </c>
      <c r="E33" s="605">
        <v>3740</v>
      </c>
      <c r="F33" s="654">
        <f>D33+E33</f>
        <v>3740</v>
      </c>
    </row>
    <row r="34" spans="1:6" s="555" customFormat="1" ht="24" customHeight="1" thickBot="1" thickTop="1">
      <c r="A34" s="663" t="s">
        <v>223</v>
      </c>
      <c r="B34" s="664" t="s">
        <v>224</v>
      </c>
      <c r="C34" s="704">
        <f>C12+C13-C23</f>
        <v>1048</v>
      </c>
      <c r="D34" s="665">
        <f>D12+D13-D23</f>
        <v>0</v>
      </c>
      <c r="E34" s="704">
        <f>E12+E13-E23</f>
        <v>0</v>
      </c>
      <c r="F34" s="667">
        <f>F12+F13-F23</f>
        <v>0</v>
      </c>
    </row>
    <row r="35" ht="13.5" thickTop="1"/>
  </sheetData>
  <mergeCells count="3">
    <mergeCell ref="A6:F6"/>
    <mergeCell ref="A7:F7"/>
    <mergeCell ref="A8:F8"/>
  </mergeCells>
  <printOptions horizontalCentered="1"/>
  <pageMargins left="0" right="0" top="0.984251968503937" bottom="0.7874015748031497" header="0.5118110236220472" footer="0.5118110236220472"/>
  <pageSetup firstPageNumber="13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H69"/>
  <sheetViews>
    <sheetView workbookViewId="0" topLeftCell="F1">
      <selection activeCell="N6" sqref="N6"/>
    </sheetView>
  </sheetViews>
  <sheetFormatPr defaultColWidth="9.00390625" defaultRowHeight="12.75"/>
  <cols>
    <col min="1" max="1" width="5.125" style="123" customWidth="1"/>
    <col min="2" max="2" width="5.625" style="123" customWidth="1"/>
    <col min="3" max="3" width="7.75390625" style="123" customWidth="1"/>
    <col min="4" max="4" width="5.75390625" style="434" customWidth="1"/>
    <col min="5" max="5" width="43.00390625" style="203" customWidth="1"/>
    <col min="6" max="8" width="11.75390625" style="123" customWidth="1"/>
    <col min="9" max="11" width="11.625" style="123" customWidth="1"/>
    <col min="12" max="12" width="3.625" style="123" hidden="1" customWidth="1"/>
    <col min="13" max="13" width="0.2421875" style="123" hidden="1" customWidth="1"/>
    <col min="14" max="14" width="11.00390625" style="123" customWidth="1"/>
    <col min="15" max="15" width="9.75390625" style="123" bestFit="1" customWidth="1"/>
    <col min="16" max="16384" width="9.125" style="123" customWidth="1"/>
  </cols>
  <sheetData>
    <row r="1" spans="9:11" ht="12.75">
      <c r="I1" s="124"/>
      <c r="J1" s="3" t="s">
        <v>160</v>
      </c>
      <c r="K1" s="124"/>
    </row>
    <row r="2" spans="9:11" ht="12.75">
      <c r="I2" s="435"/>
      <c r="J2" s="9" t="s">
        <v>257</v>
      </c>
      <c r="K2" s="435"/>
    </row>
    <row r="3" spans="9:11" ht="12.75">
      <c r="I3" s="435"/>
      <c r="J3" s="9" t="s">
        <v>1</v>
      </c>
      <c r="K3" s="435"/>
    </row>
    <row r="4" spans="9:11" ht="12.75">
      <c r="I4" s="435"/>
      <c r="J4" s="9" t="s">
        <v>87</v>
      </c>
      <c r="K4" s="435"/>
    </row>
    <row r="5" spans="9:11" ht="13.5" customHeight="1">
      <c r="I5" s="435"/>
      <c r="J5" s="435"/>
      <c r="K5" s="435"/>
    </row>
    <row r="6" spans="1:14" ht="37.5" customHeight="1">
      <c r="A6" s="129" t="s">
        <v>161</v>
      </c>
      <c r="B6" s="129"/>
      <c r="C6" s="436"/>
      <c r="D6" s="437"/>
      <c r="E6" s="438"/>
      <c r="F6" s="439"/>
      <c r="G6" s="439"/>
      <c r="H6" s="439"/>
      <c r="I6" s="439"/>
      <c r="J6" s="439"/>
      <c r="K6" s="439"/>
      <c r="L6" s="440"/>
      <c r="M6" s="440"/>
      <c r="N6" s="440"/>
    </row>
    <row r="7" spans="2:14" ht="13.5" thickBot="1">
      <c r="B7" s="441"/>
      <c r="I7" s="442"/>
      <c r="J7" s="442"/>
      <c r="K7" s="442"/>
      <c r="L7" s="443"/>
      <c r="M7" s="444" t="s">
        <v>162</v>
      </c>
      <c r="N7" s="444"/>
    </row>
    <row r="8" spans="1:14" ht="31.5" customHeight="1" thickTop="1">
      <c r="A8" s="445" t="s">
        <v>163</v>
      </c>
      <c r="B8" s="446" t="s">
        <v>164</v>
      </c>
      <c r="C8" s="447" t="s">
        <v>165</v>
      </c>
      <c r="D8" s="447" t="s">
        <v>31</v>
      </c>
      <c r="E8" s="448" t="s">
        <v>166</v>
      </c>
      <c r="F8" s="801" t="s">
        <v>167</v>
      </c>
      <c r="G8" s="802"/>
      <c r="H8" s="802"/>
      <c r="I8" s="803"/>
      <c r="J8" s="803"/>
      <c r="K8" s="804"/>
      <c r="L8" s="449"/>
      <c r="M8" s="450"/>
      <c r="N8" s="451"/>
    </row>
    <row r="9" spans="1:14" ht="15" customHeight="1">
      <c r="A9" s="452"/>
      <c r="B9" s="453"/>
      <c r="C9" s="454"/>
      <c r="D9" s="454"/>
      <c r="E9" s="455"/>
      <c r="F9" s="456" t="s">
        <v>168</v>
      </c>
      <c r="G9" s="457"/>
      <c r="H9" s="458"/>
      <c r="I9" s="459" t="s">
        <v>169</v>
      </c>
      <c r="J9" s="460"/>
      <c r="K9" s="461"/>
      <c r="L9" s="449"/>
      <c r="M9" s="462"/>
      <c r="N9" s="451"/>
    </row>
    <row r="10" spans="1:14" ht="24" customHeight="1">
      <c r="A10" s="463"/>
      <c r="B10" s="464"/>
      <c r="C10" s="465"/>
      <c r="D10" s="465"/>
      <c r="E10" s="466"/>
      <c r="F10" s="465" t="s">
        <v>174</v>
      </c>
      <c r="G10" s="467" t="s">
        <v>170</v>
      </c>
      <c r="H10" s="468" t="s">
        <v>171</v>
      </c>
      <c r="I10" s="469" t="s">
        <v>174</v>
      </c>
      <c r="J10" s="470" t="s">
        <v>170</v>
      </c>
      <c r="K10" s="471" t="s">
        <v>171</v>
      </c>
      <c r="L10" s="472"/>
      <c r="M10" s="473" t="s">
        <v>172</v>
      </c>
      <c r="N10" s="474"/>
    </row>
    <row r="11" spans="1:14" s="537" customFormat="1" ht="9" customHeight="1">
      <c r="A11" s="530">
        <v>1</v>
      </c>
      <c r="B11" s="531">
        <v>2</v>
      </c>
      <c r="C11" s="532">
        <v>3</v>
      </c>
      <c r="D11" s="531">
        <v>4</v>
      </c>
      <c r="E11" s="532">
        <v>5</v>
      </c>
      <c r="F11" s="532">
        <v>6</v>
      </c>
      <c r="G11" s="532">
        <v>7</v>
      </c>
      <c r="H11" s="533">
        <v>8</v>
      </c>
      <c r="I11" s="531">
        <v>9</v>
      </c>
      <c r="J11" s="534">
        <v>10</v>
      </c>
      <c r="K11" s="533">
        <v>11</v>
      </c>
      <c r="L11" s="535"/>
      <c r="M11" s="533">
        <v>12</v>
      </c>
      <c r="N11" s="536"/>
    </row>
    <row r="12" spans="1:14" s="203" customFormat="1" ht="18" customHeight="1">
      <c r="A12" s="475">
        <v>58</v>
      </c>
      <c r="B12" s="476">
        <v>900</v>
      </c>
      <c r="C12" s="477">
        <v>90095</v>
      </c>
      <c r="D12" s="477">
        <v>6050</v>
      </c>
      <c r="E12" s="479" t="s">
        <v>173</v>
      </c>
      <c r="F12" s="482">
        <v>1000</v>
      </c>
      <c r="G12" s="482"/>
      <c r="H12" s="480">
        <f>F12+G12</f>
        <v>1000</v>
      </c>
      <c r="I12" s="483">
        <v>1500</v>
      </c>
      <c r="J12" s="484">
        <v>-500</v>
      </c>
      <c r="K12" s="488">
        <f>I12+J12</f>
        <v>1000</v>
      </c>
      <c r="L12" s="486"/>
      <c r="M12" s="485">
        <v>0</v>
      </c>
      <c r="N12" s="487"/>
    </row>
    <row r="13" spans="1:14" s="203" customFormat="1" ht="21" customHeight="1" thickBot="1">
      <c r="A13" s="475">
        <v>103</v>
      </c>
      <c r="B13" s="476">
        <v>600</v>
      </c>
      <c r="C13" s="477">
        <v>60016</v>
      </c>
      <c r="D13" s="477">
        <v>6050</v>
      </c>
      <c r="E13" s="478" t="s">
        <v>88</v>
      </c>
      <c r="F13" s="490">
        <v>0</v>
      </c>
      <c r="G13" s="490">
        <v>150</v>
      </c>
      <c r="H13" s="480">
        <f>F13+G13</f>
        <v>150</v>
      </c>
      <c r="I13" s="491">
        <v>0</v>
      </c>
      <c r="J13" s="492">
        <v>500</v>
      </c>
      <c r="K13" s="488">
        <f>I13+J13</f>
        <v>500</v>
      </c>
      <c r="L13" s="487"/>
      <c r="M13" s="489">
        <v>2000</v>
      </c>
      <c r="N13" s="487"/>
    </row>
    <row r="14" spans="1:27" s="503" customFormat="1" ht="18.75" customHeight="1" thickBot="1" thickTop="1">
      <c r="A14" s="493"/>
      <c r="B14" s="494"/>
      <c r="C14" s="494"/>
      <c r="D14" s="495"/>
      <c r="E14" s="496" t="s">
        <v>43</v>
      </c>
      <c r="F14" s="497">
        <f aca="true" t="shared" si="0" ref="F14:K14">SUM(F12:F13)</f>
        <v>1000</v>
      </c>
      <c r="G14" s="497">
        <f t="shared" si="0"/>
        <v>150</v>
      </c>
      <c r="H14" s="498">
        <f t="shared" si="0"/>
        <v>1150</v>
      </c>
      <c r="I14" s="499">
        <f t="shared" si="0"/>
        <v>1500</v>
      </c>
      <c r="J14" s="499">
        <f t="shared" si="0"/>
        <v>0</v>
      </c>
      <c r="K14" s="498">
        <f t="shared" si="0"/>
        <v>1500</v>
      </c>
      <c r="L14" s="500"/>
      <c r="M14" s="498" t="e">
        <f>#REF!+#REF!+#REF!</f>
        <v>#REF!</v>
      </c>
      <c r="N14" s="501"/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</row>
    <row r="15" spans="2:27" s="503" customFormat="1" ht="24.75" customHeight="1" thickTop="1">
      <c r="B15" s="504"/>
      <c r="C15" s="504"/>
      <c r="D15" s="505"/>
      <c r="E15" s="506"/>
      <c r="F15" s="501"/>
      <c r="G15" s="501"/>
      <c r="H15" s="501"/>
      <c r="I15" s="501"/>
      <c r="J15" s="501"/>
      <c r="K15" s="501"/>
      <c r="L15" s="501"/>
      <c r="M15" s="501"/>
      <c r="N15" s="501"/>
      <c r="O15" s="502"/>
      <c r="P15" s="502"/>
      <c r="Q15" s="502"/>
      <c r="R15" s="502"/>
      <c r="S15" s="502"/>
      <c r="T15" s="502"/>
      <c r="U15" s="502"/>
      <c r="V15" s="502"/>
      <c r="W15" s="502"/>
      <c r="X15" s="502"/>
      <c r="Y15" s="502"/>
      <c r="Z15" s="502"/>
      <c r="AA15" s="502"/>
    </row>
    <row r="16" spans="2:27" s="503" customFormat="1" ht="24.75" customHeight="1">
      <c r="B16" s="504"/>
      <c r="C16" s="504"/>
      <c r="D16" s="505"/>
      <c r="E16" s="506"/>
      <c r="F16" s="501"/>
      <c r="G16" s="501"/>
      <c r="H16" s="501"/>
      <c r="I16" s="501"/>
      <c r="J16" s="501"/>
      <c r="K16" s="501"/>
      <c r="L16" s="501"/>
      <c r="M16" s="501"/>
      <c r="N16" s="501"/>
      <c r="O16" s="502"/>
      <c r="P16" s="502"/>
      <c r="Q16" s="502"/>
      <c r="R16" s="502"/>
      <c r="S16" s="502"/>
      <c r="T16" s="502"/>
      <c r="U16" s="502"/>
      <c r="V16" s="502"/>
      <c r="W16" s="502"/>
      <c r="X16" s="502"/>
      <c r="Y16" s="502"/>
      <c r="Z16" s="502"/>
      <c r="AA16" s="502"/>
    </row>
    <row r="17" spans="4:54" s="481" customFormat="1" ht="12.75">
      <c r="D17" s="507"/>
      <c r="E17" s="123"/>
      <c r="F17" s="123"/>
      <c r="G17" s="123"/>
      <c r="H17" s="123"/>
      <c r="I17" s="123"/>
      <c r="J17" s="123"/>
      <c r="K17" s="123"/>
      <c r="L17" s="123"/>
      <c r="M17" s="508"/>
      <c r="N17" s="508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</row>
    <row r="18" spans="2:18" ht="13.5">
      <c r="B18" s="509"/>
      <c r="C18" s="510"/>
      <c r="D18" s="510"/>
      <c r="E18" s="511"/>
      <c r="F18" s="511"/>
      <c r="G18" s="511"/>
      <c r="H18" s="511"/>
      <c r="I18" s="511"/>
      <c r="J18" s="511"/>
      <c r="K18" s="511"/>
      <c r="L18" s="512"/>
      <c r="M18" s="513"/>
      <c r="N18" s="513"/>
      <c r="O18" s="510"/>
      <c r="P18" s="511"/>
      <c r="Q18" s="514"/>
      <c r="R18" s="515"/>
    </row>
    <row r="19" spans="2:18" ht="13.5">
      <c r="B19" s="509"/>
      <c r="D19" s="123"/>
      <c r="E19" s="516"/>
      <c r="F19" s="516"/>
      <c r="G19" s="516"/>
      <c r="H19" s="516"/>
      <c r="I19" s="516"/>
      <c r="J19" s="516"/>
      <c r="K19" s="516"/>
      <c r="L19" s="517"/>
      <c r="M19" s="508"/>
      <c r="N19" s="508"/>
      <c r="P19" s="516"/>
      <c r="Q19" s="204"/>
      <c r="R19" s="312"/>
    </row>
    <row r="20" spans="2:18" ht="12.75">
      <c r="B20" s="518"/>
      <c r="D20" s="519"/>
      <c r="E20" s="516"/>
      <c r="F20" s="516"/>
      <c r="G20" s="516"/>
      <c r="H20" s="516"/>
      <c r="I20" s="516"/>
      <c r="J20" s="516"/>
      <c r="K20" s="516"/>
      <c r="L20" s="517"/>
      <c r="M20" s="508"/>
      <c r="N20" s="508"/>
      <c r="P20" s="516"/>
      <c r="Q20" s="204"/>
      <c r="R20" s="312"/>
    </row>
    <row r="21" spans="4:20" ht="18">
      <c r="D21" s="507"/>
      <c r="E21" s="520"/>
      <c r="F21" s="520"/>
      <c r="G21" s="520"/>
      <c r="H21" s="520"/>
      <c r="I21" s="520"/>
      <c r="J21" s="520"/>
      <c r="K21" s="520"/>
      <c r="L21" s="520"/>
      <c r="M21" s="521"/>
      <c r="N21" s="521"/>
      <c r="O21" s="520"/>
      <c r="P21" s="520"/>
      <c r="Q21" s="520"/>
      <c r="R21" s="520"/>
      <c r="S21" s="520"/>
      <c r="T21" s="520"/>
    </row>
    <row r="22" spans="4:54" s="520" customFormat="1" ht="18">
      <c r="D22" s="507"/>
      <c r="E22" s="204"/>
      <c r="F22" s="204"/>
      <c r="G22" s="204"/>
      <c r="H22" s="204"/>
      <c r="I22" s="204"/>
      <c r="J22" s="204"/>
      <c r="K22" s="204"/>
      <c r="L22" s="204"/>
      <c r="M22" s="522"/>
      <c r="N22" s="522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</row>
    <row r="23" spans="4:14" s="204" customFormat="1" ht="12.75">
      <c r="D23" s="523"/>
      <c r="M23" s="522"/>
      <c r="N23" s="522"/>
    </row>
    <row r="24" spans="4:14" s="204" customFormat="1" ht="12.75">
      <c r="D24" s="523"/>
      <c r="M24" s="522"/>
      <c r="N24" s="522"/>
    </row>
    <row r="25" spans="4:20" s="204" customFormat="1" ht="12.75">
      <c r="D25" s="507"/>
      <c r="E25" s="524"/>
      <c r="F25" s="524"/>
      <c r="G25" s="524"/>
      <c r="H25" s="524"/>
      <c r="I25" s="524"/>
      <c r="J25" s="524"/>
      <c r="K25" s="524"/>
      <c r="L25" s="524"/>
      <c r="M25" s="487"/>
      <c r="N25" s="487"/>
      <c r="O25" s="524"/>
      <c r="P25" s="524"/>
      <c r="Q25" s="524"/>
      <c r="R25" s="524"/>
      <c r="S25" s="524"/>
      <c r="T25" s="524"/>
    </row>
    <row r="26" spans="4:54" s="204" customFormat="1" ht="12.75">
      <c r="D26" s="507"/>
      <c r="E26" s="524"/>
      <c r="F26" s="524"/>
      <c r="G26" s="524"/>
      <c r="H26" s="524"/>
      <c r="I26" s="524"/>
      <c r="J26" s="524"/>
      <c r="K26" s="524"/>
      <c r="L26" s="524"/>
      <c r="M26" s="487"/>
      <c r="N26" s="487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524"/>
      <c r="Z26" s="524"/>
      <c r="AA26" s="524"/>
      <c r="AB26" s="524"/>
      <c r="AC26" s="524"/>
      <c r="AD26" s="524"/>
      <c r="AE26" s="524"/>
      <c r="AF26" s="524"/>
      <c r="AG26" s="524"/>
      <c r="AH26" s="524"/>
      <c r="AI26" s="524"/>
      <c r="AJ26" s="524"/>
      <c r="AK26" s="524"/>
      <c r="AL26" s="524"/>
      <c r="AM26" s="524"/>
      <c r="AN26" s="524"/>
      <c r="AO26" s="524"/>
      <c r="AP26" s="524"/>
      <c r="AQ26" s="524"/>
      <c r="AR26" s="524"/>
      <c r="AS26" s="524"/>
      <c r="AT26" s="524"/>
      <c r="AU26" s="524"/>
      <c r="AV26" s="524"/>
      <c r="AW26" s="524"/>
      <c r="AX26" s="524"/>
      <c r="AY26" s="524"/>
      <c r="AZ26" s="524"/>
      <c r="BA26" s="524"/>
      <c r="BB26" s="524"/>
    </row>
    <row r="27" spans="4:26" s="524" customFormat="1" ht="12.75">
      <c r="D27" s="507"/>
      <c r="E27" s="204"/>
      <c r="M27" s="522"/>
      <c r="N27" s="522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</row>
    <row r="28" spans="4:60" s="524" customFormat="1" ht="12.75">
      <c r="D28" s="507"/>
      <c r="E28" s="204"/>
      <c r="M28" s="522"/>
      <c r="N28" s="522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</row>
    <row r="29" spans="4:14" s="204" customFormat="1" ht="12.75">
      <c r="D29" s="507"/>
      <c r="F29" s="524"/>
      <c r="G29" s="524"/>
      <c r="H29" s="524"/>
      <c r="I29" s="524"/>
      <c r="J29" s="524"/>
      <c r="K29" s="524"/>
      <c r="L29" s="524"/>
      <c r="M29" s="522"/>
      <c r="N29" s="522"/>
    </row>
    <row r="30" spans="4:14" s="204" customFormat="1" ht="12.75">
      <c r="D30" s="507"/>
      <c r="E30" s="525"/>
      <c r="F30" s="526"/>
      <c r="G30" s="526"/>
      <c r="H30" s="526"/>
      <c r="I30" s="526"/>
      <c r="J30" s="526"/>
      <c r="K30" s="526"/>
      <c r="L30" s="526"/>
      <c r="M30" s="522"/>
      <c r="N30" s="522"/>
    </row>
    <row r="31" spans="4:14" s="204" customFormat="1" ht="12.75">
      <c r="D31" s="527"/>
      <c r="E31" s="525"/>
      <c r="F31" s="526"/>
      <c r="G31" s="526"/>
      <c r="H31" s="526"/>
      <c r="I31" s="526"/>
      <c r="J31" s="526"/>
      <c r="K31" s="526"/>
      <c r="L31" s="526"/>
      <c r="M31" s="522"/>
      <c r="N31" s="522"/>
    </row>
    <row r="32" spans="4:14" s="204" customFormat="1" ht="12.75">
      <c r="D32" s="527"/>
      <c r="E32" s="525"/>
      <c r="F32" s="526"/>
      <c r="G32" s="526"/>
      <c r="H32" s="526"/>
      <c r="I32" s="526"/>
      <c r="J32" s="526"/>
      <c r="K32" s="526"/>
      <c r="L32" s="526"/>
      <c r="M32" s="522"/>
      <c r="N32" s="522"/>
    </row>
    <row r="33" spans="4:26" s="204" customFormat="1" ht="12.75">
      <c r="D33" s="527"/>
      <c r="E33" s="525"/>
      <c r="F33" s="526"/>
      <c r="G33" s="526"/>
      <c r="H33" s="526"/>
      <c r="I33" s="528"/>
      <c r="J33" s="528"/>
      <c r="K33" s="528"/>
      <c r="L33" s="528"/>
      <c r="M33" s="529"/>
      <c r="N33" s="529"/>
      <c r="O33" s="525"/>
      <c r="P33" s="525"/>
      <c r="Q33" s="525"/>
      <c r="R33" s="525"/>
      <c r="S33" s="525"/>
      <c r="T33" s="525"/>
      <c r="U33" s="525"/>
      <c r="V33" s="525"/>
      <c r="W33" s="525"/>
      <c r="X33" s="525"/>
      <c r="Y33" s="525"/>
      <c r="Z33" s="525"/>
    </row>
    <row r="34" spans="4:60" s="204" customFormat="1" ht="12.75">
      <c r="D34" s="527"/>
      <c r="E34" s="525"/>
      <c r="F34" s="526"/>
      <c r="G34" s="526"/>
      <c r="H34" s="526"/>
      <c r="I34" s="526"/>
      <c r="J34" s="526"/>
      <c r="K34" s="526"/>
      <c r="L34" s="526"/>
      <c r="M34" s="529"/>
      <c r="N34" s="529"/>
      <c r="O34" s="525"/>
      <c r="P34" s="525"/>
      <c r="Q34" s="525"/>
      <c r="R34" s="525"/>
      <c r="S34" s="525"/>
      <c r="T34" s="525"/>
      <c r="U34" s="525"/>
      <c r="V34" s="525"/>
      <c r="W34" s="525"/>
      <c r="X34" s="525"/>
      <c r="Y34" s="525"/>
      <c r="Z34" s="525"/>
      <c r="AA34" s="525"/>
      <c r="AB34" s="525"/>
      <c r="AC34" s="525"/>
      <c r="AD34" s="525"/>
      <c r="AE34" s="525"/>
      <c r="AF34" s="525"/>
      <c r="AG34" s="525"/>
      <c r="AH34" s="525"/>
      <c r="AI34" s="525"/>
      <c r="AJ34" s="525"/>
      <c r="AK34" s="525"/>
      <c r="AL34" s="525"/>
      <c r="AM34" s="525"/>
      <c r="AN34" s="525"/>
      <c r="AO34" s="525"/>
      <c r="AP34" s="525"/>
      <c r="AQ34" s="525"/>
      <c r="AR34" s="525"/>
      <c r="AS34" s="525"/>
      <c r="AT34" s="525"/>
      <c r="AU34" s="525"/>
      <c r="AV34" s="525"/>
      <c r="AW34" s="525"/>
      <c r="AX34" s="525"/>
      <c r="AY34" s="525"/>
      <c r="AZ34" s="525"/>
      <c r="BA34" s="525"/>
      <c r="BB34" s="525"/>
      <c r="BC34" s="525"/>
      <c r="BD34" s="525"/>
      <c r="BE34" s="525"/>
      <c r="BF34" s="525"/>
      <c r="BG34" s="525"/>
      <c r="BH34" s="525"/>
    </row>
    <row r="35" spans="4:14" s="525" customFormat="1" ht="12.75">
      <c r="D35" s="527"/>
      <c r="F35" s="526"/>
      <c r="G35" s="526"/>
      <c r="H35" s="526"/>
      <c r="I35" s="526"/>
      <c r="J35" s="526"/>
      <c r="K35" s="526"/>
      <c r="L35" s="526"/>
      <c r="M35" s="529"/>
      <c r="N35" s="529"/>
    </row>
    <row r="36" spans="4:14" s="525" customFormat="1" ht="12.75">
      <c r="D36" s="527"/>
      <c r="F36" s="526"/>
      <c r="G36" s="526"/>
      <c r="H36" s="526"/>
      <c r="I36" s="526"/>
      <c r="J36" s="526"/>
      <c r="K36" s="526"/>
      <c r="L36" s="526"/>
      <c r="M36" s="529"/>
      <c r="N36" s="529"/>
    </row>
    <row r="37" spans="4:14" s="525" customFormat="1" ht="12.75">
      <c r="D37" s="527"/>
      <c r="F37" s="526"/>
      <c r="G37" s="526"/>
      <c r="H37" s="526"/>
      <c r="I37" s="526"/>
      <c r="J37" s="526"/>
      <c r="K37" s="526"/>
      <c r="L37" s="526"/>
      <c r="M37" s="529"/>
      <c r="N37" s="529"/>
    </row>
    <row r="38" spans="4:14" s="525" customFormat="1" ht="12.75">
      <c r="D38" s="527"/>
      <c r="F38" s="526"/>
      <c r="G38" s="526"/>
      <c r="H38" s="526"/>
      <c r="I38" s="526"/>
      <c r="J38" s="526"/>
      <c r="K38" s="526"/>
      <c r="L38" s="526"/>
      <c r="M38" s="529"/>
      <c r="N38" s="529"/>
    </row>
    <row r="39" spans="4:14" s="525" customFormat="1" ht="12.75">
      <c r="D39" s="527"/>
      <c r="E39" s="203"/>
      <c r="F39" s="123"/>
      <c r="G39" s="123"/>
      <c r="H39" s="123"/>
      <c r="I39" s="123"/>
      <c r="J39" s="123"/>
      <c r="K39" s="123"/>
      <c r="L39" s="123"/>
      <c r="M39" s="529"/>
      <c r="N39" s="529"/>
    </row>
    <row r="40" spans="4:14" s="525" customFormat="1" ht="12.75">
      <c r="D40" s="434"/>
      <c r="E40" s="203"/>
      <c r="F40" s="123"/>
      <c r="G40" s="123"/>
      <c r="H40" s="123"/>
      <c r="I40" s="123"/>
      <c r="J40" s="123"/>
      <c r="K40" s="123"/>
      <c r="L40" s="123"/>
      <c r="M40" s="529"/>
      <c r="N40" s="529"/>
    </row>
    <row r="41" spans="4:14" s="525" customFormat="1" ht="12.75">
      <c r="D41" s="434"/>
      <c r="E41" s="203"/>
      <c r="F41" s="123"/>
      <c r="G41" s="123"/>
      <c r="H41" s="123"/>
      <c r="I41" s="123"/>
      <c r="J41" s="123"/>
      <c r="K41" s="123"/>
      <c r="L41" s="123"/>
      <c r="M41" s="529"/>
      <c r="N41" s="529"/>
    </row>
    <row r="42" spans="4:26" s="525" customFormat="1" ht="12.75">
      <c r="D42" s="434"/>
      <c r="E42" s="203"/>
      <c r="F42" s="123"/>
      <c r="G42" s="123"/>
      <c r="H42" s="123"/>
      <c r="I42" s="123"/>
      <c r="J42" s="123"/>
      <c r="K42" s="123"/>
      <c r="L42" s="123"/>
      <c r="M42" s="508"/>
      <c r="N42" s="508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</row>
    <row r="43" spans="4:60" s="525" customFormat="1" ht="12.75">
      <c r="D43" s="434"/>
      <c r="E43" s="203"/>
      <c r="F43" s="123"/>
      <c r="G43" s="123"/>
      <c r="H43" s="123"/>
      <c r="I43" s="123"/>
      <c r="J43" s="123"/>
      <c r="K43" s="123"/>
      <c r="L43" s="123"/>
      <c r="M43" s="508"/>
      <c r="N43" s="508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</row>
    <row r="44" spans="13:14" ht="12.75">
      <c r="M44" s="508"/>
      <c r="N44" s="508"/>
    </row>
    <row r="45" spans="13:14" ht="12.75">
      <c r="M45" s="508"/>
      <c r="N45" s="508"/>
    </row>
    <row r="46" spans="13:14" ht="12.75">
      <c r="M46" s="508"/>
      <c r="N46" s="508"/>
    </row>
    <row r="47" spans="13:14" ht="12.75">
      <c r="M47" s="508"/>
      <c r="N47" s="508"/>
    </row>
    <row r="48" spans="13:14" ht="12.75">
      <c r="M48" s="508"/>
      <c r="N48" s="508"/>
    </row>
    <row r="49" spans="13:14" ht="12.75">
      <c r="M49" s="508"/>
      <c r="N49" s="508"/>
    </row>
    <row r="50" spans="13:14" ht="12.75">
      <c r="M50" s="508"/>
      <c r="N50" s="508"/>
    </row>
    <row r="51" spans="13:14" ht="12.75">
      <c r="M51" s="508"/>
      <c r="N51" s="508"/>
    </row>
    <row r="52" spans="13:14" ht="12.75">
      <c r="M52" s="508"/>
      <c r="N52" s="508"/>
    </row>
    <row r="53" spans="13:14" ht="12.75">
      <c r="M53" s="508"/>
      <c r="N53" s="508"/>
    </row>
    <row r="54" spans="13:14" ht="12.75">
      <c r="M54" s="508"/>
      <c r="N54" s="508"/>
    </row>
    <row r="55" spans="13:14" ht="12.75">
      <c r="M55" s="508"/>
      <c r="N55" s="508"/>
    </row>
    <row r="56" spans="13:14" ht="12.75">
      <c r="M56" s="508"/>
      <c r="N56" s="508"/>
    </row>
    <row r="57" spans="13:14" ht="12.75">
      <c r="M57" s="508"/>
      <c r="N57" s="508"/>
    </row>
    <row r="58" spans="13:14" ht="12.75">
      <c r="M58" s="508"/>
      <c r="N58" s="508"/>
    </row>
    <row r="59" spans="13:14" ht="12.75">
      <c r="M59" s="508"/>
      <c r="N59" s="508"/>
    </row>
    <row r="60" spans="13:14" ht="12.75">
      <c r="M60" s="508"/>
      <c r="N60" s="508"/>
    </row>
    <row r="61" spans="13:14" ht="12.75">
      <c r="M61" s="508"/>
      <c r="N61" s="508"/>
    </row>
    <row r="62" spans="13:14" ht="12.75">
      <c r="M62" s="508"/>
      <c r="N62" s="508"/>
    </row>
    <row r="63" spans="13:14" ht="12.75">
      <c r="M63" s="508"/>
      <c r="N63" s="508"/>
    </row>
    <row r="64" spans="13:14" ht="12.75">
      <c r="M64" s="508"/>
      <c r="N64" s="508"/>
    </row>
    <row r="65" spans="13:14" ht="12.75">
      <c r="M65" s="508"/>
      <c r="N65" s="508"/>
    </row>
    <row r="66" spans="13:14" ht="12.75">
      <c r="M66" s="508"/>
      <c r="N66" s="508"/>
    </row>
    <row r="67" spans="13:14" ht="12.75">
      <c r="M67" s="508"/>
      <c r="N67" s="508"/>
    </row>
    <row r="68" spans="13:14" ht="12.75">
      <c r="M68" s="508"/>
      <c r="N68" s="508"/>
    </row>
    <row r="69" spans="13:14" ht="12.75">
      <c r="M69" s="508"/>
      <c r="N69" s="508"/>
    </row>
  </sheetData>
  <mergeCells count="1">
    <mergeCell ref="F8:K8"/>
  </mergeCells>
  <printOptions horizontalCentered="1"/>
  <pageMargins left="0" right="0" top="0.984251968503937" bottom="0.5905511811023623" header="0.5118110236220472" footer="0.5118110236220472"/>
  <pageSetup firstPageNumber="14" useFirstPageNumber="1" horizontalDpi="600" verticalDpi="600" orientation="landscape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cp:lastPrinted>2008-04-28T08:17:24Z</cp:lastPrinted>
  <dcterms:created xsi:type="dcterms:W3CDTF">2005-03-29T09:14:57Z</dcterms:created>
  <dcterms:modified xsi:type="dcterms:W3CDTF">2008-05-05T11:24:32Z</dcterms:modified>
  <cp:category/>
  <cp:version/>
  <cp:contentType/>
  <cp:contentStatus/>
</cp:coreProperties>
</file>