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5"/>
  </bookViews>
  <sheets>
    <sheet name="Zał nr 1" sheetId="1" r:id="rId1"/>
    <sheet name="Zał nr 2" sheetId="2" r:id="rId2"/>
    <sheet name="Zał nr 3" sheetId="3" r:id="rId3"/>
    <sheet name="Zał nr 4" sheetId="4" r:id="rId4"/>
    <sheet name="Zał nr 5" sheetId="5" r:id="rId5"/>
    <sheet name="Zał nr 6" sheetId="6" r:id="rId6"/>
  </sheets>
  <definedNames>
    <definedName name="_xlnm.Print_Titles" localSheetId="0">'Zał nr 1'!$7:$9</definedName>
    <definedName name="_xlnm.Print_Titles" localSheetId="1">'Zał nr 2'!$7:$9</definedName>
  </definedNames>
  <calcPr fullCalcOnLoad="1"/>
</workbook>
</file>

<file path=xl/sharedStrings.xml><?xml version="1.0" encoding="utf-8"?>
<sst xmlns="http://schemas.openxmlformats.org/spreadsheetml/2006/main" count="631" uniqueCount="326">
  <si>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</si>
  <si>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</si>
  <si>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</si>
  <si>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</si>
  <si>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</si>
  <si>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</si>
  <si>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</si>
  <si>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</si>
  <si>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</si>
  <si>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</si>
  <si>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</si>
  <si>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</si>
  <si>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Rady Miejskiej w Koszalinie</t>
  </si>
  <si>
    <t>Załącznik nr 1 do Uchwały</t>
  </si>
  <si>
    <t>Załącznik nr 2 do Uchwały</t>
  </si>
  <si>
    <t>w  złotych</t>
  </si>
  <si>
    <t>DOCHODY</t>
  </si>
  <si>
    <t>per saldo</t>
  </si>
  <si>
    <t>IK</t>
  </si>
  <si>
    <t>EDUKACYJNA OPIEKA WYCHOWAWCZA</t>
  </si>
  <si>
    <t>TRANSPORT I ŁĄCZNOŚĆ</t>
  </si>
  <si>
    <t>Pozostała działalność</t>
  </si>
  <si>
    <t>0750</t>
  </si>
  <si>
    <t>ADMINISTRACJA PUBLICZNA</t>
  </si>
  <si>
    <t>OŚWIATA I WYCHOWANIE</t>
  </si>
  <si>
    <t>Zakup materiałów i wyposażenia</t>
  </si>
  <si>
    <t>E</t>
  </si>
  <si>
    <t>Licea ogólnokształcące</t>
  </si>
  <si>
    <t>0830</t>
  </si>
  <si>
    <t>GOSPODARKA KOMUNALNA I OCHRONA ŚRODOWISKA</t>
  </si>
  <si>
    <t>75095</t>
  </si>
  <si>
    <t>Zakup usług remontowych</t>
  </si>
  <si>
    <t>Zakup energii</t>
  </si>
  <si>
    <t>RÓŻNE ROZLICZENIA</t>
  </si>
  <si>
    <t>POMOC SPOŁECZNA</t>
  </si>
  <si>
    <t>KULTURA FIZYCZNA I SPORT</t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</si>
  <si>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</si>
  <si>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</si>
  <si>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KS</t>
  </si>
  <si>
    <t>0690</t>
  </si>
  <si>
    <t>Wpływy z różnych opłat</t>
  </si>
  <si>
    <t>60015</t>
  </si>
  <si>
    <t>Drogi publiczne w miastach na prawach powiatu</t>
  </si>
  <si>
    <t>6050</t>
  </si>
  <si>
    <t>4210</t>
  </si>
  <si>
    <t>0970</t>
  </si>
  <si>
    <t>Wpływy z różnych dochodów</t>
  </si>
  <si>
    <t>75814</t>
  </si>
  <si>
    <t>Różne rozliczenia finansowe</t>
  </si>
  <si>
    <t>0920</t>
  </si>
  <si>
    <t>Pozostałe odsetki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</si>
  <si>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</si>
  <si>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</si>
  <si>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</si>
  <si>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</si>
  <si>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</si>
  <si>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</si>
  <si>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 xml:space="preserve">Kredyt komercyjny </t>
  </si>
  <si>
    <t>Przychody z tytułu innych rozliczeń krajowych</t>
  </si>
  <si>
    <t>RAZEM</t>
  </si>
  <si>
    <t xml:space="preserve">DEFICYT BUDŻETOWY </t>
  </si>
  <si>
    <t>Rodziny zastępcze</t>
  </si>
  <si>
    <t>Wpływy z usług</t>
  </si>
  <si>
    <t>Przedszkola</t>
  </si>
  <si>
    <t>Centrum Kształcenia Ustawicznego</t>
  </si>
  <si>
    <t>Składki na ubezpieczenia społeczne</t>
  </si>
  <si>
    <t>Pożyczka z WFOŚiGW</t>
  </si>
  <si>
    <t>Spłaty otrzymanych krajowych  pożyczek i kredytów</t>
  </si>
  <si>
    <t>Załącznik nr 4 do Uchwały</t>
  </si>
  <si>
    <t>Przychody z zaciągniętych pożyczek i kredytów na rynku krajowym</t>
  </si>
  <si>
    <t>BRM</t>
  </si>
  <si>
    <t>Zakup pomocy naukowych, dydaktycznych i książek</t>
  </si>
  <si>
    <t>Szkoły zawodowe</t>
  </si>
  <si>
    <t>4260</t>
  </si>
  <si>
    <t>3020</t>
  </si>
  <si>
    <t>Wydatki osobowe niezaliczone do wynagrodzeń</t>
  </si>
  <si>
    <t>Wynagrodzenia osobowe pracowników</t>
  </si>
  <si>
    <t>Placówki wychowania pozaszkolnego</t>
  </si>
  <si>
    <t>4110</t>
  </si>
  <si>
    <t>ZMIANY   PLANU  DOCHODÓW  I   WYDATKÓW   NA  ZADANIA  WŁASNE                                               POWIATU    W  2006  ROKU</t>
  </si>
  <si>
    <t>ZMIANY   PLANU  DOCHODÓW  I  WYDATKÓW   NA  ZADANIA  WŁASNE                                               GMINY  W  2006  ROKU</t>
  </si>
  <si>
    <t>NA 2006 ROK</t>
  </si>
  <si>
    <t>Pożyczka z WFOŚ i GW</t>
  </si>
  <si>
    <t xml:space="preserve"> -kolektor sanitarny A - II etap </t>
  </si>
  <si>
    <t>Modernizacja budynku Muzeum</t>
  </si>
  <si>
    <t>ulica Połczyńska</t>
  </si>
  <si>
    <t>ulica Olchowa</t>
  </si>
  <si>
    <t xml:space="preserve">MIASTA  KOSZALINA                                                                                                                     </t>
  </si>
  <si>
    <t>Zakup usług zdrowotnych</t>
  </si>
  <si>
    <t>4010</t>
  </si>
  <si>
    <t>Szkoły   podstawowe specjalne</t>
  </si>
  <si>
    <t>4280</t>
  </si>
  <si>
    <t>4410</t>
  </si>
  <si>
    <t>Podróże służbowe krajowe</t>
  </si>
  <si>
    <t>Gimnazja specjalne</t>
  </si>
  <si>
    <t>Specjalne ośrodki szkolno - wychowawcze</t>
  </si>
  <si>
    <t>Zakup środków żywności</t>
  </si>
  <si>
    <t>Miejska Poradnia Psychologiczno - Pedagogiczna</t>
  </si>
  <si>
    <t>Internaty i bursy szkolne</t>
  </si>
  <si>
    <t>Pomoc materialna dla uczniów</t>
  </si>
  <si>
    <t>3240</t>
  </si>
  <si>
    <t>Stypendia dla uczniów</t>
  </si>
  <si>
    <t>852</t>
  </si>
  <si>
    <t>85201</t>
  </si>
  <si>
    <t>Placówki opiekuńczo-wychowawcze</t>
  </si>
  <si>
    <t>85204</t>
  </si>
  <si>
    <t>Środki na dofinansowanie własnych zadań bieżących gmin</t>
  </si>
  <si>
    <t>Podróże służbowe zagraniczne</t>
  </si>
  <si>
    <t>Drogi publiczne gminne</t>
  </si>
  <si>
    <t>Gospodarka ściekowa i ochrona wód</t>
  </si>
  <si>
    <t>Inwestycyjne inicjatywy społeczne</t>
  </si>
  <si>
    <r>
      <t xml:space="preserve">Wydatki inwestycyjne jednostek budżetowych- </t>
    </r>
    <r>
      <rPr>
        <i/>
        <sz val="10"/>
        <rFont val="Arial Narrow"/>
        <family val="2"/>
      </rPr>
      <t>Zespół Szkół Nr 12</t>
    </r>
  </si>
  <si>
    <t>750</t>
  </si>
  <si>
    <t>Fn</t>
  </si>
  <si>
    <t>Załącznik nr 3 do Uchwały</t>
  </si>
  <si>
    <t xml:space="preserve">                                                                ZARZĄDU DRÓG MIEJSKICH NA 2006 ROK     </t>
  </si>
  <si>
    <t xml:space="preserve">  </t>
  </si>
  <si>
    <t xml:space="preserve">                                                               POWIAT</t>
  </si>
  <si>
    <t>0570</t>
  </si>
  <si>
    <t>0580</t>
  </si>
  <si>
    <t>Oczyszczanie miast i wsi</t>
  </si>
  <si>
    <t xml:space="preserve"> -  spłata kredytów - Bank Pekao S.A II Oddz. Koszalin</t>
  </si>
  <si>
    <t xml:space="preserve"> -  spłata kredytów - PKO B P S.A I Oddz. Centrum Koszalin</t>
  </si>
  <si>
    <t xml:space="preserve"> -  spłata pożyczek NFOŚ i GW </t>
  </si>
  <si>
    <t xml:space="preserve"> -  spłata pożyczek WFOŚ i GW</t>
  </si>
  <si>
    <t>Dotacje otrzymane z funduszy celowych na finansowanie lub dofinansowanie kosztów realizacji inwestycji i zakupów inwestycyjnych jednostek sektora finansów publicznych</t>
  </si>
  <si>
    <t>75801</t>
  </si>
  <si>
    <t>Część oświatowa subwencji ogólnej dla jednostek samorządu terytorialnego</t>
  </si>
  <si>
    <t>2920</t>
  </si>
  <si>
    <t>Subwencje ogólne z budżetu państwa</t>
  </si>
  <si>
    <t>700</t>
  </si>
  <si>
    <t>GOSPODARKA MIESZKANIOWA</t>
  </si>
  <si>
    <t>N</t>
  </si>
  <si>
    <t>70005</t>
  </si>
  <si>
    <t>Gospodarka gruntami i nieruchomościami</t>
  </si>
  <si>
    <t>0470</t>
  </si>
  <si>
    <t>0770</t>
  </si>
  <si>
    <t>2360</t>
  </si>
  <si>
    <t>Wpływy z opłat za zarząd, użytkowanie  i użytkowanie wieczyste nieruchomości</t>
  </si>
  <si>
    <t>Dochody z najmu i dzierżawy składników majątkowych Skarbu Państwa lub jednostek samorządu terytorialnego  oraz innych umów o podobnym charakterze</t>
  </si>
  <si>
    <t>Wpływy z tytułu odpłatnego nabycia prawa własności oraz prawa użytkowania wieczystego nieruchomości</t>
  </si>
  <si>
    <t>Dochody jednostek samorządu terytorialnego związane z realizacją zadań z zakresu administracji rządowej oraz innych zadań zleconych ustawami</t>
  </si>
  <si>
    <t>75011</t>
  </si>
  <si>
    <t>Urzędy wojewódzkie</t>
  </si>
  <si>
    <t>SO</t>
  </si>
  <si>
    <t>6290</t>
  </si>
  <si>
    <t>0760</t>
  </si>
  <si>
    <t>Wpływy z tytułu przekształcenia prawa użytkowania wieczystego przysługującego osobom fizycznym w prawo własności</t>
  </si>
  <si>
    <t xml:space="preserve">Środki na dofinansowanie własnych inwestycji gmin, powiatów pozyskane z innych źródeł </t>
  </si>
  <si>
    <t>Uzbrojenie Osiedla Wilkowo</t>
  </si>
  <si>
    <t>Obiekty sportowe</t>
  </si>
  <si>
    <t>6058</t>
  </si>
  <si>
    <t>6059</t>
  </si>
  <si>
    <t>6300</t>
  </si>
  <si>
    <t>710</t>
  </si>
  <si>
    <r>
      <t xml:space="preserve">Wydatki inwestycyjne jednostek budżetowych - </t>
    </r>
    <r>
      <rPr>
        <i/>
        <sz val="10"/>
        <rFont val="Arial Narrow"/>
        <family val="2"/>
      </rPr>
      <t>"Rozbudowa cmentarza komunalnego"</t>
    </r>
  </si>
  <si>
    <t>DZIAŁALNOŚĆ USŁUGOWA</t>
  </si>
  <si>
    <t>71035</t>
  </si>
  <si>
    <t>Cmentarze</t>
  </si>
  <si>
    <t>921</t>
  </si>
  <si>
    <t>KULTURA I OCHRONA DZIEDZICTWA NARODOWEGO</t>
  </si>
  <si>
    <t>92118</t>
  </si>
  <si>
    <t>Muzea</t>
  </si>
  <si>
    <t>Grzywny, mandaty i inne kary pieniężne od osób fizycznych</t>
  </si>
  <si>
    <t>Grzywny, mandaty i inne kary pieniężne od osób prawnych i innych jednostek organizacyjnych</t>
  </si>
  <si>
    <t>60095</t>
  </si>
  <si>
    <t>92120</t>
  </si>
  <si>
    <t>Ochrona zabytków i opieka nad zabytkami</t>
  </si>
  <si>
    <t>4270</t>
  </si>
  <si>
    <t>ul. Asnyka i Grodzka</t>
  </si>
  <si>
    <t>ul. Brzozowa</t>
  </si>
  <si>
    <t>ul. Marynarzy</t>
  </si>
  <si>
    <t>ul. Jabłoniowa</t>
  </si>
  <si>
    <t>60017</t>
  </si>
  <si>
    <t>Drogi wewnętrzne</t>
  </si>
  <si>
    <t>ul. Tuwima</t>
  </si>
  <si>
    <t xml:space="preserve">Oczyszczanie miast i wsi </t>
  </si>
  <si>
    <t>92605</t>
  </si>
  <si>
    <t>92695</t>
  </si>
  <si>
    <r>
      <t>Zakup materiałów i wyposażenia -</t>
    </r>
    <r>
      <rPr>
        <i/>
        <sz val="10"/>
        <rFont val="Arial Narrow"/>
        <family val="2"/>
      </rPr>
      <t xml:space="preserve"> RO "Tysiąclecie"</t>
    </r>
  </si>
  <si>
    <t>92195</t>
  </si>
  <si>
    <t>2820</t>
  </si>
  <si>
    <t>Zadania w zakresie kultury fizycznej i sportu</t>
  </si>
  <si>
    <t>OP</t>
  </si>
  <si>
    <t>Skrzyżowanie ulic: Jana Pawła II - Staszica</t>
  </si>
  <si>
    <t>Ul. Gdańska</t>
  </si>
  <si>
    <t>Dotacja celowa z budżetu na finansowanie lub dofinansowanie zadań zleconych do realizacji stowarzyszeniom</t>
  </si>
  <si>
    <t>Uzbrojenie ul. Austriackiej (działka 50)</t>
  </si>
  <si>
    <t>Uzbrojenie ul. Lechickiej</t>
  </si>
  <si>
    <t>Uzbrojenie ul. Austriackiej (działka 39)</t>
  </si>
  <si>
    <t>Budowa oświetlenia (ul. Kupiecka-Cicha)</t>
  </si>
  <si>
    <t>Parking przy Szpitalu Wojewódzkim</t>
  </si>
  <si>
    <t>Przychody z zaciągniętych pożyczek na finansowanie zadań realizowanych z udziałem środków pochodzących z budżetu Unii Europejskiej</t>
  </si>
  <si>
    <t xml:space="preserve"> - Bank Gospodarstwa Krajowego (z 2005 r.)</t>
  </si>
  <si>
    <t xml:space="preserve"> - Bank Gospodarstwa Krajowego</t>
  </si>
  <si>
    <t>Spłaty pożyczek otrzymanych na finansowanie zadań realizowanych z udziałem środków pochodzących 
z budżetu Unii Europejskiej</t>
  </si>
  <si>
    <t>Ul. Zwycięstwa (od Św. Wojciecha do Dębowej) 
oraz skrzyżowanie z ul. Artylerzystów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</si>
  <si>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</si>
  <si>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</si>
  <si>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</si>
  <si>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leśnego, podatku od czynności cywilnoprawnych, podatków i opłat lokalnych od osób prawnych i innych jednostek organizacyjnych</t>
  </si>
  <si>
    <t>0340</t>
  </si>
  <si>
    <t>0430</t>
  </si>
  <si>
    <t>75616</t>
  </si>
  <si>
    <t>Wpływy z podatku rolnego, leśnego, podatku od spadków i darowizn, podatku od czynności cywilnoprawnych oraz  podatków i opłat lokalnych od osób fizycznych</t>
  </si>
  <si>
    <t>0310</t>
  </si>
  <si>
    <t>Podatek od nieruchomości</t>
  </si>
  <si>
    <t>Podatek od środków transportowych</t>
  </si>
  <si>
    <t>Wpływy z opłaty targowej</t>
  </si>
  <si>
    <t>0560</t>
  </si>
  <si>
    <t>75601</t>
  </si>
  <si>
    <t>Wpływy z podatku dochodowego od osób fizycznych</t>
  </si>
  <si>
    <t>0350</t>
  </si>
  <si>
    <t>Podatek od działalności gospodarczej osób fizycznych opłacanych w formie karty podatkowej</t>
  </si>
  <si>
    <t>Świadczenia rodzinne, zaliczka alimentacyjna oraz składki na ubezpieczenia emerytalne i rentowe z ubezpieczenia społecznego</t>
  </si>
  <si>
    <t>75023</t>
  </si>
  <si>
    <t>Urzędy gmin</t>
  </si>
  <si>
    <t>0870</t>
  </si>
  <si>
    <t>80104</t>
  </si>
  <si>
    <t xml:space="preserve">Dochody z najmu i dzierżawy składników majątkowych </t>
  </si>
  <si>
    <t>75618</t>
  </si>
  <si>
    <t>0450</t>
  </si>
  <si>
    <t>Wpływy z opłaty administracyjnej za czynności urzędowe</t>
  </si>
  <si>
    <t>ulice: Lutyków, Obotrytów, P. Skargi, Łużycka, Poprzeczna</t>
  </si>
  <si>
    <t>Wpływy ze sprzedaży składników majątkowych</t>
  </si>
  <si>
    <t>Schroniska dla zwierząt</t>
  </si>
  <si>
    <t>Środki na  dofinansowanie własnych  inwestycji gmin, powiatów, samorządów, pozyskane z innych źródeł</t>
  </si>
  <si>
    <t>Środki na  dofinansowanie własnych inwestycji gmin, powiatów, samorządów, pozyskane z innych źródeł</t>
  </si>
  <si>
    <t>Zespół Szkół Nr 2</t>
  </si>
  <si>
    <t>Zespół Szkół Nr 12</t>
  </si>
  <si>
    <t>Grzywny, mandaty i inne kary pieniężne od osób fizycznych - mandaty</t>
  </si>
  <si>
    <t xml:space="preserve">Wpływy z tytułu pomocy finansowej udzielanej między j.s.t. na dofinansowanie własnych zadań inwestycyjnych i zakupów inwestycyjnych   </t>
  </si>
  <si>
    <r>
      <t>Wydatki inwestycyjne jednostek budżetowych -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"Etnograficzny Park Tematyczny w Kłosie"</t>
    </r>
  </si>
  <si>
    <r>
      <t xml:space="preserve">Zakup materiałów i wyposażenia - </t>
    </r>
    <r>
      <rPr>
        <i/>
        <sz val="10"/>
        <rFont val="Arial Narrow"/>
        <family val="2"/>
      </rPr>
      <t>RO "Tysiąclecie"</t>
    </r>
  </si>
  <si>
    <t>Modernizacja stadionu "Bałtyk"</t>
  </si>
  <si>
    <t>Zaległości z podatków zniesionych</t>
  </si>
  <si>
    <t>Wpływy z innych opłat stanowiących dochody jednostek samorządu terytorialnego na podstawie ustaw</t>
  </si>
  <si>
    <t>HANDEL</t>
  </si>
  <si>
    <t>ul.Krańcowa</t>
  </si>
  <si>
    <t>ul.Kamieniarska</t>
  </si>
  <si>
    <t>Osiedle Topolowe - drogi</t>
  </si>
  <si>
    <t>92109</t>
  </si>
  <si>
    <t>Domy i ośrodki kultury, świetlice i kluby</t>
  </si>
  <si>
    <r>
      <t>Wydatki inwestycyjne jednostek budżetowych -</t>
    </r>
    <r>
      <rPr>
        <i/>
        <sz val="10"/>
        <rFont val="Arial Narrow"/>
        <family val="2"/>
      </rPr>
      <t xml:space="preserve"> Budowa tzw. "Małpiego Gaju"</t>
    </r>
  </si>
  <si>
    <t>z dnia 12 grudnia  2006 r.</t>
  </si>
  <si>
    <t>Budowa Centrum Rekreacyjno - Sportowego w Koszalinie</t>
  </si>
  <si>
    <t xml:space="preserve">Nr III / 12 / 2006  </t>
  </si>
  <si>
    <t xml:space="preserve">                                                           ZMIANY  PLANU  PRZYCHODÓW I WYDATKÓW </t>
  </si>
  <si>
    <t xml:space="preserve">                                                       GMINNEGO  FUNDUSZU  OCHRONY  ŚRODOWISKA</t>
  </si>
  <si>
    <t xml:space="preserve">                                                       I  GOSPODARKI  WODNEJ NA  2006  ROK</t>
  </si>
  <si>
    <t xml:space="preserve">         </t>
  </si>
  <si>
    <t>Lp.</t>
  </si>
  <si>
    <t>Dział           Rozdział                §</t>
  </si>
  <si>
    <t>Plan na                            2006 r.</t>
  </si>
  <si>
    <t>Zmiany planu</t>
  </si>
  <si>
    <t>Plan po zmianach na 2006 r.</t>
  </si>
  <si>
    <t>2</t>
  </si>
  <si>
    <t>I</t>
  </si>
  <si>
    <t>900         90011</t>
  </si>
  <si>
    <t>PRZYCHODY OGÓŁEM</t>
  </si>
  <si>
    <t>9570</t>
  </si>
  <si>
    <t>Nadwyżki z lat ubiegłych</t>
  </si>
  <si>
    <t>Grzywny i inne kary pieniężne od osób prawnych i innych jednostek organizacyjnych</t>
  </si>
  <si>
    <t>II</t>
  </si>
  <si>
    <t>WYDATKI OGÓŁEM</t>
  </si>
  <si>
    <t>1.</t>
  </si>
  <si>
    <t>Edukacja ekologiczna, propagowanie działań ekologicznych:</t>
  </si>
  <si>
    <t>Dotacje przekazane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</si>
  <si>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</si>
  <si>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</si>
  <si>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6110</t>
  </si>
  <si>
    <t>Wydatki inwestycyjne funduszy celowych</t>
  </si>
  <si>
    <t>3.</t>
  </si>
  <si>
    <t>Inne cele służące ochronie środowiska:</t>
  </si>
  <si>
    <t>6270</t>
  </si>
  <si>
    <t>Dotacje z funduszy celowych na finansowanie lub dofinansowanie kosztów realizacji inwestycji  i zakupów inwestycyjnych jednostek niezaliczanych do sektora finansów publicznych</t>
  </si>
  <si>
    <t>8550</t>
  </si>
  <si>
    <t>4.</t>
  </si>
  <si>
    <t>Realizacja przedsięwzięć związanych z gospodarką odpadami:</t>
  </si>
  <si>
    <t>Dotacje z funduszy celowych na finansowanie lub dofinansowanie kosztów realizacji inwestycji i zakupów inwestycyjnych jednostek niezaliczanych do sektora finansów publicznych</t>
  </si>
  <si>
    <t>III</t>
  </si>
  <si>
    <t>STAN ŚRODKÓW OBROTOWYCH NA KONIEC ROKU</t>
  </si>
  <si>
    <t>Załącznik nr 5 do Uchwały</t>
  </si>
  <si>
    <t xml:space="preserve">                                                       POWIATOWEGO  FUNDUSZU  OCHRONY  ŚRODOWISKA</t>
  </si>
  <si>
    <t xml:space="preserve">w złotych </t>
  </si>
  <si>
    <t xml:space="preserve"> PRZYCHODY OGÓŁEM</t>
  </si>
  <si>
    <t xml:space="preserve"> WYDATKI OGÓŁEM</t>
  </si>
  <si>
    <t>2450</t>
  </si>
  <si>
    <t>Załącznik nr  6  do Uchwały</t>
  </si>
  <si>
    <t xml:space="preserve">                   ZMIANY PLANU PRZYCHODÓW I WYDATKÓW DOCHODÓW WŁASNYCH  </t>
  </si>
  <si>
    <t>Dział, rozdział        §</t>
  </si>
  <si>
    <t>Plan                     na 2006 rok</t>
  </si>
  <si>
    <t>Zmiany</t>
  </si>
  <si>
    <t>Plan po zmianach na 2006 rok</t>
  </si>
  <si>
    <t>Stan środków  na początek roku</t>
  </si>
  <si>
    <t xml:space="preserve">PRZYCHODY </t>
  </si>
  <si>
    <t>z tego:</t>
  </si>
  <si>
    <t>TRANSPORT  I  ŁĄCZNOŚĆ</t>
  </si>
  <si>
    <t>Drogi publiczne w miastach na prawach powiatu - bez dróg gminnych</t>
  </si>
  <si>
    <t>Grzywny, mandaty i inne kary pieniężne od ludności</t>
  </si>
  <si>
    <t>Grzywny, i inne kary pieniężne od osób prawnych i innych jednostek organizacyjnych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</si>
  <si>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</si>
  <si>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</si>
  <si>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</si>
  <si>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</si>
  <si>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</si>
  <si>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</si>
  <si>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</si>
  <si>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</si>
  <si>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</si>
  <si>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</si>
  <si>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</si>
  <si>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</si>
  <si>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</si>
  <si>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</si>
  <si>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</si>
  <si>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</si>
  <si>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1. Opłaty na rzecz ochrony środowiska</t>
  </si>
  <si>
    <t>2. Odsetki za nieterminowe wpłaty</t>
  </si>
  <si>
    <t>3. Operaty wodnoprawne</t>
  </si>
  <si>
    <t>Utrzymanie zimowe miasta</t>
  </si>
  <si>
    <t>Mechaniczne zamiatanie na drogach publicznych - bez dróg gminnych</t>
  </si>
  <si>
    <t>Utrzymanie zieleni w miastach i gminach</t>
  </si>
  <si>
    <t>Utrzymanie parków i zieleńców</t>
  </si>
  <si>
    <t>IV</t>
  </si>
  <si>
    <t>Stan środków na koniec roku (I+II-III)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</si>
</sst>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14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sz val="10"/>
      <name val="MS Sans Serif"/>
      <family val="0"/>
    </font>
    <font>
      <sz val="13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0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6" xfId="19" applyNumberFormat="1" applyFont="1" applyFill="1" applyBorder="1" applyAlignment="1" applyProtection="1">
      <alignment vertical="center" wrapText="1"/>
      <protection locked="0"/>
    </xf>
    <xf numFmtId="164" fontId="11" fillId="0" borderId="16" xfId="0" applyNumberFormat="1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 applyProtection="1">
      <alignment vertical="center"/>
      <protection locked="0"/>
    </xf>
    <xf numFmtId="3" fontId="11" fillId="0" borderId="18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3" fontId="11" fillId="0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0" fontId="11" fillId="0" borderId="24" xfId="0" applyNumberFormat="1" applyFont="1" applyFill="1" applyBorder="1" applyAlignment="1" applyProtection="1">
      <alignment horizontal="centerContinuous" vertical="center"/>
      <protection locked="0"/>
    </xf>
    <xf numFmtId="3" fontId="11" fillId="0" borderId="2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0" fontId="11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14" xfId="0" applyNumberFormat="1" applyFont="1" applyFill="1" applyBorder="1" applyAlignment="1" applyProtection="1">
      <alignment vertical="center"/>
      <protection locked="0"/>
    </xf>
    <xf numFmtId="0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28" xfId="0" applyNumberFormat="1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3" fontId="13" fillId="0" borderId="29" xfId="0" applyNumberFormat="1" applyFont="1" applyBorder="1" applyAlignment="1">
      <alignment horizontal="centerContinuous" vertical="center"/>
    </xf>
    <xf numFmtId="3" fontId="13" fillId="0" borderId="12" xfId="0" applyNumberFormat="1" applyFont="1" applyBorder="1" applyAlignment="1">
      <alignment horizontal="centerContinuous" vertical="center"/>
    </xf>
    <xf numFmtId="3" fontId="13" fillId="0" borderId="30" xfId="0" applyNumberFormat="1" applyFont="1" applyBorder="1" applyAlignment="1">
      <alignment horizontal="centerContinuous" vertic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11" fillId="0" borderId="33" xfId="0" applyNumberFormat="1" applyFont="1" applyFill="1" applyBorder="1" applyAlignment="1" applyProtection="1">
      <alignment horizontal="right" vertical="center"/>
      <protection locked="0"/>
    </xf>
    <xf numFmtId="3" fontId="11" fillId="0" borderId="34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0" fontId="8" fillId="0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36" xfId="0" applyNumberFormat="1" applyFont="1" applyFill="1" applyBorder="1" applyAlignment="1" applyProtection="1">
      <alignment vertical="center" wrapText="1"/>
      <protection locked="0"/>
    </xf>
    <xf numFmtId="164" fontId="11" fillId="0" borderId="11" xfId="19" applyNumberFormat="1" applyFont="1" applyFill="1" applyBorder="1" applyAlignment="1" applyProtection="1">
      <alignment vertical="center" wrapText="1"/>
      <protection locked="0"/>
    </xf>
    <xf numFmtId="1" fontId="11" fillId="0" borderId="24" xfId="0" applyNumberFormat="1" applyFont="1" applyFill="1" applyBorder="1" applyAlignment="1" applyProtection="1">
      <alignment horizontal="centerContinuous" vertical="center"/>
      <protection locked="0"/>
    </xf>
    <xf numFmtId="49" fontId="4" fillId="0" borderId="37" xfId="0" applyNumberFormat="1" applyFont="1" applyFill="1" applyBorder="1" applyAlignment="1" applyProtection="1">
      <alignment horizontal="centerContinuous" vertical="center"/>
      <protection locked="0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38" xfId="0" applyFont="1" applyBorder="1" applyAlignment="1">
      <alignment horizontal="center" vertical="center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3" fontId="4" fillId="0" borderId="40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3" fontId="4" fillId="0" borderId="43" xfId="0" applyNumberFormat="1" applyFont="1" applyFill="1" applyBorder="1" applyAlignment="1" applyProtection="1">
      <alignment horizontal="right" vertical="center"/>
      <protection locked="0"/>
    </xf>
    <xf numFmtId="3" fontId="11" fillId="0" borderId="44" xfId="0" applyNumberFormat="1" applyFont="1" applyFill="1" applyBorder="1" applyAlignment="1" applyProtection="1">
      <alignment horizontal="right" vertical="center"/>
      <protection locked="0"/>
    </xf>
    <xf numFmtId="3" fontId="11" fillId="0" borderId="17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Border="1" applyAlignment="1">
      <alignment horizontal="centerContinuous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46" xfId="0" applyNumberFormat="1" applyFont="1" applyFill="1" applyBorder="1" applyAlignment="1" applyProtection="1">
      <alignment horizontal="right" vertic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0" fontId="11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49" xfId="0" applyNumberFormat="1" applyFont="1" applyFill="1" applyBorder="1" applyAlignment="1" applyProtection="1">
      <alignment horizontal="center" wrapText="1"/>
      <protection locked="0"/>
    </xf>
    <xf numFmtId="0" fontId="10" fillId="0" borderId="36" xfId="0" applyNumberFormat="1" applyFont="1" applyFill="1" applyBorder="1" applyAlignment="1" applyProtection="1">
      <alignment horizontal="center" vertical="top" wrapText="1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164" fontId="11" fillId="0" borderId="50" xfId="0" applyNumberFormat="1" applyFont="1" applyFill="1" applyBorder="1" applyAlignment="1" applyProtection="1">
      <alignment horizontal="center" vertical="center"/>
      <protection locked="0"/>
    </xf>
    <xf numFmtId="0" fontId="11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7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11" fillId="0" borderId="7" xfId="0" applyNumberFormat="1" applyFont="1" applyFill="1" applyBorder="1" applyAlignment="1" applyProtection="1">
      <alignment horizontal="right" vertical="center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47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Border="1" applyAlignment="1">
      <alignment vertical="center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48" xfId="0" applyNumberFormat="1" applyFont="1" applyBorder="1" applyAlignment="1">
      <alignment horizontal="centerContinuous" vertical="center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horizontal="right" vertical="center"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51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47" xfId="0" applyNumberFormat="1" applyFont="1" applyFill="1" applyBorder="1" applyAlignment="1" applyProtection="1">
      <alignment vertical="center" wrapText="1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0" fontId="15" fillId="0" borderId="52" xfId="0" applyNumberFormat="1" applyFont="1" applyFill="1" applyBorder="1" applyAlignment="1" applyProtection="1">
      <alignment horizontal="center" vertical="center"/>
      <protection locked="0"/>
    </xf>
    <xf numFmtId="0" fontId="15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47" xfId="0" applyNumberFormat="1" applyFont="1" applyFill="1" applyBorder="1" applyAlignment="1" applyProtection="1">
      <alignment horizontal="center"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 locked="0"/>
    </xf>
    <xf numFmtId="3" fontId="12" fillId="0" borderId="41" xfId="0" applyNumberFormat="1" applyFont="1" applyBorder="1" applyAlignment="1">
      <alignment vertical="center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3" fontId="11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164" fontId="4" fillId="0" borderId="36" xfId="0" applyNumberFormat="1" applyFont="1" applyFill="1" applyBorder="1" applyAlignment="1" applyProtection="1">
      <alignment vertical="center"/>
      <protection locked="0"/>
    </xf>
    <xf numFmtId="3" fontId="11" fillId="0" borderId="54" xfId="0" applyNumberFormat="1" applyFont="1" applyFill="1" applyBorder="1" applyAlignment="1" applyProtection="1">
      <alignment horizontal="right" vertical="center"/>
      <protection locked="0"/>
    </xf>
    <xf numFmtId="164" fontId="11" fillId="0" borderId="36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164" fontId="4" fillId="0" borderId="36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3" fontId="16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/>
    </xf>
    <xf numFmtId="0" fontId="16" fillId="0" borderId="7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horizontal="centerContinuous" vertical="center"/>
    </xf>
    <xf numFmtId="0" fontId="11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164" fontId="11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0" xfId="0" applyNumberFormat="1" applyFont="1" applyFill="1" applyBorder="1" applyAlignment="1" applyProtection="1">
      <alignment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6" xfId="0" applyNumberFormat="1" applyFont="1" applyFill="1" applyBorder="1" applyAlignment="1" applyProtection="1">
      <alignment vertical="center" wrapText="1"/>
      <protection locked="0"/>
    </xf>
    <xf numFmtId="164" fontId="11" fillId="0" borderId="16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3" fontId="11" fillId="0" borderId="17" xfId="0" applyNumberFormat="1" applyFont="1" applyFill="1" applyBorder="1" applyAlignment="1" applyProtection="1">
      <alignment vertical="center"/>
      <protection locked="0"/>
    </xf>
    <xf numFmtId="3" fontId="11" fillId="0" borderId="44" xfId="0" applyNumberFormat="1" applyFont="1" applyFill="1" applyBorder="1" applyAlignment="1" applyProtection="1">
      <alignment horizontal="right" vertical="center"/>
      <protection locked="0"/>
    </xf>
    <xf numFmtId="3" fontId="11" fillId="0" borderId="54" xfId="0" applyNumberFormat="1" applyFont="1" applyFill="1" applyBorder="1" applyAlignment="1" applyProtection="1">
      <alignment horizontal="right" vertical="center"/>
      <protection locked="0"/>
    </xf>
    <xf numFmtId="3" fontId="4" fillId="0" borderId="58" xfId="0" applyNumberFormat="1" applyFont="1" applyFill="1" applyBorder="1" applyAlignment="1" applyProtection="1">
      <alignment horizontal="right" vertical="center"/>
      <protection locked="0"/>
    </xf>
    <xf numFmtId="164" fontId="11" fillId="0" borderId="8" xfId="0" applyNumberFormat="1" applyFont="1" applyFill="1" applyBorder="1" applyAlignment="1" applyProtection="1">
      <alignment horizontal="center" vertical="center"/>
      <protection locked="0"/>
    </xf>
    <xf numFmtId="3" fontId="11" fillId="0" borderId="59" xfId="0" applyNumberFormat="1" applyFont="1" applyFill="1" applyBorder="1" applyAlignment="1" applyProtection="1">
      <alignment vertical="center"/>
      <protection locked="0"/>
    </xf>
    <xf numFmtId="49" fontId="4" fillId="0" borderId="51" xfId="0" applyNumberFormat="1" applyFont="1" applyFill="1" applyBorder="1" applyAlignment="1" applyProtection="1">
      <alignment horizontal="center" vertical="center"/>
      <protection locked="0"/>
    </xf>
    <xf numFmtId="3" fontId="11" fillId="0" borderId="45" xfId="0" applyNumberFormat="1" applyFont="1" applyFill="1" applyBorder="1" applyAlignment="1" applyProtection="1">
      <alignment horizontal="right" vertical="center"/>
      <protection locked="0"/>
    </xf>
    <xf numFmtId="164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60" xfId="0" applyNumberFormat="1" applyFont="1" applyFill="1" applyBorder="1" applyAlignment="1" applyProtection="1">
      <alignment vertical="center" wrapText="1"/>
      <protection locked="0"/>
    </xf>
    <xf numFmtId="164" fontId="4" fillId="0" borderId="8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4" fillId="0" borderId="38" xfId="0" applyNumberFormat="1" applyFont="1" applyFill="1" applyBorder="1" applyAlignment="1" applyProtection="1">
      <alignment horizontal="right" vertical="center"/>
      <protection locked="0"/>
    </xf>
    <xf numFmtId="0" fontId="16" fillId="0" borderId="7" xfId="0" applyNumberFormat="1" applyFont="1" applyFill="1" applyBorder="1" applyAlignment="1" applyProtection="1">
      <alignment vertical="center" wrapText="1"/>
      <protection locked="0"/>
    </xf>
    <xf numFmtId="0" fontId="16" fillId="0" borderId="3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7" xfId="0" applyNumberFormat="1" applyFont="1" applyFill="1" applyBorder="1" applyAlignment="1" applyProtection="1">
      <alignment horizontal="right" vertical="center"/>
      <protection locked="0"/>
    </xf>
    <xf numFmtId="3" fontId="16" fillId="0" borderId="21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3" fontId="6" fillId="0" borderId="7" xfId="0" applyNumberFormat="1" applyFont="1" applyFill="1" applyBorder="1" applyAlignment="1" applyProtection="1">
      <alignment horizontal="right" vertical="center"/>
      <protection locked="0"/>
    </xf>
    <xf numFmtId="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51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/>
    </xf>
    <xf numFmtId="0" fontId="6" fillId="0" borderId="51" xfId="0" applyFont="1" applyBorder="1" applyAlignment="1">
      <alignment/>
    </xf>
    <xf numFmtId="0" fontId="16" fillId="0" borderId="7" xfId="0" applyFont="1" applyBorder="1" applyAlignment="1">
      <alignment/>
    </xf>
    <xf numFmtId="3" fontId="16" fillId="0" borderId="7" xfId="0" applyNumberFormat="1" applyFont="1" applyBorder="1" applyAlignment="1">
      <alignment/>
    </xf>
    <xf numFmtId="3" fontId="8" fillId="0" borderId="40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0" fontId="6" fillId="0" borderId="51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3" fontId="16" fillId="0" borderId="40" xfId="0" applyNumberFormat="1" applyFont="1" applyBorder="1" applyAlignment="1">
      <alignment vertical="center"/>
    </xf>
    <xf numFmtId="0" fontId="6" fillId="0" borderId="28" xfId="0" applyFont="1" applyBorder="1" applyAlignment="1">
      <alignment/>
    </xf>
    <xf numFmtId="3" fontId="12" fillId="0" borderId="14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11" fillId="0" borderId="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166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centerContinuous"/>
    </xf>
    <xf numFmtId="3" fontId="19" fillId="0" borderId="0" xfId="0" applyNumberFormat="1" applyFont="1" applyAlignment="1">
      <alignment horizontal="centerContinuous" vertical="center"/>
    </xf>
    <xf numFmtId="3" fontId="19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49" fontId="4" fillId="0" borderId="51" xfId="0" applyNumberFormat="1" applyFont="1" applyFill="1" applyBorder="1" applyAlignment="1" applyProtection="1">
      <alignment horizontal="centerContinuous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164" fontId="4" fillId="0" borderId="36" xfId="0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164" fontId="11" fillId="0" borderId="57" xfId="0" applyNumberFormat="1" applyFont="1" applyFill="1" applyBorder="1" applyAlignment="1" applyProtection="1">
      <alignment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0" xfId="0" applyNumberFormat="1" applyFont="1" applyFill="1" applyBorder="1" applyAlignment="1" applyProtection="1">
      <alignment horizontal="right" vertical="center"/>
      <protection locked="0"/>
    </xf>
    <xf numFmtId="3" fontId="16" fillId="0" borderId="23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 locked="0"/>
    </xf>
    <xf numFmtId="3" fontId="11" fillId="0" borderId="38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164" fontId="4" fillId="0" borderId="36" xfId="19" applyNumberFormat="1" applyFont="1" applyFill="1" applyBorder="1" applyAlignment="1" applyProtection="1">
      <alignment vertical="center" wrapText="1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43" xfId="0" applyNumberFormat="1" applyFont="1" applyFill="1" applyBorder="1" applyAlignment="1" applyProtection="1">
      <alignment horizontal="right"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0" fontId="15" fillId="0" borderId="37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60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" fontId="11" fillId="0" borderId="24" xfId="0" applyNumberFormat="1" applyFont="1" applyFill="1" applyBorder="1" applyAlignment="1" applyProtection="1">
      <alignment horizontal="centerContinuous" vertical="center"/>
      <protection locked="0"/>
    </xf>
    <xf numFmtId="0" fontId="11" fillId="0" borderId="48" xfId="0" applyNumberFormat="1" applyFont="1" applyFill="1" applyBorder="1" applyAlignment="1" applyProtection="1">
      <alignment vertical="center" wrapText="1"/>
      <protection locked="0"/>
    </xf>
    <xf numFmtId="0" fontId="11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1" fontId="11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1" fillId="0" borderId="57" xfId="0" applyNumberFormat="1" applyFont="1" applyFill="1" applyBorder="1" applyAlignment="1" applyProtection="1">
      <alignment vertical="center" wrapText="1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1" fillId="0" borderId="33" xfId="0" applyNumberFormat="1" applyFont="1" applyFill="1" applyBorder="1" applyAlignment="1" applyProtection="1">
      <alignment horizontal="right" vertical="center"/>
      <protection locked="0"/>
    </xf>
    <xf numFmtId="3" fontId="11" fillId="0" borderId="64" xfId="0" applyNumberFormat="1" applyFont="1" applyFill="1" applyBorder="1" applyAlignment="1" applyProtection="1">
      <alignment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4" fillId="0" borderId="65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7" xfId="0" applyNumberFormat="1" applyFont="1" applyFill="1" applyBorder="1" applyAlignment="1" applyProtection="1">
      <alignment vertical="center"/>
      <protection locked="0"/>
    </xf>
    <xf numFmtId="3" fontId="11" fillId="0" borderId="32" xfId="0" applyNumberFormat="1" applyFont="1" applyFill="1" applyBorder="1" applyAlignment="1" applyProtection="1">
      <alignment vertical="center"/>
      <protection locked="0"/>
    </xf>
    <xf numFmtId="3" fontId="11" fillId="0" borderId="33" xfId="0" applyNumberFormat="1" applyFont="1" applyFill="1" applyBorder="1" applyAlignment="1" applyProtection="1">
      <alignment vertical="center"/>
      <protection locked="0"/>
    </xf>
    <xf numFmtId="3" fontId="11" fillId="0" borderId="64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left" vertical="center" wrapText="1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1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50" xfId="19" applyNumberFormat="1" applyFont="1" applyFill="1" applyBorder="1" applyAlignment="1" applyProtection="1">
      <alignment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56" xfId="0" applyNumberFormat="1" applyFont="1" applyFill="1" applyBorder="1" applyAlignment="1" applyProtection="1">
      <alignment horizontal="center" vertical="center"/>
      <protection locked="0"/>
    </xf>
    <xf numFmtId="0" fontId="11" fillId="0" borderId="47" xfId="0" applyNumberFormat="1" applyFont="1" applyFill="1" applyBorder="1" applyAlignment="1" applyProtection="1">
      <alignment horizontal="left" vertical="center"/>
      <protection locked="0"/>
    </xf>
    <xf numFmtId="3" fontId="11" fillId="0" borderId="20" xfId="0" applyNumberFormat="1" applyFont="1" applyFill="1" applyBorder="1" applyAlignment="1" applyProtection="1">
      <alignment horizontal="right" vertical="center"/>
      <protection locked="0"/>
    </xf>
    <xf numFmtId="0" fontId="11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1" fillId="0" borderId="32" xfId="0" applyNumberFormat="1" applyFont="1" applyFill="1" applyBorder="1" applyAlignment="1" applyProtection="1">
      <alignment vertical="center" wrapText="1"/>
      <protection locked="0"/>
    </xf>
    <xf numFmtId="164" fontId="11" fillId="0" borderId="57" xfId="0" applyNumberFormat="1" applyFont="1" applyFill="1" applyBorder="1" applyAlignment="1" applyProtection="1">
      <alignment horizontal="center" vertical="center"/>
      <protection locked="0"/>
    </xf>
    <xf numFmtId="3" fontId="11" fillId="0" borderId="67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right" vertical="center"/>
      <protection locked="0"/>
    </xf>
    <xf numFmtId="49" fontId="11" fillId="0" borderId="68" xfId="0" applyNumberFormat="1" applyFont="1" applyFill="1" applyBorder="1" applyAlignment="1" applyProtection="1">
      <alignment horizontal="center" vertical="center"/>
      <protection locked="0"/>
    </xf>
    <xf numFmtId="164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164" fontId="8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64" xfId="0" applyNumberFormat="1" applyFont="1" applyFill="1" applyBorder="1" applyAlignment="1" applyProtection="1">
      <alignment horizontal="right"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49" fontId="4" fillId="0" borderId="69" xfId="0" applyNumberFormat="1" applyFont="1" applyFill="1" applyBorder="1" applyAlignment="1" applyProtection="1">
      <alignment horizontal="center" vertical="center"/>
      <protection locked="0"/>
    </xf>
    <xf numFmtId="0" fontId="4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3" fontId="4" fillId="0" borderId="47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34" xfId="0" applyNumberFormat="1" applyFont="1" applyFill="1" applyBorder="1" applyAlignment="1" applyProtection="1">
      <alignment horizontal="right" vertical="center"/>
      <protection locked="0"/>
    </xf>
    <xf numFmtId="3" fontId="11" fillId="0" borderId="29" xfId="0" applyNumberFormat="1" applyFont="1" applyFill="1" applyBorder="1" applyAlignment="1" applyProtection="1">
      <alignment vertical="center"/>
      <protection locked="0"/>
    </xf>
    <xf numFmtId="49" fontId="4" fillId="0" borderId="26" xfId="0" applyNumberFormat="1" applyFont="1" applyFill="1" applyBorder="1" applyAlignment="1" applyProtection="1">
      <alignment horizontal="centerContinuous" vertical="center"/>
      <protection locked="0"/>
    </xf>
    <xf numFmtId="0" fontId="4" fillId="0" borderId="56" xfId="0" applyNumberFormat="1" applyFont="1" applyFill="1" applyBorder="1" applyAlignment="1" applyProtection="1">
      <alignment vertical="center" wrapText="1"/>
      <protection locked="0"/>
    </xf>
    <xf numFmtId="164" fontId="4" fillId="0" borderId="47" xfId="0" applyNumberFormat="1" applyFont="1" applyFill="1" applyBorder="1" applyAlignment="1" applyProtection="1">
      <alignment vertical="center"/>
      <protection locked="0"/>
    </xf>
    <xf numFmtId="3" fontId="4" fillId="0" borderId="47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4" fillId="0" borderId="53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/>
    </xf>
    <xf numFmtId="3" fontId="12" fillId="0" borderId="25" xfId="0" applyNumberFormat="1" applyFont="1" applyBorder="1" applyAlignment="1">
      <alignment vertical="center"/>
    </xf>
    <xf numFmtId="1" fontId="16" fillId="0" borderId="1" xfId="0" applyNumberFormat="1" applyFont="1" applyFill="1" applyBorder="1" applyAlignment="1" applyProtection="1">
      <alignment horizontal="centerContinuous" vertical="center"/>
      <protection locked="0"/>
    </xf>
    <xf numFmtId="0" fontId="16" fillId="0" borderId="36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22" xfId="0" applyNumberFormat="1" applyFont="1" applyFill="1" applyBorder="1" applyAlignment="1" applyProtection="1">
      <alignment vertical="center"/>
      <protection locked="0"/>
    </xf>
    <xf numFmtId="3" fontId="16" fillId="0" borderId="40" xfId="0" applyNumberFormat="1" applyFont="1" applyFill="1" applyBorder="1" applyAlignment="1" applyProtection="1">
      <alignment vertical="center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164" fontId="11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1" fontId="4" fillId="0" borderId="26" xfId="0" applyNumberFormat="1" applyFont="1" applyFill="1" applyBorder="1" applyAlignment="1" applyProtection="1">
      <alignment horizontal="centerContinuous" vertical="center"/>
      <protection locked="0"/>
    </xf>
    <xf numFmtId="0" fontId="4" fillId="0" borderId="56" xfId="0" applyNumberFormat="1" applyFont="1" applyFill="1" applyBorder="1" applyAlignment="1" applyProtection="1">
      <alignment horizontal="left" vertical="center" wrapText="1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30" xfId="0" applyNumberFormat="1" applyFont="1" applyFill="1" applyBorder="1" applyAlignment="1" applyProtection="1">
      <alignment horizontal="right" vertical="center"/>
      <protection locked="0"/>
    </xf>
    <xf numFmtId="49" fontId="11" fillId="0" borderId="68" xfId="0" applyNumberFormat="1" applyFont="1" applyFill="1" applyBorder="1" applyAlignment="1" applyProtection="1">
      <alignment horizontal="center" vertical="center"/>
      <protection locked="0"/>
    </xf>
    <xf numFmtId="164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164" fontId="8" fillId="0" borderId="48" xfId="0" applyNumberFormat="1" applyFont="1" applyFill="1" applyBorder="1" applyAlignment="1" applyProtection="1">
      <alignment horizontal="center" vertical="center"/>
      <protection locked="0"/>
    </xf>
    <xf numFmtId="49" fontId="4" fillId="0" borderId="51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right" vertical="center"/>
      <protection locked="0"/>
    </xf>
    <xf numFmtId="3" fontId="16" fillId="0" borderId="23" xfId="0" applyNumberFormat="1" applyFont="1" applyFill="1" applyBorder="1" applyAlignment="1" applyProtection="1">
      <alignment horizontal="right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1" fontId="4" fillId="0" borderId="51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0" borderId="57" xfId="0" applyNumberFormat="1" applyFont="1" applyFill="1" applyBorder="1" applyAlignment="1" applyProtection="1">
      <alignment horizontal="center" vertical="center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6" fillId="0" borderId="7" xfId="0" applyNumberFormat="1" applyFont="1" applyFill="1" applyBorder="1" applyAlignment="1" applyProtection="1">
      <alignment horizontal="right" vertical="center"/>
      <protection locked="0"/>
    </xf>
    <xf numFmtId="3" fontId="16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70" xfId="0" applyNumberFormat="1" applyFont="1" applyFill="1" applyBorder="1" applyAlignment="1" applyProtection="1">
      <alignment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3" fontId="11" fillId="0" borderId="32" xfId="0" applyNumberFormat="1" applyFont="1" applyFill="1" applyBorder="1" applyAlignment="1" applyProtection="1">
      <alignment vertical="center"/>
      <protection locked="0"/>
    </xf>
    <xf numFmtId="3" fontId="11" fillId="0" borderId="57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71" xfId="0" applyNumberFormat="1" applyFont="1" applyFill="1" applyBorder="1" applyAlignment="1" applyProtection="1">
      <alignment vertical="center"/>
      <protection locked="0"/>
    </xf>
    <xf numFmtId="3" fontId="4" fillId="0" borderId="72" xfId="0" applyNumberFormat="1" applyFont="1" applyFill="1" applyBorder="1" applyAlignment="1" applyProtection="1">
      <alignment vertical="center"/>
      <protection locked="0"/>
    </xf>
    <xf numFmtId="0" fontId="11" fillId="0" borderId="55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164" fontId="11" fillId="0" borderId="56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36" xfId="0" applyNumberFormat="1" applyFont="1" applyFill="1" applyBorder="1" applyAlignment="1" applyProtection="1">
      <alignment vertical="center"/>
      <protection locked="0"/>
    </xf>
    <xf numFmtId="3" fontId="16" fillId="0" borderId="22" xfId="0" applyNumberFormat="1" applyFont="1" applyFill="1" applyBorder="1" applyAlignment="1" applyProtection="1">
      <alignment horizontal="right" vertical="center"/>
      <protection locked="0"/>
    </xf>
    <xf numFmtId="3" fontId="16" fillId="0" borderId="40" xfId="0" applyNumberFormat="1" applyFont="1" applyFill="1" applyBorder="1" applyAlignment="1" applyProtection="1">
      <alignment horizontal="right" vertical="center"/>
      <protection locked="0"/>
    </xf>
    <xf numFmtId="164" fontId="11" fillId="0" borderId="32" xfId="0" applyNumberFormat="1" applyFont="1" applyFill="1" applyBorder="1" applyAlignment="1" applyProtection="1">
      <alignment horizontal="center" vertical="center"/>
      <protection locked="0"/>
    </xf>
    <xf numFmtId="3" fontId="11" fillId="0" borderId="33" xfId="0" applyNumberFormat="1" applyFont="1" applyFill="1" applyBorder="1" applyAlignment="1" applyProtection="1">
      <alignment vertical="center"/>
      <protection locked="0"/>
    </xf>
    <xf numFmtId="0" fontId="16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0" fontId="16" fillId="0" borderId="73" xfId="0" applyNumberFormat="1" applyFont="1" applyFill="1" applyBorder="1" applyAlignment="1" applyProtection="1">
      <alignment horizontal="center" vertical="center"/>
      <protection locked="0"/>
    </xf>
    <xf numFmtId="3" fontId="16" fillId="0" borderId="47" xfId="0" applyNumberFormat="1" applyFont="1" applyFill="1" applyBorder="1" applyAlignment="1" applyProtection="1">
      <alignment horizontal="right" vertical="center"/>
      <protection locked="0"/>
    </xf>
    <xf numFmtId="3" fontId="16" fillId="0" borderId="27" xfId="0" applyNumberFormat="1" applyFont="1" applyFill="1" applyBorder="1" applyAlignment="1" applyProtection="1">
      <alignment horizontal="right" vertical="center"/>
      <protection locked="0"/>
    </xf>
    <xf numFmtId="3" fontId="16" fillId="0" borderId="73" xfId="0" applyNumberFormat="1" applyFont="1" applyFill="1" applyBorder="1" applyAlignment="1" applyProtection="1">
      <alignment vertical="center"/>
      <protection locked="0"/>
    </xf>
    <xf numFmtId="3" fontId="16" fillId="0" borderId="34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164" fontId="9" fillId="0" borderId="50" xfId="0" applyNumberFormat="1" applyFont="1" applyFill="1" applyBorder="1" applyAlignment="1" applyProtection="1">
      <alignment horizontal="center" vertical="center"/>
      <protection locked="0"/>
    </xf>
    <xf numFmtId="3" fontId="11" fillId="0" borderId="74" xfId="0" applyNumberFormat="1" applyFont="1" applyFill="1" applyBorder="1" applyAlignment="1" applyProtection="1">
      <alignment horizontal="right" vertical="center"/>
      <protection locked="0"/>
    </xf>
    <xf numFmtId="49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75" xfId="0" applyNumberFormat="1" applyFont="1" applyFill="1" applyBorder="1" applyAlignment="1" applyProtection="1">
      <alignment horizontal="center" vertical="center"/>
      <protection locked="0"/>
    </xf>
    <xf numFmtId="49" fontId="11" fillId="0" borderId="75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11" fillId="0" borderId="34" xfId="0" applyNumberFormat="1" applyFont="1" applyFill="1" applyBorder="1" applyAlignment="1" applyProtection="1">
      <alignment horizontal="right" vertical="center"/>
      <protection locked="0"/>
    </xf>
    <xf numFmtId="49" fontId="4" fillId="0" borderId="7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50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49" fontId="11" fillId="0" borderId="75" xfId="0" applyNumberFormat="1" applyFont="1" applyFill="1" applyBorder="1" applyAlignment="1" applyProtection="1">
      <alignment horizontal="center" vertical="center"/>
      <protection locked="0"/>
    </xf>
    <xf numFmtId="3" fontId="12" fillId="0" borderId="13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164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76" xfId="0" applyNumberFormat="1" applyFont="1" applyFill="1" applyBorder="1" applyAlignment="1" applyProtection="1">
      <alignment horizontal="center" vertical="center"/>
      <protection locked="0"/>
    </xf>
    <xf numFmtId="0" fontId="11" fillId="0" borderId="59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70" xfId="0" applyNumberFormat="1" applyFont="1" applyFill="1" applyBorder="1" applyAlignment="1" applyProtection="1">
      <alignment horizontal="center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3" fontId="11" fillId="0" borderId="72" xfId="0" applyNumberFormat="1" applyFont="1" applyFill="1" applyBorder="1" applyAlignment="1" applyProtection="1">
      <alignment horizontal="right" vertical="center"/>
      <protection locked="0"/>
    </xf>
    <xf numFmtId="3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8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164" fontId="5" fillId="0" borderId="56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49" fontId="4" fillId="0" borderId="7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60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78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0" fontId="23" fillId="0" borderId="7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7" xfId="0" applyNumberFormat="1" applyFont="1" applyFill="1" applyBorder="1" applyAlignment="1" applyProtection="1">
      <alignment horizontal="right" vertical="center"/>
      <protection locked="0"/>
    </xf>
    <xf numFmtId="3" fontId="23" fillId="0" borderId="21" xfId="0" applyNumberFormat="1" applyFont="1" applyFill="1" applyBorder="1" applyAlignment="1" applyProtection="1">
      <alignment horizontal="right" vertical="center"/>
      <protection locked="0"/>
    </xf>
    <xf numFmtId="3" fontId="23" fillId="0" borderId="2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 applyProtection="1">
      <alignment horizontal="centerContinuous" vertical="center"/>
      <protection locked="0"/>
    </xf>
    <xf numFmtId="3" fontId="11" fillId="0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NumberFormat="1" applyFont="1" applyFill="1" applyBorder="1" applyAlignment="1" applyProtection="1">
      <alignment horizontal="centerContinuous" vertical="center"/>
      <protection locked="0"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3" fontId="8" fillId="0" borderId="7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3" fontId="17" fillId="0" borderId="2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horizontal="centerContinuous" vertical="center"/>
      <protection locked="0"/>
    </xf>
    <xf numFmtId="0" fontId="4" fillId="0" borderId="16" xfId="0" applyNumberFormat="1" applyFont="1" applyFill="1" applyBorder="1" applyAlignment="1" applyProtection="1">
      <alignment vertical="center" wrapText="1"/>
      <protection locked="0"/>
    </xf>
    <xf numFmtId="164" fontId="6" fillId="0" borderId="50" xfId="0" applyNumberFormat="1" applyFont="1" applyFill="1" applyBorder="1" applyAlignment="1" applyProtection="1">
      <alignment horizontal="center" vertical="center"/>
      <protection locked="0"/>
    </xf>
    <xf numFmtId="3" fontId="6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55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2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7" xfId="0" applyNumberFormat="1" applyFont="1" applyFill="1" applyBorder="1" applyAlignment="1" applyProtection="1">
      <alignment horizontal="center" vertical="center"/>
      <protection locked="0"/>
    </xf>
    <xf numFmtId="3" fontId="23" fillId="0" borderId="43" xfId="0" applyNumberFormat="1" applyFont="1" applyFill="1" applyBorder="1" applyAlignment="1" applyProtection="1">
      <alignment vertical="center"/>
      <protection locked="0"/>
    </xf>
    <xf numFmtId="3" fontId="23" fillId="0" borderId="40" xfId="0" applyNumberFormat="1" applyFont="1" applyFill="1" applyBorder="1" applyAlignment="1" applyProtection="1">
      <alignment vertical="center"/>
      <protection locked="0"/>
    </xf>
    <xf numFmtId="0" fontId="10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77" xfId="0" applyNumberFormat="1" applyFont="1" applyFill="1" applyBorder="1" applyAlignment="1" applyProtection="1">
      <alignment horizontal="center" vertical="center"/>
      <protection locked="0"/>
    </xf>
    <xf numFmtId="164" fontId="4" fillId="0" borderId="60" xfId="0" applyNumberFormat="1" applyFont="1" applyFill="1" applyBorder="1" applyAlignment="1" applyProtection="1">
      <alignment horizontal="center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78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3" fontId="4" fillId="0" borderId="79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36" xfId="0" applyNumberFormat="1" applyFont="1" applyFill="1" applyBorder="1" applyAlignment="1" applyProtection="1">
      <alignment horizontal="center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49" fontId="11" fillId="0" borderId="69" xfId="0" applyNumberFormat="1" applyFont="1" applyFill="1" applyBorder="1" applyAlignment="1" applyProtection="1">
      <alignment horizontal="center" vertical="center"/>
      <protection locked="0"/>
    </xf>
    <xf numFmtId="49" fontId="11" fillId="0" borderId="76" xfId="0" applyNumberFormat="1" applyFont="1" applyFill="1" applyBorder="1" applyAlignment="1" applyProtection="1">
      <alignment horizontal="center" vertical="center"/>
      <protection locked="0"/>
    </xf>
    <xf numFmtId="164" fontId="11" fillId="0" borderId="70" xfId="0" applyNumberFormat="1" applyFont="1" applyFill="1" applyBorder="1" applyAlignment="1" applyProtection="1">
      <alignment horizontal="center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3" fontId="11" fillId="0" borderId="80" xfId="0" applyNumberFormat="1" applyFont="1" applyFill="1" applyBorder="1" applyAlignment="1" applyProtection="1">
      <alignment horizontal="right" vertical="center"/>
      <protection locked="0"/>
    </xf>
    <xf numFmtId="3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8" xfId="0" applyNumberFormat="1" applyFont="1" applyFill="1" applyBorder="1" applyAlignment="1" applyProtection="1">
      <alignment horizontal="right" vertical="center"/>
      <protection locked="0"/>
    </xf>
    <xf numFmtId="164" fontId="4" fillId="0" borderId="50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49" fontId="11" fillId="0" borderId="81" xfId="0" applyNumberFormat="1" applyFont="1" applyFill="1" applyBorder="1" applyAlignment="1" applyProtection="1">
      <alignment horizontal="center" vertical="center"/>
      <protection locked="0"/>
    </xf>
    <xf numFmtId="0" fontId="11" fillId="0" borderId="59" xfId="0" applyNumberFormat="1" applyFont="1" applyFill="1" applyBorder="1" applyAlignment="1" applyProtection="1">
      <alignment vertical="center" wrapText="1"/>
      <protection locked="0"/>
    </xf>
    <xf numFmtId="0" fontId="11" fillId="0" borderId="70" xfId="0" applyNumberFormat="1" applyFont="1" applyFill="1" applyBorder="1" applyAlignment="1" applyProtection="1">
      <alignment horizontal="center" vertical="center"/>
      <protection locked="0"/>
    </xf>
    <xf numFmtId="3" fontId="11" fillId="0" borderId="80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horizontal="right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47" xfId="0" applyNumberFormat="1" applyFont="1" applyFill="1" applyBorder="1" applyAlignment="1" applyProtection="1">
      <alignment vertical="center" wrapText="1"/>
      <protection locked="0"/>
    </xf>
    <xf numFmtId="0" fontId="16" fillId="0" borderId="56" xfId="0" applyNumberFormat="1" applyFont="1" applyFill="1" applyBorder="1" applyAlignment="1" applyProtection="1">
      <alignment horizontal="center" vertical="center"/>
      <protection locked="0"/>
    </xf>
    <xf numFmtId="3" fontId="16" fillId="0" borderId="47" xfId="0" applyNumberFormat="1" applyFont="1" applyFill="1" applyBorder="1" applyAlignment="1" applyProtection="1">
      <alignment horizontal="right" vertical="center"/>
      <protection locked="0"/>
    </xf>
    <xf numFmtId="3" fontId="16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73" xfId="0" applyNumberFormat="1" applyFont="1" applyFill="1" applyBorder="1" applyAlignment="1" applyProtection="1">
      <alignment horizontal="right" vertical="center"/>
      <protection locked="0"/>
    </xf>
    <xf numFmtId="3" fontId="16" fillId="0" borderId="3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24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17" applyFont="1" applyAlignment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>
      <alignment horizontal="centerContinuous"/>
    </xf>
    <xf numFmtId="0" fontId="26" fillId="0" borderId="0" xfId="0" applyNumberFormat="1" applyFont="1" applyFill="1" applyBorder="1" applyAlignment="1" applyProtection="1">
      <alignment vertical="top"/>
      <protection/>
    </xf>
    <xf numFmtId="3" fontId="26" fillId="0" borderId="0" xfId="0" applyNumberFormat="1" applyFont="1" applyFill="1" applyBorder="1" applyAlignment="1" applyProtection="1">
      <alignment horizontal="center" vertical="top"/>
      <protection/>
    </xf>
    <xf numFmtId="4" fontId="26" fillId="0" borderId="0" xfId="0" applyNumberFormat="1" applyFont="1" applyFill="1" applyBorder="1" applyAlignment="1" applyProtection="1">
      <alignment horizontal="center" vertical="top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0" fontId="9" fillId="0" borderId="83" xfId="0" applyNumberFormat="1" applyFont="1" applyFill="1" applyBorder="1" applyAlignment="1" applyProtection="1">
      <alignment horizontal="center" vertical="center" wrapText="1"/>
      <protection/>
    </xf>
    <xf numFmtId="49" fontId="10" fillId="0" borderId="84" xfId="0" applyNumberFormat="1" applyFont="1" applyFill="1" applyBorder="1" applyAlignment="1" applyProtection="1">
      <alignment horizontal="center" vertical="center" wrapText="1"/>
      <protection/>
    </xf>
    <xf numFmtId="0" fontId="8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8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5" fillId="0" borderId="41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vertical="center"/>
      <protection/>
    </xf>
    <xf numFmtId="3" fontId="12" fillId="0" borderId="48" xfId="0" applyNumberFormat="1" applyFont="1" applyFill="1" applyBorder="1" applyAlignment="1" applyProtection="1">
      <alignment horizontal="right" vertical="center"/>
      <protection/>
    </xf>
    <xf numFmtId="3" fontId="12" fillId="0" borderId="11" xfId="0" applyNumberFormat="1" applyFont="1" applyFill="1" applyBorder="1" applyAlignment="1" applyProtection="1">
      <alignment horizontal="right"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87" xfId="0" applyNumberFormat="1" applyFont="1" applyFill="1" applyBorder="1" applyAlignment="1" applyProtection="1">
      <alignment horizontal="center" vertical="center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3" fontId="6" fillId="0" borderId="36" xfId="0" applyNumberFormat="1" applyFont="1" applyFill="1" applyBorder="1" applyAlignment="1" applyProtection="1">
      <alignment horizontal="right" vertical="center"/>
      <protection/>
    </xf>
    <xf numFmtId="3" fontId="6" fillId="0" borderId="7" xfId="0" applyNumberFormat="1" applyFont="1" applyFill="1" applyBorder="1" applyAlignment="1" applyProtection="1">
      <alignment horizontal="right" vertical="center"/>
      <protection/>
    </xf>
    <xf numFmtId="3" fontId="6" fillId="0" borderId="21" xfId="0" applyNumberFormat="1" applyFont="1" applyFill="1" applyBorder="1" applyAlignment="1" applyProtection="1">
      <alignment vertical="center"/>
      <protection/>
    </xf>
    <xf numFmtId="0" fontId="6" fillId="0" borderId="87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50" xfId="0" applyNumberFormat="1" applyFont="1" applyFill="1" applyBorder="1" applyAlignment="1" applyProtection="1">
      <alignment horizontal="right" vertical="center"/>
      <protection/>
    </xf>
    <xf numFmtId="3" fontId="6" fillId="0" borderId="16" xfId="0" applyNumberFormat="1" applyFont="1" applyFill="1" applyBorder="1" applyAlignment="1" applyProtection="1">
      <alignment horizontal="right" vertical="center"/>
      <protection/>
    </xf>
    <xf numFmtId="3" fontId="6" fillId="0" borderId="88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49" fontId="6" fillId="0" borderId="59" xfId="0" applyNumberFormat="1" applyFont="1" applyFill="1" applyBorder="1" applyAlignment="1" applyProtection="1">
      <alignment horizontal="center" vertical="center" wrapText="1"/>
      <protection/>
    </xf>
    <xf numFmtId="49" fontId="8" fillId="0" borderId="41" xfId="0" applyNumberFormat="1" applyFont="1" applyFill="1" applyBorder="1" applyAlignment="1" applyProtection="1">
      <alignment horizontal="center" vertical="center" wrapText="1"/>
      <protection/>
    </xf>
    <xf numFmtId="3" fontId="12" fillId="0" borderId="25" xfId="0" applyNumberFormat="1" applyFont="1" applyFill="1" applyBorder="1" applyAlignment="1" applyProtection="1">
      <alignment vertical="center"/>
      <protection/>
    </xf>
    <xf numFmtId="0" fontId="11" fillId="0" borderId="53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vertical="center" wrapText="1"/>
      <protection/>
    </xf>
    <xf numFmtId="3" fontId="11" fillId="0" borderId="56" xfId="0" applyNumberFormat="1" applyFont="1" applyFill="1" applyBorder="1" applyAlignment="1" applyProtection="1">
      <alignment horizontal="right" vertical="center"/>
      <protection/>
    </xf>
    <xf numFmtId="3" fontId="11" fillId="0" borderId="47" xfId="0" applyNumberFormat="1" applyFont="1" applyFill="1" applyBorder="1" applyAlignment="1" applyProtection="1">
      <alignment horizontal="right" vertical="center"/>
      <protection/>
    </xf>
    <xf numFmtId="3" fontId="11" fillId="0" borderId="21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43" xfId="0" applyNumberFormat="1" applyFont="1" applyFill="1" applyBorder="1" applyAlignment="1" applyProtection="1">
      <alignment horizontal="center" vertical="center"/>
      <protection/>
    </xf>
    <xf numFmtId="3" fontId="6" fillId="0" borderId="55" xfId="0" applyNumberFormat="1" applyFont="1" applyFill="1" applyBorder="1" applyAlignment="1" applyProtection="1">
      <alignment horizontal="right" vertical="center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45" xfId="0" applyNumberFormat="1" applyFont="1" applyFill="1" applyBorder="1" applyAlignment="1" applyProtection="1">
      <alignment horizontal="left" vertical="center" wrapText="1"/>
      <protection/>
    </xf>
    <xf numFmtId="3" fontId="11" fillId="0" borderId="50" xfId="0" applyNumberFormat="1" applyFont="1" applyFill="1" applyBorder="1" applyAlignment="1" applyProtection="1">
      <alignment horizontal="right" vertical="center"/>
      <protection/>
    </xf>
    <xf numFmtId="3" fontId="11" fillId="0" borderId="16" xfId="0" applyNumberFormat="1" applyFont="1" applyFill="1" applyBorder="1" applyAlignment="1" applyProtection="1">
      <alignment horizontal="right" vertical="center"/>
      <protection/>
    </xf>
    <xf numFmtId="3" fontId="11" fillId="0" borderId="88" xfId="0" applyNumberFormat="1" applyFont="1" applyFill="1" applyBorder="1" applyAlignment="1" applyProtection="1">
      <alignment vertical="center"/>
      <protection/>
    </xf>
    <xf numFmtId="0" fontId="16" fillId="0" borderId="52" xfId="0" applyNumberFormat="1" applyFont="1" applyFill="1" applyBorder="1" applyAlignment="1" applyProtection="1">
      <alignment horizontal="center" vertical="center"/>
      <protection/>
    </xf>
    <xf numFmtId="3" fontId="6" fillId="0" borderId="79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0" fontId="16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vertical="center"/>
      <protection/>
    </xf>
    <xf numFmtId="0" fontId="11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45" xfId="0" applyNumberFormat="1" applyFont="1" applyFill="1" applyBorder="1" applyAlignment="1" applyProtection="1">
      <alignment vertical="center" wrapText="1"/>
      <protection/>
    </xf>
    <xf numFmtId="0" fontId="11" fillId="0" borderId="45" xfId="0" applyNumberFormat="1" applyFont="1" applyFill="1" applyBorder="1" applyAlignment="1" applyProtection="1">
      <alignment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vertical="center" wrapText="1"/>
      <protection/>
    </xf>
    <xf numFmtId="3" fontId="6" fillId="0" borderId="72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3" fontId="12" fillId="0" borderId="29" xfId="0" applyNumberFormat="1" applyFont="1" applyFill="1" applyBorder="1" applyAlignment="1" applyProtection="1">
      <alignment horizontal="right" vertical="center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89" xfId="0" applyNumberFormat="1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4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83" xfId="0" applyFont="1" applyBorder="1" applyAlignment="1">
      <alignment horizontal="center" vertical="center"/>
    </xf>
    <xf numFmtId="1" fontId="27" fillId="0" borderId="7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/>
    </xf>
    <xf numFmtId="3" fontId="6" fillId="0" borderId="89" xfId="0" applyNumberFormat="1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3" fontId="6" fillId="0" borderId="90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3" fontId="8" fillId="0" borderId="90" xfId="0" applyNumberFormat="1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49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3" fontId="11" fillId="0" borderId="16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88" xfId="0" applyNumberFormat="1" applyFont="1" applyBorder="1" applyAlignment="1">
      <alignment vertical="center"/>
    </xf>
    <xf numFmtId="49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vertical="center" wrapText="1"/>
      <protection/>
    </xf>
    <xf numFmtId="0" fontId="12" fillId="0" borderId="11" xfId="0" applyFont="1" applyBorder="1" applyAlignment="1">
      <alignment horizontal="centerContinuous" vertical="center" wrapText="1"/>
    </xf>
    <xf numFmtId="0" fontId="26" fillId="0" borderId="11" xfId="0" applyFont="1" applyBorder="1" applyAlignment="1">
      <alignment horizontal="centerContinuous" vertical="center" wrapText="1"/>
    </xf>
    <xf numFmtId="3" fontId="8" fillId="0" borderId="72" xfId="0" applyNumberFormat="1" applyFont="1" applyBorder="1" applyAlignment="1">
      <alignment vertical="center"/>
    </xf>
    <xf numFmtId="0" fontId="9" fillId="0" borderId="92" xfId="0" applyFont="1" applyBorder="1" applyAlignment="1">
      <alignment horizontal="center" vertical="center" wrapText="1"/>
    </xf>
    <xf numFmtId="3" fontId="9" fillId="0" borderId="84" xfId="0" applyNumberFormat="1" applyFont="1" applyBorder="1" applyAlignment="1">
      <alignment horizontal="center" vertical="center" wrapText="1"/>
    </xf>
    <xf numFmtId="3" fontId="9" fillId="0" borderId="84" xfId="0" applyNumberFormat="1" applyFont="1" applyBorder="1" applyAlignment="1">
      <alignment horizontal="center" vertical="center"/>
    </xf>
    <xf numFmtId="3" fontId="9" fillId="0" borderId="8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4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88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3" fontId="12" fillId="0" borderId="7" xfId="0" applyNumberFormat="1" applyFont="1" applyBorder="1" applyAlignment="1">
      <alignment vertical="center"/>
    </xf>
    <xf numFmtId="3" fontId="12" fillId="0" borderId="93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41" xfId="0" applyFont="1" applyBorder="1" applyAlignment="1">
      <alignment horizontal="center" vertical="center"/>
    </xf>
    <xf numFmtId="3" fontId="12" fillId="0" borderId="84" xfId="0" applyNumberFormat="1" applyFont="1" applyBorder="1" applyAlignment="1">
      <alignment horizontal="right" vertical="center"/>
    </xf>
    <xf numFmtId="3" fontId="12" fillId="0" borderId="85" xfId="0" applyNumberFormat="1" applyFont="1" applyBorder="1" applyAlignment="1">
      <alignment horizontal="right" vertical="center"/>
    </xf>
    <xf numFmtId="3" fontId="12" fillId="0" borderId="8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94" xfId="0" applyFont="1" applyBorder="1" applyAlignment="1">
      <alignment horizontal="center" vertical="center"/>
    </xf>
    <xf numFmtId="0" fontId="9" fillId="0" borderId="59" xfId="0" applyFont="1" applyBorder="1" applyAlignment="1">
      <alignment vertical="center"/>
    </xf>
    <xf numFmtId="3" fontId="6" fillId="0" borderId="59" xfId="0" applyNumberFormat="1" applyFont="1" applyBorder="1" applyAlignment="1">
      <alignment vertical="center"/>
    </xf>
    <xf numFmtId="3" fontId="12" fillId="0" borderId="72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95" xfId="0" applyFont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96" xfId="0" applyFont="1" applyBorder="1" applyAlignment="1">
      <alignment horizontal="center" vertical="center"/>
    </xf>
    <xf numFmtId="0" fontId="9" fillId="0" borderId="16" xfId="0" applyFont="1" applyBorder="1" applyAlignment="1">
      <alignment vertical="top" wrapText="1"/>
    </xf>
    <xf numFmtId="3" fontId="11" fillId="0" borderId="32" xfId="0" applyNumberFormat="1" applyFont="1" applyBorder="1" applyAlignment="1">
      <alignment vertical="center"/>
    </xf>
    <xf numFmtId="3" fontId="11" fillId="0" borderId="71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49" fontId="6" fillId="0" borderId="9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center" vertical="center"/>
    </xf>
    <xf numFmtId="3" fontId="6" fillId="0" borderId="93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1" fillId="0" borderId="9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vertical="center"/>
    </xf>
    <xf numFmtId="3" fontId="11" fillId="0" borderId="88" xfId="0" applyNumberFormat="1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6" fillId="0" borderId="87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3" fontId="12" fillId="0" borderId="99" xfId="0" applyNumberFormat="1" applyFont="1" applyBorder="1" applyAlignment="1">
      <alignment horizontal="right" vertical="center"/>
    </xf>
    <xf numFmtId="3" fontId="12" fillId="0" borderId="86" xfId="0" applyNumberFormat="1" applyFont="1" applyBorder="1" applyAlignment="1">
      <alignment vertical="center"/>
    </xf>
    <xf numFmtId="3" fontId="6" fillId="0" borderId="70" xfId="0" applyNumberFormat="1" applyFont="1" applyBorder="1" applyAlignment="1">
      <alignment vertical="center"/>
    </xf>
    <xf numFmtId="3" fontId="12" fillId="0" borderId="80" xfId="0" applyNumberFormat="1" applyFont="1" applyBorder="1" applyAlignment="1">
      <alignment vertical="center"/>
    </xf>
    <xf numFmtId="0" fontId="11" fillId="0" borderId="94" xfId="0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1" fillId="0" borderId="53" xfId="0" applyFont="1" applyBorder="1" applyAlignment="1">
      <alignment horizontal="center" vertical="center"/>
    </xf>
    <xf numFmtId="3" fontId="11" fillId="0" borderId="47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" fontId="6" fillId="0" borderId="60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3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3" fontId="6" fillId="0" borderId="56" xfId="0" applyNumberFormat="1" applyFont="1" applyBorder="1" applyAlignment="1">
      <alignment vertical="center"/>
    </xf>
    <xf numFmtId="3" fontId="5" fillId="0" borderId="47" xfId="0" applyNumberFormat="1" applyFont="1" applyBorder="1" applyAlignment="1">
      <alignment vertical="center"/>
    </xf>
    <xf numFmtId="3" fontId="6" fillId="0" borderId="100" xfId="0" applyNumberFormat="1" applyFont="1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4" fillId="0" borderId="43" xfId="0" applyFont="1" applyBorder="1" applyAlignment="1">
      <alignment horizontal="center" vertical="center"/>
    </xf>
    <xf numFmtId="0" fontId="24" fillId="0" borderId="7" xfId="0" applyFont="1" applyBorder="1" applyAlignment="1">
      <alignment vertical="center"/>
    </xf>
    <xf numFmtId="3" fontId="24" fillId="0" borderId="36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vertical="center"/>
    </xf>
    <xf numFmtId="3" fontId="24" fillId="0" borderId="93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4" fillId="0" borderId="7" xfId="0" applyFont="1" applyBorder="1" applyAlignment="1">
      <alignment vertical="center" wrapText="1"/>
    </xf>
    <xf numFmtId="0" fontId="24" fillId="0" borderId="53" xfId="0" applyFont="1" applyBorder="1" applyAlignment="1">
      <alignment horizontal="center" vertical="center"/>
    </xf>
    <xf numFmtId="0" fontId="24" fillId="0" borderId="47" xfId="0" applyFont="1" applyBorder="1" applyAlignment="1">
      <alignment vertical="center" wrapText="1"/>
    </xf>
    <xf numFmtId="3" fontId="24" fillId="0" borderId="56" xfId="0" applyNumberFormat="1" applyFont="1" applyBorder="1" applyAlignment="1">
      <alignment vertical="center"/>
    </xf>
    <xf numFmtId="3" fontId="16" fillId="0" borderId="47" xfId="0" applyNumberFormat="1" applyFont="1" applyBorder="1" applyAlignment="1">
      <alignment vertical="center"/>
    </xf>
    <xf numFmtId="3" fontId="24" fillId="0" borderId="100" xfId="0" applyNumberFormat="1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16" fillId="0" borderId="36" xfId="0" applyNumberFormat="1" applyFont="1" applyBorder="1" applyAlignment="1">
      <alignment vertical="center"/>
    </xf>
    <xf numFmtId="3" fontId="24" fillId="0" borderId="7" xfId="0" applyNumberFormat="1" applyFont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48" xfId="0" applyNumberFormat="1" applyFont="1" applyFill="1" applyBorder="1" applyAlignment="1" applyProtection="1">
      <alignment vertical="center" wrapText="1"/>
      <protection locked="0"/>
    </xf>
    <xf numFmtId="3" fontId="11" fillId="0" borderId="48" xfId="0" applyNumberFormat="1" applyFont="1" applyBorder="1" applyAlignment="1">
      <alignment vertical="center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56" xfId="0" applyNumberFormat="1" applyFont="1" applyFill="1" applyBorder="1" applyAlignment="1" applyProtection="1">
      <alignment vertical="center" wrapText="1"/>
      <protection locked="0"/>
    </xf>
    <xf numFmtId="3" fontId="11" fillId="0" borderId="57" xfId="0" applyNumberFormat="1" applyFont="1" applyBorder="1" applyAlignment="1">
      <alignment vertical="center"/>
    </xf>
    <xf numFmtId="0" fontId="6" fillId="0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NumberFormat="1" applyFont="1" applyFill="1" applyBorder="1" applyAlignment="1" applyProtection="1">
      <alignment vertical="center" wrapText="1"/>
      <protection locked="0"/>
    </xf>
    <xf numFmtId="3" fontId="24" fillId="0" borderId="0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" fontId="11" fillId="0" borderId="55" xfId="0" applyNumberFormat="1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85">
      <selection activeCell="E99" sqref="E99"/>
    </sheetView>
  </sheetViews>
  <sheetFormatPr defaultColWidth="9.00390625" defaultRowHeight="12.75"/>
  <cols>
    <col min="1" max="1" width="8.00390625" style="2" customWidth="1"/>
    <col min="2" max="2" width="35.875" style="2" customWidth="1"/>
    <col min="3" max="3" width="5.875" style="2" customWidth="1"/>
    <col min="4" max="4" width="11.00390625" style="2" customWidth="1"/>
    <col min="5" max="7" width="12.75390625" style="2" customWidth="1"/>
    <col min="8" max="16384" width="10.00390625" style="2" customWidth="1"/>
  </cols>
  <sheetData>
    <row r="1" spans="4:7" ht="12" customHeight="1">
      <c r="D1" s="3"/>
      <c r="E1" s="3"/>
      <c r="F1" s="4" t="s">
        <v>13</v>
      </c>
      <c r="G1" s="5"/>
    </row>
    <row r="2" spans="1:7" ht="12" customHeight="1">
      <c r="A2" s="6"/>
      <c r="B2" s="7"/>
      <c r="C2" s="8"/>
      <c r="D2" s="9"/>
      <c r="E2" s="9"/>
      <c r="F2" s="10" t="s">
        <v>246</v>
      </c>
      <c r="G2" s="11"/>
    </row>
    <row r="3" spans="1:7" ht="12" customHeight="1">
      <c r="A3" s="6"/>
      <c r="B3" s="7"/>
      <c r="C3" s="8"/>
      <c r="D3" s="9"/>
      <c r="E3" s="9"/>
      <c r="F3" s="10" t="s">
        <v>12</v>
      </c>
      <c r="G3" s="11"/>
    </row>
    <row r="4" spans="1:7" ht="12" customHeight="1">
      <c r="A4" s="6"/>
      <c r="B4" s="7"/>
      <c r="C4" s="8"/>
      <c r="D4" s="9"/>
      <c r="E4" s="9"/>
      <c r="F4" s="10" t="s">
        <v>244</v>
      </c>
      <c r="G4" s="11"/>
    </row>
    <row r="5" spans="1:7" s="16" customFormat="1" ht="36">
      <c r="A5" s="12" t="s">
        <v>80</v>
      </c>
      <c r="B5" s="13"/>
      <c r="C5" s="14"/>
      <c r="D5" s="15"/>
      <c r="E5" s="15"/>
      <c r="F5" s="15"/>
      <c r="G5" s="15"/>
    </row>
    <row r="6" spans="1:7" s="16" customFormat="1" ht="12" customHeight="1" thickBot="1">
      <c r="A6" s="12"/>
      <c r="B6" s="13"/>
      <c r="C6" s="14"/>
      <c r="D6" s="15"/>
      <c r="E6" s="15"/>
      <c r="F6" s="15"/>
      <c r="G6" s="15" t="s">
        <v>15</v>
      </c>
    </row>
    <row r="7" spans="1:7" s="22" customFormat="1" ht="22.5" customHeight="1">
      <c r="A7" s="17" t="s">
        <v>0</v>
      </c>
      <c r="B7" s="791" t="s">
        <v>1</v>
      </c>
      <c r="C7" s="111" t="s">
        <v>2</v>
      </c>
      <c r="D7" s="116" t="s">
        <v>16</v>
      </c>
      <c r="E7" s="19"/>
      <c r="F7" s="20" t="s">
        <v>3</v>
      </c>
      <c r="G7" s="21"/>
    </row>
    <row r="8" spans="1:7" s="22" customFormat="1" ht="15.75">
      <c r="A8" s="227" t="s">
        <v>4</v>
      </c>
      <c r="B8" s="792"/>
      <c r="C8" s="112" t="s">
        <v>5</v>
      </c>
      <c r="D8" s="25" t="s">
        <v>8</v>
      </c>
      <c r="E8" s="26" t="s">
        <v>6</v>
      </c>
      <c r="F8" s="25" t="s">
        <v>8</v>
      </c>
      <c r="G8" s="27" t="s">
        <v>6</v>
      </c>
    </row>
    <row r="9" spans="1:7" s="286" customFormat="1" ht="13.5" thickBot="1">
      <c r="A9" s="304">
        <v>1</v>
      </c>
      <c r="B9" s="305">
        <v>2</v>
      </c>
      <c r="C9" s="306">
        <v>3</v>
      </c>
      <c r="D9" s="305">
        <v>4</v>
      </c>
      <c r="E9" s="307">
        <v>5</v>
      </c>
      <c r="F9" s="305">
        <v>6</v>
      </c>
      <c r="G9" s="308">
        <v>7</v>
      </c>
    </row>
    <row r="10" spans="1:7" s="286" customFormat="1" ht="18" thickBot="1" thickTop="1">
      <c r="A10" s="343">
        <v>500</v>
      </c>
      <c r="B10" s="344" t="s">
        <v>237</v>
      </c>
      <c r="C10" s="315" t="s">
        <v>18</v>
      </c>
      <c r="D10" s="316"/>
      <c r="E10" s="317"/>
      <c r="F10" s="328">
        <f>SUM(F11)</f>
        <v>190000</v>
      </c>
      <c r="G10" s="391"/>
    </row>
    <row r="11" spans="1:7" s="286" customFormat="1" ht="17.25" thickTop="1">
      <c r="A11" s="345">
        <v>50095</v>
      </c>
      <c r="B11" s="347" t="s">
        <v>21</v>
      </c>
      <c r="C11" s="346"/>
      <c r="D11" s="364"/>
      <c r="E11" s="365"/>
      <c r="F11" s="348">
        <f>SUM(F12)</f>
        <v>190000</v>
      </c>
      <c r="G11" s="450"/>
    </row>
    <row r="12" spans="1:7" s="286" customFormat="1" ht="21.75" customHeight="1" thickBot="1">
      <c r="A12" s="46" t="s">
        <v>168</v>
      </c>
      <c r="B12" s="151" t="s">
        <v>31</v>
      </c>
      <c r="C12" s="173"/>
      <c r="D12" s="153"/>
      <c r="E12" s="154"/>
      <c r="F12" s="229">
        <v>190000</v>
      </c>
      <c r="G12" s="342"/>
    </row>
    <row r="13" spans="1:7" s="286" customFormat="1" ht="18" thickBot="1" thickTop="1">
      <c r="A13" s="343">
        <v>600</v>
      </c>
      <c r="B13" s="344" t="s">
        <v>20</v>
      </c>
      <c r="C13" s="315" t="s">
        <v>18</v>
      </c>
      <c r="D13" s="316">
        <f>D14+D33</f>
        <v>1000</v>
      </c>
      <c r="E13" s="317">
        <f>E14+E33</f>
        <v>5400</v>
      </c>
      <c r="F13" s="328">
        <f>F14+F28+F33</f>
        <v>1197730</v>
      </c>
      <c r="G13" s="391">
        <f>G14+G28+G33</f>
        <v>660710</v>
      </c>
    </row>
    <row r="14" spans="1:7" s="286" customFormat="1" ht="17.25" thickTop="1">
      <c r="A14" s="345">
        <v>60016</v>
      </c>
      <c r="B14" s="347" t="s">
        <v>108</v>
      </c>
      <c r="C14" s="346"/>
      <c r="D14" s="364">
        <f>D16</f>
        <v>1000</v>
      </c>
      <c r="E14" s="365">
        <f>E15</f>
        <v>5000</v>
      </c>
      <c r="F14" s="348">
        <f>SUM(F17:F19)</f>
        <v>1147060</v>
      </c>
      <c r="G14" s="450">
        <f>G19</f>
        <v>632040</v>
      </c>
    </row>
    <row r="15" spans="1:7" s="286" customFormat="1" ht="30" customHeight="1">
      <c r="A15" s="46" t="s">
        <v>119</v>
      </c>
      <c r="B15" s="151" t="s">
        <v>164</v>
      </c>
      <c r="C15" s="173"/>
      <c r="D15" s="153"/>
      <c r="E15" s="154">
        <v>5000</v>
      </c>
      <c r="F15" s="229"/>
      <c r="G15" s="342"/>
    </row>
    <row r="16" spans="1:7" s="286" customFormat="1" ht="16.5">
      <c r="A16" s="46" t="s">
        <v>45</v>
      </c>
      <c r="B16" s="151" t="s">
        <v>46</v>
      </c>
      <c r="C16" s="113"/>
      <c r="D16" s="122">
        <v>1000</v>
      </c>
      <c r="E16" s="154"/>
      <c r="F16" s="229"/>
      <c r="G16" s="342"/>
    </row>
    <row r="17" spans="1:7" s="286" customFormat="1" ht="16.5">
      <c r="A17" s="46" t="s">
        <v>168</v>
      </c>
      <c r="B17" s="151" t="s">
        <v>31</v>
      </c>
      <c r="C17" s="173"/>
      <c r="D17" s="153"/>
      <c r="E17" s="154"/>
      <c r="F17" s="229">
        <v>456390</v>
      </c>
      <c r="G17" s="342"/>
    </row>
    <row r="18" spans="1:7" s="286" customFormat="1" ht="16.5">
      <c r="A18" s="46" t="s">
        <v>11</v>
      </c>
      <c r="B18" s="151" t="s">
        <v>10</v>
      </c>
      <c r="C18" s="173"/>
      <c r="D18" s="153"/>
      <c r="E18" s="154"/>
      <c r="F18" s="229">
        <v>150670</v>
      </c>
      <c r="G18" s="342"/>
    </row>
    <row r="19" spans="1:7" s="40" customFormat="1" ht="17.25" customHeight="1">
      <c r="A19" s="46" t="s">
        <v>43</v>
      </c>
      <c r="B19" s="151" t="s">
        <v>36</v>
      </c>
      <c r="C19" s="113"/>
      <c r="D19" s="122"/>
      <c r="E19" s="56"/>
      <c r="F19" s="49">
        <f>SUM(F20:F27)</f>
        <v>540000</v>
      </c>
      <c r="G19" s="50">
        <f>SUM(G23:G27)</f>
        <v>632040</v>
      </c>
    </row>
    <row r="20" spans="1:7" s="222" customFormat="1" ht="12.75" customHeight="1">
      <c r="A20" s="288"/>
      <c r="B20" s="289" t="s">
        <v>238</v>
      </c>
      <c r="C20" s="511"/>
      <c r="D20" s="223"/>
      <c r="E20" s="224"/>
      <c r="F20" s="512">
        <v>170000</v>
      </c>
      <c r="G20" s="513"/>
    </row>
    <row r="21" spans="1:7" s="222" customFormat="1" ht="12.75" customHeight="1">
      <c r="A21" s="288"/>
      <c r="B21" s="289" t="s">
        <v>239</v>
      </c>
      <c r="C21" s="511"/>
      <c r="D21" s="223"/>
      <c r="E21" s="224"/>
      <c r="F21" s="512">
        <v>190000</v>
      </c>
      <c r="G21" s="513"/>
    </row>
    <row r="22" spans="1:7" s="222" customFormat="1" ht="12.75" customHeight="1">
      <c r="A22" s="288"/>
      <c r="B22" s="289" t="s">
        <v>240</v>
      </c>
      <c r="C22" s="511"/>
      <c r="D22" s="223"/>
      <c r="E22" s="224"/>
      <c r="F22" s="512">
        <v>180000</v>
      </c>
      <c r="G22" s="513"/>
    </row>
    <row r="23" spans="1:7" s="40" customFormat="1" ht="11.25" customHeight="1">
      <c r="A23" s="46"/>
      <c r="B23" s="424" t="s">
        <v>169</v>
      </c>
      <c r="C23" s="431"/>
      <c r="D23" s="411"/>
      <c r="E23" s="412"/>
      <c r="F23" s="432"/>
      <c r="G23" s="433">
        <v>22000</v>
      </c>
    </row>
    <row r="24" spans="1:7" s="40" customFormat="1" ht="25.5">
      <c r="A24" s="46"/>
      <c r="B24" s="424" t="s">
        <v>223</v>
      </c>
      <c r="C24" s="431"/>
      <c r="D24" s="411"/>
      <c r="E24" s="412"/>
      <c r="F24" s="432"/>
      <c r="G24" s="433">
        <v>485600</v>
      </c>
    </row>
    <row r="25" spans="1:7" s="40" customFormat="1" ht="11.25" customHeight="1">
      <c r="A25" s="46"/>
      <c r="B25" s="424" t="s">
        <v>170</v>
      </c>
      <c r="C25" s="431"/>
      <c r="D25" s="411"/>
      <c r="E25" s="412"/>
      <c r="F25" s="432"/>
      <c r="G25" s="433">
        <v>51850</v>
      </c>
    </row>
    <row r="26" spans="1:7" s="40" customFormat="1" ht="11.25" customHeight="1">
      <c r="A26" s="46"/>
      <c r="B26" s="424" t="s">
        <v>171</v>
      </c>
      <c r="C26" s="431"/>
      <c r="D26" s="411"/>
      <c r="E26" s="412"/>
      <c r="F26" s="432"/>
      <c r="G26" s="433">
        <v>43310</v>
      </c>
    </row>
    <row r="27" spans="1:7" s="40" customFormat="1" ht="11.25" customHeight="1">
      <c r="A27" s="170"/>
      <c r="B27" s="430" t="s">
        <v>172</v>
      </c>
      <c r="C27" s="434"/>
      <c r="D27" s="435"/>
      <c r="E27" s="436"/>
      <c r="F27" s="437"/>
      <c r="G27" s="438">
        <v>29280</v>
      </c>
    </row>
    <row r="28" spans="1:7" s="34" customFormat="1" ht="16.5">
      <c r="A28" s="129" t="s">
        <v>173</v>
      </c>
      <c r="B28" s="130" t="s">
        <v>174</v>
      </c>
      <c r="C28" s="421"/>
      <c r="D28" s="125"/>
      <c r="E28" s="99"/>
      <c r="F28" s="422">
        <f>SUM(F29:F30)</f>
        <v>50670</v>
      </c>
      <c r="G28" s="39">
        <f>SUM(G30)</f>
        <v>28670</v>
      </c>
    </row>
    <row r="29" spans="1:7" s="40" customFormat="1" ht="13.5" customHeight="1">
      <c r="A29" s="46" t="s">
        <v>168</v>
      </c>
      <c r="B29" s="71" t="s">
        <v>31</v>
      </c>
      <c r="C29" s="407"/>
      <c r="D29" s="122"/>
      <c r="E29" s="56"/>
      <c r="F29" s="42">
        <v>28670</v>
      </c>
      <c r="G29" s="50"/>
    </row>
    <row r="30" spans="1:7" s="40" customFormat="1" ht="16.5" customHeight="1">
      <c r="A30" s="46" t="s">
        <v>43</v>
      </c>
      <c r="B30" s="151" t="s">
        <v>36</v>
      </c>
      <c r="C30" s="407"/>
      <c r="D30" s="122"/>
      <c r="E30" s="56"/>
      <c r="F30" s="42">
        <f>F31</f>
        <v>22000</v>
      </c>
      <c r="G30" s="50">
        <f>G32</f>
        <v>28670</v>
      </c>
    </row>
    <row r="31" spans="1:7" s="40" customFormat="1" ht="12.75" customHeight="1">
      <c r="A31" s="46"/>
      <c r="B31" s="424" t="s">
        <v>191</v>
      </c>
      <c r="C31" s="431"/>
      <c r="D31" s="411"/>
      <c r="E31" s="412"/>
      <c r="F31" s="432">
        <v>22000</v>
      </c>
      <c r="G31" s="433"/>
    </row>
    <row r="32" spans="1:7" s="40" customFormat="1" ht="12.75" customHeight="1">
      <c r="A32" s="170"/>
      <c r="B32" s="430" t="s">
        <v>175</v>
      </c>
      <c r="C32" s="434"/>
      <c r="D32" s="435"/>
      <c r="E32" s="436"/>
      <c r="F32" s="437"/>
      <c r="G32" s="438">
        <v>28670</v>
      </c>
    </row>
    <row r="33" spans="1:7" s="34" customFormat="1" ht="16.5">
      <c r="A33" s="129" t="s">
        <v>165</v>
      </c>
      <c r="B33" s="130" t="s">
        <v>21</v>
      </c>
      <c r="C33" s="421"/>
      <c r="D33" s="125"/>
      <c r="E33" s="99">
        <f>E34</f>
        <v>400</v>
      </c>
      <c r="F33" s="422"/>
      <c r="G33" s="39"/>
    </row>
    <row r="34" spans="1:7" s="157" customFormat="1" ht="17.25" thickBot="1">
      <c r="A34" s="83" t="s">
        <v>45</v>
      </c>
      <c r="B34" s="151" t="s">
        <v>46</v>
      </c>
      <c r="C34" s="152"/>
      <c r="D34" s="153"/>
      <c r="E34" s="154">
        <v>400</v>
      </c>
      <c r="F34" s="155"/>
      <c r="G34" s="156"/>
    </row>
    <row r="35" spans="1:7" s="34" customFormat="1" ht="18" thickBot="1" thickTop="1">
      <c r="A35" s="357" t="s">
        <v>130</v>
      </c>
      <c r="B35" s="327" t="s">
        <v>131</v>
      </c>
      <c r="C35" s="110" t="s">
        <v>132</v>
      </c>
      <c r="D35" s="30">
        <f>D36</f>
        <v>270000</v>
      </c>
      <c r="E35" s="52">
        <f>E36</f>
        <v>2350000</v>
      </c>
      <c r="F35" s="32"/>
      <c r="G35" s="33"/>
    </row>
    <row r="36" spans="1:7" s="34" customFormat="1" ht="17.25" customHeight="1" thickTop="1">
      <c r="A36" s="359" t="s">
        <v>133</v>
      </c>
      <c r="B36" s="330" t="s">
        <v>134</v>
      </c>
      <c r="C36" s="351"/>
      <c r="D36" s="124">
        <f>SUM(D37:D40)</f>
        <v>270000</v>
      </c>
      <c r="E36" s="79">
        <f>SUM(E37:E40)</f>
        <v>2350000</v>
      </c>
      <c r="F36" s="363"/>
      <c r="G36" s="353"/>
    </row>
    <row r="37" spans="1:7" s="34" customFormat="1" ht="30" customHeight="1">
      <c r="A37" s="209" t="s">
        <v>135</v>
      </c>
      <c r="B37" s="151" t="s">
        <v>138</v>
      </c>
      <c r="C37" s="164"/>
      <c r="D37" s="153"/>
      <c r="E37" s="154">
        <v>2100000</v>
      </c>
      <c r="F37" s="229"/>
      <c r="G37" s="191"/>
    </row>
    <row r="38" spans="1:7" s="34" customFormat="1" ht="16.5">
      <c r="A38" s="209" t="s">
        <v>39</v>
      </c>
      <c r="B38" s="151" t="s">
        <v>40</v>
      </c>
      <c r="C38" s="164"/>
      <c r="D38" s="153">
        <v>70000</v>
      </c>
      <c r="E38" s="154"/>
      <c r="F38" s="229"/>
      <c r="G38" s="191"/>
    </row>
    <row r="39" spans="1:7" s="34" customFormat="1" ht="45" customHeight="1">
      <c r="A39" s="209" t="s">
        <v>146</v>
      </c>
      <c r="B39" s="151" t="s">
        <v>147</v>
      </c>
      <c r="C39" s="164"/>
      <c r="D39" s="153">
        <v>200000</v>
      </c>
      <c r="E39" s="154"/>
      <c r="F39" s="229"/>
      <c r="G39" s="191"/>
    </row>
    <row r="40" spans="1:7" s="34" customFormat="1" ht="49.5">
      <c r="A40" s="366" t="s">
        <v>136</v>
      </c>
      <c r="B40" s="367" t="s">
        <v>140</v>
      </c>
      <c r="C40" s="368"/>
      <c r="D40" s="369"/>
      <c r="E40" s="370">
        <v>250000</v>
      </c>
      <c r="F40" s="371"/>
      <c r="G40" s="372"/>
    </row>
    <row r="41" spans="1:7" s="34" customFormat="1" ht="17.25" thickBot="1">
      <c r="A41" s="523" t="s">
        <v>154</v>
      </c>
      <c r="B41" s="460" t="s">
        <v>156</v>
      </c>
      <c r="C41" s="524" t="s">
        <v>18</v>
      </c>
      <c r="D41" s="525"/>
      <c r="E41" s="526"/>
      <c r="F41" s="527"/>
      <c r="G41" s="528">
        <f>G42</f>
        <v>45000</v>
      </c>
    </row>
    <row r="42" spans="1:7" s="34" customFormat="1" ht="17.25" thickTop="1">
      <c r="A42" s="359" t="s">
        <v>157</v>
      </c>
      <c r="B42" s="72" t="s">
        <v>158</v>
      </c>
      <c r="C42" s="408"/>
      <c r="D42" s="322"/>
      <c r="E42" s="323"/>
      <c r="F42" s="334"/>
      <c r="G42" s="335">
        <f>G43</f>
        <v>45000</v>
      </c>
    </row>
    <row r="43" spans="1:7" s="34" customFormat="1" ht="28.5" customHeight="1" thickBot="1">
      <c r="A43" s="209" t="s">
        <v>43</v>
      </c>
      <c r="B43" s="289" t="s">
        <v>155</v>
      </c>
      <c r="C43" s="164"/>
      <c r="D43" s="153"/>
      <c r="E43" s="154"/>
      <c r="F43" s="229"/>
      <c r="G43" s="191">
        <v>45000</v>
      </c>
    </row>
    <row r="44" spans="1:7" s="34" customFormat="1" ht="18" thickBot="1" thickTop="1">
      <c r="A44" s="396" t="s">
        <v>112</v>
      </c>
      <c r="B44" s="28" t="s">
        <v>23</v>
      </c>
      <c r="C44" s="110"/>
      <c r="D44" s="30">
        <f>D45</f>
        <v>20000</v>
      </c>
      <c r="E44" s="31">
        <f>E45+E49</f>
        <v>92000</v>
      </c>
      <c r="F44" s="32"/>
      <c r="G44" s="33"/>
    </row>
    <row r="45" spans="1:7" s="34" customFormat="1" ht="17.25" thickTop="1">
      <c r="A45" s="398" t="s">
        <v>215</v>
      </c>
      <c r="B45" s="72" t="s">
        <v>216</v>
      </c>
      <c r="C45" s="351" t="s">
        <v>113</v>
      </c>
      <c r="D45" s="124">
        <f>SUM(D46:D48)</f>
        <v>20000</v>
      </c>
      <c r="E45" s="79">
        <f>SUM(E46:E48)</f>
        <v>72000</v>
      </c>
      <c r="F45" s="363"/>
      <c r="G45" s="353"/>
    </row>
    <row r="46" spans="1:7" s="157" customFormat="1" ht="16.5">
      <c r="A46" s="209" t="s">
        <v>39</v>
      </c>
      <c r="B46" s="151" t="s">
        <v>40</v>
      </c>
      <c r="C46" s="164"/>
      <c r="D46" s="153"/>
      <c r="E46" s="154">
        <v>60000</v>
      </c>
      <c r="F46" s="229"/>
      <c r="G46" s="191"/>
    </row>
    <row r="47" spans="1:7" s="157" customFormat="1" ht="27.75" customHeight="1">
      <c r="A47" s="209" t="s">
        <v>22</v>
      </c>
      <c r="B47" s="151" t="s">
        <v>219</v>
      </c>
      <c r="C47" s="164"/>
      <c r="D47" s="153"/>
      <c r="E47" s="154">
        <v>12000</v>
      </c>
      <c r="F47" s="229"/>
      <c r="G47" s="191"/>
    </row>
    <row r="48" spans="1:7" s="157" customFormat="1" ht="28.5" customHeight="1">
      <c r="A48" s="366" t="s">
        <v>217</v>
      </c>
      <c r="B48" s="367" t="s">
        <v>224</v>
      </c>
      <c r="C48" s="368"/>
      <c r="D48" s="369">
        <v>20000</v>
      </c>
      <c r="E48" s="370"/>
      <c r="F48" s="371"/>
      <c r="G48" s="372"/>
    </row>
    <row r="49" spans="1:7" s="34" customFormat="1" ht="16.5">
      <c r="A49" s="444" t="s">
        <v>30</v>
      </c>
      <c r="B49" s="130" t="s">
        <v>21</v>
      </c>
      <c r="C49" s="114" t="s">
        <v>113</v>
      </c>
      <c r="D49" s="125"/>
      <c r="E49" s="99">
        <f>E50</f>
        <v>20000</v>
      </c>
      <c r="F49" s="100"/>
      <c r="G49" s="101"/>
    </row>
    <row r="50" spans="1:7" s="157" customFormat="1" ht="33.75" thickBot="1">
      <c r="A50" s="209" t="s">
        <v>118</v>
      </c>
      <c r="B50" s="151" t="s">
        <v>230</v>
      </c>
      <c r="C50" s="458"/>
      <c r="D50" s="153"/>
      <c r="E50" s="154">
        <v>20000</v>
      </c>
      <c r="F50" s="229"/>
      <c r="G50" s="191"/>
    </row>
    <row r="51" spans="1:7" s="34" customFormat="1" ht="80.25" customHeight="1" thickBot="1" thickTop="1">
      <c r="A51" s="396" t="s">
        <v>197</v>
      </c>
      <c r="B51" s="28" t="s">
        <v>198</v>
      </c>
      <c r="C51" s="110" t="s">
        <v>113</v>
      </c>
      <c r="D51" s="30">
        <f>D52+D54+D56+D61</f>
        <v>250400</v>
      </c>
      <c r="E51" s="31"/>
      <c r="F51" s="32"/>
      <c r="G51" s="33"/>
    </row>
    <row r="52" spans="1:7" s="34" customFormat="1" ht="28.5" customHeight="1" thickTop="1">
      <c r="A52" s="522" t="s">
        <v>210</v>
      </c>
      <c r="B52" s="109" t="s">
        <v>211</v>
      </c>
      <c r="C52" s="423"/>
      <c r="D52" s="121">
        <f>D53</f>
        <v>20000</v>
      </c>
      <c r="E52" s="54"/>
      <c r="F52" s="45"/>
      <c r="G52" s="80"/>
    </row>
    <row r="53" spans="1:7" s="157" customFormat="1" ht="45.75" customHeight="1">
      <c r="A53" s="209" t="s">
        <v>212</v>
      </c>
      <c r="B53" s="151" t="s">
        <v>213</v>
      </c>
      <c r="C53" s="164"/>
      <c r="D53" s="153">
        <v>20000</v>
      </c>
      <c r="E53" s="154"/>
      <c r="F53" s="229"/>
      <c r="G53" s="191"/>
    </row>
    <row r="54" spans="1:7" s="34" customFormat="1" ht="67.5" customHeight="1">
      <c r="A54" s="444" t="s">
        <v>199</v>
      </c>
      <c r="B54" s="195" t="s">
        <v>200</v>
      </c>
      <c r="C54" s="114"/>
      <c r="D54" s="125">
        <f>D55</f>
        <v>70000</v>
      </c>
      <c r="E54" s="99"/>
      <c r="F54" s="100"/>
      <c r="G54" s="101"/>
    </row>
    <row r="55" spans="1:7" s="34" customFormat="1" ht="16.5">
      <c r="A55" s="209" t="s">
        <v>202</v>
      </c>
      <c r="B55" s="151" t="s">
        <v>208</v>
      </c>
      <c r="C55" s="164"/>
      <c r="D55" s="153">
        <v>70000</v>
      </c>
      <c r="E55" s="154"/>
      <c r="F55" s="229"/>
      <c r="G55" s="191"/>
    </row>
    <row r="56" spans="1:7" s="34" customFormat="1" ht="64.5" customHeight="1">
      <c r="A56" s="444" t="s">
        <v>203</v>
      </c>
      <c r="B56" s="195" t="s">
        <v>204</v>
      </c>
      <c r="C56" s="114"/>
      <c r="D56" s="125">
        <f>SUM(D57:D60)</f>
        <v>160000</v>
      </c>
      <c r="E56" s="99"/>
      <c r="F56" s="100"/>
      <c r="G56" s="101"/>
    </row>
    <row r="57" spans="1:7" s="34" customFormat="1" ht="16.5">
      <c r="A57" s="505" t="s">
        <v>205</v>
      </c>
      <c r="B57" s="504" t="s">
        <v>206</v>
      </c>
      <c r="C57" s="506"/>
      <c r="D57" s="507">
        <v>100000</v>
      </c>
      <c r="E57" s="508"/>
      <c r="F57" s="509"/>
      <c r="G57" s="510"/>
    </row>
    <row r="58" spans="1:7" s="34" customFormat="1" ht="16.5">
      <c r="A58" s="209" t="s">
        <v>201</v>
      </c>
      <c r="B58" s="151" t="s">
        <v>207</v>
      </c>
      <c r="C58" s="164"/>
      <c r="D58" s="153">
        <v>20000</v>
      </c>
      <c r="E58" s="154"/>
      <c r="F58" s="229"/>
      <c r="G58" s="191"/>
    </row>
    <row r="59" spans="1:7" s="34" customFormat="1" ht="14.25" customHeight="1">
      <c r="A59" s="209" t="s">
        <v>202</v>
      </c>
      <c r="B59" s="151" t="s">
        <v>208</v>
      </c>
      <c r="C59" s="164"/>
      <c r="D59" s="153">
        <v>20000</v>
      </c>
      <c r="E59" s="154"/>
      <c r="F59" s="229"/>
      <c r="G59" s="191"/>
    </row>
    <row r="60" spans="1:7" s="34" customFormat="1" ht="17.25" customHeight="1">
      <c r="A60" s="366" t="s">
        <v>209</v>
      </c>
      <c r="B60" s="367" t="s">
        <v>235</v>
      </c>
      <c r="C60" s="368"/>
      <c r="D60" s="369">
        <v>20000</v>
      </c>
      <c r="E60" s="370"/>
      <c r="F60" s="371"/>
      <c r="G60" s="372"/>
    </row>
    <row r="61" spans="1:7" s="34" customFormat="1" ht="49.5" customHeight="1">
      <c r="A61" s="455" t="s">
        <v>220</v>
      </c>
      <c r="B61" s="195" t="s">
        <v>236</v>
      </c>
      <c r="C61" s="192"/>
      <c r="D61" s="197">
        <f>D62</f>
        <v>400</v>
      </c>
      <c r="E61" s="158"/>
      <c r="F61" s="210"/>
      <c r="G61" s="198"/>
    </row>
    <row r="62" spans="1:7" s="34" customFormat="1" ht="32.25" customHeight="1">
      <c r="A62" s="451" t="s">
        <v>221</v>
      </c>
      <c r="B62" s="452" t="s">
        <v>222</v>
      </c>
      <c r="C62" s="529"/>
      <c r="D62" s="530">
        <v>400</v>
      </c>
      <c r="E62" s="466"/>
      <c r="F62" s="531"/>
      <c r="G62" s="532"/>
    </row>
    <row r="63" spans="1:7" s="34" customFormat="1" ht="17.25" thickBot="1">
      <c r="A63" s="459">
        <v>758</v>
      </c>
      <c r="B63" s="460" t="s">
        <v>33</v>
      </c>
      <c r="C63" s="461"/>
      <c r="D63" s="462"/>
      <c r="E63" s="463">
        <f>E64+E66</f>
        <v>149543</v>
      </c>
      <c r="F63" s="464"/>
      <c r="G63" s="465"/>
    </row>
    <row r="64" spans="1:7" s="34" customFormat="1" ht="32.25" customHeight="1" thickTop="1">
      <c r="A64" s="53" t="s">
        <v>126</v>
      </c>
      <c r="B64" s="109" t="s">
        <v>127</v>
      </c>
      <c r="C64" s="423" t="s">
        <v>113</v>
      </c>
      <c r="D64" s="121"/>
      <c r="E64" s="54">
        <f>SUM(E65:E65)</f>
        <v>145543</v>
      </c>
      <c r="F64" s="45"/>
      <c r="G64" s="80"/>
    </row>
    <row r="65" spans="1:7" s="34" customFormat="1" ht="13.5" customHeight="1">
      <c r="A65" s="46" t="s">
        <v>128</v>
      </c>
      <c r="B65" s="71" t="s">
        <v>129</v>
      </c>
      <c r="C65" s="162"/>
      <c r="D65" s="123"/>
      <c r="E65" s="154">
        <v>145543</v>
      </c>
      <c r="F65" s="175"/>
      <c r="G65" s="134"/>
    </row>
    <row r="66" spans="1:7" s="34" customFormat="1" ht="16.5">
      <c r="A66" s="129" t="s">
        <v>47</v>
      </c>
      <c r="B66" s="130" t="s">
        <v>48</v>
      </c>
      <c r="C66" s="114" t="s">
        <v>18</v>
      </c>
      <c r="D66" s="125"/>
      <c r="E66" s="99">
        <f>E67</f>
        <v>4000</v>
      </c>
      <c r="F66" s="98"/>
      <c r="G66" s="161"/>
    </row>
    <row r="67" spans="1:7" s="34" customFormat="1" ht="17.25" thickBot="1">
      <c r="A67" s="46" t="s">
        <v>49</v>
      </c>
      <c r="B67" s="71" t="s">
        <v>50</v>
      </c>
      <c r="C67" s="162"/>
      <c r="D67" s="123"/>
      <c r="E67" s="154">
        <v>4000</v>
      </c>
      <c r="F67" s="442"/>
      <c r="G67" s="283"/>
    </row>
    <row r="68" spans="1:7" s="34" customFormat="1" ht="18" thickBot="1" thickTop="1">
      <c r="A68" s="105">
        <v>801</v>
      </c>
      <c r="B68" s="28" t="s">
        <v>24</v>
      </c>
      <c r="C68" s="110" t="s">
        <v>38</v>
      </c>
      <c r="D68" s="30">
        <f>D69</f>
        <v>3700</v>
      </c>
      <c r="E68" s="52"/>
      <c r="F68" s="32"/>
      <c r="G68" s="33"/>
    </row>
    <row r="69" spans="1:7" s="34" customFormat="1" ht="17.25" thickTop="1">
      <c r="A69" s="53" t="s">
        <v>218</v>
      </c>
      <c r="B69" s="109" t="s">
        <v>63</v>
      </c>
      <c r="C69" s="423"/>
      <c r="D69" s="121">
        <f>D70</f>
        <v>3700</v>
      </c>
      <c r="E69" s="54"/>
      <c r="F69" s="45"/>
      <c r="G69" s="80"/>
    </row>
    <row r="70" spans="1:7" s="34" customFormat="1" ht="33.75" thickBot="1">
      <c r="A70" s="451" t="s">
        <v>22</v>
      </c>
      <c r="B70" s="452" t="s">
        <v>219</v>
      </c>
      <c r="C70" s="162"/>
      <c r="D70" s="153">
        <v>3700</v>
      </c>
      <c r="E70" s="154"/>
      <c r="F70" s="175"/>
      <c r="G70" s="134"/>
    </row>
    <row r="71" spans="1:7" s="157" customFormat="1" ht="18" thickBot="1" thickTop="1">
      <c r="A71" s="313">
        <v>852</v>
      </c>
      <c r="B71" s="314" t="s">
        <v>34</v>
      </c>
      <c r="C71" s="315" t="s">
        <v>38</v>
      </c>
      <c r="D71" s="316">
        <f>D72</f>
        <v>14000</v>
      </c>
      <c r="E71" s="317">
        <f>E72</f>
        <v>16000</v>
      </c>
      <c r="F71" s="318"/>
      <c r="G71" s="319">
        <f>G72</f>
        <v>90000</v>
      </c>
    </row>
    <row r="72" spans="1:7" s="157" customFormat="1" ht="44.25" customHeight="1" thickTop="1">
      <c r="A72" s="320">
        <v>85212</v>
      </c>
      <c r="B72" s="321" t="s">
        <v>214</v>
      </c>
      <c r="C72" s="189"/>
      <c r="D72" s="322">
        <f>D73</f>
        <v>14000</v>
      </c>
      <c r="E72" s="323">
        <f>E74</f>
        <v>16000</v>
      </c>
      <c r="F72" s="324"/>
      <c r="G72" s="325">
        <f>SUM(G73:G75)</f>
        <v>90000</v>
      </c>
    </row>
    <row r="73" spans="1:7" s="157" customFormat="1" ht="16.5">
      <c r="A73" s="83" t="s">
        <v>45</v>
      </c>
      <c r="B73" s="193" t="s">
        <v>46</v>
      </c>
      <c r="C73" s="173"/>
      <c r="D73" s="153">
        <v>14000</v>
      </c>
      <c r="E73" s="154"/>
      <c r="F73" s="165"/>
      <c r="G73" s="303"/>
    </row>
    <row r="74" spans="1:7" s="157" customFormat="1" ht="61.5" customHeight="1">
      <c r="A74" s="83" t="s">
        <v>137</v>
      </c>
      <c r="B74" s="151" t="s">
        <v>141</v>
      </c>
      <c r="C74" s="173"/>
      <c r="D74" s="153"/>
      <c r="E74" s="154">
        <v>16000</v>
      </c>
      <c r="F74" s="165"/>
      <c r="G74" s="303"/>
    </row>
    <row r="75" spans="1:7" s="157" customFormat="1" ht="16.5" customHeight="1" thickBot="1">
      <c r="A75" s="83" t="s">
        <v>89</v>
      </c>
      <c r="B75" s="151" t="s">
        <v>76</v>
      </c>
      <c r="C75" s="173"/>
      <c r="D75" s="153"/>
      <c r="E75" s="154"/>
      <c r="F75" s="165"/>
      <c r="G75" s="303">
        <v>90000</v>
      </c>
    </row>
    <row r="76" spans="1:7" s="34" customFormat="1" ht="30" customHeight="1" thickBot="1" thickTop="1">
      <c r="A76" s="51">
        <v>900</v>
      </c>
      <c r="B76" s="43" t="s">
        <v>29</v>
      </c>
      <c r="C76" s="110" t="s">
        <v>18</v>
      </c>
      <c r="D76" s="30"/>
      <c r="E76" s="31">
        <f>E77+E88+E86</f>
        <v>677743</v>
      </c>
      <c r="F76" s="30">
        <f>F77+F84+F88</f>
        <v>1393877</v>
      </c>
      <c r="G76" s="33">
        <f>G77+G88+G84</f>
        <v>905921</v>
      </c>
    </row>
    <row r="77" spans="1:7" s="34" customFormat="1" ht="14.25" customHeight="1" thickTop="1">
      <c r="A77" s="349">
        <v>90001</v>
      </c>
      <c r="B77" s="350" t="s">
        <v>109</v>
      </c>
      <c r="C77" s="351"/>
      <c r="D77" s="124"/>
      <c r="E77" s="79">
        <f>E79</f>
        <v>600058</v>
      </c>
      <c r="F77" s="352">
        <f>SUM(F78:F79)</f>
        <v>1312897</v>
      </c>
      <c r="G77" s="353">
        <f>G79</f>
        <v>842897</v>
      </c>
    </row>
    <row r="78" spans="1:7" s="157" customFormat="1" ht="14.25" customHeight="1">
      <c r="A78" s="213">
        <v>4300</v>
      </c>
      <c r="B78" s="172" t="s">
        <v>10</v>
      </c>
      <c r="C78" s="164"/>
      <c r="D78" s="153"/>
      <c r="E78" s="154"/>
      <c r="F78" s="354">
        <v>470000</v>
      </c>
      <c r="G78" s="191"/>
    </row>
    <row r="79" spans="1:7" s="480" customFormat="1" ht="14.25" customHeight="1">
      <c r="A79" s="481"/>
      <c r="B79" s="476" t="s">
        <v>149</v>
      </c>
      <c r="C79" s="458"/>
      <c r="D79" s="482"/>
      <c r="E79" s="478">
        <f>SUM(E80:E83)</f>
        <v>600058</v>
      </c>
      <c r="F79" s="496">
        <f>SUM(F80:F83)</f>
        <v>842897</v>
      </c>
      <c r="G79" s="479">
        <f>SUM(G80:G83)</f>
        <v>842897</v>
      </c>
    </row>
    <row r="80" spans="1:7" s="34" customFormat="1" ht="28.5" customHeight="1">
      <c r="A80" s="213">
        <v>6298</v>
      </c>
      <c r="B80" s="172" t="s">
        <v>148</v>
      </c>
      <c r="C80" s="355"/>
      <c r="D80" s="122"/>
      <c r="E80" s="56">
        <v>600058</v>
      </c>
      <c r="F80" s="403"/>
      <c r="G80" s="107"/>
    </row>
    <row r="81" spans="1:7" s="34" customFormat="1" ht="15.75" customHeight="1">
      <c r="A81" s="213">
        <v>6050</v>
      </c>
      <c r="B81" s="172" t="s">
        <v>36</v>
      </c>
      <c r="C81" s="164"/>
      <c r="D81" s="153"/>
      <c r="E81" s="154"/>
      <c r="F81" s="354">
        <v>842897</v>
      </c>
      <c r="G81" s="191"/>
    </row>
    <row r="82" spans="1:7" s="34" customFormat="1" ht="15.75" customHeight="1">
      <c r="A82" s="213">
        <v>6058</v>
      </c>
      <c r="B82" s="172" t="s">
        <v>36</v>
      </c>
      <c r="C82" s="355"/>
      <c r="D82" s="226"/>
      <c r="E82" s="228"/>
      <c r="F82" s="290"/>
      <c r="G82" s="107">
        <v>600058</v>
      </c>
    </row>
    <row r="83" spans="1:7" s="34" customFormat="1" ht="15.75" customHeight="1">
      <c r="A83" s="213">
        <v>6059</v>
      </c>
      <c r="B83" s="172" t="s">
        <v>36</v>
      </c>
      <c r="C83" s="355"/>
      <c r="D83" s="226"/>
      <c r="E83" s="228"/>
      <c r="F83" s="290"/>
      <c r="G83" s="107">
        <v>242839</v>
      </c>
    </row>
    <row r="84" spans="1:7" s="34" customFormat="1" ht="15" customHeight="1">
      <c r="A84" s="58">
        <v>90003</v>
      </c>
      <c r="B84" s="55" t="s">
        <v>176</v>
      </c>
      <c r="C84" s="441"/>
      <c r="D84" s="439"/>
      <c r="E84" s="440"/>
      <c r="F84" s="405">
        <f>F85</f>
        <v>12980</v>
      </c>
      <c r="G84" s="101"/>
    </row>
    <row r="85" spans="1:7" s="34" customFormat="1" ht="14.25" customHeight="1">
      <c r="A85" s="213">
        <v>4300</v>
      </c>
      <c r="B85" s="172" t="s">
        <v>10</v>
      </c>
      <c r="C85" s="355"/>
      <c r="D85" s="226"/>
      <c r="E85" s="228"/>
      <c r="F85" s="103">
        <v>12980</v>
      </c>
      <c r="G85" s="107"/>
    </row>
    <row r="86" spans="1:7" s="34" customFormat="1" ht="16.5" customHeight="1">
      <c r="A86" s="199">
        <v>90013</v>
      </c>
      <c r="B86" s="200" t="s">
        <v>225</v>
      </c>
      <c r="C86" s="453"/>
      <c r="D86" s="454"/>
      <c r="E86" s="158">
        <f>E87</f>
        <v>14000</v>
      </c>
      <c r="F86" s="167"/>
      <c r="G86" s="198"/>
    </row>
    <row r="87" spans="1:7" s="34" customFormat="1" ht="18" customHeight="1">
      <c r="A87" s="490">
        <v>830</v>
      </c>
      <c r="B87" s="491" t="s">
        <v>62</v>
      </c>
      <c r="C87" s="492"/>
      <c r="D87" s="493"/>
      <c r="E87" s="466">
        <v>14000</v>
      </c>
      <c r="F87" s="494"/>
      <c r="G87" s="495"/>
    </row>
    <row r="88" spans="1:7" s="34" customFormat="1" ht="12.75" customHeight="1">
      <c r="A88" s="58">
        <v>90095</v>
      </c>
      <c r="B88" s="55" t="s">
        <v>21</v>
      </c>
      <c r="C88" s="115"/>
      <c r="D88" s="127"/>
      <c r="E88" s="99">
        <f>E89+E90</f>
        <v>63685</v>
      </c>
      <c r="F88" s="167">
        <f>SUM(F97)</f>
        <v>68000</v>
      </c>
      <c r="G88" s="101">
        <f>G90</f>
        <v>63024</v>
      </c>
    </row>
    <row r="89" spans="1:7" s="40" customFormat="1" ht="29.25" customHeight="1">
      <c r="A89" s="515" t="s">
        <v>119</v>
      </c>
      <c r="B89" s="504" t="s">
        <v>164</v>
      </c>
      <c r="C89" s="516"/>
      <c r="D89" s="472"/>
      <c r="E89" s="473">
        <v>661</v>
      </c>
      <c r="F89" s="517"/>
      <c r="G89" s="518"/>
    </row>
    <row r="90" spans="1:7" s="489" customFormat="1" ht="15" customHeight="1">
      <c r="A90" s="483"/>
      <c r="B90" s="484" t="s">
        <v>110</v>
      </c>
      <c r="C90" s="485"/>
      <c r="D90" s="486"/>
      <c r="E90" s="487">
        <f>E91</f>
        <v>63024</v>
      </c>
      <c r="F90" s="514"/>
      <c r="G90" s="488">
        <f>G92</f>
        <v>63024</v>
      </c>
    </row>
    <row r="91" spans="1:7" s="34" customFormat="1" ht="30" customHeight="1">
      <c r="A91" s="46" t="s">
        <v>145</v>
      </c>
      <c r="B91" s="71" t="s">
        <v>106</v>
      </c>
      <c r="C91" s="113"/>
      <c r="D91" s="122"/>
      <c r="E91" s="56">
        <v>63024</v>
      </c>
      <c r="F91" s="103"/>
      <c r="G91" s="107"/>
    </row>
    <row r="92" spans="1:7" s="225" customFormat="1" ht="16.5" customHeight="1">
      <c r="A92" s="356" t="s">
        <v>43</v>
      </c>
      <c r="B92" s="172" t="s">
        <v>36</v>
      </c>
      <c r="C92" s="173"/>
      <c r="D92" s="122"/>
      <c r="E92" s="56"/>
      <c r="F92" s="103"/>
      <c r="G92" s="107">
        <f>SUM(G93:G96)</f>
        <v>63024</v>
      </c>
    </row>
    <row r="93" spans="1:7" s="225" customFormat="1" ht="12.75" customHeight="1">
      <c r="A93" s="356"/>
      <c r="B93" s="220" t="s">
        <v>188</v>
      </c>
      <c r="C93" s="221"/>
      <c r="D93" s="223"/>
      <c r="E93" s="224"/>
      <c r="F93" s="290"/>
      <c r="G93" s="291">
        <v>8120</v>
      </c>
    </row>
    <row r="94" spans="1:7" s="225" customFormat="1" ht="12.75" customHeight="1">
      <c r="A94" s="288"/>
      <c r="B94" s="289" t="s">
        <v>187</v>
      </c>
      <c r="C94" s="221"/>
      <c r="D94" s="223"/>
      <c r="E94" s="224"/>
      <c r="F94" s="290"/>
      <c r="G94" s="291">
        <v>23850</v>
      </c>
    </row>
    <row r="95" spans="1:7" s="225" customFormat="1" ht="12.75" customHeight="1">
      <c r="A95" s="356"/>
      <c r="B95" s="289" t="s">
        <v>189</v>
      </c>
      <c r="C95" s="173"/>
      <c r="D95" s="153"/>
      <c r="E95" s="154"/>
      <c r="F95" s="354"/>
      <c r="G95" s="404">
        <v>27006</v>
      </c>
    </row>
    <row r="96" spans="1:7" s="34" customFormat="1" ht="11.25" customHeight="1">
      <c r="A96" s="356"/>
      <c r="B96" s="220" t="s">
        <v>190</v>
      </c>
      <c r="C96" s="221"/>
      <c r="D96" s="223"/>
      <c r="E96" s="224"/>
      <c r="F96" s="290"/>
      <c r="G96" s="291">
        <v>4048</v>
      </c>
    </row>
    <row r="97" spans="1:7" s="34" customFormat="1" ht="15.75" customHeight="1">
      <c r="A97" s="538" t="s">
        <v>43</v>
      </c>
      <c r="B97" s="539" t="s">
        <v>36</v>
      </c>
      <c r="C97" s="540"/>
      <c r="D97" s="541"/>
      <c r="E97" s="542"/>
      <c r="F97" s="543">
        <v>68000</v>
      </c>
      <c r="G97" s="544"/>
    </row>
    <row r="98" spans="1:7" s="34" customFormat="1" ht="30" customHeight="1" thickBot="1">
      <c r="A98" s="533" t="s">
        <v>159</v>
      </c>
      <c r="B98" s="534" t="s">
        <v>160</v>
      </c>
      <c r="C98" s="535"/>
      <c r="D98" s="462"/>
      <c r="E98" s="536">
        <f>E101</f>
        <v>140</v>
      </c>
      <c r="F98" s="537">
        <f>F99</f>
        <v>100000</v>
      </c>
      <c r="G98" s="465">
        <f>G103+G101</f>
        <v>150</v>
      </c>
    </row>
    <row r="99" spans="1:7" s="34" customFormat="1" ht="18" customHeight="1" thickTop="1">
      <c r="A99" s="129" t="s">
        <v>241</v>
      </c>
      <c r="B99" s="55" t="s">
        <v>242</v>
      </c>
      <c r="C99" s="115" t="s">
        <v>18</v>
      </c>
      <c r="D99" s="125"/>
      <c r="E99" s="99"/>
      <c r="F99" s="405">
        <f>SUM(F100)</f>
        <v>100000</v>
      </c>
      <c r="G99" s="101"/>
    </row>
    <row r="100" spans="1:7" s="34" customFormat="1" ht="15" customHeight="1">
      <c r="A100" s="356" t="s">
        <v>43</v>
      </c>
      <c r="B100" s="172" t="s">
        <v>36</v>
      </c>
      <c r="C100" s="113"/>
      <c r="D100" s="122"/>
      <c r="E100" s="56"/>
      <c r="F100" s="103">
        <v>100000</v>
      </c>
      <c r="G100" s="107"/>
    </row>
    <row r="101" spans="1:7" s="34" customFormat="1" ht="13.5" customHeight="1">
      <c r="A101" s="129" t="s">
        <v>166</v>
      </c>
      <c r="B101" s="55" t="s">
        <v>167</v>
      </c>
      <c r="C101" s="115" t="s">
        <v>18</v>
      </c>
      <c r="D101" s="125"/>
      <c r="E101" s="99">
        <f>E102</f>
        <v>140</v>
      </c>
      <c r="F101" s="405"/>
      <c r="G101" s="101"/>
    </row>
    <row r="102" spans="1:7" s="34" customFormat="1" ht="16.5">
      <c r="A102" s="46" t="s">
        <v>45</v>
      </c>
      <c r="B102" s="47" t="s">
        <v>46</v>
      </c>
      <c r="C102" s="113"/>
      <c r="D102" s="122"/>
      <c r="E102" s="56">
        <v>140</v>
      </c>
      <c r="F102" s="103"/>
      <c r="G102" s="107"/>
    </row>
    <row r="103" spans="1:7" s="34" customFormat="1" ht="15.75" customHeight="1">
      <c r="A103" s="129" t="s">
        <v>180</v>
      </c>
      <c r="B103" s="55" t="s">
        <v>21</v>
      </c>
      <c r="C103" s="115" t="s">
        <v>70</v>
      </c>
      <c r="D103" s="125"/>
      <c r="E103" s="99"/>
      <c r="F103" s="405"/>
      <c r="G103" s="101">
        <f>G104</f>
        <v>150</v>
      </c>
    </row>
    <row r="104" spans="1:7" s="34" customFormat="1" ht="30" thickBot="1">
      <c r="A104" s="46" t="s">
        <v>44</v>
      </c>
      <c r="B104" s="47" t="s">
        <v>233</v>
      </c>
      <c r="C104" s="113"/>
      <c r="D104" s="122"/>
      <c r="E104" s="56"/>
      <c r="F104" s="103"/>
      <c r="G104" s="107">
        <v>150</v>
      </c>
    </row>
    <row r="105" spans="1:7" s="34" customFormat="1" ht="16.5" customHeight="1" thickBot="1" thickTop="1">
      <c r="A105" s="51">
        <v>926</v>
      </c>
      <c r="B105" s="43" t="s">
        <v>35</v>
      </c>
      <c r="C105" s="110"/>
      <c r="D105" s="30"/>
      <c r="E105" s="31">
        <f>E106</f>
        <v>1105939</v>
      </c>
      <c r="F105" s="30">
        <f>F106+F115+F117</f>
        <v>361341</v>
      </c>
      <c r="G105" s="33">
        <f>G106+G115+G117</f>
        <v>341191</v>
      </c>
    </row>
    <row r="106" spans="1:7" s="34" customFormat="1" ht="15" customHeight="1" thickTop="1">
      <c r="A106" s="58">
        <v>92601</v>
      </c>
      <c r="B106" s="55" t="s">
        <v>150</v>
      </c>
      <c r="C106" s="115" t="s">
        <v>18</v>
      </c>
      <c r="D106" s="127"/>
      <c r="E106" s="158">
        <f>E108</f>
        <v>1105939</v>
      </c>
      <c r="F106" s="405">
        <f>SUM(F107:F108)</f>
        <v>361191</v>
      </c>
      <c r="G106" s="101">
        <f>G108</f>
        <v>261191</v>
      </c>
    </row>
    <row r="107" spans="1:7" s="34" customFormat="1" ht="28.5" customHeight="1">
      <c r="A107" s="209" t="s">
        <v>43</v>
      </c>
      <c r="B107" s="172" t="s">
        <v>243</v>
      </c>
      <c r="C107" s="519"/>
      <c r="D107" s="122"/>
      <c r="E107" s="520"/>
      <c r="F107" s="521">
        <v>100000</v>
      </c>
      <c r="G107" s="283"/>
    </row>
    <row r="108" spans="1:7" s="157" customFormat="1" ht="16.5">
      <c r="A108" s="209"/>
      <c r="B108" s="498" t="s">
        <v>234</v>
      </c>
      <c r="C108" s="499"/>
      <c r="D108" s="477"/>
      <c r="E108" s="478">
        <f>SUM(E109:E111)</f>
        <v>1105939</v>
      </c>
      <c r="F108" s="500">
        <f>F112</f>
        <v>261191</v>
      </c>
      <c r="G108" s="501">
        <f>G113+G114</f>
        <v>261191</v>
      </c>
    </row>
    <row r="109" spans="1:7" s="40" customFormat="1" ht="45.75" customHeight="1">
      <c r="A109" s="402" t="s">
        <v>153</v>
      </c>
      <c r="B109" s="497" t="s">
        <v>231</v>
      </c>
      <c r="C109" s="113"/>
      <c r="D109" s="122"/>
      <c r="E109" s="56">
        <v>1000000</v>
      </c>
      <c r="F109" s="49"/>
      <c r="G109" s="339"/>
    </row>
    <row r="110" spans="1:7" s="222" customFormat="1" ht="48" customHeight="1">
      <c r="A110" s="41">
        <v>6298</v>
      </c>
      <c r="B110" s="151" t="s">
        <v>226</v>
      </c>
      <c r="C110" s="173"/>
      <c r="D110" s="153"/>
      <c r="E110" s="154">
        <v>79820</v>
      </c>
      <c r="F110" s="165"/>
      <c r="G110" s="303"/>
    </row>
    <row r="111" spans="1:7" s="222" customFormat="1" ht="46.5" customHeight="1">
      <c r="A111" s="406">
        <v>6299</v>
      </c>
      <c r="B111" s="151" t="s">
        <v>227</v>
      </c>
      <c r="C111" s="173"/>
      <c r="D111" s="153"/>
      <c r="E111" s="154">
        <v>26119</v>
      </c>
      <c r="F111" s="165"/>
      <c r="G111" s="303"/>
    </row>
    <row r="112" spans="1:7" s="225" customFormat="1" ht="15" customHeight="1">
      <c r="A112" s="209" t="s">
        <v>43</v>
      </c>
      <c r="B112" s="172" t="s">
        <v>36</v>
      </c>
      <c r="C112" s="164"/>
      <c r="D112" s="174"/>
      <c r="E112" s="159"/>
      <c r="F112" s="301">
        <v>261191</v>
      </c>
      <c r="G112" s="285"/>
    </row>
    <row r="113" spans="1:7" s="225" customFormat="1" ht="15" customHeight="1">
      <c r="A113" s="282" t="s">
        <v>151</v>
      </c>
      <c r="B113" s="172" t="s">
        <v>36</v>
      </c>
      <c r="C113" s="164"/>
      <c r="D113" s="174"/>
      <c r="E113" s="159"/>
      <c r="F113" s="301"/>
      <c r="G113" s="285">
        <v>79820</v>
      </c>
    </row>
    <row r="114" spans="1:7" s="225" customFormat="1" ht="15" customHeight="1">
      <c r="A114" s="282" t="s">
        <v>152</v>
      </c>
      <c r="B114" s="172" t="s">
        <v>36</v>
      </c>
      <c r="C114" s="164"/>
      <c r="D114" s="174"/>
      <c r="E114" s="159"/>
      <c r="F114" s="301"/>
      <c r="G114" s="285">
        <v>181371</v>
      </c>
    </row>
    <row r="115" spans="1:7" s="446" customFormat="1" ht="17.25" customHeight="1">
      <c r="A115" s="445" t="s">
        <v>177</v>
      </c>
      <c r="B115" s="55" t="s">
        <v>182</v>
      </c>
      <c r="C115" s="114" t="s">
        <v>183</v>
      </c>
      <c r="D115" s="120"/>
      <c r="E115" s="422"/>
      <c r="F115" s="98"/>
      <c r="G115" s="161">
        <f>G116</f>
        <v>80000</v>
      </c>
    </row>
    <row r="116" spans="1:7" s="225" customFormat="1" ht="46.5" customHeight="1">
      <c r="A116" s="282" t="s">
        <v>181</v>
      </c>
      <c r="B116" s="172" t="s">
        <v>186</v>
      </c>
      <c r="C116" s="164"/>
      <c r="D116" s="174"/>
      <c r="E116" s="155"/>
      <c r="F116" s="301"/>
      <c r="G116" s="285">
        <v>80000</v>
      </c>
    </row>
    <row r="117" spans="1:7" s="225" customFormat="1" ht="15" customHeight="1">
      <c r="A117" s="443" t="s">
        <v>178</v>
      </c>
      <c r="B117" s="55" t="s">
        <v>21</v>
      </c>
      <c r="C117" s="37" t="s">
        <v>70</v>
      </c>
      <c r="D117" s="120"/>
      <c r="E117" s="422"/>
      <c r="F117" s="98">
        <f>F118</f>
        <v>150</v>
      </c>
      <c r="G117" s="161"/>
    </row>
    <row r="118" spans="1:7" s="225" customFormat="1" ht="30.75" customHeight="1" thickBot="1">
      <c r="A118" s="292" t="s">
        <v>44</v>
      </c>
      <c r="B118" s="172" t="s">
        <v>179</v>
      </c>
      <c r="C118" s="300"/>
      <c r="D118" s="174"/>
      <c r="E118" s="155"/>
      <c r="F118" s="301">
        <v>150</v>
      </c>
      <c r="G118" s="285"/>
    </row>
    <row r="119" spans="1:7" s="62" customFormat="1" ht="18.75" thickBot="1" thickTop="1">
      <c r="A119" s="60"/>
      <c r="B119" s="61" t="s">
        <v>7</v>
      </c>
      <c r="C119" s="61"/>
      <c r="D119" s="128">
        <f>D13+D35+D41+D44+D51+D63+D68+D71+D76+D98+D105</f>
        <v>559100</v>
      </c>
      <c r="E119" s="382">
        <f>E13+E35+E41+E44+E51+E63+E68+E71+E76+E98+E105</f>
        <v>4396765</v>
      </c>
      <c r="F119" s="456">
        <f>F13+F35+F41+F44+F51+F63+F68+F71+F76+F98+F105+F10</f>
        <v>3242948</v>
      </c>
      <c r="G119" s="457">
        <f>G13+G35+G41+G44+G51+G63+G68+G71+G76+G98+G105</f>
        <v>2042972</v>
      </c>
    </row>
    <row r="120" spans="1:7" s="68" customFormat="1" ht="18.75" thickBot="1" thickTop="1">
      <c r="A120" s="63"/>
      <c r="B120" s="64" t="s">
        <v>17</v>
      </c>
      <c r="C120" s="64"/>
      <c r="D120" s="131">
        <f>E119-D119</f>
        <v>3837665</v>
      </c>
      <c r="E120" s="66"/>
      <c r="F120" s="65">
        <f>G119-F119</f>
        <v>-1199976</v>
      </c>
      <c r="G120" s="67"/>
    </row>
    <row r="121" ht="16.5" thickTop="1"/>
  </sheetData>
  <mergeCells count="1">
    <mergeCell ref="B7:B8"/>
  </mergeCells>
  <printOptions horizontalCentered="1"/>
  <pageMargins left="0" right="0" top="0.984251968503937" bottom="0.3937007874015748" header="0.5118110236220472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  <rowBreaks count="2" manualBreakCount="2">
    <brk id="40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F13" sqref="F13"/>
    </sheetView>
  </sheetViews>
  <sheetFormatPr defaultColWidth="9.00390625" defaultRowHeight="12.75"/>
  <cols>
    <col min="1" max="1" width="8.375" style="2" customWidth="1"/>
    <col min="2" max="2" width="35.00390625" style="2" customWidth="1"/>
    <col min="3" max="3" width="6.125" style="2" customWidth="1"/>
    <col min="4" max="4" width="11.25390625" style="2" customWidth="1"/>
    <col min="5" max="5" width="11.625" style="2" customWidth="1"/>
    <col min="6" max="7" width="12.125" style="2" customWidth="1"/>
    <col min="8" max="16384" width="10.00390625" style="2" customWidth="1"/>
  </cols>
  <sheetData>
    <row r="1" spans="4:8" ht="11.25" customHeight="1">
      <c r="D1" s="4"/>
      <c r="E1" s="4"/>
      <c r="F1" s="4" t="s">
        <v>14</v>
      </c>
      <c r="G1" s="4"/>
      <c r="H1" s="5"/>
    </row>
    <row r="2" spans="1:8" ht="11.25" customHeight="1">
      <c r="A2" s="6"/>
      <c r="B2" s="7"/>
      <c r="C2" s="8"/>
      <c r="D2" s="10"/>
      <c r="E2" s="10"/>
      <c r="F2" s="10" t="s">
        <v>246</v>
      </c>
      <c r="G2" s="10"/>
      <c r="H2" s="5"/>
    </row>
    <row r="3" spans="1:8" ht="11.25" customHeight="1">
      <c r="A3" s="6"/>
      <c r="B3" s="7"/>
      <c r="C3" s="8"/>
      <c r="D3" s="10"/>
      <c r="E3" s="10"/>
      <c r="F3" s="10" t="s">
        <v>12</v>
      </c>
      <c r="G3" s="10"/>
      <c r="H3" s="5"/>
    </row>
    <row r="4" spans="1:8" ht="11.25" customHeight="1">
      <c r="A4" s="6"/>
      <c r="B4" s="7"/>
      <c r="C4" s="8"/>
      <c r="D4" s="10"/>
      <c r="E4" s="10"/>
      <c r="F4" s="10" t="s">
        <v>244</v>
      </c>
      <c r="G4" s="10"/>
      <c r="H4" s="5"/>
    </row>
    <row r="5" spans="1:8" s="16" customFormat="1" ht="39.75" customHeight="1">
      <c r="A5" s="12" t="s">
        <v>79</v>
      </c>
      <c r="B5" s="13"/>
      <c r="C5" s="14"/>
      <c r="D5" s="15"/>
      <c r="E5" s="15"/>
      <c r="F5" s="15"/>
      <c r="G5" s="15"/>
      <c r="H5" s="4"/>
    </row>
    <row r="6" spans="1:8" s="16" customFormat="1" ht="13.5" customHeight="1" thickBot="1">
      <c r="A6" s="12"/>
      <c r="B6" s="13"/>
      <c r="C6" s="14"/>
      <c r="D6" s="15"/>
      <c r="E6" s="15"/>
      <c r="F6" s="15"/>
      <c r="G6" s="11" t="s">
        <v>9</v>
      </c>
      <c r="H6" s="4"/>
    </row>
    <row r="7" spans="1:7" s="22" customFormat="1" ht="22.5" customHeight="1">
      <c r="A7" s="17" t="s">
        <v>0</v>
      </c>
      <c r="B7" s="791" t="s">
        <v>1</v>
      </c>
      <c r="C7" s="18" t="s">
        <v>2</v>
      </c>
      <c r="D7" s="70" t="s">
        <v>16</v>
      </c>
      <c r="E7" s="19"/>
      <c r="F7" s="70" t="s">
        <v>3</v>
      </c>
      <c r="G7" s="82"/>
    </row>
    <row r="8" spans="1:7" s="22" customFormat="1" ht="16.5" customHeight="1">
      <c r="A8" s="23" t="s">
        <v>4</v>
      </c>
      <c r="B8" s="792"/>
      <c r="C8" s="24" t="s">
        <v>5</v>
      </c>
      <c r="D8" s="25" t="s">
        <v>8</v>
      </c>
      <c r="E8" s="503" t="s">
        <v>6</v>
      </c>
      <c r="F8" s="502" t="s">
        <v>8</v>
      </c>
      <c r="G8" s="91" t="s">
        <v>6</v>
      </c>
    </row>
    <row r="9" spans="1:7" s="77" customFormat="1" ht="8.25" customHeight="1" thickBot="1">
      <c r="A9" s="75">
        <v>1</v>
      </c>
      <c r="B9" s="76">
        <v>2</v>
      </c>
      <c r="C9" s="76">
        <v>3</v>
      </c>
      <c r="D9" s="149">
        <v>4</v>
      </c>
      <c r="E9" s="148">
        <v>5</v>
      </c>
      <c r="F9" s="140">
        <v>6</v>
      </c>
      <c r="G9" s="141">
        <v>7</v>
      </c>
    </row>
    <row r="10" spans="1:7" s="77" customFormat="1" ht="18.75" customHeight="1" thickBot="1" thickTop="1">
      <c r="A10" s="51">
        <v>600</v>
      </c>
      <c r="B10" s="43" t="s">
        <v>20</v>
      </c>
      <c r="C10" s="110" t="s">
        <v>18</v>
      </c>
      <c r="D10" s="30">
        <f>SUM(D11)</f>
        <v>24100</v>
      </c>
      <c r="E10" s="31">
        <f>E11</f>
        <v>13</v>
      </c>
      <c r="F10" s="95">
        <f>SUM(F11)</f>
        <v>164944</v>
      </c>
      <c r="G10" s="92">
        <f>G11</f>
        <v>186944</v>
      </c>
    </row>
    <row r="11" spans="1:7" s="77" customFormat="1" ht="30.75" customHeight="1" thickTop="1">
      <c r="A11" s="44" t="s">
        <v>41</v>
      </c>
      <c r="B11" s="72" t="s">
        <v>42</v>
      </c>
      <c r="C11" s="287"/>
      <c r="D11" s="124">
        <f>SUM(D12:D14)</f>
        <v>24100</v>
      </c>
      <c r="E11" s="79">
        <f>SUM(E12:E14)</f>
        <v>13</v>
      </c>
      <c r="F11" s="96">
        <f>SUM(F12:F16)</f>
        <v>164944</v>
      </c>
      <c r="G11" s="93">
        <f>SUM(G12:G17)</f>
        <v>186944</v>
      </c>
    </row>
    <row r="12" spans="1:7" s="286" customFormat="1" ht="28.5" customHeight="1">
      <c r="A12" s="209" t="s">
        <v>118</v>
      </c>
      <c r="B12" s="151" t="s">
        <v>163</v>
      </c>
      <c r="C12" s="284"/>
      <c r="D12" s="153"/>
      <c r="E12" s="154">
        <v>13</v>
      </c>
      <c r="F12" s="229"/>
      <c r="G12" s="285"/>
    </row>
    <row r="13" spans="1:7" s="190" customFormat="1" ht="46.5" customHeight="1">
      <c r="A13" s="209" t="s">
        <v>119</v>
      </c>
      <c r="B13" s="151" t="s">
        <v>164</v>
      </c>
      <c r="C13" s="211"/>
      <c r="D13" s="153">
        <v>9100</v>
      </c>
      <c r="E13" s="154"/>
      <c r="F13" s="229"/>
      <c r="G13" s="212"/>
    </row>
    <row r="14" spans="1:7" s="190" customFormat="1" ht="15" customHeight="1">
      <c r="A14" s="209" t="s">
        <v>45</v>
      </c>
      <c r="B14" s="151" t="s">
        <v>46</v>
      </c>
      <c r="C14" s="211"/>
      <c r="D14" s="153">
        <v>15000</v>
      </c>
      <c r="E14" s="154"/>
      <c r="F14" s="229"/>
      <c r="G14" s="212"/>
    </row>
    <row r="15" spans="1:7" s="190" customFormat="1" ht="15" customHeight="1">
      <c r="A15" s="209" t="s">
        <v>168</v>
      </c>
      <c r="B15" s="151" t="s">
        <v>31</v>
      </c>
      <c r="C15" s="211"/>
      <c r="D15" s="153"/>
      <c r="E15" s="154"/>
      <c r="F15" s="229"/>
      <c r="G15" s="94">
        <v>20170</v>
      </c>
    </row>
    <row r="16" spans="1:7" s="190" customFormat="1" ht="14.25" customHeight="1">
      <c r="A16" s="209" t="s">
        <v>11</v>
      </c>
      <c r="B16" s="151" t="s">
        <v>10</v>
      </c>
      <c r="C16" s="211"/>
      <c r="D16" s="153"/>
      <c r="E16" s="154"/>
      <c r="F16" s="229">
        <v>164944</v>
      </c>
      <c r="G16" s="94"/>
    </row>
    <row r="17" spans="1:7" s="190" customFormat="1" ht="15" customHeight="1">
      <c r="A17" s="209" t="s">
        <v>43</v>
      </c>
      <c r="B17" s="151" t="s">
        <v>36</v>
      </c>
      <c r="C17" s="211"/>
      <c r="D17" s="153"/>
      <c r="E17" s="154"/>
      <c r="F17" s="229"/>
      <c r="G17" s="94">
        <f>SUM(G18:G20)</f>
        <v>166774</v>
      </c>
    </row>
    <row r="18" spans="1:7" s="190" customFormat="1" ht="27" customHeight="1">
      <c r="A18" s="209"/>
      <c r="B18" s="424" t="s">
        <v>196</v>
      </c>
      <c r="C18" s="425"/>
      <c r="D18" s="411"/>
      <c r="E18" s="412"/>
      <c r="F18" s="426"/>
      <c r="G18" s="427">
        <v>48434</v>
      </c>
    </row>
    <row r="19" spans="1:7" s="190" customFormat="1" ht="15" customHeight="1">
      <c r="A19" s="209"/>
      <c r="B19" s="424" t="s">
        <v>184</v>
      </c>
      <c r="C19" s="425"/>
      <c r="D19" s="411"/>
      <c r="E19" s="412"/>
      <c r="F19" s="426"/>
      <c r="G19" s="427">
        <v>9760</v>
      </c>
    </row>
    <row r="20" spans="1:7" s="190" customFormat="1" ht="15" customHeight="1" thickBot="1">
      <c r="A20" s="209"/>
      <c r="B20" s="424" t="s">
        <v>185</v>
      </c>
      <c r="C20" s="425"/>
      <c r="D20" s="411"/>
      <c r="E20" s="412"/>
      <c r="F20" s="426"/>
      <c r="G20" s="427">
        <v>108580</v>
      </c>
    </row>
    <row r="21" spans="1:7" s="190" customFormat="1" ht="19.5" customHeight="1" thickBot="1" thickTop="1">
      <c r="A21" s="357" t="s">
        <v>130</v>
      </c>
      <c r="B21" s="327" t="s">
        <v>131</v>
      </c>
      <c r="C21" s="362" t="s">
        <v>132</v>
      </c>
      <c r="D21" s="316">
        <f>D22</f>
        <v>700000</v>
      </c>
      <c r="E21" s="317">
        <f>E22</f>
        <v>735000</v>
      </c>
      <c r="F21" s="328"/>
      <c r="G21" s="358"/>
    </row>
    <row r="22" spans="1:7" s="190" customFormat="1" ht="16.5" customHeight="1" thickTop="1">
      <c r="A22" s="359" t="s">
        <v>133</v>
      </c>
      <c r="B22" s="330" t="s">
        <v>134</v>
      </c>
      <c r="C22" s="360"/>
      <c r="D22" s="322">
        <f>SUM(D23:D26)</f>
        <v>700000</v>
      </c>
      <c r="E22" s="323">
        <f>SUM(E23:E26)</f>
        <v>735000</v>
      </c>
      <c r="F22" s="334"/>
      <c r="G22" s="361"/>
    </row>
    <row r="23" spans="1:7" s="190" customFormat="1" ht="30.75" customHeight="1">
      <c r="A23" s="209" t="s">
        <v>135</v>
      </c>
      <c r="B23" s="151" t="s">
        <v>138</v>
      </c>
      <c r="C23" s="211"/>
      <c r="D23" s="153">
        <v>640000</v>
      </c>
      <c r="E23" s="154"/>
      <c r="F23" s="229"/>
      <c r="G23" s="212"/>
    </row>
    <row r="24" spans="1:7" s="190" customFormat="1" ht="62.25" customHeight="1">
      <c r="A24" s="209" t="s">
        <v>22</v>
      </c>
      <c r="B24" s="151" t="s">
        <v>139</v>
      </c>
      <c r="C24" s="211"/>
      <c r="D24" s="153">
        <v>50000</v>
      </c>
      <c r="E24" s="154"/>
      <c r="F24" s="229"/>
      <c r="G24" s="212"/>
    </row>
    <row r="25" spans="1:7" s="190" customFormat="1" ht="46.5" customHeight="1">
      <c r="A25" s="209" t="s">
        <v>136</v>
      </c>
      <c r="B25" s="151" t="s">
        <v>140</v>
      </c>
      <c r="C25" s="211"/>
      <c r="D25" s="153">
        <v>10000</v>
      </c>
      <c r="E25" s="154"/>
      <c r="F25" s="229"/>
      <c r="G25" s="212"/>
    </row>
    <row r="26" spans="1:7" s="190" customFormat="1" ht="61.5" customHeight="1" thickBot="1">
      <c r="A26" s="209" t="s">
        <v>137</v>
      </c>
      <c r="B26" s="151" t="s">
        <v>141</v>
      </c>
      <c r="C26" s="211"/>
      <c r="D26" s="153"/>
      <c r="E26" s="154">
        <v>735000</v>
      </c>
      <c r="F26" s="229"/>
      <c r="G26" s="212"/>
    </row>
    <row r="27" spans="1:7" s="395" customFormat="1" ht="21" customHeight="1" thickBot="1" thickTop="1">
      <c r="A27" s="396" t="s">
        <v>112</v>
      </c>
      <c r="B27" s="28" t="s">
        <v>23</v>
      </c>
      <c r="C27" s="401" t="s">
        <v>144</v>
      </c>
      <c r="D27" s="30">
        <f>D28</f>
        <v>15500</v>
      </c>
      <c r="E27" s="31">
        <f>E28</f>
        <v>22000</v>
      </c>
      <c r="F27" s="32"/>
      <c r="G27" s="397"/>
    </row>
    <row r="28" spans="1:7" s="395" customFormat="1" ht="20.25" customHeight="1" thickTop="1">
      <c r="A28" s="398" t="s">
        <v>142</v>
      </c>
      <c r="B28" s="72" t="s">
        <v>143</v>
      </c>
      <c r="C28" s="399"/>
      <c r="D28" s="124">
        <f>D29</f>
        <v>15500</v>
      </c>
      <c r="E28" s="79">
        <f>E30</f>
        <v>22000</v>
      </c>
      <c r="F28" s="363"/>
      <c r="G28" s="400"/>
    </row>
    <row r="29" spans="1:7" s="16" customFormat="1" ht="15" customHeight="1">
      <c r="A29" s="469" t="s">
        <v>39</v>
      </c>
      <c r="B29" s="470" t="s">
        <v>40</v>
      </c>
      <c r="C29" s="471"/>
      <c r="D29" s="472">
        <v>15500</v>
      </c>
      <c r="E29" s="473"/>
      <c r="F29" s="474"/>
      <c r="G29" s="475"/>
    </row>
    <row r="30" spans="1:7" s="190" customFormat="1" ht="65.25" customHeight="1">
      <c r="A30" s="366" t="s">
        <v>137</v>
      </c>
      <c r="B30" s="367" t="s">
        <v>141</v>
      </c>
      <c r="C30" s="467"/>
      <c r="D30" s="369"/>
      <c r="E30" s="370">
        <v>22000</v>
      </c>
      <c r="F30" s="371"/>
      <c r="G30" s="468"/>
    </row>
    <row r="31" spans="1:7" s="34" customFormat="1" ht="17.25" customHeight="1" thickBot="1">
      <c r="A31" s="459">
        <v>758</v>
      </c>
      <c r="B31" s="460" t="s">
        <v>33</v>
      </c>
      <c r="C31" s="461" t="s">
        <v>113</v>
      </c>
      <c r="D31" s="462"/>
      <c r="E31" s="463">
        <f>SUM(E32)</f>
        <v>168231</v>
      </c>
      <c r="F31" s="464"/>
      <c r="G31" s="465"/>
    </row>
    <row r="32" spans="1:7" s="34" customFormat="1" ht="33" customHeight="1" thickTop="1">
      <c r="A32" s="53" t="s">
        <v>126</v>
      </c>
      <c r="B32" s="109" t="s">
        <v>127</v>
      </c>
      <c r="C32" s="196"/>
      <c r="D32" s="197"/>
      <c r="E32" s="158">
        <f>SUM(E33:E33)</f>
        <v>168231</v>
      </c>
      <c r="F32" s="167"/>
      <c r="G32" s="198"/>
    </row>
    <row r="33" spans="1:7" s="34" customFormat="1" ht="19.5" customHeight="1" thickBot="1">
      <c r="A33" s="46" t="s">
        <v>128</v>
      </c>
      <c r="B33" s="71" t="s">
        <v>129</v>
      </c>
      <c r="C33" s="160"/>
      <c r="D33" s="122"/>
      <c r="E33" s="56">
        <v>168231</v>
      </c>
      <c r="F33" s="175"/>
      <c r="G33" s="134"/>
    </row>
    <row r="34" spans="1:7" s="34" customFormat="1" ht="16.5" customHeight="1" hidden="1" thickBot="1" thickTop="1">
      <c r="A34" s="86">
        <v>801</v>
      </c>
      <c r="B34" s="85" t="s">
        <v>24</v>
      </c>
      <c r="C34" s="29" t="s">
        <v>26</v>
      </c>
      <c r="D34" s="150">
        <f>D35+D41+D43+D53+D61</f>
        <v>0</v>
      </c>
      <c r="E34" s="297">
        <f>E35+E41+E43+E53+E61+E69</f>
        <v>0</v>
      </c>
      <c r="F34" s="373">
        <f>F35+F41+F43+F53+F61+F69</f>
        <v>0</v>
      </c>
      <c r="G34" s="57">
        <f>G35+G41+G43+G53+G61+G69</f>
        <v>0</v>
      </c>
    </row>
    <row r="35" spans="1:7" s="34" customFormat="1" ht="15.75" customHeight="1" hidden="1" thickTop="1">
      <c r="A35" s="35">
        <v>80102</v>
      </c>
      <c r="B35" s="36" t="s">
        <v>90</v>
      </c>
      <c r="C35" s="142"/>
      <c r="D35" s="144"/>
      <c r="E35" s="145">
        <f>SUM(E36:E39)</f>
        <v>0</v>
      </c>
      <c r="F35" s="294">
        <f>SUM(F36:F39)</f>
        <v>0</v>
      </c>
      <c r="G35" s="104">
        <f>SUM(G36:G40)</f>
        <v>0</v>
      </c>
    </row>
    <row r="36" spans="1:7" s="34" customFormat="1" ht="61.5" customHeight="1" hidden="1">
      <c r="A36" s="87" t="s">
        <v>22</v>
      </c>
      <c r="B36" s="214" t="s">
        <v>37</v>
      </c>
      <c r="C36" s="215"/>
      <c r="D36" s="216"/>
      <c r="E36" s="217"/>
      <c r="F36" s="218"/>
      <c r="G36" s="219"/>
    </row>
    <row r="37" spans="1:7" s="34" customFormat="1" ht="16.5" customHeight="1" hidden="1">
      <c r="A37" s="83" t="s">
        <v>45</v>
      </c>
      <c r="B37" s="47" t="s">
        <v>46</v>
      </c>
      <c r="C37" s="59"/>
      <c r="D37" s="119"/>
      <c r="E37" s="48"/>
      <c r="F37" s="97"/>
      <c r="G37" s="94"/>
    </row>
    <row r="38" spans="1:7" s="34" customFormat="1" ht="27.75" customHeight="1" hidden="1">
      <c r="A38" s="83" t="s">
        <v>74</v>
      </c>
      <c r="B38" s="84" t="s">
        <v>75</v>
      </c>
      <c r="C38" s="59"/>
      <c r="D38" s="119"/>
      <c r="E38" s="48"/>
      <c r="F38" s="97"/>
      <c r="G38" s="94"/>
    </row>
    <row r="39" spans="1:7" s="34" customFormat="1" ht="16.5" customHeight="1" hidden="1">
      <c r="A39" s="83" t="s">
        <v>44</v>
      </c>
      <c r="B39" s="47" t="s">
        <v>25</v>
      </c>
      <c r="C39" s="59"/>
      <c r="D39" s="119"/>
      <c r="E39" s="48"/>
      <c r="F39" s="97"/>
      <c r="G39" s="94"/>
    </row>
    <row r="40" spans="1:7" s="34" customFormat="1" ht="32.25" customHeight="1" hidden="1">
      <c r="A40" s="83" t="s">
        <v>43</v>
      </c>
      <c r="B40" s="47" t="s">
        <v>111</v>
      </c>
      <c r="C40" s="59"/>
      <c r="D40" s="119"/>
      <c r="E40" s="48"/>
      <c r="F40" s="97"/>
      <c r="G40" s="94"/>
    </row>
    <row r="41" spans="1:7" s="34" customFormat="1" ht="15.75" customHeight="1" hidden="1">
      <c r="A41" s="35">
        <v>80111</v>
      </c>
      <c r="B41" s="36" t="s">
        <v>94</v>
      </c>
      <c r="C41" s="37"/>
      <c r="D41" s="120"/>
      <c r="E41" s="38"/>
      <c r="F41" s="204">
        <f>SUM(F42:F42)</f>
        <v>0</v>
      </c>
      <c r="G41" s="161"/>
    </row>
    <row r="42" spans="1:7" s="34" customFormat="1" ht="31.5" customHeight="1" hidden="1">
      <c r="A42" s="83" t="s">
        <v>74</v>
      </c>
      <c r="B42" s="84" t="s">
        <v>75</v>
      </c>
      <c r="C42" s="207"/>
      <c r="D42" s="296"/>
      <c r="E42" s="264"/>
      <c r="F42" s="218"/>
      <c r="G42" s="295"/>
    </row>
    <row r="43" spans="1:7" s="34" customFormat="1" ht="15.75" customHeight="1" hidden="1">
      <c r="A43" s="35">
        <v>80120</v>
      </c>
      <c r="B43" s="36" t="s">
        <v>27</v>
      </c>
      <c r="C43" s="37"/>
      <c r="D43" s="120">
        <f>SUM(D44:D52)</f>
        <v>0</v>
      </c>
      <c r="E43" s="38">
        <f>SUM(E45:E52)</f>
        <v>0</v>
      </c>
      <c r="F43" s="98">
        <f>SUM(F44:F52)</f>
        <v>0</v>
      </c>
      <c r="G43" s="161">
        <f>SUM(G44:G52)</f>
        <v>0</v>
      </c>
    </row>
    <row r="44" spans="1:7" s="34" customFormat="1" ht="15.75" customHeight="1" hidden="1">
      <c r="A44" s="87" t="s">
        <v>39</v>
      </c>
      <c r="B44" s="139" t="s">
        <v>40</v>
      </c>
      <c r="C44" s="207"/>
      <c r="D44" s="296"/>
      <c r="E44" s="264"/>
      <c r="F44" s="218"/>
      <c r="G44" s="295"/>
    </row>
    <row r="45" spans="1:7" s="34" customFormat="1" ht="61.5" customHeight="1" hidden="1">
      <c r="A45" s="374" t="s">
        <v>22</v>
      </c>
      <c r="B45" s="375" t="s">
        <v>37</v>
      </c>
      <c r="C45" s="376"/>
      <c r="D45" s="377"/>
      <c r="E45" s="378"/>
      <c r="F45" s="379"/>
      <c r="G45" s="380"/>
    </row>
    <row r="46" spans="1:7" s="34" customFormat="1" ht="16.5" customHeight="1" hidden="1">
      <c r="A46" s="83" t="s">
        <v>89</v>
      </c>
      <c r="B46" s="47" t="s">
        <v>76</v>
      </c>
      <c r="C46" s="59"/>
      <c r="D46" s="119"/>
      <c r="E46" s="48"/>
      <c r="F46" s="97"/>
      <c r="G46" s="94"/>
    </row>
    <row r="47" spans="1:7" s="34" customFormat="1" ht="16.5" customHeight="1" hidden="1">
      <c r="A47" s="83" t="s">
        <v>78</v>
      </c>
      <c r="B47" s="84" t="s">
        <v>65</v>
      </c>
      <c r="C47" s="59"/>
      <c r="D47" s="119"/>
      <c r="E47" s="48"/>
      <c r="F47" s="97"/>
      <c r="G47" s="94"/>
    </row>
    <row r="48" spans="1:7" s="34" customFormat="1" ht="15.75" customHeight="1" hidden="1">
      <c r="A48" s="83" t="s">
        <v>44</v>
      </c>
      <c r="B48" s="84" t="s">
        <v>25</v>
      </c>
      <c r="C48" s="78"/>
      <c r="D48" s="119"/>
      <c r="E48" s="48"/>
      <c r="F48" s="97"/>
      <c r="G48" s="94"/>
    </row>
    <row r="49" spans="1:7" s="34" customFormat="1" ht="15.75" customHeight="1" hidden="1">
      <c r="A49" s="83" t="s">
        <v>73</v>
      </c>
      <c r="B49" s="84" t="s">
        <v>32</v>
      </c>
      <c r="C49" s="78"/>
      <c r="D49" s="119"/>
      <c r="E49" s="48"/>
      <c r="F49" s="97"/>
      <c r="G49" s="94"/>
    </row>
    <row r="50" spans="1:7" s="34" customFormat="1" ht="15.75" customHeight="1" hidden="1">
      <c r="A50" s="83" t="s">
        <v>91</v>
      </c>
      <c r="B50" s="84" t="s">
        <v>88</v>
      </c>
      <c r="C50" s="78"/>
      <c r="D50" s="119"/>
      <c r="E50" s="48"/>
      <c r="F50" s="97"/>
      <c r="G50" s="94"/>
    </row>
    <row r="51" spans="1:7" s="34" customFormat="1" ht="15.75" customHeight="1" hidden="1">
      <c r="A51" s="136" t="s">
        <v>92</v>
      </c>
      <c r="B51" s="84" t="s">
        <v>93</v>
      </c>
      <c r="C51" s="78"/>
      <c r="D51" s="119"/>
      <c r="E51" s="48"/>
      <c r="F51" s="97"/>
      <c r="G51" s="94"/>
    </row>
    <row r="52" spans="1:7" s="34" customFormat="1" ht="27" customHeight="1" hidden="1">
      <c r="A52" s="46" t="s">
        <v>43</v>
      </c>
      <c r="B52" s="71" t="s">
        <v>36</v>
      </c>
      <c r="C52" s="78"/>
      <c r="D52" s="119"/>
      <c r="E52" s="48"/>
      <c r="F52" s="97"/>
      <c r="G52" s="94"/>
    </row>
    <row r="53" spans="1:7" s="34" customFormat="1" ht="15.75" customHeight="1" hidden="1">
      <c r="A53" s="199">
        <v>80130</v>
      </c>
      <c r="B53" s="200" t="s">
        <v>72</v>
      </c>
      <c r="C53" s="201"/>
      <c r="D53" s="202"/>
      <c r="E53" s="203">
        <f>E54+E55</f>
        <v>0</v>
      </c>
      <c r="F53" s="204"/>
      <c r="G53" s="205">
        <f>SUM(G54:G60)</f>
        <v>0</v>
      </c>
    </row>
    <row r="54" spans="1:7" s="34" customFormat="1" ht="66" hidden="1">
      <c r="A54" s="83" t="s">
        <v>22</v>
      </c>
      <c r="B54" s="47" t="s">
        <v>37</v>
      </c>
      <c r="C54" s="78"/>
      <c r="D54" s="119"/>
      <c r="E54" s="48"/>
      <c r="F54" s="97"/>
      <c r="G54" s="94"/>
    </row>
    <row r="55" spans="1:7" s="34" customFormat="1" ht="16.5" customHeight="1" hidden="1">
      <c r="A55" s="83" t="s">
        <v>28</v>
      </c>
      <c r="B55" s="47" t="s">
        <v>62</v>
      </c>
      <c r="C55" s="78"/>
      <c r="D55" s="119"/>
      <c r="E55" s="48"/>
      <c r="F55" s="97"/>
      <c r="G55" s="94"/>
    </row>
    <row r="56" spans="1:7" s="34" customFormat="1" ht="28.5" customHeight="1" hidden="1">
      <c r="A56" s="83" t="s">
        <v>74</v>
      </c>
      <c r="B56" s="84" t="s">
        <v>75</v>
      </c>
      <c r="C56" s="78"/>
      <c r="D56" s="119"/>
      <c r="E56" s="48"/>
      <c r="F56" s="97"/>
      <c r="G56" s="94"/>
    </row>
    <row r="57" spans="1:7" s="34" customFormat="1" ht="15.75" customHeight="1" hidden="1">
      <c r="A57" s="83" t="s">
        <v>89</v>
      </c>
      <c r="B57" s="47" t="s">
        <v>76</v>
      </c>
      <c r="C57" s="78"/>
      <c r="D57" s="119"/>
      <c r="E57" s="48"/>
      <c r="F57" s="97"/>
      <c r="G57" s="94"/>
    </row>
    <row r="58" spans="1:7" s="34" customFormat="1" ht="15.75" customHeight="1" hidden="1">
      <c r="A58" s="83" t="s">
        <v>44</v>
      </c>
      <c r="B58" s="84" t="s">
        <v>25</v>
      </c>
      <c r="C58" s="78"/>
      <c r="D58" s="119"/>
      <c r="E58" s="48"/>
      <c r="F58" s="97"/>
      <c r="G58" s="94"/>
    </row>
    <row r="59" spans="1:7" s="34" customFormat="1" ht="15.75" customHeight="1" hidden="1">
      <c r="A59" s="136" t="s">
        <v>11</v>
      </c>
      <c r="B59" s="47" t="s">
        <v>10</v>
      </c>
      <c r="C59" s="78"/>
      <c r="D59" s="119"/>
      <c r="E59" s="48"/>
      <c r="F59" s="97"/>
      <c r="G59" s="94"/>
    </row>
    <row r="60" spans="1:7" s="34" customFormat="1" ht="30.75" customHeight="1" hidden="1">
      <c r="A60" s="46" t="s">
        <v>43</v>
      </c>
      <c r="B60" s="71" t="s">
        <v>36</v>
      </c>
      <c r="C60" s="78"/>
      <c r="D60" s="119"/>
      <c r="E60" s="48"/>
      <c r="F60" s="97"/>
      <c r="G60" s="94"/>
    </row>
    <row r="61" spans="1:7" s="34" customFormat="1" ht="16.5" customHeight="1" hidden="1">
      <c r="A61" s="35">
        <v>80140</v>
      </c>
      <c r="B61" s="36" t="s">
        <v>64</v>
      </c>
      <c r="C61" s="37"/>
      <c r="D61" s="120">
        <f>SUM(D62:D65)</f>
        <v>0</v>
      </c>
      <c r="E61" s="38">
        <f>SUM(E62:E65)</f>
        <v>0</v>
      </c>
      <c r="F61" s="166"/>
      <c r="G61" s="161">
        <f>SUM(G62:G68)</f>
        <v>0</v>
      </c>
    </row>
    <row r="62" spans="1:7" s="34" customFormat="1" ht="15.75" customHeight="1" hidden="1">
      <c r="A62" s="87" t="s">
        <v>39</v>
      </c>
      <c r="B62" s="139" t="s">
        <v>40</v>
      </c>
      <c r="C62" s="207"/>
      <c r="D62" s="296"/>
      <c r="E62" s="298"/>
      <c r="F62" s="218"/>
      <c r="G62" s="295"/>
    </row>
    <row r="63" spans="1:7" s="34" customFormat="1" ht="63" customHeight="1" hidden="1">
      <c r="A63" s="83" t="s">
        <v>22</v>
      </c>
      <c r="B63" s="47" t="s">
        <v>37</v>
      </c>
      <c r="C63" s="135"/>
      <c r="D63" s="174"/>
      <c r="E63" s="159"/>
      <c r="F63" s="97"/>
      <c r="G63" s="283"/>
    </row>
    <row r="64" spans="1:7" s="34" customFormat="1" ht="16.5" customHeight="1" hidden="1">
      <c r="A64" s="83" t="s">
        <v>49</v>
      </c>
      <c r="B64" s="71" t="s">
        <v>50</v>
      </c>
      <c r="C64" s="135"/>
      <c r="D64" s="174"/>
      <c r="E64" s="159"/>
      <c r="F64" s="97"/>
      <c r="G64" s="283"/>
    </row>
    <row r="65" spans="1:7" s="34" customFormat="1" ht="16.5" customHeight="1" hidden="1">
      <c r="A65" s="83" t="s">
        <v>45</v>
      </c>
      <c r="B65" s="47" t="s">
        <v>46</v>
      </c>
      <c r="C65" s="135"/>
      <c r="D65" s="174"/>
      <c r="E65" s="159"/>
      <c r="F65" s="97"/>
      <c r="G65" s="283"/>
    </row>
    <row r="66" spans="1:7" s="157" customFormat="1" ht="16.5" customHeight="1" hidden="1">
      <c r="A66" s="194">
        <v>4210</v>
      </c>
      <c r="B66" s="299" t="s">
        <v>25</v>
      </c>
      <c r="C66" s="300"/>
      <c r="D66" s="174"/>
      <c r="E66" s="159"/>
      <c r="F66" s="301"/>
      <c r="G66" s="285"/>
    </row>
    <row r="67" spans="1:7" s="157" customFormat="1" ht="16.5" customHeight="1" hidden="1">
      <c r="A67" s="194">
        <v>4270</v>
      </c>
      <c r="B67" s="299" t="s">
        <v>31</v>
      </c>
      <c r="C67" s="300"/>
      <c r="D67" s="174"/>
      <c r="E67" s="159"/>
      <c r="F67" s="301"/>
      <c r="G67" s="285"/>
    </row>
    <row r="68" spans="1:7" s="157" customFormat="1" ht="16.5" customHeight="1" hidden="1">
      <c r="A68" s="194">
        <v>4300</v>
      </c>
      <c r="B68" s="299" t="s">
        <v>10</v>
      </c>
      <c r="C68" s="300"/>
      <c r="D68" s="174"/>
      <c r="E68" s="159"/>
      <c r="F68" s="301"/>
      <c r="G68" s="285"/>
    </row>
    <row r="69" spans="1:7" s="157" customFormat="1" ht="17.25" customHeight="1" hidden="1">
      <c r="A69" s="340">
        <v>80195</v>
      </c>
      <c r="B69" s="341" t="s">
        <v>21</v>
      </c>
      <c r="C69" s="192"/>
      <c r="D69" s="202"/>
      <c r="E69" s="203">
        <f>E70+E75</f>
        <v>0</v>
      </c>
      <c r="F69" s="210"/>
      <c r="G69" s="205">
        <f>SUM(G70:G76)</f>
        <v>0</v>
      </c>
    </row>
    <row r="70" spans="1:7" s="157" customFormat="1" ht="31.5" customHeight="1" hidden="1">
      <c r="A70" s="194">
        <v>2705</v>
      </c>
      <c r="B70" s="338" t="s">
        <v>106</v>
      </c>
      <c r="C70" s="164"/>
      <c r="D70" s="174"/>
      <c r="E70" s="159"/>
      <c r="F70" s="229"/>
      <c r="G70" s="285"/>
    </row>
    <row r="71" spans="1:7" s="157" customFormat="1" ht="17.25" customHeight="1" hidden="1">
      <c r="A71" s="194">
        <v>4215</v>
      </c>
      <c r="B71" s="338" t="s">
        <v>25</v>
      </c>
      <c r="C71" s="164"/>
      <c r="D71" s="174"/>
      <c r="E71" s="159"/>
      <c r="F71" s="229"/>
      <c r="G71" s="285"/>
    </row>
    <row r="72" spans="1:7" s="157" customFormat="1" ht="30" customHeight="1" hidden="1">
      <c r="A72" s="194">
        <v>4245</v>
      </c>
      <c r="B72" s="338" t="s">
        <v>71</v>
      </c>
      <c r="C72" s="164"/>
      <c r="D72" s="174"/>
      <c r="E72" s="159"/>
      <c r="F72" s="229"/>
      <c r="G72" s="285"/>
    </row>
    <row r="73" spans="1:7" s="157" customFormat="1" ht="15.75" customHeight="1" hidden="1">
      <c r="A73" s="194">
        <v>4305</v>
      </c>
      <c r="B73" s="338" t="s">
        <v>10</v>
      </c>
      <c r="C73" s="164"/>
      <c r="D73" s="174"/>
      <c r="E73" s="159"/>
      <c r="F73" s="229"/>
      <c r="G73" s="285"/>
    </row>
    <row r="74" spans="1:7" s="157" customFormat="1" ht="14.25" customHeight="1" hidden="1">
      <c r="A74" s="194">
        <v>4425</v>
      </c>
      <c r="B74" s="299" t="s">
        <v>107</v>
      </c>
      <c r="C74" s="164"/>
      <c r="D74" s="174"/>
      <c r="E74" s="159"/>
      <c r="F74" s="229"/>
      <c r="G74" s="285"/>
    </row>
    <row r="75" spans="1:7" s="157" customFormat="1" ht="64.5" customHeight="1" hidden="1">
      <c r="A75" s="392">
        <v>6260</v>
      </c>
      <c r="B75" s="393" t="s">
        <v>125</v>
      </c>
      <c r="C75" s="171"/>
      <c r="D75" s="126"/>
      <c r="E75" s="108"/>
      <c r="F75" s="163"/>
      <c r="G75" s="394"/>
    </row>
    <row r="76" spans="1:7" s="157" customFormat="1" ht="13.5" customHeight="1" hidden="1">
      <c r="A76" s="41">
        <v>6050</v>
      </c>
      <c r="B76" s="338" t="s">
        <v>36</v>
      </c>
      <c r="C76" s="113"/>
      <c r="D76" s="122"/>
      <c r="E76" s="56"/>
      <c r="F76" s="49"/>
      <c r="G76" s="339"/>
    </row>
    <row r="77" spans="1:7" s="157" customFormat="1" ht="14.25" customHeight="1" hidden="1">
      <c r="A77" s="383"/>
      <c r="B77" s="384" t="s">
        <v>228</v>
      </c>
      <c r="C77" s="221"/>
      <c r="D77" s="223"/>
      <c r="E77" s="224"/>
      <c r="F77" s="385"/>
      <c r="G77" s="386"/>
    </row>
    <row r="78" spans="1:7" s="157" customFormat="1" ht="14.25" customHeight="1" hidden="1" thickBot="1">
      <c r="A78" s="383"/>
      <c r="B78" s="384" t="s">
        <v>229</v>
      </c>
      <c r="C78" s="221"/>
      <c r="D78" s="223"/>
      <c r="E78" s="224"/>
      <c r="F78" s="385"/>
      <c r="G78" s="386"/>
    </row>
    <row r="79" spans="1:7" s="34" customFormat="1" ht="15" customHeight="1" hidden="1" thickBot="1" thickTop="1">
      <c r="A79" s="387" t="s">
        <v>102</v>
      </c>
      <c r="B79" s="327" t="s">
        <v>34</v>
      </c>
      <c r="C79" s="388" t="s">
        <v>38</v>
      </c>
      <c r="D79" s="389"/>
      <c r="E79" s="390">
        <f>E80+E82</f>
        <v>0</v>
      </c>
      <c r="F79" s="328"/>
      <c r="G79" s="391"/>
    </row>
    <row r="80" spans="1:7" s="34" customFormat="1" ht="18.75" customHeight="1" hidden="1" thickTop="1">
      <c r="A80" s="329" t="s">
        <v>103</v>
      </c>
      <c r="B80" s="330" t="s">
        <v>104</v>
      </c>
      <c r="C80" s="331"/>
      <c r="D80" s="332"/>
      <c r="E80" s="333">
        <f>E81</f>
        <v>0</v>
      </c>
      <c r="F80" s="334"/>
      <c r="G80" s="335"/>
    </row>
    <row r="81" spans="1:7" s="34" customFormat="1" ht="18" customHeight="1" hidden="1">
      <c r="A81" s="46" t="s">
        <v>45</v>
      </c>
      <c r="B81" s="47" t="s">
        <v>46</v>
      </c>
      <c r="C81" s="160"/>
      <c r="D81" s="119"/>
      <c r="E81" s="48"/>
      <c r="F81" s="336"/>
      <c r="G81" s="107"/>
    </row>
    <row r="82" spans="1:7" s="34" customFormat="1" ht="14.25" customHeight="1" hidden="1">
      <c r="A82" s="337" t="s">
        <v>105</v>
      </c>
      <c r="B82" s="195" t="s">
        <v>61</v>
      </c>
      <c r="C82" s="196"/>
      <c r="D82" s="202"/>
      <c r="E82" s="203">
        <f>E83</f>
        <v>0</v>
      </c>
      <c r="F82" s="210"/>
      <c r="G82" s="198"/>
    </row>
    <row r="83" spans="1:7" s="34" customFormat="1" ht="17.25" customHeight="1" hidden="1" thickBot="1">
      <c r="A83" s="46" t="s">
        <v>45</v>
      </c>
      <c r="B83" s="47" t="s">
        <v>46</v>
      </c>
      <c r="C83" s="160"/>
      <c r="D83" s="119"/>
      <c r="E83" s="48"/>
      <c r="F83" s="326"/>
      <c r="G83" s="206"/>
    </row>
    <row r="84" spans="1:7" s="34" customFormat="1" ht="20.25" customHeight="1" hidden="1" thickBot="1" thickTop="1">
      <c r="A84" s="51">
        <v>854</v>
      </c>
      <c r="B84" s="43" t="s">
        <v>19</v>
      </c>
      <c r="C84" s="110" t="s">
        <v>26</v>
      </c>
      <c r="D84" s="117">
        <f>D85+D92+D94+D99+D101+D103</f>
        <v>0</v>
      </c>
      <c r="E84" s="297">
        <f>E85+E92+E94+E99+E101+E103</f>
        <v>0</v>
      </c>
      <c r="F84" s="81">
        <f>F85+F92+F94+F99+F101+F103</f>
        <v>0</v>
      </c>
      <c r="G84" s="57">
        <f>G85+G92+G94+G99+G101+G103</f>
        <v>0</v>
      </c>
    </row>
    <row r="85" spans="1:7" s="34" customFormat="1" ht="21.75" customHeight="1" hidden="1" thickTop="1">
      <c r="A85" s="137">
        <v>85403</v>
      </c>
      <c r="B85" s="138" t="s">
        <v>95</v>
      </c>
      <c r="C85" s="142"/>
      <c r="D85" s="143">
        <f>SUM(D86:D90)</f>
        <v>0</v>
      </c>
      <c r="E85" s="145">
        <f>SUM(E86:E90)</f>
        <v>0</v>
      </c>
      <c r="F85" s="146">
        <f>SUM(F86:F91)</f>
        <v>0</v>
      </c>
      <c r="G85" s="104"/>
    </row>
    <row r="86" spans="1:7" s="34" customFormat="1" ht="15.75" customHeight="1" hidden="1">
      <c r="A86" s="87" t="s">
        <v>39</v>
      </c>
      <c r="B86" s="139" t="s">
        <v>40</v>
      </c>
      <c r="C86" s="135"/>
      <c r="D86" s="49"/>
      <c r="E86" s="48"/>
      <c r="F86" s="133"/>
      <c r="G86" s="191"/>
    </row>
    <row r="87" spans="1:7" s="34" customFormat="1" ht="66" hidden="1">
      <c r="A87" s="83" t="s">
        <v>22</v>
      </c>
      <c r="B87" s="47" t="s">
        <v>37</v>
      </c>
      <c r="C87" s="162"/>
      <c r="D87" s="118"/>
      <c r="E87" s="159"/>
      <c r="F87" s="302"/>
      <c r="G87" s="293"/>
    </row>
    <row r="88" spans="1:7" s="34" customFormat="1" ht="14.25" customHeight="1" hidden="1">
      <c r="A88" s="83" t="s">
        <v>28</v>
      </c>
      <c r="B88" s="47" t="s">
        <v>62</v>
      </c>
      <c r="C88" s="162"/>
      <c r="D88" s="118"/>
      <c r="E88" s="159"/>
      <c r="F88" s="302"/>
      <c r="G88" s="293"/>
    </row>
    <row r="89" spans="1:7" s="34" customFormat="1" ht="14.25" customHeight="1" hidden="1">
      <c r="A89" s="83" t="s">
        <v>49</v>
      </c>
      <c r="B89" s="71" t="s">
        <v>50</v>
      </c>
      <c r="C89" s="162"/>
      <c r="D89" s="118"/>
      <c r="E89" s="159"/>
      <c r="F89" s="302"/>
      <c r="G89" s="293"/>
    </row>
    <row r="90" spans="1:7" s="34" customFormat="1" ht="14.25" customHeight="1" hidden="1">
      <c r="A90" s="83" t="s">
        <v>45</v>
      </c>
      <c r="B90" s="47" t="s">
        <v>46</v>
      </c>
      <c r="C90" s="162"/>
      <c r="D90" s="118"/>
      <c r="E90" s="159"/>
      <c r="F90" s="302"/>
      <c r="G90" s="293"/>
    </row>
    <row r="91" spans="1:7" s="157" customFormat="1" ht="14.25" customHeight="1" hidden="1">
      <c r="A91" s="213">
        <v>4220</v>
      </c>
      <c r="B91" s="172" t="s">
        <v>96</v>
      </c>
      <c r="C91" s="164"/>
      <c r="D91" s="174"/>
      <c r="E91" s="159"/>
      <c r="F91" s="165"/>
      <c r="G91" s="303"/>
    </row>
    <row r="92" spans="1:7" s="34" customFormat="1" ht="30.75" customHeight="1" hidden="1">
      <c r="A92" s="58">
        <v>85406</v>
      </c>
      <c r="B92" s="55" t="s">
        <v>97</v>
      </c>
      <c r="C92" s="37"/>
      <c r="D92" s="132"/>
      <c r="E92" s="38">
        <f>SUM(E93)</f>
        <v>0</v>
      </c>
      <c r="F92" s="98"/>
      <c r="G92" s="161"/>
    </row>
    <row r="93" spans="1:7" s="34" customFormat="1" ht="15.75" customHeight="1" hidden="1">
      <c r="A93" s="83" t="s">
        <v>45</v>
      </c>
      <c r="B93" s="47" t="s">
        <v>46</v>
      </c>
      <c r="C93" s="135"/>
      <c r="D93" s="49"/>
      <c r="E93" s="48"/>
      <c r="F93" s="133"/>
      <c r="G93" s="191"/>
    </row>
    <row r="94" spans="1:7" s="34" customFormat="1" ht="16.5" customHeight="1" hidden="1">
      <c r="A94" s="58">
        <v>85407</v>
      </c>
      <c r="B94" s="55" t="s">
        <v>77</v>
      </c>
      <c r="C94" s="114"/>
      <c r="D94" s="120"/>
      <c r="E94" s="38">
        <f>SUM(E95:E96)</f>
        <v>0</v>
      </c>
      <c r="F94" s="98"/>
      <c r="G94" s="161">
        <f>SUM(G95:G98)</f>
        <v>0</v>
      </c>
    </row>
    <row r="95" spans="1:7" s="34" customFormat="1" ht="62.25" customHeight="1" hidden="1">
      <c r="A95" s="83" t="s">
        <v>22</v>
      </c>
      <c r="B95" s="47" t="s">
        <v>37</v>
      </c>
      <c r="C95" s="162"/>
      <c r="D95" s="118"/>
      <c r="E95" s="159"/>
      <c r="F95" s="133"/>
      <c r="G95" s="283"/>
    </row>
    <row r="96" spans="1:7" s="34" customFormat="1" ht="15.75" customHeight="1" hidden="1">
      <c r="A96" s="83" t="s">
        <v>28</v>
      </c>
      <c r="B96" s="47" t="s">
        <v>62</v>
      </c>
      <c r="C96" s="162"/>
      <c r="D96" s="118"/>
      <c r="E96" s="159"/>
      <c r="F96" s="133"/>
      <c r="G96" s="283"/>
    </row>
    <row r="97" spans="1:7" s="157" customFormat="1" ht="15.75" customHeight="1" hidden="1">
      <c r="A97" s="213">
        <v>4210</v>
      </c>
      <c r="B97" s="172" t="s">
        <v>25</v>
      </c>
      <c r="C97" s="164"/>
      <c r="D97" s="174"/>
      <c r="E97" s="159"/>
      <c r="F97" s="301"/>
      <c r="G97" s="285"/>
    </row>
    <row r="98" spans="1:7" s="157" customFormat="1" ht="29.25" customHeight="1" hidden="1">
      <c r="A98" s="213">
        <v>4240</v>
      </c>
      <c r="B98" s="172" t="s">
        <v>71</v>
      </c>
      <c r="C98" s="164"/>
      <c r="D98" s="174"/>
      <c r="E98" s="159"/>
      <c r="F98" s="301"/>
      <c r="G98" s="285"/>
    </row>
    <row r="99" spans="1:7" s="34" customFormat="1" ht="18" customHeight="1" hidden="1">
      <c r="A99" s="58">
        <v>85410</v>
      </c>
      <c r="B99" s="55" t="s">
        <v>98</v>
      </c>
      <c r="C99" s="37"/>
      <c r="D99" s="132"/>
      <c r="E99" s="38"/>
      <c r="F99" s="98">
        <f>SUM(F100)</f>
        <v>0</v>
      </c>
      <c r="G99" s="161"/>
    </row>
    <row r="100" spans="1:7" s="34" customFormat="1" ht="15" customHeight="1" hidden="1">
      <c r="A100" s="46" t="s">
        <v>43</v>
      </c>
      <c r="B100" s="71" t="s">
        <v>36</v>
      </c>
      <c r="C100" s="135"/>
      <c r="D100" s="49"/>
      <c r="E100" s="48"/>
      <c r="F100" s="301"/>
      <c r="G100" s="191"/>
    </row>
    <row r="101" spans="1:7" s="34" customFormat="1" ht="18.75" customHeight="1" hidden="1">
      <c r="A101" s="58">
        <v>85415</v>
      </c>
      <c r="B101" s="55" t="s">
        <v>99</v>
      </c>
      <c r="C101" s="37"/>
      <c r="D101" s="132"/>
      <c r="E101" s="38"/>
      <c r="F101" s="98">
        <f>SUM(F102)</f>
        <v>0</v>
      </c>
      <c r="G101" s="161"/>
    </row>
    <row r="102" spans="1:7" s="34" customFormat="1" ht="15.75" customHeight="1" hidden="1">
      <c r="A102" s="83" t="s">
        <v>100</v>
      </c>
      <c r="B102" s="47" t="s">
        <v>101</v>
      </c>
      <c r="C102" s="135"/>
      <c r="D102" s="49"/>
      <c r="E102" s="48"/>
      <c r="F102" s="155"/>
      <c r="G102" s="191"/>
    </row>
    <row r="103" spans="1:7" s="34" customFormat="1" ht="15.75" customHeight="1" hidden="1">
      <c r="A103" s="199">
        <v>85495</v>
      </c>
      <c r="B103" s="200" t="s">
        <v>21</v>
      </c>
      <c r="C103" s="201"/>
      <c r="D103" s="202"/>
      <c r="E103" s="203"/>
      <c r="F103" s="167">
        <f>SUM(F104)</f>
        <v>0</v>
      </c>
      <c r="G103" s="198"/>
    </row>
    <row r="104" spans="1:7" s="34" customFormat="1" ht="14.25" customHeight="1" hidden="1" thickBot="1">
      <c r="A104" s="1">
        <v>4300</v>
      </c>
      <c r="B104" s="47" t="s">
        <v>10</v>
      </c>
      <c r="C104" s="135"/>
      <c r="D104" s="118"/>
      <c r="E104" s="159"/>
      <c r="F104" s="103"/>
      <c r="G104" s="107"/>
    </row>
    <row r="105" spans="1:7" s="34" customFormat="1" ht="32.25" customHeight="1" thickBot="1" thickTop="1">
      <c r="A105" s="51">
        <v>900</v>
      </c>
      <c r="B105" s="43" t="s">
        <v>29</v>
      </c>
      <c r="C105" s="29" t="s">
        <v>18</v>
      </c>
      <c r="D105" s="117"/>
      <c r="E105" s="106"/>
      <c r="F105" s="410">
        <f>F106</f>
        <v>12000</v>
      </c>
      <c r="G105" s="33"/>
    </row>
    <row r="106" spans="1:7" s="34" customFormat="1" ht="17.25" customHeight="1" thickTop="1">
      <c r="A106" s="349">
        <v>90003</v>
      </c>
      <c r="B106" s="350" t="s">
        <v>120</v>
      </c>
      <c r="C106" s="428"/>
      <c r="D106" s="416"/>
      <c r="E106" s="429"/>
      <c r="F106" s="352">
        <f>F107</f>
        <v>12000</v>
      </c>
      <c r="G106" s="353"/>
    </row>
    <row r="107" spans="1:7" s="34" customFormat="1" ht="17.25" customHeight="1" thickBot="1">
      <c r="A107" s="1">
        <v>4300</v>
      </c>
      <c r="B107" s="47" t="s">
        <v>10</v>
      </c>
      <c r="C107" s="135"/>
      <c r="D107" s="208"/>
      <c r="E107" s="159"/>
      <c r="F107" s="103">
        <v>12000</v>
      </c>
      <c r="G107" s="206"/>
    </row>
    <row r="108" spans="1:7" s="34" customFormat="1" ht="30" customHeight="1" thickBot="1" thickTop="1">
      <c r="A108" s="409" t="s">
        <v>159</v>
      </c>
      <c r="B108" s="43" t="s">
        <v>160</v>
      </c>
      <c r="C108" s="414" t="s">
        <v>18</v>
      </c>
      <c r="D108" s="150"/>
      <c r="E108" s="418"/>
      <c r="F108" s="32">
        <f>F109</f>
        <v>45000</v>
      </c>
      <c r="G108" s="33"/>
    </row>
    <row r="109" spans="1:7" s="34" customFormat="1" ht="17.25" customHeight="1" thickTop="1">
      <c r="A109" s="44" t="s">
        <v>161</v>
      </c>
      <c r="B109" s="350" t="s">
        <v>162</v>
      </c>
      <c r="C109" s="415"/>
      <c r="D109" s="417"/>
      <c r="E109" s="419"/>
      <c r="F109" s="363">
        <f>F110</f>
        <v>45000</v>
      </c>
      <c r="G109" s="353"/>
    </row>
    <row r="110" spans="1:7" s="34" customFormat="1" ht="35.25" customHeight="1" thickBot="1">
      <c r="A110" s="46" t="s">
        <v>43</v>
      </c>
      <c r="B110" s="172" t="s">
        <v>232</v>
      </c>
      <c r="C110" s="113"/>
      <c r="D110" s="413"/>
      <c r="E110" s="420"/>
      <c r="F110" s="103">
        <v>45000</v>
      </c>
      <c r="G110" s="107"/>
    </row>
    <row r="111" spans="1:7" s="62" customFormat="1" ht="19.5" customHeight="1" thickBot="1" thickTop="1">
      <c r="A111" s="60"/>
      <c r="B111" s="61" t="s">
        <v>7</v>
      </c>
      <c r="C111" s="61"/>
      <c r="D111" s="128">
        <f>D10+D21+D27+D31+D105+D108</f>
        <v>739600</v>
      </c>
      <c r="E111" s="382">
        <f>E10+E21+E27+E31+E105+E108</f>
        <v>925244</v>
      </c>
      <c r="F111" s="147">
        <f>F10+F21+F27+F31+F105+F108</f>
        <v>221944</v>
      </c>
      <c r="G111" s="457">
        <f>G10+G21+G27+G31+G105+G108</f>
        <v>186944</v>
      </c>
    </row>
    <row r="112" spans="1:7" s="69" customFormat="1" ht="18.75" customHeight="1" thickBot="1" thickTop="1">
      <c r="A112" s="63"/>
      <c r="B112" s="64" t="s">
        <v>17</v>
      </c>
      <c r="C112" s="64"/>
      <c r="D112" s="131">
        <f>E111-D111</f>
        <v>185644</v>
      </c>
      <c r="E112" s="66"/>
      <c r="F112" s="65">
        <f>G111-F111</f>
        <v>-35000</v>
      </c>
      <c r="G112" s="102"/>
    </row>
    <row r="113" s="69" customFormat="1" ht="13.5" thickTop="1">
      <c r="F113" s="88"/>
    </row>
    <row r="114" s="69" customFormat="1" ht="12.75">
      <c r="F114" s="168"/>
    </row>
    <row r="115" spans="4:6" s="69" customFormat="1" ht="12.75">
      <c r="D115" s="73"/>
      <c r="E115" s="73"/>
      <c r="F115" s="89"/>
    </row>
    <row r="116" spans="4:6" s="69" customFormat="1" ht="15.75">
      <c r="D116" s="74"/>
      <c r="E116" s="74"/>
      <c r="F116" s="169"/>
    </row>
    <row r="117" spans="4:6" s="69" customFormat="1" ht="12.75">
      <c r="D117" s="74"/>
      <c r="E117" s="74"/>
      <c r="F117" s="88"/>
    </row>
    <row r="118" s="69" customFormat="1" ht="12.75">
      <c r="F118" s="88"/>
    </row>
    <row r="119" s="69" customFormat="1" ht="12.75">
      <c r="F119" s="88"/>
    </row>
    <row r="120" s="69" customFormat="1" ht="12.75">
      <c r="F120" s="88"/>
    </row>
    <row r="121" ht="15.75">
      <c r="F121" s="90"/>
    </row>
    <row r="122" ht="15.75">
      <c r="F122" s="90"/>
    </row>
    <row r="123" ht="15.75">
      <c r="F123" s="90"/>
    </row>
    <row r="124" ht="15.75">
      <c r="F124" s="90"/>
    </row>
    <row r="125" ht="15.75">
      <c r="F125" s="90"/>
    </row>
    <row r="126" ht="15.75">
      <c r="F126" s="90"/>
    </row>
    <row r="127" ht="15.75">
      <c r="F127" s="90"/>
    </row>
    <row r="128" ht="15.75">
      <c r="F128" s="90"/>
    </row>
    <row r="129" ht="15.75">
      <c r="F129" s="90"/>
    </row>
    <row r="130" ht="15.75">
      <c r="F130" s="90"/>
    </row>
    <row r="131" ht="15.75">
      <c r="F131" s="90"/>
    </row>
    <row r="132" ht="15.75">
      <c r="F132" s="90"/>
    </row>
    <row r="133" ht="15.75">
      <c r="F133" s="90"/>
    </row>
    <row r="134" ht="15.75">
      <c r="F134" s="90"/>
    </row>
    <row r="135" ht="15.75">
      <c r="F135" s="90"/>
    </row>
    <row r="136" ht="15.75">
      <c r="F136" s="90"/>
    </row>
    <row r="137" ht="15.75">
      <c r="F137" s="90"/>
    </row>
    <row r="138" ht="15.75">
      <c r="F138" s="90"/>
    </row>
    <row r="139" ht="15.75">
      <c r="F139" s="90"/>
    </row>
    <row r="140" ht="15.75">
      <c r="F140" s="90"/>
    </row>
    <row r="141" ht="15.75">
      <c r="F141" s="90"/>
    </row>
    <row r="142" ht="15.75">
      <c r="F142" s="90"/>
    </row>
    <row r="143" ht="15.75">
      <c r="F143" s="90"/>
    </row>
    <row r="144" ht="15.75">
      <c r="F144" s="90"/>
    </row>
    <row r="145" ht="15.75">
      <c r="F145" s="90"/>
    </row>
    <row r="146" ht="15.75">
      <c r="F146" s="90"/>
    </row>
    <row r="147" ht="15.75">
      <c r="F147" s="90"/>
    </row>
    <row r="148" ht="15.75">
      <c r="F148" s="90"/>
    </row>
    <row r="149" ht="15.75">
      <c r="F149" s="90"/>
    </row>
    <row r="150" ht="15.75">
      <c r="F150" s="90"/>
    </row>
    <row r="151" ht="15.75">
      <c r="F151" s="90"/>
    </row>
    <row r="152" ht="15.75">
      <c r="F152" s="90"/>
    </row>
    <row r="153" ht="15.75">
      <c r="F153" s="90"/>
    </row>
    <row r="154" ht="15.75">
      <c r="F154" s="90"/>
    </row>
    <row r="155" ht="15.75">
      <c r="F155" s="90"/>
    </row>
    <row r="156" ht="15.75">
      <c r="F156" s="90"/>
    </row>
    <row r="157" ht="15.75">
      <c r="F157" s="90"/>
    </row>
    <row r="158" ht="15.75">
      <c r="F158" s="90"/>
    </row>
  </sheetData>
  <mergeCells count="1">
    <mergeCell ref="B7:B8"/>
  </mergeCells>
  <printOptions horizontalCentered="1"/>
  <pageMargins left="0" right="0" top="0.984251968503937" bottom="0.5905511811023623" header="0.5118110236220472" footer="0"/>
  <pageSetup firstPageNumber="8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C3" sqref="C3"/>
    </sheetView>
  </sheetViews>
  <sheetFormatPr defaultColWidth="9.00390625" defaultRowHeight="12.75"/>
  <cols>
    <col min="1" max="1" width="7.875" style="230" customWidth="1"/>
    <col min="2" max="2" width="47.875" style="230" customWidth="1"/>
    <col min="3" max="3" width="15.75390625" style="230" customWidth="1"/>
    <col min="4" max="4" width="15.125" style="230" customWidth="1"/>
    <col min="5" max="16384" width="9.125" style="230" customWidth="1"/>
  </cols>
  <sheetData>
    <row r="1" ht="12.75">
      <c r="C1" s="4" t="s">
        <v>114</v>
      </c>
    </row>
    <row r="2" ht="14.25" customHeight="1">
      <c r="C2" s="10" t="s">
        <v>246</v>
      </c>
    </row>
    <row r="3" spans="1:4" ht="15.75" customHeight="1">
      <c r="A3" s="231"/>
      <c r="B3" s="231"/>
      <c r="C3" s="10" t="s">
        <v>12</v>
      </c>
      <c r="D3" s="232"/>
    </row>
    <row r="4" spans="1:4" ht="13.5" customHeight="1">
      <c r="A4" s="231"/>
      <c r="B4" s="231"/>
      <c r="C4" s="10" t="s">
        <v>244</v>
      </c>
      <c r="D4" s="232"/>
    </row>
    <row r="5" spans="1:4" ht="18" customHeight="1">
      <c r="A5" s="231"/>
      <c r="B5" s="231"/>
      <c r="C5" s="233"/>
      <c r="D5" s="232"/>
    </row>
    <row r="6" spans="1:4" ht="15.75" customHeight="1">
      <c r="A6" s="234" t="s">
        <v>51</v>
      </c>
      <c r="B6" s="235"/>
      <c r="C6" s="235"/>
      <c r="D6" s="232"/>
    </row>
    <row r="7" spans="1:4" ht="15.75" customHeight="1">
      <c r="A7" s="234" t="s">
        <v>52</v>
      </c>
      <c r="B7" s="235"/>
      <c r="C7" s="231"/>
      <c r="D7" s="232"/>
    </row>
    <row r="8" spans="1:4" ht="15.75" customHeight="1">
      <c r="A8" s="236" t="s">
        <v>87</v>
      </c>
      <c r="B8" s="235"/>
      <c r="C8" s="231"/>
      <c r="D8" s="232"/>
    </row>
    <row r="9" spans="1:4" ht="15.75" customHeight="1">
      <c r="A9" s="235" t="s">
        <v>81</v>
      </c>
      <c r="B9" s="235"/>
      <c r="C9" s="231"/>
      <c r="D9" s="232"/>
    </row>
    <row r="10" ht="14.25" customHeight="1" thickBot="1">
      <c r="D10" s="237" t="s">
        <v>9</v>
      </c>
    </row>
    <row r="11" spans="1:4" ht="35.25" customHeight="1" thickBot="1">
      <c r="A11" s="238" t="s">
        <v>53</v>
      </c>
      <c r="B11" s="239" t="s">
        <v>54</v>
      </c>
      <c r="C11" s="240" t="s">
        <v>55</v>
      </c>
      <c r="D11" s="241" t="s">
        <v>56</v>
      </c>
    </row>
    <row r="12" spans="1:4" s="312" customFormat="1" ht="12" customHeight="1" thickBot="1" thickTop="1">
      <c r="A12" s="309">
        <v>1</v>
      </c>
      <c r="B12" s="310">
        <v>2</v>
      </c>
      <c r="C12" s="310">
        <v>3</v>
      </c>
      <c r="D12" s="311">
        <v>4</v>
      </c>
    </row>
    <row r="13" spans="1:4" ht="32.25" thickTop="1">
      <c r="A13" s="243">
        <v>952</v>
      </c>
      <c r="B13" s="176" t="s">
        <v>69</v>
      </c>
      <c r="C13" s="244">
        <f>SUM(C14:C22)</f>
        <v>24511795</v>
      </c>
      <c r="D13" s="245"/>
    </row>
    <row r="14" spans="1:4" ht="14.25" customHeight="1">
      <c r="A14" s="246"/>
      <c r="B14" s="247" t="s">
        <v>57</v>
      </c>
      <c r="C14" s="248">
        <v>23000000</v>
      </c>
      <c r="D14" s="245"/>
    </row>
    <row r="15" spans="1:4" ht="3.75" customHeight="1" hidden="1">
      <c r="A15" s="246"/>
      <c r="B15" s="247"/>
      <c r="C15" s="248"/>
      <c r="D15" s="245"/>
    </row>
    <row r="16" spans="1:4" ht="25.5" customHeight="1" hidden="1">
      <c r="A16" s="246"/>
      <c r="B16" s="247" t="s">
        <v>82</v>
      </c>
      <c r="C16" s="248"/>
      <c r="D16" s="245"/>
    </row>
    <row r="17" spans="1:4" ht="18" customHeight="1" hidden="1">
      <c r="A17" s="246"/>
      <c r="B17" s="177" t="s">
        <v>83</v>
      </c>
      <c r="C17" s="178"/>
      <c r="D17" s="245"/>
    </row>
    <row r="18" spans="1:4" ht="13.5" customHeight="1">
      <c r="A18" s="246"/>
      <c r="B18" s="177" t="s">
        <v>66</v>
      </c>
      <c r="C18" s="178">
        <v>800000</v>
      </c>
      <c r="D18" s="245"/>
    </row>
    <row r="19" spans="1:4" ht="14.25" customHeight="1">
      <c r="A19" s="246"/>
      <c r="B19" s="177" t="s">
        <v>66</v>
      </c>
      <c r="C19" s="178">
        <v>420000</v>
      </c>
      <c r="D19" s="245"/>
    </row>
    <row r="20" spans="1:4" ht="14.25" customHeight="1">
      <c r="A20" s="246"/>
      <c r="B20" s="177" t="s">
        <v>66</v>
      </c>
      <c r="C20" s="178">
        <v>156000</v>
      </c>
      <c r="D20" s="245"/>
    </row>
    <row r="21" spans="1:4" ht="15" customHeight="1">
      <c r="A21" s="246"/>
      <c r="B21" s="177" t="s">
        <v>66</v>
      </c>
      <c r="C21" s="178">
        <v>34000</v>
      </c>
      <c r="D21" s="245"/>
    </row>
    <row r="22" spans="1:4" ht="15" customHeight="1">
      <c r="A22" s="246"/>
      <c r="B22" s="177" t="s">
        <v>66</v>
      </c>
      <c r="C22" s="178">
        <v>101795</v>
      </c>
      <c r="D22" s="245"/>
    </row>
    <row r="23" spans="1:4" ht="49.5" customHeight="1">
      <c r="A23" s="243">
        <v>903</v>
      </c>
      <c r="B23" s="447" t="s">
        <v>192</v>
      </c>
      <c r="C23" s="449">
        <f>SUM(C24:C27)</f>
        <v>6391380</v>
      </c>
      <c r="D23" s="245"/>
    </row>
    <row r="24" spans="1:4" ht="14.25" customHeight="1">
      <c r="A24" s="246"/>
      <c r="B24" s="177" t="s">
        <v>84</v>
      </c>
      <c r="C24" s="178">
        <v>1045845</v>
      </c>
      <c r="D24" s="245"/>
    </row>
    <row r="25" spans="1:4" ht="14.25" customHeight="1">
      <c r="A25" s="246"/>
      <c r="B25" s="177" t="s">
        <v>85</v>
      </c>
      <c r="C25" s="178">
        <v>3459965</v>
      </c>
      <c r="D25" s="245"/>
    </row>
    <row r="26" spans="1:4" ht="14.25" customHeight="1">
      <c r="A26" s="246"/>
      <c r="B26" s="177" t="s">
        <v>86</v>
      </c>
      <c r="C26" s="178">
        <v>892606</v>
      </c>
      <c r="D26" s="245"/>
    </row>
    <row r="27" spans="1:4" ht="15" customHeight="1">
      <c r="A27" s="246"/>
      <c r="B27" s="177" t="s">
        <v>245</v>
      </c>
      <c r="C27" s="178">
        <v>992964</v>
      </c>
      <c r="D27" s="245"/>
    </row>
    <row r="28" spans="1:4" ht="15.75">
      <c r="A28" s="243">
        <v>955</v>
      </c>
      <c r="B28" s="179" t="s">
        <v>58</v>
      </c>
      <c r="C28" s="180">
        <f>33534585-101795-105095-3753985-26300+90000-1468000-100000</f>
        <v>28069410</v>
      </c>
      <c r="D28" s="249"/>
    </row>
    <row r="29" spans="1:4" ht="16.5" customHeight="1">
      <c r="A29" s="246"/>
      <c r="B29" s="181"/>
      <c r="C29" s="182"/>
      <c r="D29" s="250"/>
    </row>
    <row r="30" spans="1:4" ht="18" customHeight="1">
      <c r="A30" s="243">
        <v>992</v>
      </c>
      <c r="B30" s="183" t="s">
        <v>67</v>
      </c>
      <c r="C30" s="184"/>
      <c r="D30" s="251">
        <f>SUM(D31:D34)</f>
        <v>12813200</v>
      </c>
    </row>
    <row r="31" spans="1:4" s="242" customFormat="1" ht="12.75">
      <c r="A31" s="252"/>
      <c r="B31" s="177" t="s">
        <v>121</v>
      </c>
      <c r="C31" s="253"/>
      <c r="D31" s="254">
        <v>1524800</v>
      </c>
    </row>
    <row r="32" spans="1:4" s="242" customFormat="1" ht="12.75">
      <c r="A32" s="252"/>
      <c r="B32" s="177" t="s">
        <v>122</v>
      </c>
      <c r="C32" s="253"/>
      <c r="D32" s="254">
        <v>9295500</v>
      </c>
    </row>
    <row r="33" spans="1:4" s="242" customFormat="1" ht="12.75">
      <c r="A33" s="252"/>
      <c r="B33" s="185" t="s">
        <v>123</v>
      </c>
      <c r="C33" s="178"/>
      <c r="D33" s="255">
        <v>600000</v>
      </c>
    </row>
    <row r="34" spans="1:4" s="242" customFormat="1" ht="12.75">
      <c r="A34" s="252"/>
      <c r="B34" s="185" t="s">
        <v>124</v>
      </c>
      <c r="C34" s="178"/>
      <c r="D34" s="255">
        <v>1392900</v>
      </c>
    </row>
    <row r="35" spans="1:4" s="242" customFormat="1" ht="48" customHeight="1">
      <c r="A35" s="243">
        <v>963</v>
      </c>
      <c r="B35" s="447" t="s">
        <v>195</v>
      </c>
      <c r="C35" s="178"/>
      <c r="D35" s="448">
        <f>SUM(D36:D37)</f>
        <v>8370125</v>
      </c>
    </row>
    <row r="36" spans="1:4" s="242" customFormat="1" ht="12.75">
      <c r="A36" s="252"/>
      <c r="B36" s="177" t="s">
        <v>193</v>
      </c>
      <c r="C36" s="178"/>
      <c r="D36" s="255">
        <v>1978745</v>
      </c>
    </row>
    <row r="37" spans="1:4" s="242" customFormat="1" ht="13.5" thickBot="1">
      <c r="A37" s="252"/>
      <c r="B37" s="177" t="s">
        <v>194</v>
      </c>
      <c r="C37" s="178"/>
      <c r="D37" s="255">
        <v>6391380</v>
      </c>
    </row>
    <row r="38" spans="1:4" ht="18.75" thickBot="1" thickTop="1">
      <c r="A38" s="256"/>
      <c r="B38" s="186" t="s">
        <v>59</v>
      </c>
      <c r="C38" s="187">
        <f>C13+C23+C28</f>
        <v>58972585</v>
      </c>
      <c r="D38" s="257">
        <f>D30+D35</f>
        <v>21183325</v>
      </c>
    </row>
    <row r="39" spans="1:4" ht="19.5" thickBot="1" thickTop="1">
      <c r="A39" s="256"/>
      <c r="B39" s="186" t="s">
        <v>60</v>
      </c>
      <c r="C39" s="188">
        <f>D38-C38</f>
        <v>-37789260</v>
      </c>
      <c r="D39" s="258"/>
    </row>
    <row r="40" spans="1:4" ht="16.5" thickTop="1">
      <c r="A40" s="259"/>
      <c r="B40" s="260"/>
      <c r="C40" s="261"/>
      <c r="D40" s="261"/>
    </row>
    <row r="41" spans="1:4" ht="15.75">
      <c r="A41" s="259"/>
      <c r="B41" s="260"/>
      <c r="C41" s="261"/>
      <c r="D41" s="261"/>
    </row>
    <row r="42" spans="1:4" ht="15.75">
      <c r="A42" s="259"/>
      <c r="B42" s="260"/>
      <c r="C42" s="261"/>
      <c r="D42" s="261"/>
    </row>
    <row r="43" spans="1:4" ht="15.75">
      <c r="A43" s="259"/>
      <c r="B43" s="260"/>
      <c r="C43" s="261"/>
      <c r="D43" s="261"/>
    </row>
    <row r="44" spans="1:4" ht="15.75">
      <c r="A44" s="259"/>
      <c r="B44" s="260"/>
      <c r="C44" s="261"/>
      <c r="D44" s="261"/>
    </row>
    <row r="45" spans="1:4" ht="15.75">
      <c r="A45" s="259"/>
      <c r="B45" s="260"/>
      <c r="C45" s="261"/>
      <c r="D45" s="261"/>
    </row>
    <row r="46" spans="1:4" ht="12.75">
      <c r="A46" s="259"/>
      <c r="B46" s="259"/>
      <c r="C46" s="262"/>
      <c r="D46" s="262"/>
    </row>
    <row r="47" spans="1:4" ht="12.75">
      <c r="A47" s="259"/>
      <c r="B47" s="259"/>
      <c r="C47" s="262"/>
      <c r="D47" s="262"/>
    </row>
    <row r="48" spans="1:4" ht="12.75">
      <c r="A48" s="259"/>
      <c r="B48" s="259"/>
      <c r="C48" s="262"/>
      <c r="D48" s="262"/>
    </row>
    <row r="49" spans="3:4" ht="12.75">
      <c r="C49" s="263"/>
      <c r="D49" s="263"/>
    </row>
    <row r="50" spans="3:4" ht="12.75">
      <c r="C50" s="263"/>
      <c r="D50" s="263"/>
    </row>
    <row r="51" spans="3:4" ht="12.75">
      <c r="C51" s="263"/>
      <c r="D51" s="263"/>
    </row>
    <row r="52" spans="3:4" ht="12.75">
      <c r="C52" s="263"/>
      <c r="D52" s="263"/>
    </row>
    <row r="53" spans="3:4" ht="12.75">
      <c r="C53" s="263"/>
      <c r="D53" s="263"/>
    </row>
  </sheetData>
  <printOptions horizontalCentered="1"/>
  <pageMargins left="0" right="0" top="0.984251968503937" bottom="0.984251968503937" header="0.5118110236220472" footer="0.5118110236220472"/>
  <pageSetup firstPageNumber="10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C8" sqref="C8"/>
    </sheetView>
  </sheetViews>
  <sheetFormatPr defaultColWidth="9.00390625" defaultRowHeight="12.75"/>
  <cols>
    <col min="1" max="1" width="3.875" style="545" customWidth="1"/>
    <col min="2" max="2" width="7.25390625" style="546" customWidth="1"/>
    <col min="3" max="3" width="43.75390625" style="547" customWidth="1"/>
    <col min="4" max="4" width="12.75390625" style="548" customWidth="1"/>
    <col min="5" max="5" width="12.75390625" style="563" customWidth="1"/>
    <col min="6" max="6" width="12.75390625" style="547" customWidth="1"/>
    <col min="7" max="7" width="11.75390625" style="547" customWidth="1"/>
    <col min="8" max="8" width="14.375" style="547" customWidth="1"/>
    <col min="9" max="16384" width="9.125" style="547" customWidth="1"/>
  </cols>
  <sheetData>
    <row r="1" ht="13.5">
      <c r="E1" s="549" t="s">
        <v>68</v>
      </c>
    </row>
    <row r="2" ht="13.5">
      <c r="E2" s="10" t="s">
        <v>246</v>
      </c>
    </row>
    <row r="3" spans="1:6" s="552" customFormat="1" ht="12.75" customHeight="1">
      <c r="A3" s="550"/>
      <c r="B3" s="551"/>
      <c r="E3" s="10" t="s">
        <v>12</v>
      </c>
      <c r="F3" s="553"/>
    </row>
    <row r="4" spans="1:5" s="552" customFormat="1" ht="14.25" customHeight="1">
      <c r="A4" s="550"/>
      <c r="B4" s="551"/>
      <c r="E4" s="10" t="s">
        <v>244</v>
      </c>
    </row>
    <row r="5" spans="1:5" s="552" customFormat="1" ht="7.5" customHeight="1">
      <c r="A5" s="550"/>
      <c r="B5" s="551"/>
      <c r="E5" s="554"/>
    </row>
    <row r="6" spans="1:5" s="558" customFormat="1" ht="18" customHeight="1">
      <c r="A6" s="555"/>
      <c r="B6" s="556"/>
      <c r="C6" s="557" t="s">
        <v>247</v>
      </c>
      <c r="E6" s="559"/>
    </row>
    <row r="7" spans="1:5" s="558" customFormat="1" ht="18" customHeight="1">
      <c r="A7" s="555"/>
      <c r="B7" s="556"/>
      <c r="C7" s="557" t="s">
        <v>248</v>
      </c>
      <c r="E7" s="559"/>
    </row>
    <row r="8" spans="1:5" s="558" customFormat="1" ht="18" customHeight="1">
      <c r="A8" s="555"/>
      <c r="B8" s="556"/>
      <c r="C8" s="557" t="s">
        <v>249</v>
      </c>
      <c r="D8" s="560"/>
      <c r="E8" s="559"/>
    </row>
    <row r="9" spans="1:5" s="558" customFormat="1" ht="7.5" customHeight="1">
      <c r="A9" s="555"/>
      <c r="B9" s="556"/>
      <c r="C9" s="557"/>
      <c r="D9" s="560"/>
      <c r="E9" s="559"/>
    </row>
    <row r="10" spans="1:6" ht="14.25" customHeight="1" thickBot="1">
      <c r="A10" s="545" t="s">
        <v>250</v>
      </c>
      <c r="C10" s="265"/>
      <c r="E10" s="561"/>
      <c r="F10" s="561" t="s">
        <v>9</v>
      </c>
    </row>
    <row r="11" ht="8.25" customHeight="1" hidden="1">
      <c r="B11" s="562"/>
    </row>
    <row r="12" spans="1:6" s="570" customFormat="1" ht="38.25" customHeight="1" thickBot="1" thickTop="1">
      <c r="A12" s="564" t="s">
        <v>251</v>
      </c>
      <c r="B12" s="565" t="s">
        <v>252</v>
      </c>
      <c r="C12" s="566" t="s">
        <v>54</v>
      </c>
      <c r="D12" s="567" t="s">
        <v>253</v>
      </c>
      <c r="E12" s="568" t="s">
        <v>254</v>
      </c>
      <c r="F12" s="569" t="s">
        <v>255</v>
      </c>
    </row>
    <row r="13" spans="1:6" s="576" customFormat="1" ht="12.75" customHeight="1" thickBot="1" thickTop="1">
      <c r="A13" s="571">
        <v>1</v>
      </c>
      <c r="B13" s="572" t="s">
        <v>256</v>
      </c>
      <c r="C13" s="573">
        <v>3</v>
      </c>
      <c r="D13" s="574">
        <v>4</v>
      </c>
      <c r="E13" s="573">
        <v>5</v>
      </c>
      <c r="F13" s="575">
        <v>6</v>
      </c>
    </row>
    <row r="14" spans="1:6" s="583" customFormat="1" ht="26.25" customHeight="1" thickBot="1" thickTop="1">
      <c r="A14" s="577" t="s">
        <v>257</v>
      </c>
      <c r="B14" s="578" t="s">
        <v>258</v>
      </c>
      <c r="C14" s="579" t="s">
        <v>259</v>
      </c>
      <c r="D14" s="580">
        <f>SUM(D15:D17)</f>
        <v>2000000</v>
      </c>
      <c r="E14" s="581">
        <f>SUM(E16:E18)</f>
        <v>448809</v>
      </c>
      <c r="F14" s="582">
        <f>D14+E14</f>
        <v>2448809</v>
      </c>
    </row>
    <row r="15" spans="1:6" s="552" customFormat="1" ht="17.25" customHeight="1" thickTop="1">
      <c r="A15" s="584"/>
      <c r="B15" s="585" t="s">
        <v>260</v>
      </c>
      <c r="C15" s="586" t="s">
        <v>261</v>
      </c>
      <c r="D15" s="587">
        <v>1370953</v>
      </c>
      <c r="E15" s="588"/>
      <c r="F15" s="589">
        <f aca="true" t="shared" si="0" ref="F15:F37">D15+E15</f>
        <v>1370953</v>
      </c>
    </row>
    <row r="16" spans="1:6" s="552" customFormat="1" ht="24.75" customHeight="1">
      <c r="A16" s="590"/>
      <c r="B16" s="591" t="s">
        <v>119</v>
      </c>
      <c r="C16" s="592" t="s">
        <v>262</v>
      </c>
      <c r="D16" s="593">
        <v>594047</v>
      </c>
      <c r="E16" s="594">
        <v>448809</v>
      </c>
      <c r="F16" s="595">
        <f t="shared" si="0"/>
        <v>1042856</v>
      </c>
    </row>
    <row r="17" spans="1:6" s="552" customFormat="1" ht="15" customHeight="1">
      <c r="A17" s="590"/>
      <c r="B17" s="591" t="s">
        <v>39</v>
      </c>
      <c r="C17" s="596" t="s">
        <v>40</v>
      </c>
      <c r="D17" s="593">
        <v>35000</v>
      </c>
      <c r="E17" s="594">
        <v>-33500</v>
      </c>
      <c r="F17" s="595">
        <f t="shared" si="0"/>
        <v>1500</v>
      </c>
    </row>
    <row r="18" spans="1:6" s="552" customFormat="1" ht="15" customHeight="1" thickBot="1">
      <c r="A18" s="590"/>
      <c r="B18" s="597" t="s">
        <v>49</v>
      </c>
      <c r="C18" s="586" t="s">
        <v>50</v>
      </c>
      <c r="D18" s="587">
        <v>0</v>
      </c>
      <c r="E18" s="588">
        <v>33500</v>
      </c>
      <c r="F18" s="595">
        <f t="shared" si="0"/>
        <v>33500</v>
      </c>
    </row>
    <row r="19" spans="1:6" s="583" customFormat="1" ht="25.5" customHeight="1" thickBot="1" thickTop="1">
      <c r="A19" s="598" t="s">
        <v>263</v>
      </c>
      <c r="B19" s="578" t="s">
        <v>258</v>
      </c>
      <c r="C19" s="579" t="s">
        <v>264</v>
      </c>
      <c r="D19" s="580">
        <f>D20+D24+D27+D34</f>
        <v>1385000</v>
      </c>
      <c r="E19" s="581">
        <f>E20+E24+E27+E34</f>
        <v>448809</v>
      </c>
      <c r="F19" s="599">
        <f t="shared" si="0"/>
        <v>1833809</v>
      </c>
    </row>
    <row r="20" spans="1:6" s="606" customFormat="1" ht="33.75" thickTop="1">
      <c r="A20" s="600" t="s">
        <v>265</v>
      </c>
      <c r="B20" s="601"/>
      <c r="C20" s="602" t="s">
        <v>266</v>
      </c>
      <c r="D20" s="603">
        <f>SUM(D21:D23)</f>
        <v>113000</v>
      </c>
      <c r="E20" s="604"/>
      <c r="F20" s="605">
        <f t="shared" si="0"/>
        <v>113000</v>
      </c>
    </row>
    <row r="21" spans="1:6" s="606" customFormat="1" ht="38.25">
      <c r="A21" s="607"/>
      <c r="B21" s="608">
        <v>2450</v>
      </c>
      <c r="C21" s="609" t="s">
        <v>267</v>
      </c>
      <c r="D21" s="610">
        <v>50000</v>
      </c>
      <c r="E21" s="588"/>
      <c r="F21" s="595">
        <f t="shared" si="0"/>
        <v>50000</v>
      </c>
    </row>
    <row r="22" spans="1:6" s="552" customFormat="1" ht="15" customHeight="1">
      <c r="A22" s="611"/>
      <c r="B22" s="591" t="s">
        <v>44</v>
      </c>
      <c r="C22" s="596" t="s">
        <v>25</v>
      </c>
      <c r="D22" s="612">
        <v>37600</v>
      </c>
      <c r="E22" s="594"/>
      <c r="F22" s="595">
        <f t="shared" si="0"/>
        <v>37600</v>
      </c>
    </row>
    <row r="23" spans="1:6" s="552" customFormat="1" ht="13.5" customHeight="1">
      <c r="A23" s="611"/>
      <c r="B23" s="585" t="s">
        <v>11</v>
      </c>
      <c r="C23" s="586" t="s">
        <v>10</v>
      </c>
      <c r="D23" s="610">
        <v>25400</v>
      </c>
      <c r="E23" s="588"/>
      <c r="F23" s="595">
        <f t="shared" si="0"/>
        <v>25400</v>
      </c>
    </row>
    <row r="24" spans="1:6" s="606" customFormat="1" ht="33">
      <c r="A24" s="613" t="s">
        <v>268</v>
      </c>
      <c r="B24" s="614"/>
      <c r="C24" s="615" t="s">
        <v>269</v>
      </c>
      <c r="D24" s="616">
        <f>SUM(D25:D26)</f>
        <v>384000</v>
      </c>
      <c r="E24" s="617"/>
      <c r="F24" s="618">
        <f t="shared" si="0"/>
        <v>384000</v>
      </c>
    </row>
    <row r="25" spans="1:6" s="552" customFormat="1" ht="14.25" customHeight="1">
      <c r="A25" s="619"/>
      <c r="B25" s="591" t="s">
        <v>11</v>
      </c>
      <c r="C25" s="596" t="s">
        <v>10</v>
      </c>
      <c r="D25" s="620">
        <v>234000</v>
      </c>
      <c r="E25" s="621"/>
      <c r="F25" s="595">
        <f t="shared" si="0"/>
        <v>234000</v>
      </c>
    </row>
    <row r="26" spans="1:6" s="552" customFormat="1" ht="14.25" customHeight="1">
      <c r="A26" s="622"/>
      <c r="B26" s="585" t="s">
        <v>270</v>
      </c>
      <c r="C26" s="592" t="s">
        <v>271</v>
      </c>
      <c r="D26" s="620">
        <v>150000</v>
      </c>
      <c r="E26" s="621"/>
      <c r="F26" s="595">
        <f t="shared" si="0"/>
        <v>150000</v>
      </c>
    </row>
    <row r="27" spans="1:6" s="606" customFormat="1" ht="16.5">
      <c r="A27" s="613" t="s">
        <v>272</v>
      </c>
      <c r="B27" s="614"/>
      <c r="C27" s="623" t="s">
        <v>273</v>
      </c>
      <c r="D27" s="616">
        <f>SUM(D28:D32)</f>
        <v>573000</v>
      </c>
      <c r="E27" s="617">
        <f>SUM(E28:E33)</f>
        <v>448809</v>
      </c>
      <c r="F27" s="618">
        <f t="shared" si="0"/>
        <v>1021809</v>
      </c>
    </row>
    <row r="28" spans="1:6" s="606" customFormat="1" ht="38.25">
      <c r="A28" s="624"/>
      <c r="B28" s="608">
        <v>2450</v>
      </c>
      <c r="C28" s="609" t="s">
        <v>267</v>
      </c>
      <c r="D28" s="612">
        <v>65000</v>
      </c>
      <c r="E28" s="594"/>
      <c r="F28" s="589">
        <f t="shared" si="0"/>
        <v>65000</v>
      </c>
    </row>
    <row r="29" spans="1:6" s="606" customFormat="1" ht="15" customHeight="1">
      <c r="A29" s="607"/>
      <c r="B29" s="591" t="s">
        <v>44</v>
      </c>
      <c r="C29" s="596" t="s">
        <v>25</v>
      </c>
      <c r="D29" s="612">
        <v>49000</v>
      </c>
      <c r="E29" s="594"/>
      <c r="F29" s="595">
        <f t="shared" si="0"/>
        <v>49000</v>
      </c>
    </row>
    <row r="30" spans="1:6" s="606" customFormat="1" ht="15" customHeight="1">
      <c r="A30" s="607"/>
      <c r="B30" s="591" t="s">
        <v>11</v>
      </c>
      <c r="C30" s="592" t="s">
        <v>10</v>
      </c>
      <c r="D30" s="612">
        <v>349000</v>
      </c>
      <c r="E30" s="594"/>
      <c r="F30" s="595">
        <f t="shared" si="0"/>
        <v>349000</v>
      </c>
    </row>
    <row r="31" spans="1:6" s="606" customFormat="1" ht="15.75" customHeight="1">
      <c r="A31" s="607"/>
      <c r="B31" s="591" t="s">
        <v>270</v>
      </c>
      <c r="C31" s="592" t="s">
        <v>271</v>
      </c>
      <c r="D31" s="612">
        <v>110000</v>
      </c>
      <c r="E31" s="594"/>
      <c r="F31" s="595">
        <f t="shared" si="0"/>
        <v>110000</v>
      </c>
    </row>
    <row r="32" spans="1:6" s="606" customFormat="1" ht="0.75" customHeight="1" hidden="1">
      <c r="A32" s="607"/>
      <c r="B32" s="591" t="s">
        <v>274</v>
      </c>
      <c r="C32" s="625" t="s">
        <v>275</v>
      </c>
      <c r="D32" s="612">
        <v>0</v>
      </c>
      <c r="E32" s="594"/>
      <c r="F32" s="595">
        <f t="shared" si="0"/>
        <v>0</v>
      </c>
    </row>
    <row r="33" spans="1:6" s="606" customFormat="1" ht="16.5" customHeight="1">
      <c r="A33" s="600"/>
      <c r="B33" s="591" t="s">
        <v>276</v>
      </c>
      <c r="C33" s="625" t="s">
        <v>48</v>
      </c>
      <c r="D33" s="612">
        <v>0</v>
      </c>
      <c r="E33" s="594">
        <v>448809</v>
      </c>
      <c r="F33" s="595">
        <f t="shared" si="0"/>
        <v>448809</v>
      </c>
    </row>
    <row r="34" spans="1:6" s="606" customFormat="1" ht="30" customHeight="1">
      <c r="A34" s="613" t="s">
        <v>277</v>
      </c>
      <c r="B34" s="614"/>
      <c r="C34" s="626" t="s">
        <v>278</v>
      </c>
      <c r="D34" s="616">
        <f>SUM(D35:D37)</f>
        <v>315000</v>
      </c>
      <c r="E34" s="617"/>
      <c r="F34" s="618">
        <f t="shared" si="0"/>
        <v>315000</v>
      </c>
    </row>
    <row r="35" spans="1:6" s="606" customFormat="1" ht="15" customHeight="1">
      <c r="A35" s="624"/>
      <c r="B35" s="591" t="s">
        <v>44</v>
      </c>
      <c r="C35" s="596" t="s">
        <v>25</v>
      </c>
      <c r="D35" s="612">
        <v>45000</v>
      </c>
      <c r="E35" s="594"/>
      <c r="F35" s="595">
        <f>D35+E35</f>
        <v>45000</v>
      </c>
    </row>
    <row r="36" spans="1:6" s="552" customFormat="1" ht="13.5" customHeight="1">
      <c r="A36" s="622"/>
      <c r="B36" s="591" t="s">
        <v>11</v>
      </c>
      <c r="C36" s="592" t="s">
        <v>10</v>
      </c>
      <c r="D36" s="612">
        <v>70000</v>
      </c>
      <c r="E36" s="594"/>
      <c r="F36" s="595">
        <f t="shared" si="0"/>
        <v>70000</v>
      </c>
    </row>
    <row r="37" spans="1:6" s="552" customFormat="1" ht="39.75" customHeight="1" thickBot="1">
      <c r="A37" s="622"/>
      <c r="B37" s="627" t="s">
        <v>274</v>
      </c>
      <c r="C37" s="628" t="s">
        <v>279</v>
      </c>
      <c r="D37" s="610">
        <v>200000</v>
      </c>
      <c r="E37" s="588"/>
      <c r="F37" s="629">
        <f t="shared" si="0"/>
        <v>200000</v>
      </c>
    </row>
    <row r="38" spans="1:6" s="583" customFormat="1" ht="23.25" customHeight="1" thickBot="1" thickTop="1">
      <c r="A38" s="577" t="s">
        <v>280</v>
      </c>
      <c r="B38" s="630" t="s">
        <v>281</v>
      </c>
      <c r="C38" s="631"/>
      <c r="D38" s="632">
        <f>D14-D19</f>
        <v>615000</v>
      </c>
      <c r="E38" s="581">
        <f>E14-E19</f>
        <v>0</v>
      </c>
      <c r="F38" s="633">
        <f>F14-F19</f>
        <v>615000</v>
      </c>
    </row>
    <row r="39" spans="1:5" s="552" customFormat="1" ht="14.25" thickTop="1">
      <c r="A39" s="550"/>
      <c r="B39" s="551"/>
      <c r="D39" s="634"/>
      <c r="E39" s="635"/>
    </row>
    <row r="40" spans="1:5" s="552" customFormat="1" ht="13.5">
      <c r="A40" s="550"/>
      <c r="B40" s="551"/>
      <c r="D40" s="634"/>
      <c r="E40" s="635"/>
    </row>
    <row r="41" spans="1:5" s="552" customFormat="1" ht="13.5">
      <c r="A41" s="550"/>
      <c r="B41" s="551"/>
      <c r="D41" s="634"/>
      <c r="E41" s="635"/>
    </row>
  </sheetData>
  <printOptions horizontalCentered="1"/>
  <pageMargins left="0" right="0" top="0.98425196850393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13" sqref="C13"/>
    </sheetView>
  </sheetViews>
  <sheetFormatPr defaultColWidth="9.00390625" defaultRowHeight="12.75"/>
  <cols>
    <col min="1" max="1" width="4.00390625" style="69" customWidth="1"/>
    <col min="2" max="2" width="7.75390625" style="69" customWidth="1"/>
    <col min="3" max="3" width="42.125" style="69" customWidth="1"/>
    <col min="4" max="4" width="11.75390625" style="69" customWidth="1"/>
    <col min="5" max="5" width="10.625" style="69" customWidth="1"/>
    <col min="6" max="6" width="11.75390625" style="69" customWidth="1"/>
    <col min="7" max="16384" width="9.125" style="69" customWidth="1"/>
  </cols>
  <sheetData>
    <row r="1" ht="12.75">
      <c r="E1" s="549" t="s">
        <v>282</v>
      </c>
    </row>
    <row r="2" ht="12.75">
      <c r="E2" s="10" t="s">
        <v>246</v>
      </c>
    </row>
    <row r="3" ht="12.75">
      <c r="E3" s="10" t="s">
        <v>12</v>
      </c>
    </row>
    <row r="4" ht="12.75">
      <c r="E4" s="10" t="s">
        <v>244</v>
      </c>
    </row>
    <row r="5" ht="12.75">
      <c r="D5" s="554"/>
    </row>
    <row r="6" spans="1:5" s="558" customFormat="1" ht="20.25" customHeight="1">
      <c r="A6" s="555"/>
      <c r="B6" s="556"/>
      <c r="C6" s="557" t="s">
        <v>247</v>
      </c>
      <c r="E6" s="559"/>
    </row>
    <row r="7" spans="1:5" s="558" customFormat="1" ht="21" customHeight="1">
      <c r="A7" s="555"/>
      <c r="B7" s="556"/>
      <c r="C7" s="557" t="s">
        <v>283</v>
      </c>
      <c r="E7" s="559"/>
    </row>
    <row r="8" spans="1:5" s="558" customFormat="1" ht="19.5" customHeight="1">
      <c r="A8" s="555"/>
      <c r="B8" s="556"/>
      <c r="C8" s="557" t="s">
        <v>249</v>
      </c>
      <c r="D8" s="560"/>
      <c r="E8" s="559"/>
    </row>
    <row r="9" spans="3:8" s="636" customFormat="1" ht="15.75" customHeight="1">
      <c r="C9" s="275"/>
      <c r="D9" s="275"/>
      <c r="E9" s="275"/>
      <c r="G9" s="275"/>
      <c r="H9" s="275"/>
    </row>
    <row r="10" spans="4:6" ht="14.25" customHeight="1" thickBot="1">
      <c r="D10" s="637"/>
      <c r="E10" s="638"/>
      <c r="F10" s="639" t="s">
        <v>284</v>
      </c>
    </row>
    <row r="11" spans="1:6" s="570" customFormat="1" ht="38.25" customHeight="1" thickBot="1" thickTop="1">
      <c r="A11" s="564" t="s">
        <v>251</v>
      </c>
      <c r="B11" s="565" t="s">
        <v>252</v>
      </c>
      <c r="C11" s="566" t="s">
        <v>54</v>
      </c>
      <c r="D11" s="568" t="s">
        <v>253</v>
      </c>
      <c r="E11" s="568" t="s">
        <v>254</v>
      </c>
      <c r="F11" s="640" t="s">
        <v>255</v>
      </c>
    </row>
    <row r="12" spans="1:6" s="576" customFormat="1" ht="12.75" customHeight="1" thickBot="1" thickTop="1">
      <c r="A12" s="571">
        <v>1</v>
      </c>
      <c r="B12" s="641" t="s">
        <v>256</v>
      </c>
      <c r="C12" s="573">
        <v>3</v>
      </c>
      <c r="D12" s="573">
        <v>4</v>
      </c>
      <c r="E12" s="573">
        <v>5</v>
      </c>
      <c r="F12" s="642">
        <v>6</v>
      </c>
    </row>
    <row r="13" spans="1:6" s="648" customFormat="1" ht="39" customHeight="1" thickBot="1" thickTop="1">
      <c r="A13" s="643" t="s">
        <v>257</v>
      </c>
      <c r="B13" s="644" t="s">
        <v>258</v>
      </c>
      <c r="C13" s="645" t="s">
        <v>285</v>
      </c>
      <c r="D13" s="646">
        <f>D14+D15</f>
        <v>8854</v>
      </c>
      <c r="E13" s="646">
        <f>E14+E15</f>
        <v>224414</v>
      </c>
      <c r="F13" s="647">
        <f>D13+E13</f>
        <v>233268</v>
      </c>
    </row>
    <row r="14" spans="1:6" s="648" customFormat="1" ht="24" customHeight="1" thickTop="1">
      <c r="A14" s="649"/>
      <c r="B14" s="650">
        <v>9570</v>
      </c>
      <c r="C14" s="586" t="s">
        <v>261</v>
      </c>
      <c r="D14" s="651">
        <v>8854</v>
      </c>
      <c r="E14" s="651"/>
      <c r="F14" s="652">
        <f aca="true" t="shared" si="0" ref="F14:F20">D14+E14</f>
        <v>8854</v>
      </c>
    </row>
    <row r="15" spans="1:6" s="648" customFormat="1" ht="36" customHeight="1" thickBot="1">
      <c r="A15" s="653"/>
      <c r="B15" s="591" t="s">
        <v>119</v>
      </c>
      <c r="C15" s="592" t="s">
        <v>262</v>
      </c>
      <c r="D15" s="654">
        <v>0</v>
      </c>
      <c r="E15" s="654">
        <v>224414</v>
      </c>
      <c r="F15" s="655">
        <f t="shared" si="0"/>
        <v>224414</v>
      </c>
    </row>
    <row r="16" spans="1:6" s="648" customFormat="1" ht="39" customHeight="1" thickBot="1" thickTop="1">
      <c r="A16" s="643" t="s">
        <v>263</v>
      </c>
      <c r="B16" s="644" t="s">
        <v>258</v>
      </c>
      <c r="C16" s="656" t="s">
        <v>286</v>
      </c>
      <c r="D16" s="646">
        <f>D17</f>
        <v>8000</v>
      </c>
      <c r="E16" s="646">
        <f>E17</f>
        <v>224414</v>
      </c>
      <c r="F16" s="657">
        <f t="shared" si="0"/>
        <v>232414</v>
      </c>
    </row>
    <row r="17" spans="1:6" s="648" customFormat="1" ht="36" customHeight="1" thickTop="1">
      <c r="A17" s="658" t="s">
        <v>265</v>
      </c>
      <c r="B17" s="659"/>
      <c r="C17" s="660" t="s">
        <v>269</v>
      </c>
      <c r="D17" s="661">
        <f>SUM(D18:D19)</f>
        <v>8000</v>
      </c>
      <c r="E17" s="661">
        <f>SUM(E18:E19)</f>
        <v>224414</v>
      </c>
      <c r="F17" s="662">
        <f t="shared" si="0"/>
        <v>232414</v>
      </c>
    </row>
    <row r="18" spans="1:6" s="648" customFormat="1" ht="47.25" customHeight="1">
      <c r="A18" s="663"/>
      <c r="B18" s="591" t="s">
        <v>287</v>
      </c>
      <c r="C18" s="592" t="s">
        <v>267</v>
      </c>
      <c r="D18" s="664">
        <v>8000</v>
      </c>
      <c r="E18" s="664"/>
      <c r="F18" s="665">
        <f t="shared" si="0"/>
        <v>8000</v>
      </c>
    </row>
    <row r="19" spans="1:6" s="648" customFormat="1" ht="24" customHeight="1" thickBot="1">
      <c r="A19" s="663"/>
      <c r="B19" s="666" t="s">
        <v>276</v>
      </c>
      <c r="C19" s="667" t="s">
        <v>48</v>
      </c>
      <c r="D19" s="651">
        <v>0</v>
      </c>
      <c r="E19" s="651">
        <v>224414</v>
      </c>
      <c r="F19" s="655">
        <f t="shared" si="0"/>
        <v>224414</v>
      </c>
    </row>
    <row r="20" spans="1:6" s="648" customFormat="1" ht="39" customHeight="1" thickBot="1" thickTop="1">
      <c r="A20" s="643" t="s">
        <v>280</v>
      </c>
      <c r="B20" s="668" t="s">
        <v>281</v>
      </c>
      <c r="C20" s="669"/>
      <c r="D20" s="646">
        <f>D13-D16</f>
        <v>854</v>
      </c>
      <c r="E20" s="646">
        <f>E13-E16</f>
        <v>0</v>
      </c>
      <c r="F20" s="670">
        <f t="shared" si="0"/>
        <v>854</v>
      </c>
    </row>
    <row r="21" s="648" customFormat="1" ht="13.5" thickTop="1"/>
    <row r="22" s="648" customFormat="1" ht="12.75"/>
    <row r="23" s="648" customFormat="1" ht="12.75"/>
    <row r="24" s="648" customFormat="1" ht="12.75"/>
    <row r="25" s="648" customFormat="1" ht="12.75"/>
    <row r="26" s="648" customFormat="1" ht="12.75"/>
    <row r="27" s="648" customFormat="1" ht="12.75"/>
    <row r="28" s="648" customFormat="1" ht="12.75"/>
    <row r="29" s="648" customFormat="1" ht="12.75"/>
    <row r="30" s="648" customFormat="1" ht="12.75"/>
    <row r="31" s="648" customFormat="1" ht="12.75"/>
    <row r="32" s="648" customFormat="1" ht="12.75"/>
    <row r="33" s="648" customFormat="1" ht="12.75"/>
    <row r="34" s="648" customFormat="1" ht="12.75"/>
    <row r="35" s="648" customFormat="1" ht="12.75"/>
    <row r="36" s="648" customFormat="1" ht="12.75"/>
    <row r="37" s="648" customFormat="1" ht="12.75"/>
    <row r="38" s="648" customFormat="1" ht="12.75"/>
    <row r="39" s="648" customFormat="1" ht="12.75"/>
    <row r="40" s="648" customFormat="1" ht="12.75"/>
    <row r="41" s="648" customFormat="1" ht="12.75"/>
    <row r="42" s="648" customFormat="1" ht="12.75"/>
    <row r="43" s="648" customFormat="1" ht="12.75"/>
    <row r="44" s="648" customFormat="1" ht="12.75"/>
    <row r="45" s="648" customFormat="1" ht="12.75"/>
    <row r="46" s="648" customFormat="1" ht="12.75"/>
    <row r="47" s="648" customFormat="1" ht="12.75"/>
    <row r="48" s="648" customFormat="1" ht="12.75"/>
    <row r="49" s="648" customFormat="1" ht="12.75"/>
    <row r="50" s="648" customFormat="1" ht="12.75"/>
    <row r="51" s="648" customFormat="1" ht="12.75"/>
    <row r="52" s="648" customFormat="1" ht="12.75"/>
    <row r="53" s="648" customFormat="1" ht="12.75"/>
    <row r="54" s="648" customFormat="1" ht="12.75"/>
    <row r="55" s="648" customFormat="1" ht="12.75"/>
    <row r="56" s="648" customFormat="1" ht="12.75"/>
    <row r="57" s="648" customFormat="1" ht="12.75"/>
    <row r="58" s="648" customFormat="1" ht="12.75"/>
    <row r="59" s="648" customFormat="1" ht="12.75"/>
    <row r="60" s="648" customFormat="1" ht="12.75"/>
    <row r="61" s="648" customFormat="1" ht="12.75"/>
    <row r="62" s="648" customFormat="1" ht="12.75"/>
    <row r="63" s="648" customFormat="1" ht="12.75"/>
    <row r="64" s="648" customFormat="1" ht="12.75"/>
    <row r="65" s="648" customFormat="1" ht="12.75"/>
    <row r="66" s="648" customFormat="1" ht="12.75"/>
    <row r="67" s="648" customFormat="1" ht="12.75"/>
    <row r="68" s="648" customFormat="1" ht="12.75"/>
    <row r="69" s="648" customFormat="1" ht="12.75"/>
    <row r="70" s="648" customFormat="1" ht="12.75"/>
    <row r="71" s="648" customFormat="1" ht="12.75"/>
    <row r="72" s="648" customFormat="1" ht="12.75"/>
    <row r="73" s="648" customFormat="1" ht="12.75"/>
    <row r="74" s="648" customFormat="1" ht="12.75"/>
    <row r="75" s="648" customFormat="1" ht="12.75"/>
    <row r="76" s="648" customFormat="1" ht="12.75"/>
    <row r="77" s="648" customFormat="1" ht="12.75"/>
    <row r="78" s="648" customFormat="1" ht="12.75"/>
    <row r="79" s="648" customFormat="1" ht="12.75"/>
    <row r="80" s="648" customFormat="1" ht="12.75"/>
    <row r="81" s="648" customFormat="1" ht="12.75"/>
    <row r="82" s="648" customFormat="1" ht="12.75"/>
    <row r="83" s="648" customFormat="1" ht="12.75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H74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8.25390625" style="69" customWidth="1"/>
    <col min="2" max="2" width="43.75390625" style="69" customWidth="1"/>
    <col min="3" max="3" width="11.25390625" style="269" customWidth="1"/>
    <col min="4" max="4" width="10.625" style="266" hidden="1" customWidth="1"/>
    <col min="5" max="5" width="10.75390625" style="266" customWidth="1"/>
    <col min="6" max="6" width="11.75390625" style="266" customWidth="1"/>
    <col min="7" max="16384" width="9.125" style="69" customWidth="1"/>
  </cols>
  <sheetData>
    <row r="1" spans="3:5" ht="11.25" customHeight="1">
      <c r="C1" s="267"/>
      <c r="E1" s="549" t="s">
        <v>288</v>
      </c>
    </row>
    <row r="2" spans="3:5" ht="11.25" customHeight="1">
      <c r="C2" s="268"/>
      <c r="E2" s="10" t="s">
        <v>246</v>
      </c>
    </row>
    <row r="3" spans="3:5" ht="11.25" customHeight="1">
      <c r="C3" s="268"/>
      <c r="E3" s="10" t="s">
        <v>12</v>
      </c>
    </row>
    <row r="4" spans="3:5" ht="11.25" customHeight="1">
      <c r="C4" s="268"/>
      <c r="E4" s="10" t="s">
        <v>244</v>
      </c>
    </row>
    <row r="5" ht="2.25" customHeight="1"/>
    <row r="6" spans="1:4" s="274" customFormat="1" ht="18.75">
      <c r="A6" s="270" t="s">
        <v>289</v>
      </c>
      <c r="B6" s="271"/>
      <c r="C6" s="272"/>
      <c r="D6" s="273"/>
    </row>
    <row r="7" spans="1:4" s="274" customFormat="1" ht="18" customHeight="1">
      <c r="A7" s="265"/>
      <c r="B7" s="275" t="s">
        <v>115</v>
      </c>
      <c r="C7" s="272"/>
      <c r="D7" s="273"/>
    </row>
    <row r="8" spans="1:6" s="276" customFormat="1" ht="13.5" customHeight="1">
      <c r="A8" s="276" t="s">
        <v>116</v>
      </c>
      <c r="B8" s="381" t="s">
        <v>117</v>
      </c>
      <c r="C8" s="277"/>
      <c r="D8" s="278"/>
      <c r="E8" s="279"/>
      <c r="F8" s="279"/>
    </row>
    <row r="9" spans="3:6" ht="11.25" customHeight="1" thickBot="1">
      <c r="C9" s="280"/>
      <c r="D9" s="281"/>
      <c r="F9" s="281" t="s">
        <v>9</v>
      </c>
    </row>
    <row r="10" spans="1:6" s="675" customFormat="1" ht="39" customHeight="1" thickTop="1">
      <c r="A10" s="671" t="s">
        <v>290</v>
      </c>
      <c r="B10" s="566" t="s">
        <v>54</v>
      </c>
      <c r="C10" s="672" t="s">
        <v>291</v>
      </c>
      <c r="D10" s="673" t="s">
        <v>8</v>
      </c>
      <c r="E10" s="673" t="s">
        <v>292</v>
      </c>
      <c r="F10" s="674" t="s">
        <v>293</v>
      </c>
    </row>
    <row r="11" spans="1:6" s="680" customFormat="1" ht="10.5" customHeight="1">
      <c r="A11" s="676">
        <v>1</v>
      </c>
      <c r="B11" s="677">
        <v>2</v>
      </c>
      <c r="C11" s="678">
        <v>3</v>
      </c>
      <c r="D11" s="678">
        <v>4</v>
      </c>
      <c r="E11" s="678">
        <v>4</v>
      </c>
      <c r="F11" s="679">
        <v>5</v>
      </c>
    </row>
    <row r="12" spans="1:6" s="685" customFormat="1" ht="20.25" customHeight="1" thickBot="1">
      <c r="A12" s="681" t="s">
        <v>257</v>
      </c>
      <c r="B12" s="682" t="s">
        <v>294</v>
      </c>
      <c r="C12" s="683">
        <v>585600</v>
      </c>
      <c r="D12" s="683"/>
      <c r="E12" s="683"/>
      <c r="F12" s="684">
        <f>C12-D12+E12</f>
        <v>585600</v>
      </c>
    </row>
    <row r="13" spans="1:6" s="690" customFormat="1" ht="14.25" customHeight="1" thickBot="1" thickTop="1">
      <c r="A13" s="686" t="s">
        <v>263</v>
      </c>
      <c r="B13" s="645" t="s">
        <v>295</v>
      </c>
      <c r="C13" s="687">
        <f>SUM(C15)</f>
        <v>1213500</v>
      </c>
      <c r="D13" s="688">
        <f>SUM(D15)</f>
        <v>0</v>
      </c>
      <c r="E13" s="688">
        <f>SUM(E15)</f>
        <v>121500</v>
      </c>
      <c r="F13" s="689">
        <f>C13-D13+E13</f>
        <v>1335000</v>
      </c>
    </row>
    <row r="14" spans="1:6" s="695" customFormat="1" ht="12" customHeight="1" hidden="1">
      <c r="A14" s="691"/>
      <c r="B14" s="692" t="s">
        <v>296</v>
      </c>
      <c r="C14" s="693"/>
      <c r="D14" s="693"/>
      <c r="E14" s="693"/>
      <c r="F14" s="694"/>
    </row>
    <row r="15" spans="1:6" s="699" customFormat="1" ht="17.25" customHeight="1" thickBot="1" thickTop="1">
      <c r="A15" s="696">
        <v>600</v>
      </c>
      <c r="B15" s="697" t="s">
        <v>297</v>
      </c>
      <c r="C15" s="698">
        <f>SUM(C16+C20)</f>
        <v>1213500</v>
      </c>
      <c r="D15" s="698">
        <f>SUM(D16+D20)</f>
        <v>0</v>
      </c>
      <c r="E15" s="698">
        <f>SUM(E16+E20)</f>
        <v>121500</v>
      </c>
      <c r="F15" s="647">
        <f>C15-D15+E15</f>
        <v>1335000</v>
      </c>
    </row>
    <row r="16" spans="1:6" s="704" customFormat="1" ht="25.5" customHeight="1" thickTop="1">
      <c r="A16" s="700">
        <v>60015</v>
      </c>
      <c r="B16" s="701" t="s">
        <v>298</v>
      </c>
      <c r="C16" s="702">
        <f>SUM(C17:C19)</f>
        <v>1213500</v>
      </c>
      <c r="D16" s="702">
        <f>SUM(D17:D19)</f>
        <v>0</v>
      </c>
      <c r="E16" s="702">
        <f>SUM(E17:E19)</f>
        <v>121500</v>
      </c>
      <c r="F16" s="703">
        <f>SUM(F17:F19)</f>
        <v>1335000</v>
      </c>
    </row>
    <row r="17" spans="1:242" s="699" customFormat="1" ht="15" customHeight="1">
      <c r="A17" s="705" t="s">
        <v>118</v>
      </c>
      <c r="B17" s="706" t="s">
        <v>299</v>
      </c>
      <c r="C17" s="707">
        <v>10000</v>
      </c>
      <c r="D17" s="708"/>
      <c r="E17" s="707">
        <v>-5000</v>
      </c>
      <c r="F17" s="709">
        <f aca="true" t="shared" si="0" ref="F17:F24">C17-D17+E17</f>
        <v>5000</v>
      </c>
      <c r="G17" s="710"/>
      <c r="H17" s="710"/>
      <c r="I17" s="710"/>
      <c r="J17" s="710"/>
      <c r="K17" s="710"/>
      <c r="L17" s="710"/>
      <c r="M17" s="710"/>
      <c r="N17" s="710"/>
      <c r="O17" s="710"/>
      <c r="P17" s="710"/>
      <c r="Q17" s="710"/>
      <c r="R17" s="710"/>
      <c r="S17" s="710"/>
      <c r="T17" s="710"/>
      <c r="U17" s="710"/>
      <c r="V17" s="710"/>
      <c r="W17" s="710"/>
      <c r="X17" s="710"/>
      <c r="Y17" s="710"/>
      <c r="Z17" s="710"/>
      <c r="AA17" s="710"/>
      <c r="AB17" s="710"/>
      <c r="AC17" s="710"/>
      <c r="AD17" s="710"/>
      <c r="AE17" s="710"/>
      <c r="AF17" s="710"/>
      <c r="AG17" s="710"/>
      <c r="AH17" s="710"/>
      <c r="AI17" s="710"/>
      <c r="AJ17" s="710"/>
      <c r="AK17" s="710"/>
      <c r="AL17" s="710"/>
      <c r="AM17" s="710"/>
      <c r="AN17" s="710"/>
      <c r="AO17" s="710"/>
      <c r="AP17" s="710"/>
      <c r="AQ17" s="710"/>
      <c r="AR17" s="710"/>
      <c r="AS17" s="710"/>
      <c r="AT17" s="710"/>
      <c r="AU17" s="710"/>
      <c r="AV17" s="710"/>
      <c r="AW17" s="710"/>
      <c r="AX17" s="710"/>
      <c r="AY17" s="710"/>
      <c r="AZ17" s="710"/>
      <c r="BA17" s="710"/>
      <c r="BB17" s="710"/>
      <c r="BC17" s="710"/>
      <c r="BD17" s="710"/>
      <c r="BE17" s="710"/>
      <c r="BF17" s="710"/>
      <c r="BG17" s="710"/>
      <c r="BH17" s="710"/>
      <c r="BI17" s="710"/>
      <c r="BJ17" s="710"/>
      <c r="BK17" s="710"/>
      <c r="BL17" s="710"/>
      <c r="BM17" s="710"/>
      <c r="BN17" s="710"/>
      <c r="BO17" s="710"/>
      <c r="BP17" s="710"/>
      <c r="BQ17" s="710"/>
      <c r="BR17" s="710"/>
      <c r="BS17" s="710"/>
      <c r="BT17" s="710"/>
      <c r="BU17" s="710"/>
      <c r="BV17" s="710"/>
      <c r="BW17" s="710"/>
      <c r="BX17" s="710"/>
      <c r="BY17" s="710"/>
      <c r="BZ17" s="710"/>
      <c r="CA17" s="710"/>
      <c r="CB17" s="710"/>
      <c r="CC17" s="710"/>
      <c r="CD17" s="710"/>
      <c r="CE17" s="710"/>
      <c r="CF17" s="710"/>
      <c r="CG17" s="710"/>
      <c r="CH17" s="710"/>
      <c r="CI17" s="710"/>
      <c r="CJ17" s="710"/>
      <c r="CK17" s="710"/>
      <c r="CL17" s="710"/>
      <c r="CM17" s="710"/>
      <c r="CN17" s="710"/>
      <c r="CO17" s="710"/>
      <c r="CP17" s="710"/>
      <c r="CQ17" s="710"/>
      <c r="CR17" s="710"/>
      <c r="CS17" s="710"/>
      <c r="CT17" s="710"/>
      <c r="CU17" s="710"/>
      <c r="CV17" s="710"/>
      <c r="CW17" s="710"/>
      <c r="CX17" s="710"/>
      <c r="CY17" s="710"/>
      <c r="CZ17" s="710"/>
      <c r="DA17" s="710"/>
      <c r="DB17" s="710"/>
      <c r="DC17" s="710"/>
      <c r="DD17" s="710"/>
      <c r="DE17" s="710"/>
      <c r="DF17" s="710"/>
      <c r="DG17" s="710"/>
      <c r="DH17" s="710"/>
      <c r="DI17" s="710"/>
      <c r="DJ17" s="710"/>
      <c r="DK17" s="710"/>
      <c r="DL17" s="710"/>
      <c r="DM17" s="710"/>
      <c r="DN17" s="710"/>
      <c r="DO17" s="710"/>
      <c r="DP17" s="710"/>
      <c r="DQ17" s="710"/>
      <c r="DR17" s="710"/>
      <c r="DS17" s="710"/>
      <c r="DT17" s="710"/>
      <c r="DU17" s="710"/>
      <c r="DV17" s="710"/>
      <c r="DW17" s="710"/>
      <c r="DX17" s="710"/>
      <c r="DY17" s="710"/>
      <c r="DZ17" s="710"/>
      <c r="EA17" s="710"/>
      <c r="EB17" s="710"/>
      <c r="EC17" s="710"/>
      <c r="ED17" s="710"/>
      <c r="EE17" s="710"/>
      <c r="EF17" s="710"/>
      <c r="EG17" s="710"/>
      <c r="EH17" s="710"/>
      <c r="EI17" s="710"/>
      <c r="EJ17" s="710"/>
      <c r="EK17" s="710"/>
      <c r="EL17" s="710"/>
      <c r="EM17" s="710"/>
      <c r="EN17" s="710"/>
      <c r="EO17" s="710"/>
      <c r="EP17" s="710"/>
      <c r="EQ17" s="710"/>
      <c r="ER17" s="710"/>
      <c r="ES17" s="710"/>
      <c r="ET17" s="710"/>
      <c r="EU17" s="710"/>
      <c r="EV17" s="710"/>
      <c r="EW17" s="710"/>
      <c r="EX17" s="710"/>
      <c r="EY17" s="710"/>
      <c r="EZ17" s="710"/>
      <c r="FA17" s="710"/>
      <c r="FB17" s="710"/>
      <c r="FC17" s="710"/>
      <c r="FD17" s="710"/>
      <c r="FE17" s="710"/>
      <c r="FF17" s="710"/>
      <c r="FG17" s="710"/>
      <c r="FH17" s="710"/>
      <c r="FI17" s="710"/>
      <c r="FJ17" s="710"/>
      <c r="FK17" s="710"/>
      <c r="FL17" s="710"/>
      <c r="FM17" s="710"/>
      <c r="FN17" s="710"/>
      <c r="FO17" s="710"/>
      <c r="FP17" s="710"/>
      <c r="FQ17" s="710"/>
      <c r="FR17" s="710"/>
      <c r="FS17" s="710"/>
      <c r="FT17" s="710"/>
      <c r="FU17" s="710"/>
      <c r="FV17" s="710"/>
      <c r="FW17" s="710"/>
      <c r="FX17" s="710"/>
      <c r="FY17" s="710"/>
      <c r="FZ17" s="710"/>
      <c r="GA17" s="710"/>
      <c r="GB17" s="710"/>
      <c r="GC17" s="710"/>
      <c r="GD17" s="710"/>
      <c r="GE17" s="710"/>
      <c r="GF17" s="710"/>
      <c r="GG17" s="710"/>
      <c r="GH17" s="710"/>
      <c r="GI17" s="710"/>
      <c r="GJ17" s="710"/>
      <c r="GK17" s="710"/>
      <c r="GL17" s="710"/>
      <c r="GM17" s="710"/>
      <c r="GN17" s="710"/>
      <c r="GO17" s="710"/>
      <c r="GP17" s="710"/>
      <c r="GQ17" s="710"/>
      <c r="GR17" s="710"/>
      <c r="GS17" s="710"/>
      <c r="GT17" s="710"/>
      <c r="GU17" s="710"/>
      <c r="GV17" s="710"/>
      <c r="GW17" s="710"/>
      <c r="GX17" s="710"/>
      <c r="GY17" s="710"/>
      <c r="GZ17" s="710"/>
      <c r="HA17" s="710"/>
      <c r="HB17" s="710"/>
      <c r="HC17" s="710"/>
      <c r="HD17" s="710"/>
      <c r="HE17" s="710"/>
      <c r="HF17" s="710"/>
      <c r="HG17" s="710"/>
      <c r="HH17" s="710"/>
      <c r="HI17" s="710"/>
      <c r="HJ17" s="710"/>
      <c r="HK17" s="710"/>
      <c r="HL17" s="710"/>
      <c r="HM17" s="710"/>
      <c r="HN17" s="710"/>
      <c r="HO17" s="710"/>
      <c r="HP17" s="710"/>
      <c r="HQ17" s="710"/>
      <c r="HR17" s="710"/>
      <c r="HS17" s="710"/>
      <c r="HT17" s="710"/>
      <c r="HU17" s="710"/>
      <c r="HV17" s="710"/>
      <c r="HW17" s="710"/>
      <c r="HX17" s="710"/>
      <c r="HY17" s="710"/>
      <c r="HZ17" s="710"/>
      <c r="IA17" s="710"/>
      <c r="IB17" s="710"/>
      <c r="IC17" s="710"/>
      <c r="ID17" s="710"/>
      <c r="IE17" s="710"/>
      <c r="IF17" s="710"/>
      <c r="IG17" s="710"/>
      <c r="IH17" s="710"/>
    </row>
    <row r="18" spans="1:242" s="699" customFormat="1" ht="25.5" customHeight="1">
      <c r="A18" s="705" t="s">
        <v>119</v>
      </c>
      <c r="B18" s="711" t="s">
        <v>300</v>
      </c>
      <c r="C18" s="707">
        <v>11000</v>
      </c>
      <c r="D18" s="712"/>
      <c r="E18" s="707">
        <v>-6000</v>
      </c>
      <c r="F18" s="709">
        <f t="shared" si="0"/>
        <v>5000</v>
      </c>
      <c r="G18" s="713"/>
      <c r="H18" s="713"/>
      <c r="I18" s="713"/>
      <c r="J18" s="713"/>
      <c r="K18" s="713"/>
      <c r="L18" s="713"/>
      <c r="M18" s="713"/>
      <c r="N18" s="713"/>
      <c r="O18" s="713"/>
      <c r="P18" s="713"/>
      <c r="Q18" s="713"/>
      <c r="R18" s="713"/>
      <c r="S18" s="713"/>
      <c r="T18" s="713"/>
      <c r="U18" s="713"/>
      <c r="V18" s="713"/>
      <c r="W18" s="713"/>
      <c r="X18" s="713"/>
      <c r="Y18" s="713"/>
      <c r="Z18" s="713"/>
      <c r="AA18" s="713"/>
      <c r="AB18" s="713"/>
      <c r="AC18" s="713"/>
      <c r="AD18" s="713"/>
      <c r="AE18" s="713"/>
      <c r="AF18" s="713"/>
      <c r="AG18" s="713"/>
      <c r="AH18" s="713"/>
      <c r="AI18" s="713"/>
      <c r="AJ18" s="713"/>
      <c r="AK18" s="713"/>
      <c r="AL18" s="713"/>
      <c r="AM18" s="713"/>
      <c r="AN18" s="713"/>
      <c r="AO18" s="713"/>
      <c r="AP18" s="713"/>
      <c r="AQ18" s="713"/>
      <c r="AR18" s="713"/>
      <c r="AS18" s="713"/>
      <c r="AT18" s="713"/>
      <c r="AU18" s="713"/>
      <c r="AV18" s="713"/>
      <c r="AW18" s="713"/>
      <c r="AX18" s="713"/>
      <c r="AY18" s="713"/>
      <c r="AZ18" s="713"/>
      <c r="BA18" s="713"/>
      <c r="BB18" s="713"/>
      <c r="BC18" s="713"/>
      <c r="BD18" s="713"/>
      <c r="BE18" s="713"/>
      <c r="BF18" s="713"/>
      <c r="BG18" s="713"/>
      <c r="BH18" s="713"/>
      <c r="BI18" s="713"/>
      <c r="BJ18" s="713"/>
      <c r="BK18" s="713"/>
      <c r="BL18" s="713"/>
      <c r="BM18" s="713"/>
      <c r="BN18" s="713"/>
      <c r="BO18" s="713"/>
      <c r="BP18" s="713"/>
      <c r="BQ18" s="713"/>
      <c r="BR18" s="713"/>
      <c r="BS18" s="713"/>
      <c r="BT18" s="713"/>
      <c r="BU18" s="713"/>
      <c r="BV18" s="713"/>
      <c r="BW18" s="713"/>
      <c r="BX18" s="713"/>
      <c r="BY18" s="713"/>
      <c r="BZ18" s="713"/>
      <c r="CA18" s="713"/>
      <c r="CB18" s="713"/>
      <c r="CC18" s="713"/>
      <c r="CD18" s="713"/>
      <c r="CE18" s="713"/>
      <c r="CF18" s="713"/>
      <c r="CG18" s="713"/>
      <c r="CH18" s="713"/>
      <c r="CI18" s="713"/>
      <c r="CJ18" s="713"/>
      <c r="CK18" s="713"/>
      <c r="CL18" s="713"/>
      <c r="CM18" s="713"/>
      <c r="CN18" s="713"/>
      <c r="CO18" s="713"/>
      <c r="CP18" s="713"/>
      <c r="CQ18" s="713"/>
      <c r="CR18" s="713"/>
      <c r="CS18" s="713"/>
      <c r="CT18" s="713"/>
      <c r="CU18" s="713"/>
      <c r="CV18" s="713"/>
      <c r="CW18" s="713"/>
      <c r="CX18" s="713"/>
      <c r="CY18" s="713"/>
      <c r="CZ18" s="713"/>
      <c r="DA18" s="713"/>
      <c r="DB18" s="713"/>
      <c r="DC18" s="713"/>
      <c r="DD18" s="713"/>
      <c r="DE18" s="713"/>
      <c r="DF18" s="713"/>
      <c r="DG18" s="713"/>
      <c r="DH18" s="713"/>
      <c r="DI18" s="713"/>
      <c r="DJ18" s="713"/>
      <c r="DK18" s="713"/>
      <c r="DL18" s="713"/>
      <c r="DM18" s="713"/>
      <c r="DN18" s="713"/>
      <c r="DO18" s="713"/>
      <c r="DP18" s="713"/>
      <c r="DQ18" s="713"/>
      <c r="DR18" s="713"/>
      <c r="DS18" s="713"/>
      <c r="DT18" s="713"/>
      <c r="DU18" s="713"/>
      <c r="DV18" s="713"/>
      <c r="DW18" s="713"/>
      <c r="DX18" s="713"/>
      <c r="DY18" s="713"/>
      <c r="DZ18" s="713"/>
      <c r="EA18" s="713"/>
      <c r="EB18" s="713"/>
      <c r="EC18" s="713"/>
      <c r="ED18" s="713"/>
      <c r="EE18" s="713"/>
      <c r="EF18" s="713"/>
      <c r="EG18" s="713"/>
      <c r="EH18" s="713"/>
      <c r="EI18" s="713"/>
      <c r="EJ18" s="713"/>
      <c r="EK18" s="713"/>
      <c r="EL18" s="713"/>
      <c r="EM18" s="713"/>
      <c r="EN18" s="713"/>
      <c r="EO18" s="713"/>
      <c r="EP18" s="713"/>
      <c r="EQ18" s="713"/>
      <c r="ER18" s="713"/>
      <c r="ES18" s="713"/>
      <c r="ET18" s="713"/>
      <c r="EU18" s="713"/>
      <c r="EV18" s="713"/>
      <c r="EW18" s="713"/>
      <c r="EX18" s="713"/>
      <c r="EY18" s="713"/>
      <c r="EZ18" s="713"/>
      <c r="FA18" s="713"/>
      <c r="FB18" s="713"/>
      <c r="FC18" s="713"/>
      <c r="FD18" s="713"/>
      <c r="FE18" s="713"/>
      <c r="FF18" s="713"/>
      <c r="FG18" s="713"/>
      <c r="FH18" s="713"/>
      <c r="FI18" s="713"/>
      <c r="FJ18" s="713"/>
      <c r="FK18" s="713"/>
      <c r="FL18" s="713"/>
      <c r="FM18" s="713"/>
      <c r="FN18" s="713"/>
      <c r="FO18" s="713"/>
      <c r="FP18" s="713"/>
      <c r="FQ18" s="713"/>
      <c r="FR18" s="713"/>
      <c r="FS18" s="713"/>
      <c r="FT18" s="713"/>
      <c r="FU18" s="713"/>
      <c r="FV18" s="713"/>
      <c r="FW18" s="713"/>
      <c r="FX18" s="713"/>
      <c r="FY18" s="713"/>
      <c r="FZ18" s="713"/>
      <c r="GA18" s="713"/>
      <c r="GB18" s="713"/>
      <c r="GC18" s="713"/>
      <c r="GD18" s="713"/>
      <c r="GE18" s="713"/>
      <c r="GF18" s="713"/>
      <c r="GG18" s="713"/>
      <c r="GH18" s="713"/>
      <c r="GI18" s="713"/>
      <c r="GJ18" s="713"/>
      <c r="GK18" s="713"/>
      <c r="GL18" s="713"/>
      <c r="GM18" s="713"/>
      <c r="GN18" s="713"/>
      <c r="GO18" s="713"/>
      <c r="GP18" s="713"/>
      <c r="GQ18" s="713"/>
      <c r="GR18" s="713"/>
      <c r="GS18" s="713"/>
      <c r="GT18" s="713"/>
      <c r="GU18" s="713"/>
      <c r="GV18" s="713"/>
      <c r="GW18" s="713"/>
      <c r="GX18" s="713"/>
      <c r="GY18" s="713"/>
      <c r="GZ18" s="713"/>
      <c r="HA18" s="713"/>
      <c r="HB18" s="713"/>
      <c r="HC18" s="713"/>
      <c r="HD18" s="713"/>
      <c r="HE18" s="713"/>
      <c r="HF18" s="713"/>
      <c r="HG18" s="713"/>
      <c r="HH18" s="713"/>
      <c r="HI18" s="713"/>
      <c r="HJ18" s="713"/>
      <c r="HK18" s="713"/>
      <c r="HL18" s="713"/>
      <c r="HM18" s="713"/>
      <c r="HN18" s="713"/>
      <c r="HO18" s="713"/>
      <c r="HP18" s="713"/>
      <c r="HQ18" s="713"/>
      <c r="HR18" s="713"/>
      <c r="HS18" s="713"/>
      <c r="HT18" s="713"/>
      <c r="HU18" s="713"/>
      <c r="HV18" s="713"/>
      <c r="HW18" s="713"/>
      <c r="HX18" s="713"/>
      <c r="HY18" s="713"/>
      <c r="HZ18" s="713"/>
      <c r="IA18" s="713"/>
      <c r="IB18" s="713"/>
      <c r="IC18" s="713"/>
      <c r="ID18" s="713"/>
      <c r="IE18" s="713"/>
      <c r="IF18" s="713"/>
      <c r="IG18" s="713"/>
      <c r="IH18" s="713"/>
    </row>
    <row r="19" spans="1:242" s="699" customFormat="1" ht="15" customHeight="1" thickBot="1">
      <c r="A19" s="705" t="s">
        <v>39</v>
      </c>
      <c r="B19" s="711" t="s">
        <v>40</v>
      </c>
      <c r="C19" s="707">
        <v>1192500</v>
      </c>
      <c r="D19" s="712"/>
      <c r="E19" s="707">
        <v>132500</v>
      </c>
      <c r="F19" s="709">
        <f t="shared" si="0"/>
        <v>1325000</v>
      </c>
      <c r="G19" s="713"/>
      <c r="H19" s="713"/>
      <c r="I19" s="713"/>
      <c r="J19" s="713"/>
      <c r="K19" s="713"/>
      <c r="L19" s="713"/>
      <c r="M19" s="713"/>
      <c r="N19" s="713"/>
      <c r="O19" s="713"/>
      <c r="P19" s="713"/>
      <c r="Q19" s="713"/>
      <c r="R19" s="713"/>
      <c r="S19" s="713"/>
      <c r="T19" s="713"/>
      <c r="U19" s="713"/>
      <c r="V19" s="713"/>
      <c r="W19" s="713"/>
      <c r="X19" s="713"/>
      <c r="Y19" s="713"/>
      <c r="Z19" s="713"/>
      <c r="AA19" s="713"/>
      <c r="AB19" s="713"/>
      <c r="AC19" s="713"/>
      <c r="AD19" s="713"/>
      <c r="AE19" s="713"/>
      <c r="AF19" s="713"/>
      <c r="AG19" s="713"/>
      <c r="AH19" s="713"/>
      <c r="AI19" s="713"/>
      <c r="AJ19" s="713"/>
      <c r="AK19" s="713"/>
      <c r="AL19" s="713"/>
      <c r="AM19" s="713"/>
      <c r="AN19" s="713"/>
      <c r="AO19" s="713"/>
      <c r="AP19" s="713"/>
      <c r="AQ19" s="713"/>
      <c r="AR19" s="713"/>
      <c r="AS19" s="713"/>
      <c r="AT19" s="713"/>
      <c r="AU19" s="713"/>
      <c r="AV19" s="713"/>
      <c r="AW19" s="713"/>
      <c r="AX19" s="713"/>
      <c r="AY19" s="713"/>
      <c r="AZ19" s="713"/>
      <c r="BA19" s="713"/>
      <c r="BB19" s="713"/>
      <c r="BC19" s="713"/>
      <c r="BD19" s="713"/>
      <c r="BE19" s="713"/>
      <c r="BF19" s="713"/>
      <c r="BG19" s="713"/>
      <c r="BH19" s="713"/>
      <c r="BI19" s="713"/>
      <c r="BJ19" s="713"/>
      <c r="BK19" s="713"/>
      <c r="BL19" s="713"/>
      <c r="BM19" s="713"/>
      <c r="BN19" s="713"/>
      <c r="BO19" s="713"/>
      <c r="BP19" s="713"/>
      <c r="BQ19" s="713"/>
      <c r="BR19" s="713"/>
      <c r="BS19" s="713"/>
      <c r="BT19" s="713"/>
      <c r="BU19" s="713"/>
      <c r="BV19" s="713"/>
      <c r="BW19" s="713"/>
      <c r="BX19" s="713"/>
      <c r="BY19" s="713"/>
      <c r="BZ19" s="713"/>
      <c r="CA19" s="713"/>
      <c r="CB19" s="713"/>
      <c r="CC19" s="713"/>
      <c r="CD19" s="713"/>
      <c r="CE19" s="713"/>
      <c r="CF19" s="713"/>
      <c r="CG19" s="713"/>
      <c r="CH19" s="713"/>
      <c r="CI19" s="713"/>
      <c r="CJ19" s="713"/>
      <c r="CK19" s="713"/>
      <c r="CL19" s="713"/>
      <c r="CM19" s="713"/>
      <c r="CN19" s="713"/>
      <c r="CO19" s="713"/>
      <c r="CP19" s="713"/>
      <c r="CQ19" s="713"/>
      <c r="CR19" s="713"/>
      <c r="CS19" s="713"/>
      <c r="CT19" s="713"/>
      <c r="CU19" s="713"/>
      <c r="CV19" s="713"/>
      <c r="CW19" s="713"/>
      <c r="CX19" s="713"/>
      <c r="CY19" s="713"/>
      <c r="CZ19" s="713"/>
      <c r="DA19" s="713"/>
      <c r="DB19" s="713"/>
      <c r="DC19" s="713"/>
      <c r="DD19" s="713"/>
      <c r="DE19" s="713"/>
      <c r="DF19" s="713"/>
      <c r="DG19" s="713"/>
      <c r="DH19" s="713"/>
      <c r="DI19" s="713"/>
      <c r="DJ19" s="713"/>
      <c r="DK19" s="713"/>
      <c r="DL19" s="713"/>
      <c r="DM19" s="713"/>
      <c r="DN19" s="713"/>
      <c r="DO19" s="713"/>
      <c r="DP19" s="713"/>
      <c r="DQ19" s="713"/>
      <c r="DR19" s="713"/>
      <c r="DS19" s="713"/>
      <c r="DT19" s="713"/>
      <c r="DU19" s="713"/>
      <c r="DV19" s="713"/>
      <c r="DW19" s="713"/>
      <c r="DX19" s="713"/>
      <c r="DY19" s="713"/>
      <c r="DZ19" s="713"/>
      <c r="EA19" s="713"/>
      <c r="EB19" s="713"/>
      <c r="EC19" s="713"/>
      <c r="ED19" s="713"/>
      <c r="EE19" s="713"/>
      <c r="EF19" s="713"/>
      <c r="EG19" s="713"/>
      <c r="EH19" s="713"/>
      <c r="EI19" s="713"/>
      <c r="EJ19" s="713"/>
      <c r="EK19" s="713"/>
      <c r="EL19" s="713"/>
      <c r="EM19" s="713"/>
      <c r="EN19" s="713"/>
      <c r="EO19" s="713"/>
      <c r="EP19" s="713"/>
      <c r="EQ19" s="713"/>
      <c r="ER19" s="713"/>
      <c r="ES19" s="713"/>
      <c r="ET19" s="713"/>
      <c r="EU19" s="713"/>
      <c r="EV19" s="713"/>
      <c r="EW19" s="713"/>
      <c r="EX19" s="713"/>
      <c r="EY19" s="713"/>
      <c r="EZ19" s="713"/>
      <c r="FA19" s="713"/>
      <c r="FB19" s="713"/>
      <c r="FC19" s="713"/>
      <c r="FD19" s="713"/>
      <c r="FE19" s="713"/>
      <c r="FF19" s="713"/>
      <c r="FG19" s="713"/>
      <c r="FH19" s="713"/>
      <c r="FI19" s="713"/>
      <c r="FJ19" s="713"/>
      <c r="FK19" s="713"/>
      <c r="FL19" s="713"/>
      <c r="FM19" s="713"/>
      <c r="FN19" s="713"/>
      <c r="FO19" s="713"/>
      <c r="FP19" s="713"/>
      <c r="FQ19" s="713"/>
      <c r="FR19" s="713"/>
      <c r="FS19" s="713"/>
      <c r="FT19" s="713"/>
      <c r="FU19" s="713"/>
      <c r="FV19" s="713"/>
      <c r="FW19" s="713"/>
      <c r="FX19" s="713"/>
      <c r="FY19" s="713"/>
      <c r="FZ19" s="713"/>
      <c r="GA19" s="713"/>
      <c r="GB19" s="713"/>
      <c r="GC19" s="713"/>
      <c r="GD19" s="713"/>
      <c r="GE19" s="713"/>
      <c r="GF19" s="713"/>
      <c r="GG19" s="713"/>
      <c r="GH19" s="713"/>
      <c r="GI19" s="713"/>
      <c r="GJ19" s="713"/>
      <c r="GK19" s="713"/>
      <c r="GL19" s="713"/>
      <c r="GM19" s="713"/>
      <c r="GN19" s="713"/>
      <c r="GO19" s="713"/>
      <c r="GP19" s="713"/>
      <c r="GQ19" s="713"/>
      <c r="GR19" s="713"/>
      <c r="GS19" s="713"/>
      <c r="GT19" s="713"/>
      <c r="GU19" s="713"/>
      <c r="GV19" s="713"/>
      <c r="GW19" s="713"/>
      <c r="GX19" s="713"/>
      <c r="GY19" s="713"/>
      <c r="GZ19" s="713"/>
      <c r="HA19" s="713"/>
      <c r="HB19" s="713"/>
      <c r="HC19" s="713"/>
      <c r="HD19" s="713"/>
      <c r="HE19" s="713"/>
      <c r="HF19" s="713"/>
      <c r="HG19" s="713"/>
      <c r="HH19" s="713"/>
      <c r="HI19" s="713"/>
      <c r="HJ19" s="713"/>
      <c r="HK19" s="713"/>
      <c r="HL19" s="713"/>
      <c r="HM19" s="713"/>
      <c r="HN19" s="713"/>
      <c r="HO19" s="713"/>
      <c r="HP19" s="713"/>
      <c r="HQ19" s="713"/>
      <c r="HR19" s="713"/>
      <c r="HS19" s="713"/>
      <c r="HT19" s="713"/>
      <c r="HU19" s="713"/>
      <c r="HV19" s="713"/>
      <c r="HW19" s="713"/>
      <c r="HX19" s="713"/>
      <c r="HY19" s="713"/>
      <c r="HZ19" s="713"/>
      <c r="IA19" s="713"/>
      <c r="IB19" s="713"/>
      <c r="IC19" s="713"/>
      <c r="ID19" s="713"/>
      <c r="IE19" s="713"/>
      <c r="IF19" s="713"/>
      <c r="IG19" s="713"/>
      <c r="IH19" s="713"/>
    </row>
    <row r="20" spans="1:242" s="719" customFormat="1" ht="18" customHeight="1" hidden="1">
      <c r="A20" s="714">
        <v>60016</v>
      </c>
      <c r="B20" s="715" t="s">
        <v>108</v>
      </c>
      <c r="C20" s="716"/>
      <c r="D20" s="716"/>
      <c r="E20" s="716"/>
      <c r="F20" s="717">
        <f t="shared" si="0"/>
        <v>0</v>
      </c>
      <c r="G20" s="718"/>
      <c r="H20" s="718"/>
      <c r="I20" s="718"/>
      <c r="J20" s="718"/>
      <c r="K20" s="718"/>
      <c r="L20" s="718"/>
      <c r="M20" s="718"/>
      <c r="N20" s="718"/>
      <c r="O20" s="718"/>
      <c r="P20" s="718"/>
      <c r="Q20" s="718"/>
      <c r="R20" s="718"/>
      <c r="S20" s="718"/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8"/>
      <c r="AE20" s="718"/>
      <c r="AF20" s="718"/>
      <c r="AG20" s="718"/>
      <c r="AH20" s="718"/>
      <c r="AI20" s="718"/>
      <c r="AJ20" s="718"/>
      <c r="AK20" s="718"/>
      <c r="AL20" s="718"/>
      <c r="AM20" s="718"/>
      <c r="AN20" s="718"/>
      <c r="AO20" s="718"/>
      <c r="AP20" s="718"/>
      <c r="AQ20" s="718"/>
      <c r="AR20" s="718"/>
      <c r="AS20" s="718"/>
      <c r="AT20" s="718"/>
      <c r="AU20" s="718"/>
      <c r="AV20" s="718"/>
      <c r="AW20" s="718"/>
      <c r="AX20" s="718"/>
      <c r="AY20" s="718"/>
      <c r="AZ20" s="718"/>
      <c r="BA20" s="718"/>
      <c r="BB20" s="718"/>
      <c r="BC20" s="718"/>
      <c r="BD20" s="718"/>
      <c r="BE20" s="718"/>
      <c r="BF20" s="718"/>
      <c r="BG20" s="718"/>
      <c r="BH20" s="718"/>
      <c r="BI20" s="718"/>
      <c r="BJ20" s="718"/>
      <c r="BK20" s="718"/>
      <c r="BL20" s="718"/>
      <c r="BM20" s="718"/>
      <c r="BN20" s="718"/>
      <c r="BO20" s="718"/>
      <c r="BP20" s="718"/>
      <c r="BQ20" s="718"/>
      <c r="BR20" s="718"/>
      <c r="BS20" s="718"/>
      <c r="BT20" s="718"/>
      <c r="BU20" s="718"/>
      <c r="BV20" s="718"/>
      <c r="BW20" s="718"/>
      <c r="BX20" s="718"/>
      <c r="BY20" s="718"/>
      <c r="BZ20" s="718"/>
      <c r="CA20" s="718"/>
      <c r="CB20" s="718"/>
      <c r="CC20" s="718"/>
      <c r="CD20" s="718"/>
      <c r="CE20" s="718"/>
      <c r="CF20" s="718"/>
      <c r="CG20" s="718"/>
      <c r="CH20" s="718"/>
      <c r="CI20" s="718"/>
      <c r="CJ20" s="718"/>
      <c r="CK20" s="718"/>
      <c r="CL20" s="718"/>
      <c r="CM20" s="718"/>
      <c r="CN20" s="718"/>
      <c r="CO20" s="718"/>
      <c r="CP20" s="718"/>
      <c r="CQ20" s="718"/>
      <c r="CR20" s="718"/>
      <c r="CS20" s="718"/>
      <c r="CT20" s="718"/>
      <c r="CU20" s="718"/>
      <c r="CV20" s="718"/>
      <c r="CW20" s="718"/>
      <c r="CX20" s="718"/>
      <c r="CY20" s="718"/>
      <c r="CZ20" s="718"/>
      <c r="DA20" s="718"/>
      <c r="DB20" s="718"/>
      <c r="DC20" s="718"/>
      <c r="DD20" s="718"/>
      <c r="DE20" s="718"/>
      <c r="DF20" s="718"/>
      <c r="DG20" s="718"/>
      <c r="DH20" s="718"/>
      <c r="DI20" s="718"/>
      <c r="DJ20" s="718"/>
      <c r="DK20" s="718"/>
      <c r="DL20" s="718"/>
      <c r="DM20" s="718"/>
      <c r="DN20" s="718"/>
      <c r="DO20" s="718"/>
      <c r="DP20" s="718"/>
      <c r="DQ20" s="718"/>
      <c r="DR20" s="718"/>
      <c r="DS20" s="718"/>
      <c r="DT20" s="718"/>
      <c r="DU20" s="718"/>
      <c r="DV20" s="718"/>
      <c r="DW20" s="718"/>
      <c r="DX20" s="718"/>
      <c r="DY20" s="718"/>
      <c r="DZ20" s="718"/>
      <c r="EA20" s="718"/>
      <c r="EB20" s="718"/>
      <c r="EC20" s="718"/>
      <c r="ED20" s="718"/>
      <c r="EE20" s="718"/>
      <c r="EF20" s="718"/>
      <c r="EG20" s="718"/>
      <c r="EH20" s="718"/>
      <c r="EI20" s="718"/>
      <c r="EJ20" s="718"/>
      <c r="EK20" s="718"/>
      <c r="EL20" s="718"/>
      <c r="EM20" s="718"/>
      <c r="EN20" s="718"/>
      <c r="EO20" s="718"/>
      <c r="EP20" s="718"/>
      <c r="EQ20" s="718"/>
      <c r="ER20" s="718"/>
      <c r="ES20" s="718"/>
      <c r="ET20" s="718"/>
      <c r="EU20" s="718"/>
      <c r="EV20" s="718"/>
      <c r="EW20" s="718"/>
      <c r="EX20" s="718"/>
      <c r="EY20" s="718"/>
      <c r="EZ20" s="718"/>
      <c r="FA20" s="718"/>
      <c r="FB20" s="718"/>
      <c r="FC20" s="718"/>
      <c r="FD20" s="718"/>
      <c r="FE20" s="718"/>
      <c r="FF20" s="718"/>
      <c r="FG20" s="718"/>
      <c r="FH20" s="718"/>
      <c r="FI20" s="718"/>
      <c r="FJ20" s="718"/>
      <c r="FK20" s="718"/>
      <c r="FL20" s="718"/>
      <c r="FM20" s="718"/>
      <c r="FN20" s="718"/>
      <c r="FO20" s="718"/>
      <c r="FP20" s="718"/>
      <c r="FQ20" s="718"/>
      <c r="FR20" s="718"/>
      <c r="FS20" s="718"/>
      <c r="FT20" s="718"/>
      <c r="FU20" s="718"/>
      <c r="FV20" s="718"/>
      <c r="FW20" s="718"/>
      <c r="FX20" s="718"/>
      <c r="FY20" s="718"/>
      <c r="FZ20" s="718"/>
      <c r="GA20" s="718"/>
      <c r="GB20" s="718"/>
      <c r="GC20" s="718"/>
      <c r="GD20" s="718"/>
      <c r="GE20" s="718"/>
      <c r="GF20" s="718"/>
      <c r="GG20" s="718"/>
      <c r="GH20" s="718"/>
      <c r="GI20" s="718"/>
      <c r="GJ20" s="718"/>
      <c r="GK20" s="718"/>
      <c r="GL20" s="718"/>
      <c r="GM20" s="718"/>
      <c r="GN20" s="718"/>
      <c r="GO20" s="718"/>
      <c r="GP20" s="718"/>
      <c r="GQ20" s="718"/>
      <c r="GR20" s="718"/>
      <c r="GS20" s="718"/>
      <c r="GT20" s="718"/>
      <c r="GU20" s="718"/>
      <c r="GV20" s="718"/>
      <c r="GW20" s="718"/>
      <c r="GX20" s="718"/>
      <c r="GY20" s="718"/>
      <c r="GZ20" s="718"/>
      <c r="HA20" s="718"/>
      <c r="HB20" s="718"/>
      <c r="HC20" s="718"/>
      <c r="HD20" s="718"/>
      <c r="HE20" s="718"/>
      <c r="HF20" s="718"/>
      <c r="HG20" s="718"/>
      <c r="HH20" s="718"/>
      <c r="HI20" s="718"/>
      <c r="HJ20" s="718"/>
      <c r="HK20" s="718"/>
      <c r="HL20" s="718"/>
      <c r="HM20" s="718"/>
      <c r="HN20" s="718"/>
      <c r="HO20" s="718"/>
      <c r="HP20" s="718"/>
      <c r="HQ20" s="718"/>
      <c r="HR20" s="718"/>
      <c r="HS20" s="718"/>
      <c r="HT20" s="718"/>
      <c r="HU20" s="718"/>
      <c r="HV20" s="718"/>
      <c r="HW20" s="718"/>
      <c r="HX20" s="718"/>
      <c r="HY20" s="718"/>
      <c r="HZ20" s="718"/>
      <c r="IA20" s="718"/>
      <c r="IB20" s="718"/>
      <c r="IC20" s="718"/>
      <c r="ID20" s="718"/>
      <c r="IE20" s="718"/>
      <c r="IF20" s="718"/>
      <c r="IG20" s="718"/>
      <c r="IH20" s="718"/>
    </row>
    <row r="21" spans="1:242" s="699" customFormat="1" ht="15" customHeight="1" hidden="1">
      <c r="A21" s="705" t="s">
        <v>118</v>
      </c>
      <c r="B21" s="706" t="s">
        <v>299</v>
      </c>
      <c r="C21" s="712"/>
      <c r="D21" s="712"/>
      <c r="E21" s="712"/>
      <c r="F21" s="709">
        <f t="shared" si="0"/>
        <v>0</v>
      </c>
      <c r="G21" s="713"/>
      <c r="H21" s="713"/>
      <c r="I21" s="713"/>
      <c r="J21" s="713"/>
      <c r="K21" s="713"/>
      <c r="L21" s="713"/>
      <c r="M21" s="713"/>
      <c r="N21" s="713"/>
      <c r="O21" s="713"/>
      <c r="P21" s="713"/>
      <c r="Q21" s="713"/>
      <c r="R21" s="713"/>
      <c r="S21" s="713"/>
      <c r="T21" s="713"/>
      <c r="U21" s="713"/>
      <c r="V21" s="713"/>
      <c r="W21" s="713"/>
      <c r="X21" s="713"/>
      <c r="Y21" s="713"/>
      <c r="Z21" s="713"/>
      <c r="AA21" s="713"/>
      <c r="AB21" s="713"/>
      <c r="AC21" s="713"/>
      <c r="AD21" s="713"/>
      <c r="AE21" s="713"/>
      <c r="AF21" s="713"/>
      <c r="AG21" s="713"/>
      <c r="AH21" s="713"/>
      <c r="AI21" s="713"/>
      <c r="AJ21" s="713"/>
      <c r="AK21" s="713"/>
      <c r="AL21" s="713"/>
      <c r="AM21" s="713"/>
      <c r="AN21" s="713"/>
      <c r="AO21" s="713"/>
      <c r="AP21" s="713"/>
      <c r="AQ21" s="713"/>
      <c r="AR21" s="713"/>
      <c r="AS21" s="713"/>
      <c r="AT21" s="713"/>
      <c r="AU21" s="713"/>
      <c r="AV21" s="713"/>
      <c r="AW21" s="713"/>
      <c r="AX21" s="713"/>
      <c r="AY21" s="713"/>
      <c r="AZ21" s="713"/>
      <c r="BA21" s="713"/>
      <c r="BB21" s="713"/>
      <c r="BC21" s="713"/>
      <c r="BD21" s="713"/>
      <c r="BE21" s="713"/>
      <c r="BF21" s="713"/>
      <c r="BG21" s="713"/>
      <c r="BH21" s="713"/>
      <c r="BI21" s="713"/>
      <c r="BJ21" s="713"/>
      <c r="BK21" s="713"/>
      <c r="BL21" s="713"/>
      <c r="BM21" s="713"/>
      <c r="BN21" s="713"/>
      <c r="BO21" s="713"/>
      <c r="BP21" s="713"/>
      <c r="BQ21" s="713"/>
      <c r="BR21" s="713"/>
      <c r="BS21" s="713"/>
      <c r="BT21" s="713"/>
      <c r="BU21" s="713"/>
      <c r="BV21" s="713"/>
      <c r="BW21" s="713"/>
      <c r="BX21" s="713"/>
      <c r="BY21" s="713"/>
      <c r="BZ21" s="713"/>
      <c r="CA21" s="713"/>
      <c r="CB21" s="713"/>
      <c r="CC21" s="713"/>
      <c r="CD21" s="713"/>
      <c r="CE21" s="713"/>
      <c r="CF21" s="713"/>
      <c r="CG21" s="713"/>
      <c r="CH21" s="713"/>
      <c r="CI21" s="713"/>
      <c r="CJ21" s="713"/>
      <c r="CK21" s="713"/>
      <c r="CL21" s="713"/>
      <c r="CM21" s="713"/>
      <c r="CN21" s="713"/>
      <c r="CO21" s="713"/>
      <c r="CP21" s="713"/>
      <c r="CQ21" s="713"/>
      <c r="CR21" s="713"/>
      <c r="CS21" s="713"/>
      <c r="CT21" s="713"/>
      <c r="CU21" s="713"/>
      <c r="CV21" s="713"/>
      <c r="CW21" s="713"/>
      <c r="CX21" s="713"/>
      <c r="CY21" s="713"/>
      <c r="CZ21" s="713"/>
      <c r="DA21" s="713"/>
      <c r="DB21" s="713"/>
      <c r="DC21" s="713"/>
      <c r="DD21" s="713"/>
      <c r="DE21" s="713"/>
      <c r="DF21" s="713"/>
      <c r="DG21" s="713"/>
      <c r="DH21" s="713"/>
      <c r="DI21" s="713"/>
      <c r="DJ21" s="713"/>
      <c r="DK21" s="713"/>
      <c r="DL21" s="713"/>
      <c r="DM21" s="713"/>
      <c r="DN21" s="713"/>
      <c r="DO21" s="713"/>
      <c r="DP21" s="713"/>
      <c r="DQ21" s="713"/>
      <c r="DR21" s="713"/>
      <c r="DS21" s="713"/>
      <c r="DT21" s="713"/>
      <c r="DU21" s="713"/>
      <c r="DV21" s="713"/>
      <c r="DW21" s="713"/>
      <c r="DX21" s="713"/>
      <c r="DY21" s="713"/>
      <c r="DZ21" s="713"/>
      <c r="EA21" s="713"/>
      <c r="EB21" s="713"/>
      <c r="EC21" s="713"/>
      <c r="ED21" s="713"/>
      <c r="EE21" s="713"/>
      <c r="EF21" s="713"/>
      <c r="EG21" s="713"/>
      <c r="EH21" s="713"/>
      <c r="EI21" s="713"/>
      <c r="EJ21" s="713"/>
      <c r="EK21" s="713"/>
      <c r="EL21" s="713"/>
      <c r="EM21" s="713"/>
      <c r="EN21" s="713"/>
      <c r="EO21" s="713"/>
      <c r="EP21" s="713"/>
      <c r="EQ21" s="713"/>
      <c r="ER21" s="713"/>
      <c r="ES21" s="713"/>
      <c r="ET21" s="713"/>
      <c r="EU21" s="713"/>
      <c r="EV21" s="713"/>
      <c r="EW21" s="713"/>
      <c r="EX21" s="713"/>
      <c r="EY21" s="713"/>
      <c r="EZ21" s="713"/>
      <c r="FA21" s="713"/>
      <c r="FB21" s="713"/>
      <c r="FC21" s="713"/>
      <c r="FD21" s="713"/>
      <c r="FE21" s="713"/>
      <c r="FF21" s="713"/>
      <c r="FG21" s="713"/>
      <c r="FH21" s="713"/>
      <c r="FI21" s="713"/>
      <c r="FJ21" s="713"/>
      <c r="FK21" s="713"/>
      <c r="FL21" s="713"/>
      <c r="FM21" s="713"/>
      <c r="FN21" s="713"/>
      <c r="FO21" s="713"/>
      <c r="FP21" s="713"/>
      <c r="FQ21" s="713"/>
      <c r="FR21" s="713"/>
      <c r="FS21" s="713"/>
      <c r="FT21" s="713"/>
      <c r="FU21" s="713"/>
      <c r="FV21" s="713"/>
      <c r="FW21" s="713"/>
      <c r="FX21" s="713"/>
      <c r="FY21" s="713"/>
      <c r="FZ21" s="713"/>
      <c r="GA21" s="713"/>
      <c r="GB21" s="713"/>
      <c r="GC21" s="713"/>
      <c r="GD21" s="713"/>
      <c r="GE21" s="713"/>
      <c r="GF21" s="713"/>
      <c r="GG21" s="713"/>
      <c r="GH21" s="713"/>
      <c r="GI21" s="713"/>
      <c r="GJ21" s="713"/>
      <c r="GK21" s="713"/>
      <c r="GL21" s="713"/>
      <c r="GM21" s="713"/>
      <c r="GN21" s="713"/>
      <c r="GO21" s="713"/>
      <c r="GP21" s="713"/>
      <c r="GQ21" s="713"/>
      <c r="GR21" s="713"/>
      <c r="GS21" s="713"/>
      <c r="GT21" s="713"/>
      <c r="GU21" s="713"/>
      <c r="GV21" s="713"/>
      <c r="GW21" s="713"/>
      <c r="GX21" s="713"/>
      <c r="GY21" s="713"/>
      <c r="GZ21" s="713"/>
      <c r="HA21" s="713"/>
      <c r="HB21" s="713"/>
      <c r="HC21" s="713"/>
      <c r="HD21" s="713"/>
      <c r="HE21" s="713"/>
      <c r="HF21" s="713"/>
      <c r="HG21" s="713"/>
      <c r="HH21" s="713"/>
      <c r="HI21" s="713"/>
      <c r="HJ21" s="713"/>
      <c r="HK21" s="713"/>
      <c r="HL21" s="713"/>
      <c r="HM21" s="713"/>
      <c r="HN21" s="713"/>
      <c r="HO21" s="713"/>
      <c r="HP21" s="713"/>
      <c r="HQ21" s="713"/>
      <c r="HR21" s="713"/>
      <c r="HS21" s="713"/>
      <c r="HT21" s="713"/>
      <c r="HU21" s="713"/>
      <c r="HV21" s="713"/>
      <c r="HW21" s="713"/>
      <c r="HX21" s="713"/>
      <c r="HY21" s="713"/>
      <c r="HZ21" s="713"/>
      <c r="IA21" s="713"/>
      <c r="IB21" s="713"/>
      <c r="IC21" s="713"/>
      <c r="ID21" s="713"/>
      <c r="IE21" s="713"/>
      <c r="IF21" s="713"/>
      <c r="IG21" s="713"/>
      <c r="IH21" s="713"/>
    </row>
    <row r="22" spans="1:242" s="699" customFormat="1" ht="27.75" customHeight="1" hidden="1">
      <c r="A22" s="705" t="s">
        <v>119</v>
      </c>
      <c r="B22" s="711" t="s">
        <v>300</v>
      </c>
      <c r="C22" s="712"/>
      <c r="D22" s="712"/>
      <c r="E22" s="712"/>
      <c r="F22" s="709">
        <f t="shared" si="0"/>
        <v>0</v>
      </c>
      <c r="G22" s="713"/>
      <c r="H22" s="713"/>
      <c r="I22" s="713"/>
      <c r="J22" s="713"/>
      <c r="K22" s="713"/>
      <c r="L22" s="713"/>
      <c r="M22" s="713"/>
      <c r="N22" s="713"/>
      <c r="O22" s="713"/>
      <c r="P22" s="713"/>
      <c r="Q22" s="713"/>
      <c r="R22" s="713"/>
      <c r="S22" s="713"/>
      <c r="T22" s="713"/>
      <c r="U22" s="713"/>
      <c r="V22" s="713"/>
      <c r="W22" s="713"/>
      <c r="X22" s="713"/>
      <c r="Y22" s="713"/>
      <c r="Z22" s="713"/>
      <c r="AA22" s="713"/>
      <c r="AB22" s="713"/>
      <c r="AC22" s="713"/>
      <c r="AD22" s="713"/>
      <c r="AE22" s="713"/>
      <c r="AF22" s="713"/>
      <c r="AG22" s="713"/>
      <c r="AH22" s="713"/>
      <c r="AI22" s="713"/>
      <c r="AJ22" s="713"/>
      <c r="AK22" s="713"/>
      <c r="AL22" s="713"/>
      <c r="AM22" s="713"/>
      <c r="AN22" s="713"/>
      <c r="AO22" s="713"/>
      <c r="AP22" s="713"/>
      <c r="AQ22" s="713"/>
      <c r="AR22" s="713"/>
      <c r="AS22" s="713"/>
      <c r="AT22" s="713"/>
      <c r="AU22" s="713"/>
      <c r="AV22" s="713"/>
      <c r="AW22" s="713"/>
      <c r="AX22" s="713"/>
      <c r="AY22" s="713"/>
      <c r="AZ22" s="713"/>
      <c r="BA22" s="713"/>
      <c r="BB22" s="713"/>
      <c r="BC22" s="713"/>
      <c r="BD22" s="713"/>
      <c r="BE22" s="713"/>
      <c r="BF22" s="713"/>
      <c r="BG22" s="713"/>
      <c r="BH22" s="713"/>
      <c r="BI22" s="713"/>
      <c r="BJ22" s="713"/>
      <c r="BK22" s="713"/>
      <c r="BL22" s="713"/>
      <c r="BM22" s="713"/>
      <c r="BN22" s="713"/>
      <c r="BO22" s="713"/>
      <c r="BP22" s="713"/>
      <c r="BQ22" s="713"/>
      <c r="BR22" s="713"/>
      <c r="BS22" s="713"/>
      <c r="BT22" s="713"/>
      <c r="BU22" s="713"/>
      <c r="BV22" s="713"/>
      <c r="BW22" s="713"/>
      <c r="BX22" s="713"/>
      <c r="BY22" s="713"/>
      <c r="BZ22" s="713"/>
      <c r="CA22" s="713"/>
      <c r="CB22" s="713"/>
      <c r="CC22" s="713"/>
      <c r="CD22" s="713"/>
      <c r="CE22" s="713"/>
      <c r="CF22" s="713"/>
      <c r="CG22" s="713"/>
      <c r="CH22" s="713"/>
      <c r="CI22" s="713"/>
      <c r="CJ22" s="713"/>
      <c r="CK22" s="713"/>
      <c r="CL22" s="713"/>
      <c r="CM22" s="713"/>
      <c r="CN22" s="713"/>
      <c r="CO22" s="713"/>
      <c r="CP22" s="713"/>
      <c r="CQ22" s="713"/>
      <c r="CR22" s="713"/>
      <c r="CS22" s="713"/>
      <c r="CT22" s="713"/>
      <c r="CU22" s="713"/>
      <c r="CV22" s="713"/>
      <c r="CW22" s="713"/>
      <c r="CX22" s="713"/>
      <c r="CY22" s="713"/>
      <c r="CZ22" s="713"/>
      <c r="DA22" s="713"/>
      <c r="DB22" s="713"/>
      <c r="DC22" s="713"/>
      <c r="DD22" s="713"/>
      <c r="DE22" s="713"/>
      <c r="DF22" s="713"/>
      <c r="DG22" s="713"/>
      <c r="DH22" s="713"/>
      <c r="DI22" s="713"/>
      <c r="DJ22" s="713"/>
      <c r="DK22" s="713"/>
      <c r="DL22" s="713"/>
      <c r="DM22" s="713"/>
      <c r="DN22" s="713"/>
      <c r="DO22" s="713"/>
      <c r="DP22" s="713"/>
      <c r="DQ22" s="713"/>
      <c r="DR22" s="713"/>
      <c r="DS22" s="713"/>
      <c r="DT22" s="713"/>
      <c r="DU22" s="713"/>
      <c r="DV22" s="713"/>
      <c r="DW22" s="713"/>
      <c r="DX22" s="713"/>
      <c r="DY22" s="713"/>
      <c r="DZ22" s="713"/>
      <c r="EA22" s="713"/>
      <c r="EB22" s="713"/>
      <c r="EC22" s="713"/>
      <c r="ED22" s="713"/>
      <c r="EE22" s="713"/>
      <c r="EF22" s="713"/>
      <c r="EG22" s="713"/>
      <c r="EH22" s="713"/>
      <c r="EI22" s="713"/>
      <c r="EJ22" s="713"/>
      <c r="EK22" s="713"/>
      <c r="EL22" s="713"/>
      <c r="EM22" s="713"/>
      <c r="EN22" s="713"/>
      <c r="EO22" s="713"/>
      <c r="EP22" s="713"/>
      <c r="EQ22" s="713"/>
      <c r="ER22" s="713"/>
      <c r="ES22" s="713"/>
      <c r="ET22" s="713"/>
      <c r="EU22" s="713"/>
      <c r="EV22" s="713"/>
      <c r="EW22" s="713"/>
      <c r="EX22" s="713"/>
      <c r="EY22" s="713"/>
      <c r="EZ22" s="713"/>
      <c r="FA22" s="713"/>
      <c r="FB22" s="713"/>
      <c r="FC22" s="713"/>
      <c r="FD22" s="713"/>
      <c r="FE22" s="713"/>
      <c r="FF22" s="713"/>
      <c r="FG22" s="713"/>
      <c r="FH22" s="713"/>
      <c r="FI22" s="713"/>
      <c r="FJ22" s="713"/>
      <c r="FK22" s="713"/>
      <c r="FL22" s="713"/>
      <c r="FM22" s="713"/>
      <c r="FN22" s="713"/>
      <c r="FO22" s="713"/>
      <c r="FP22" s="713"/>
      <c r="FQ22" s="713"/>
      <c r="FR22" s="713"/>
      <c r="FS22" s="713"/>
      <c r="FT22" s="713"/>
      <c r="FU22" s="713"/>
      <c r="FV22" s="713"/>
      <c r="FW22" s="713"/>
      <c r="FX22" s="713"/>
      <c r="FY22" s="713"/>
      <c r="FZ22" s="713"/>
      <c r="GA22" s="713"/>
      <c r="GB22" s="713"/>
      <c r="GC22" s="713"/>
      <c r="GD22" s="713"/>
      <c r="GE22" s="713"/>
      <c r="GF22" s="713"/>
      <c r="GG22" s="713"/>
      <c r="GH22" s="713"/>
      <c r="GI22" s="713"/>
      <c r="GJ22" s="713"/>
      <c r="GK22" s="713"/>
      <c r="GL22" s="713"/>
      <c r="GM22" s="713"/>
      <c r="GN22" s="713"/>
      <c r="GO22" s="713"/>
      <c r="GP22" s="713"/>
      <c r="GQ22" s="713"/>
      <c r="GR22" s="713"/>
      <c r="GS22" s="713"/>
      <c r="GT22" s="713"/>
      <c r="GU22" s="713"/>
      <c r="GV22" s="713"/>
      <c r="GW22" s="713"/>
      <c r="GX22" s="713"/>
      <c r="GY22" s="713"/>
      <c r="GZ22" s="713"/>
      <c r="HA22" s="713"/>
      <c r="HB22" s="713"/>
      <c r="HC22" s="713"/>
      <c r="HD22" s="713"/>
      <c r="HE22" s="713"/>
      <c r="HF22" s="713"/>
      <c r="HG22" s="713"/>
      <c r="HH22" s="713"/>
      <c r="HI22" s="713"/>
      <c r="HJ22" s="713"/>
      <c r="HK22" s="713"/>
      <c r="HL22" s="713"/>
      <c r="HM22" s="713"/>
      <c r="HN22" s="713"/>
      <c r="HO22" s="713"/>
      <c r="HP22" s="713"/>
      <c r="HQ22" s="713"/>
      <c r="HR22" s="713"/>
      <c r="HS22" s="713"/>
      <c r="HT22" s="713"/>
      <c r="HU22" s="713"/>
      <c r="HV22" s="713"/>
      <c r="HW22" s="713"/>
      <c r="HX22" s="713"/>
      <c r="HY22" s="713"/>
      <c r="HZ22" s="713"/>
      <c r="IA22" s="713"/>
      <c r="IB22" s="713"/>
      <c r="IC22" s="713"/>
      <c r="ID22" s="713"/>
      <c r="IE22" s="713"/>
      <c r="IF22" s="713"/>
      <c r="IG22" s="713"/>
      <c r="IH22" s="713"/>
    </row>
    <row r="23" spans="1:242" s="699" customFormat="1" ht="15" customHeight="1" hidden="1">
      <c r="A23" s="705" t="s">
        <v>39</v>
      </c>
      <c r="B23" s="711" t="s">
        <v>40</v>
      </c>
      <c r="C23" s="712"/>
      <c r="D23" s="712"/>
      <c r="E23" s="712"/>
      <c r="F23" s="709">
        <f t="shared" si="0"/>
        <v>0</v>
      </c>
      <c r="G23" s="713"/>
      <c r="H23" s="713"/>
      <c r="I23" s="713"/>
      <c r="J23" s="713"/>
      <c r="K23" s="713"/>
      <c r="L23" s="713"/>
      <c r="M23" s="713"/>
      <c r="N23" s="713"/>
      <c r="O23" s="713"/>
      <c r="P23" s="713"/>
      <c r="Q23" s="713"/>
      <c r="R23" s="713"/>
      <c r="S23" s="713"/>
      <c r="T23" s="713"/>
      <c r="U23" s="713"/>
      <c r="V23" s="713"/>
      <c r="W23" s="713"/>
      <c r="X23" s="713"/>
      <c r="Y23" s="713"/>
      <c r="Z23" s="713"/>
      <c r="AA23" s="713"/>
      <c r="AB23" s="713"/>
      <c r="AC23" s="713"/>
      <c r="AD23" s="713"/>
      <c r="AE23" s="713"/>
      <c r="AF23" s="713"/>
      <c r="AG23" s="713"/>
      <c r="AH23" s="713"/>
      <c r="AI23" s="713"/>
      <c r="AJ23" s="713"/>
      <c r="AK23" s="713"/>
      <c r="AL23" s="713"/>
      <c r="AM23" s="713"/>
      <c r="AN23" s="713"/>
      <c r="AO23" s="713"/>
      <c r="AP23" s="713"/>
      <c r="AQ23" s="713"/>
      <c r="AR23" s="713"/>
      <c r="AS23" s="713"/>
      <c r="AT23" s="713"/>
      <c r="AU23" s="713"/>
      <c r="AV23" s="713"/>
      <c r="AW23" s="713"/>
      <c r="AX23" s="713"/>
      <c r="AY23" s="713"/>
      <c r="AZ23" s="713"/>
      <c r="BA23" s="713"/>
      <c r="BB23" s="713"/>
      <c r="BC23" s="713"/>
      <c r="BD23" s="713"/>
      <c r="BE23" s="713"/>
      <c r="BF23" s="713"/>
      <c r="BG23" s="713"/>
      <c r="BH23" s="713"/>
      <c r="BI23" s="713"/>
      <c r="BJ23" s="713"/>
      <c r="BK23" s="713"/>
      <c r="BL23" s="713"/>
      <c r="BM23" s="713"/>
      <c r="BN23" s="713"/>
      <c r="BO23" s="713"/>
      <c r="BP23" s="713"/>
      <c r="BQ23" s="713"/>
      <c r="BR23" s="713"/>
      <c r="BS23" s="713"/>
      <c r="BT23" s="713"/>
      <c r="BU23" s="713"/>
      <c r="BV23" s="713"/>
      <c r="BW23" s="713"/>
      <c r="BX23" s="713"/>
      <c r="BY23" s="713"/>
      <c r="BZ23" s="713"/>
      <c r="CA23" s="713"/>
      <c r="CB23" s="713"/>
      <c r="CC23" s="713"/>
      <c r="CD23" s="713"/>
      <c r="CE23" s="713"/>
      <c r="CF23" s="713"/>
      <c r="CG23" s="713"/>
      <c r="CH23" s="713"/>
      <c r="CI23" s="713"/>
      <c r="CJ23" s="713"/>
      <c r="CK23" s="713"/>
      <c r="CL23" s="713"/>
      <c r="CM23" s="713"/>
      <c r="CN23" s="713"/>
      <c r="CO23" s="713"/>
      <c r="CP23" s="713"/>
      <c r="CQ23" s="713"/>
      <c r="CR23" s="713"/>
      <c r="CS23" s="713"/>
      <c r="CT23" s="713"/>
      <c r="CU23" s="713"/>
      <c r="CV23" s="713"/>
      <c r="CW23" s="713"/>
      <c r="CX23" s="713"/>
      <c r="CY23" s="713"/>
      <c r="CZ23" s="713"/>
      <c r="DA23" s="713"/>
      <c r="DB23" s="713"/>
      <c r="DC23" s="713"/>
      <c r="DD23" s="713"/>
      <c r="DE23" s="713"/>
      <c r="DF23" s="713"/>
      <c r="DG23" s="713"/>
      <c r="DH23" s="713"/>
      <c r="DI23" s="713"/>
      <c r="DJ23" s="713"/>
      <c r="DK23" s="713"/>
      <c r="DL23" s="713"/>
      <c r="DM23" s="713"/>
      <c r="DN23" s="713"/>
      <c r="DO23" s="713"/>
      <c r="DP23" s="713"/>
      <c r="DQ23" s="713"/>
      <c r="DR23" s="713"/>
      <c r="DS23" s="713"/>
      <c r="DT23" s="713"/>
      <c r="DU23" s="713"/>
      <c r="DV23" s="713"/>
      <c r="DW23" s="713"/>
      <c r="DX23" s="713"/>
      <c r="DY23" s="713"/>
      <c r="DZ23" s="713"/>
      <c r="EA23" s="713"/>
      <c r="EB23" s="713"/>
      <c r="EC23" s="713"/>
      <c r="ED23" s="713"/>
      <c r="EE23" s="713"/>
      <c r="EF23" s="713"/>
      <c r="EG23" s="713"/>
      <c r="EH23" s="713"/>
      <c r="EI23" s="713"/>
      <c r="EJ23" s="713"/>
      <c r="EK23" s="713"/>
      <c r="EL23" s="713"/>
      <c r="EM23" s="713"/>
      <c r="EN23" s="713"/>
      <c r="EO23" s="713"/>
      <c r="EP23" s="713"/>
      <c r="EQ23" s="713"/>
      <c r="ER23" s="713"/>
      <c r="ES23" s="713"/>
      <c r="ET23" s="713"/>
      <c r="EU23" s="713"/>
      <c r="EV23" s="713"/>
      <c r="EW23" s="713"/>
      <c r="EX23" s="713"/>
      <c r="EY23" s="713"/>
      <c r="EZ23" s="713"/>
      <c r="FA23" s="713"/>
      <c r="FB23" s="713"/>
      <c r="FC23" s="713"/>
      <c r="FD23" s="713"/>
      <c r="FE23" s="713"/>
      <c r="FF23" s="713"/>
      <c r="FG23" s="713"/>
      <c r="FH23" s="713"/>
      <c r="FI23" s="713"/>
      <c r="FJ23" s="713"/>
      <c r="FK23" s="713"/>
      <c r="FL23" s="713"/>
      <c r="FM23" s="713"/>
      <c r="FN23" s="713"/>
      <c r="FO23" s="713"/>
      <c r="FP23" s="713"/>
      <c r="FQ23" s="713"/>
      <c r="FR23" s="713"/>
      <c r="FS23" s="713"/>
      <c r="FT23" s="713"/>
      <c r="FU23" s="713"/>
      <c r="FV23" s="713"/>
      <c r="FW23" s="713"/>
      <c r="FX23" s="713"/>
      <c r="FY23" s="713"/>
      <c r="FZ23" s="713"/>
      <c r="GA23" s="713"/>
      <c r="GB23" s="713"/>
      <c r="GC23" s="713"/>
      <c r="GD23" s="713"/>
      <c r="GE23" s="713"/>
      <c r="GF23" s="713"/>
      <c r="GG23" s="713"/>
      <c r="GH23" s="713"/>
      <c r="GI23" s="713"/>
      <c r="GJ23" s="713"/>
      <c r="GK23" s="713"/>
      <c r="GL23" s="713"/>
      <c r="GM23" s="713"/>
      <c r="GN23" s="713"/>
      <c r="GO23" s="713"/>
      <c r="GP23" s="713"/>
      <c r="GQ23" s="713"/>
      <c r="GR23" s="713"/>
      <c r="GS23" s="713"/>
      <c r="GT23" s="713"/>
      <c r="GU23" s="713"/>
      <c r="GV23" s="713"/>
      <c r="GW23" s="713"/>
      <c r="GX23" s="713"/>
      <c r="GY23" s="713"/>
      <c r="GZ23" s="713"/>
      <c r="HA23" s="713"/>
      <c r="HB23" s="713"/>
      <c r="HC23" s="713"/>
      <c r="HD23" s="713"/>
      <c r="HE23" s="713"/>
      <c r="HF23" s="713"/>
      <c r="HG23" s="713"/>
      <c r="HH23" s="713"/>
      <c r="HI23" s="713"/>
      <c r="HJ23" s="713"/>
      <c r="HK23" s="713"/>
      <c r="HL23" s="713"/>
      <c r="HM23" s="713"/>
      <c r="HN23" s="713"/>
      <c r="HO23" s="713"/>
      <c r="HP23" s="713"/>
      <c r="HQ23" s="713"/>
      <c r="HR23" s="713"/>
      <c r="HS23" s="713"/>
      <c r="HT23" s="713"/>
      <c r="HU23" s="713"/>
      <c r="HV23" s="713"/>
      <c r="HW23" s="713"/>
      <c r="HX23" s="713"/>
      <c r="HY23" s="713"/>
      <c r="HZ23" s="713"/>
      <c r="IA23" s="713"/>
      <c r="IB23" s="713"/>
      <c r="IC23" s="713"/>
      <c r="ID23" s="713"/>
      <c r="IE23" s="713"/>
      <c r="IF23" s="713"/>
      <c r="IG23" s="713"/>
      <c r="IH23" s="713"/>
    </row>
    <row r="24" spans="1:242" s="699" customFormat="1" ht="16.5" customHeight="1" hidden="1">
      <c r="A24" s="720" t="s">
        <v>45</v>
      </c>
      <c r="B24" s="711" t="s">
        <v>46</v>
      </c>
      <c r="C24" s="712"/>
      <c r="D24" s="712"/>
      <c r="E24" s="712"/>
      <c r="F24" s="709">
        <f t="shared" si="0"/>
        <v>0</v>
      </c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713"/>
      <c r="T24" s="713"/>
      <c r="U24" s="713"/>
      <c r="V24" s="713"/>
      <c r="W24" s="713"/>
      <c r="X24" s="713"/>
      <c r="Y24" s="713"/>
      <c r="Z24" s="713"/>
      <c r="AA24" s="713"/>
      <c r="AB24" s="713"/>
      <c r="AC24" s="713"/>
      <c r="AD24" s="713"/>
      <c r="AE24" s="713"/>
      <c r="AF24" s="713"/>
      <c r="AG24" s="713"/>
      <c r="AH24" s="713"/>
      <c r="AI24" s="713"/>
      <c r="AJ24" s="713"/>
      <c r="AK24" s="713"/>
      <c r="AL24" s="713"/>
      <c r="AM24" s="713"/>
      <c r="AN24" s="713"/>
      <c r="AO24" s="713"/>
      <c r="AP24" s="713"/>
      <c r="AQ24" s="713"/>
      <c r="AR24" s="713"/>
      <c r="AS24" s="713"/>
      <c r="AT24" s="713"/>
      <c r="AU24" s="713"/>
      <c r="AV24" s="713"/>
      <c r="AW24" s="713"/>
      <c r="AX24" s="713"/>
      <c r="AY24" s="713"/>
      <c r="AZ24" s="713"/>
      <c r="BA24" s="713"/>
      <c r="BB24" s="713"/>
      <c r="BC24" s="713"/>
      <c r="BD24" s="713"/>
      <c r="BE24" s="713"/>
      <c r="BF24" s="713"/>
      <c r="BG24" s="713"/>
      <c r="BH24" s="713"/>
      <c r="BI24" s="713"/>
      <c r="BJ24" s="713"/>
      <c r="BK24" s="713"/>
      <c r="BL24" s="713"/>
      <c r="BM24" s="713"/>
      <c r="BN24" s="713"/>
      <c r="BO24" s="713"/>
      <c r="BP24" s="713"/>
      <c r="BQ24" s="713"/>
      <c r="BR24" s="713"/>
      <c r="BS24" s="713"/>
      <c r="BT24" s="713"/>
      <c r="BU24" s="713"/>
      <c r="BV24" s="713"/>
      <c r="BW24" s="713"/>
      <c r="BX24" s="713"/>
      <c r="BY24" s="713"/>
      <c r="BZ24" s="713"/>
      <c r="CA24" s="713"/>
      <c r="CB24" s="713"/>
      <c r="CC24" s="713"/>
      <c r="CD24" s="713"/>
      <c r="CE24" s="713"/>
      <c r="CF24" s="713"/>
      <c r="CG24" s="713"/>
      <c r="CH24" s="713"/>
      <c r="CI24" s="713"/>
      <c r="CJ24" s="713"/>
      <c r="CK24" s="713"/>
      <c r="CL24" s="713"/>
      <c r="CM24" s="713"/>
      <c r="CN24" s="713"/>
      <c r="CO24" s="713"/>
      <c r="CP24" s="713"/>
      <c r="CQ24" s="713"/>
      <c r="CR24" s="713"/>
      <c r="CS24" s="713"/>
      <c r="CT24" s="713"/>
      <c r="CU24" s="713"/>
      <c r="CV24" s="713"/>
      <c r="CW24" s="713"/>
      <c r="CX24" s="713"/>
      <c r="CY24" s="713"/>
      <c r="CZ24" s="713"/>
      <c r="DA24" s="713"/>
      <c r="DB24" s="713"/>
      <c r="DC24" s="713"/>
      <c r="DD24" s="713"/>
      <c r="DE24" s="713"/>
      <c r="DF24" s="713"/>
      <c r="DG24" s="713"/>
      <c r="DH24" s="713"/>
      <c r="DI24" s="713"/>
      <c r="DJ24" s="713"/>
      <c r="DK24" s="713"/>
      <c r="DL24" s="713"/>
      <c r="DM24" s="713"/>
      <c r="DN24" s="713"/>
      <c r="DO24" s="713"/>
      <c r="DP24" s="713"/>
      <c r="DQ24" s="713"/>
      <c r="DR24" s="713"/>
      <c r="DS24" s="713"/>
      <c r="DT24" s="713"/>
      <c r="DU24" s="713"/>
      <c r="DV24" s="713"/>
      <c r="DW24" s="713"/>
      <c r="DX24" s="713"/>
      <c r="DY24" s="713"/>
      <c r="DZ24" s="713"/>
      <c r="EA24" s="713"/>
      <c r="EB24" s="713"/>
      <c r="EC24" s="713"/>
      <c r="ED24" s="713"/>
      <c r="EE24" s="713"/>
      <c r="EF24" s="713"/>
      <c r="EG24" s="713"/>
      <c r="EH24" s="713"/>
      <c r="EI24" s="713"/>
      <c r="EJ24" s="713"/>
      <c r="EK24" s="713"/>
      <c r="EL24" s="713"/>
      <c r="EM24" s="713"/>
      <c r="EN24" s="713"/>
      <c r="EO24" s="713"/>
      <c r="EP24" s="713"/>
      <c r="EQ24" s="713"/>
      <c r="ER24" s="713"/>
      <c r="ES24" s="713"/>
      <c r="ET24" s="713"/>
      <c r="EU24" s="713"/>
      <c r="EV24" s="713"/>
      <c r="EW24" s="713"/>
      <c r="EX24" s="713"/>
      <c r="EY24" s="713"/>
      <c r="EZ24" s="713"/>
      <c r="FA24" s="713"/>
      <c r="FB24" s="713"/>
      <c r="FC24" s="713"/>
      <c r="FD24" s="713"/>
      <c r="FE24" s="713"/>
      <c r="FF24" s="713"/>
      <c r="FG24" s="713"/>
      <c r="FH24" s="713"/>
      <c r="FI24" s="713"/>
      <c r="FJ24" s="713"/>
      <c r="FK24" s="713"/>
      <c r="FL24" s="713"/>
      <c r="FM24" s="713"/>
      <c r="FN24" s="713"/>
      <c r="FO24" s="713"/>
      <c r="FP24" s="713"/>
      <c r="FQ24" s="713"/>
      <c r="FR24" s="713"/>
      <c r="FS24" s="713"/>
      <c r="FT24" s="713"/>
      <c r="FU24" s="713"/>
      <c r="FV24" s="713"/>
      <c r="FW24" s="713"/>
      <c r="FX24" s="713"/>
      <c r="FY24" s="713"/>
      <c r="FZ24" s="713"/>
      <c r="GA24" s="713"/>
      <c r="GB24" s="713"/>
      <c r="GC24" s="713"/>
      <c r="GD24" s="713"/>
      <c r="GE24" s="713"/>
      <c r="GF24" s="713"/>
      <c r="GG24" s="713"/>
      <c r="GH24" s="713"/>
      <c r="GI24" s="713"/>
      <c r="GJ24" s="713"/>
      <c r="GK24" s="713"/>
      <c r="GL24" s="713"/>
      <c r="GM24" s="713"/>
      <c r="GN24" s="713"/>
      <c r="GO24" s="713"/>
      <c r="GP24" s="713"/>
      <c r="GQ24" s="713"/>
      <c r="GR24" s="713"/>
      <c r="GS24" s="713"/>
      <c r="GT24" s="713"/>
      <c r="GU24" s="713"/>
      <c r="GV24" s="713"/>
      <c r="GW24" s="713"/>
      <c r="GX24" s="713"/>
      <c r="GY24" s="713"/>
      <c r="GZ24" s="713"/>
      <c r="HA24" s="713"/>
      <c r="HB24" s="713"/>
      <c r="HC24" s="713"/>
      <c r="HD24" s="713"/>
      <c r="HE24" s="713"/>
      <c r="HF24" s="713"/>
      <c r="HG24" s="713"/>
      <c r="HH24" s="713"/>
      <c r="HI24" s="713"/>
      <c r="HJ24" s="713"/>
      <c r="HK24" s="713"/>
      <c r="HL24" s="713"/>
      <c r="HM24" s="713"/>
      <c r="HN24" s="713"/>
      <c r="HO24" s="713"/>
      <c r="HP24" s="713"/>
      <c r="HQ24" s="713"/>
      <c r="HR24" s="713"/>
      <c r="HS24" s="713"/>
      <c r="HT24" s="713"/>
      <c r="HU24" s="713"/>
      <c r="HV24" s="713"/>
      <c r="HW24" s="713"/>
      <c r="HX24" s="713"/>
      <c r="HY24" s="713"/>
      <c r="HZ24" s="713"/>
      <c r="IA24" s="713"/>
      <c r="IB24" s="713"/>
      <c r="IC24" s="713"/>
      <c r="ID24" s="713"/>
      <c r="IE24" s="713"/>
      <c r="IF24" s="713"/>
      <c r="IG24" s="713"/>
      <c r="IH24" s="713"/>
    </row>
    <row r="25" spans="1:6" s="690" customFormat="1" ht="18" customHeight="1" thickBot="1" thickTop="1">
      <c r="A25" s="686" t="s">
        <v>280</v>
      </c>
      <c r="B25" s="721" t="s">
        <v>264</v>
      </c>
      <c r="C25" s="687">
        <f>C27+C58</f>
        <v>1799100</v>
      </c>
      <c r="D25" s="722">
        <f>D27+D58</f>
        <v>0</v>
      </c>
      <c r="E25" s="687">
        <f>E27+E58</f>
        <v>121500</v>
      </c>
      <c r="F25" s="723">
        <f>C25+E25</f>
        <v>1920600</v>
      </c>
    </row>
    <row r="26" spans="1:6" ht="12" customHeight="1" hidden="1">
      <c r="A26" s="691"/>
      <c r="B26" s="692" t="s">
        <v>296</v>
      </c>
      <c r="C26" s="693"/>
      <c r="D26" s="724"/>
      <c r="E26" s="693"/>
      <c r="F26" s="725"/>
    </row>
    <row r="27" spans="1:6" s="731" customFormat="1" ht="18" customHeight="1" thickBot="1" thickTop="1">
      <c r="A27" s="726">
        <v>600</v>
      </c>
      <c r="B27" s="727" t="s">
        <v>20</v>
      </c>
      <c r="C27" s="728">
        <f>SUM(C28+C44)</f>
        <v>1150600</v>
      </c>
      <c r="D27" s="729">
        <f>SUM(D28+D44)</f>
        <v>0</v>
      </c>
      <c r="E27" s="728">
        <f>SUM(E28+E44)</f>
        <v>120000</v>
      </c>
      <c r="F27" s="730">
        <f>C27+E27</f>
        <v>1270600</v>
      </c>
    </row>
    <row r="28" spans="1:6" s="735" customFormat="1" ht="26.25" customHeight="1" thickTop="1">
      <c r="A28" s="732">
        <v>60015</v>
      </c>
      <c r="B28" s="701" t="s">
        <v>298</v>
      </c>
      <c r="C28" s="733">
        <f>SUM(C29:C34)</f>
        <v>1150600</v>
      </c>
      <c r="D28" s="733"/>
      <c r="E28" s="733">
        <f>SUM(E29:E34)</f>
        <v>120000</v>
      </c>
      <c r="F28" s="734">
        <f aca="true" t="shared" si="1" ref="F28:F43">C28-D28+E28</f>
        <v>1270600</v>
      </c>
    </row>
    <row r="29" spans="1:6" s="740" customFormat="1" ht="12.75" customHeight="1">
      <c r="A29" s="736">
        <v>4210</v>
      </c>
      <c r="B29" s="737" t="s">
        <v>25</v>
      </c>
      <c r="C29" s="738">
        <v>10000</v>
      </c>
      <c r="D29" s="739"/>
      <c r="E29" s="738">
        <v>5000</v>
      </c>
      <c r="F29" s="709">
        <f t="shared" si="1"/>
        <v>15000</v>
      </c>
    </row>
    <row r="30" spans="1:6" s="740" customFormat="1" ht="12.75" customHeight="1">
      <c r="A30" s="736">
        <v>4260</v>
      </c>
      <c r="B30" s="737" t="s">
        <v>32</v>
      </c>
      <c r="C30" s="741">
        <v>20000</v>
      </c>
      <c r="D30" s="739"/>
      <c r="E30" s="741"/>
      <c r="F30" s="709">
        <f t="shared" si="1"/>
        <v>20000</v>
      </c>
    </row>
    <row r="31" spans="1:6" s="742" customFormat="1" ht="12.75" customHeight="1">
      <c r="A31" s="736">
        <v>4270</v>
      </c>
      <c r="B31" s="737" t="s">
        <v>31</v>
      </c>
      <c r="C31" s="741">
        <v>892000</v>
      </c>
      <c r="D31" s="739"/>
      <c r="E31" s="741">
        <v>115000</v>
      </c>
      <c r="F31" s="709">
        <f t="shared" si="1"/>
        <v>1007000</v>
      </c>
    </row>
    <row r="32" spans="1:6" s="742" customFormat="1" ht="12.75" customHeight="1">
      <c r="A32" s="736">
        <v>4300</v>
      </c>
      <c r="B32" s="737" t="s">
        <v>10</v>
      </c>
      <c r="C32" s="741">
        <v>203000</v>
      </c>
      <c r="D32" s="739"/>
      <c r="E32" s="741"/>
      <c r="F32" s="709">
        <f t="shared" si="1"/>
        <v>203000</v>
      </c>
    </row>
    <row r="33" spans="1:6" s="742" customFormat="1" ht="12.75" customHeight="1">
      <c r="A33" s="736">
        <v>4430</v>
      </c>
      <c r="B33" s="737" t="s">
        <v>301</v>
      </c>
      <c r="C33" s="741">
        <v>21600</v>
      </c>
      <c r="D33" s="739"/>
      <c r="E33" s="741"/>
      <c r="F33" s="709">
        <f t="shared" si="1"/>
        <v>21600</v>
      </c>
    </row>
    <row r="34" spans="1:6" s="742" customFormat="1" ht="12.75" customHeight="1">
      <c r="A34" s="743">
        <v>4590</v>
      </c>
      <c r="B34" s="744" t="s">
        <v>302</v>
      </c>
      <c r="C34" s="745">
        <v>4000</v>
      </c>
      <c r="D34" s="746"/>
      <c r="E34" s="745"/>
      <c r="F34" s="747">
        <f t="shared" si="1"/>
        <v>4000</v>
      </c>
    </row>
    <row r="35" spans="1:6" s="752" customFormat="1" ht="12" customHeight="1">
      <c r="A35" s="748"/>
      <c r="B35" s="749" t="s">
        <v>303</v>
      </c>
      <c r="C35" s="750">
        <f>SUM(C36:C43)</f>
        <v>1150600</v>
      </c>
      <c r="D35" s="750"/>
      <c r="E35" s="750">
        <f>SUM(E36:E43)</f>
        <v>120000</v>
      </c>
      <c r="F35" s="751">
        <f t="shared" si="1"/>
        <v>1270600</v>
      </c>
    </row>
    <row r="36" spans="1:6" s="758" customFormat="1" ht="12.75" customHeight="1">
      <c r="A36" s="753"/>
      <c r="B36" s="754" t="s">
        <v>304</v>
      </c>
      <c r="C36" s="755">
        <v>659000</v>
      </c>
      <c r="D36" s="756"/>
      <c r="E36" s="755">
        <v>100000</v>
      </c>
      <c r="F36" s="757">
        <f t="shared" si="1"/>
        <v>759000</v>
      </c>
    </row>
    <row r="37" spans="1:6" s="758" customFormat="1" ht="12.75" customHeight="1">
      <c r="A37" s="753"/>
      <c r="B37" s="754" t="s">
        <v>305</v>
      </c>
      <c r="C37" s="755">
        <v>61000</v>
      </c>
      <c r="D37" s="756"/>
      <c r="E37" s="755">
        <v>20000</v>
      </c>
      <c r="F37" s="757">
        <f t="shared" si="1"/>
        <v>81000</v>
      </c>
    </row>
    <row r="38" spans="1:6" s="758" customFormat="1" ht="12.75" customHeight="1">
      <c r="A38" s="753"/>
      <c r="B38" s="754" t="s">
        <v>306</v>
      </c>
      <c r="C38" s="755">
        <v>150000</v>
      </c>
      <c r="D38" s="756"/>
      <c r="E38" s="755"/>
      <c r="F38" s="757">
        <f t="shared" si="1"/>
        <v>150000</v>
      </c>
    </row>
    <row r="39" spans="1:6" s="758" customFormat="1" ht="12.75" customHeight="1">
      <c r="A39" s="753"/>
      <c r="B39" s="754" t="s">
        <v>307</v>
      </c>
      <c r="C39" s="755">
        <v>200000</v>
      </c>
      <c r="D39" s="756"/>
      <c r="E39" s="755"/>
      <c r="F39" s="757">
        <f t="shared" si="1"/>
        <v>200000</v>
      </c>
    </row>
    <row r="40" spans="1:6" s="758" customFormat="1" ht="12.75" customHeight="1">
      <c r="A40" s="753"/>
      <c r="B40" s="754" t="s">
        <v>308</v>
      </c>
      <c r="C40" s="755">
        <v>50000</v>
      </c>
      <c r="D40" s="756"/>
      <c r="E40" s="755"/>
      <c r="F40" s="757">
        <f t="shared" si="1"/>
        <v>50000</v>
      </c>
    </row>
    <row r="41" spans="1:6" s="758" customFormat="1" ht="12.75" customHeight="1">
      <c r="A41" s="753"/>
      <c r="B41" s="759" t="s">
        <v>309</v>
      </c>
      <c r="C41" s="755">
        <v>5000</v>
      </c>
      <c r="D41" s="756"/>
      <c r="E41" s="755"/>
      <c r="F41" s="757">
        <f t="shared" si="1"/>
        <v>5000</v>
      </c>
    </row>
    <row r="42" spans="1:6" s="758" customFormat="1" ht="12.75" customHeight="1">
      <c r="A42" s="753"/>
      <c r="B42" s="754" t="s">
        <v>310</v>
      </c>
      <c r="C42" s="755">
        <v>21600</v>
      </c>
      <c r="D42" s="756"/>
      <c r="E42" s="755"/>
      <c r="F42" s="757">
        <f t="shared" si="1"/>
        <v>21600</v>
      </c>
    </row>
    <row r="43" spans="1:6" s="758" customFormat="1" ht="24" customHeight="1" thickBot="1">
      <c r="A43" s="760"/>
      <c r="B43" s="761" t="s">
        <v>311</v>
      </c>
      <c r="C43" s="762">
        <v>4000</v>
      </c>
      <c r="D43" s="763"/>
      <c r="E43" s="762"/>
      <c r="F43" s="764">
        <f t="shared" si="1"/>
        <v>4000</v>
      </c>
    </row>
    <row r="44" spans="1:6" s="770" customFormat="1" ht="17.25" customHeight="1" hidden="1">
      <c r="A44" s="765">
        <v>60016</v>
      </c>
      <c r="B44" s="766" t="s">
        <v>108</v>
      </c>
      <c r="C44" s="767"/>
      <c r="D44" s="768">
        <f>SUM(F45:F49)</f>
        <v>0</v>
      </c>
      <c r="E44" s="767"/>
      <c r="F44" s="769">
        <f>C44+E44</f>
        <v>0</v>
      </c>
    </row>
    <row r="45" spans="1:6" s="742" customFormat="1" ht="15" customHeight="1" hidden="1">
      <c r="A45" s="736">
        <v>4210</v>
      </c>
      <c r="B45" s="737" t="s">
        <v>25</v>
      </c>
      <c r="C45" s="651"/>
      <c r="D45" s="771"/>
      <c r="E45" s="651"/>
      <c r="F45" s="772">
        <f aca="true" t="shared" si="2" ref="F45:F73">C45-D45+E45</f>
        <v>0</v>
      </c>
    </row>
    <row r="46" spans="1:6" s="742" customFormat="1" ht="15" customHeight="1" hidden="1">
      <c r="A46" s="736">
        <v>4270</v>
      </c>
      <c r="B46" s="737" t="s">
        <v>31</v>
      </c>
      <c r="C46" s="651"/>
      <c r="D46" s="771"/>
      <c r="E46" s="651"/>
      <c r="F46" s="772">
        <f t="shared" si="2"/>
        <v>0</v>
      </c>
    </row>
    <row r="47" spans="1:6" s="742" customFormat="1" ht="15" customHeight="1" hidden="1">
      <c r="A47" s="736">
        <v>4300</v>
      </c>
      <c r="B47" s="737" t="s">
        <v>10</v>
      </c>
      <c r="C47" s="651"/>
      <c r="D47" s="771"/>
      <c r="E47" s="651"/>
      <c r="F47" s="772">
        <f t="shared" si="2"/>
        <v>0</v>
      </c>
    </row>
    <row r="48" spans="1:6" s="742" customFormat="1" ht="15" customHeight="1" hidden="1">
      <c r="A48" s="736">
        <v>4430</v>
      </c>
      <c r="B48" s="737" t="s">
        <v>301</v>
      </c>
      <c r="C48" s="651"/>
      <c r="D48" s="771"/>
      <c r="E48" s="651"/>
      <c r="F48" s="772">
        <f t="shared" si="2"/>
        <v>0</v>
      </c>
    </row>
    <row r="49" spans="1:6" s="742" customFormat="1" ht="15" customHeight="1" hidden="1">
      <c r="A49" s="736">
        <v>4590</v>
      </c>
      <c r="B49" s="737" t="s">
        <v>302</v>
      </c>
      <c r="C49" s="651"/>
      <c r="D49" s="771"/>
      <c r="E49" s="651"/>
      <c r="F49" s="772">
        <f t="shared" si="2"/>
        <v>0</v>
      </c>
    </row>
    <row r="50" spans="1:6" s="758" customFormat="1" ht="15" customHeight="1" hidden="1">
      <c r="A50" s="748"/>
      <c r="B50" s="749" t="s">
        <v>303</v>
      </c>
      <c r="C50" s="756"/>
      <c r="D50" s="773"/>
      <c r="E50" s="756"/>
      <c r="F50" s="751">
        <f t="shared" si="2"/>
        <v>0</v>
      </c>
    </row>
    <row r="51" spans="1:6" s="758" customFormat="1" ht="15" customHeight="1" hidden="1">
      <c r="A51" s="753"/>
      <c r="B51" s="754" t="s">
        <v>304</v>
      </c>
      <c r="C51" s="774"/>
      <c r="D51" s="773"/>
      <c r="E51" s="774"/>
      <c r="F51" s="757">
        <f t="shared" si="2"/>
        <v>0</v>
      </c>
    </row>
    <row r="52" spans="1:6" s="758" customFormat="1" ht="15" customHeight="1" hidden="1">
      <c r="A52" s="753"/>
      <c r="B52" s="754" t="s">
        <v>305</v>
      </c>
      <c r="C52" s="774"/>
      <c r="D52" s="773"/>
      <c r="E52" s="774"/>
      <c r="F52" s="775">
        <f t="shared" si="2"/>
        <v>0</v>
      </c>
    </row>
    <row r="53" spans="1:6" s="758" customFormat="1" ht="15" customHeight="1" hidden="1">
      <c r="A53" s="753"/>
      <c r="B53" s="754" t="s">
        <v>312</v>
      </c>
      <c r="C53" s="774"/>
      <c r="D53" s="773"/>
      <c r="E53" s="774"/>
      <c r="F53" s="775">
        <f t="shared" si="2"/>
        <v>0</v>
      </c>
    </row>
    <row r="54" spans="1:6" s="758" customFormat="1" ht="15" customHeight="1" hidden="1">
      <c r="A54" s="753"/>
      <c r="B54" s="754" t="s">
        <v>313</v>
      </c>
      <c r="C54" s="774"/>
      <c r="D54" s="773"/>
      <c r="E54" s="774"/>
      <c r="F54" s="775">
        <f t="shared" si="2"/>
        <v>0</v>
      </c>
    </row>
    <row r="55" spans="1:6" s="758" customFormat="1" ht="23.25" customHeight="1" hidden="1">
      <c r="A55" s="753"/>
      <c r="B55" s="759" t="s">
        <v>314</v>
      </c>
      <c r="C55" s="774"/>
      <c r="D55" s="773"/>
      <c r="E55" s="774"/>
      <c r="F55" s="775">
        <f t="shared" si="2"/>
        <v>0</v>
      </c>
    </row>
    <row r="56" spans="1:6" s="758" customFormat="1" ht="15" customHeight="1" hidden="1">
      <c r="A56" s="753"/>
      <c r="B56" s="754" t="s">
        <v>315</v>
      </c>
      <c r="C56" s="774"/>
      <c r="D56" s="773"/>
      <c r="E56" s="774"/>
      <c r="F56" s="775">
        <f t="shared" si="2"/>
        <v>0</v>
      </c>
    </row>
    <row r="57" spans="1:6" s="758" customFormat="1" ht="27.75" customHeight="1" hidden="1">
      <c r="A57" s="753"/>
      <c r="B57" s="759" t="s">
        <v>316</v>
      </c>
      <c r="C57" s="776"/>
      <c r="D57" s="773"/>
      <c r="E57" s="776"/>
      <c r="F57" s="775">
        <f t="shared" si="2"/>
        <v>0</v>
      </c>
    </row>
    <row r="58" spans="1:6" s="758" customFormat="1" ht="29.25" customHeight="1" thickBot="1" thickTop="1">
      <c r="A58" s="777">
        <v>900</v>
      </c>
      <c r="B58" s="778" t="s">
        <v>29</v>
      </c>
      <c r="C58" s="728">
        <f>C59+C67+C71</f>
        <v>648500</v>
      </c>
      <c r="D58" s="779">
        <f>D59+D67+D71</f>
        <v>0</v>
      </c>
      <c r="E58" s="728">
        <f>E59+E67+E71</f>
        <v>1500</v>
      </c>
      <c r="F58" s="730">
        <f t="shared" si="2"/>
        <v>650000</v>
      </c>
    </row>
    <row r="59" spans="1:6" s="758" customFormat="1" ht="13.5" customHeight="1" thickTop="1">
      <c r="A59" s="780">
        <v>90001</v>
      </c>
      <c r="B59" s="781" t="s">
        <v>109</v>
      </c>
      <c r="C59" s="782">
        <f>SUM(C60:C62)</f>
        <v>428500</v>
      </c>
      <c r="D59" s="782">
        <f>SUM(D60:D62)</f>
        <v>0</v>
      </c>
      <c r="E59" s="782">
        <f>SUM(E60:E62)</f>
        <v>1500</v>
      </c>
      <c r="F59" s="703">
        <f t="shared" si="2"/>
        <v>430000</v>
      </c>
    </row>
    <row r="60" spans="1:6" s="758" customFormat="1" ht="13.5" customHeight="1">
      <c r="A60" s="783">
        <v>4300</v>
      </c>
      <c r="B60" s="784" t="s">
        <v>10</v>
      </c>
      <c r="C60" s="651">
        <v>5000</v>
      </c>
      <c r="D60" s="756"/>
      <c r="E60" s="651">
        <v>1500</v>
      </c>
      <c r="F60" s="709">
        <f t="shared" si="2"/>
        <v>6500</v>
      </c>
    </row>
    <row r="61" spans="1:6" s="758" customFormat="1" ht="13.5" customHeight="1">
      <c r="A61" s="783">
        <v>4430</v>
      </c>
      <c r="B61" s="784" t="s">
        <v>301</v>
      </c>
      <c r="C61" s="651">
        <v>420500</v>
      </c>
      <c r="D61" s="756"/>
      <c r="E61" s="651"/>
      <c r="F61" s="709">
        <f t="shared" si="2"/>
        <v>420500</v>
      </c>
    </row>
    <row r="62" spans="1:6" s="758" customFormat="1" ht="13.5" customHeight="1">
      <c r="A62" s="783">
        <v>4580</v>
      </c>
      <c r="B62" s="784" t="s">
        <v>50</v>
      </c>
      <c r="C62" s="651">
        <v>3000</v>
      </c>
      <c r="D62" s="756"/>
      <c r="E62" s="651"/>
      <c r="F62" s="709">
        <f t="shared" si="2"/>
        <v>3000</v>
      </c>
    </row>
    <row r="63" spans="1:6" s="758" customFormat="1" ht="12.75" customHeight="1">
      <c r="A63" s="736"/>
      <c r="B63" s="759" t="s">
        <v>303</v>
      </c>
      <c r="C63" s="774">
        <f>SUM(C64:C66)</f>
        <v>428500</v>
      </c>
      <c r="D63" s="785">
        <f>SUM(D64:D66)</f>
        <v>0</v>
      </c>
      <c r="E63" s="774">
        <f>SUM(E64:E66)</f>
        <v>1500</v>
      </c>
      <c r="F63" s="757">
        <f t="shared" si="2"/>
        <v>430000</v>
      </c>
    </row>
    <row r="64" spans="1:6" s="758" customFormat="1" ht="12.75" customHeight="1">
      <c r="A64" s="736"/>
      <c r="B64" s="759" t="s">
        <v>317</v>
      </c>
      <c r="C64" s="774">
        <v>420500</v>
      </c>
      <c r="D64" s="756"/>
      <c r="E64" s="774"/>
      <c r="F64" s="757">
        <f t="shared" si="2"/>
        <v>420500</v>
      </c>
    </row>
    <row r="65" spans="1:6" s="758" customFormat="1" ht="12.75" customHeight="1">
      <c r="A65" s="736"/>
      <c r="B65" s="759" t="s">
        <v>318</v>
      </c>
      <c r="C65" s="774">
        <v>3000</v>
      </c>
      <c r="D65" s="756"/>
      <c r="E65" s="774"/>
      <c r="F65" s="757">
        <f t="shared" si="2"/>
        <v>3000</v>
      </c>
    </row>
    <row r="66" spans="1:6" s="758" customFormat="1" ht="12.75" customHeight="1">
      <c r="A66" s="736"/>
      <c r="B66" s="759" t="s">
        <v>319</v>
      </c>
      <c r="C66" s="774">
        <v>5000</v>
      </c>
      <c r="D66" s="756"/>
      <c r="E66" s="774">
        <v>1500</v>
      </c>
      <c r="F66" s="757">
        <f t="shared" si="2"/>
        <v>6500</v>
      </c>
    </row>
    <row r="67" spans="1:6" s="758" customFormat="1" ht="13.5" customHeight="1">
      <c r="A67" s="765">
        <v>90003</v>
      </c>
      <c r="B67" s="786" t="s">
        <v>120</v>
      </c>
      <c r="C67" s="661">
        <f>C68</f>
        <v>220000</v>
      </c>
      <c r="D67" s="787">
        <f>D68</f>
        <v>0</v>
      </c>
      <c r="E67" s="661"/>
      <c r="F67" s="717">
        <f t="shared" si="2"/>
        <v>220000</v>
      </c>
    </row>
    <row r="68" spans="1:6" s="758" customFormat="1" ht="13.5" customHeight="1">
      <c r="A68" s="736">
        <v>4300</v>
      </c>
      <c r="B68" s="788" t="s">
        <v>10</v>
      </c>
      <c r="C68" s="654">
        <f>SUM(C69:C70)</f>
        <v>220000</v>
      </c>
      <c r="D68" s="789">
        <f>SUM(D69:D70)</f>
        <v>0</v>
      </c>
      <c r="E68" s="654"/>
      <c r="F68" s="709">
        <f t="shared" si="2"/>
        <v>220000</v>
      </c>
    </row>
    <row r="69" spans="1:6" s="758" customFormat="1" ht="15" customHeight="1" hidden="1">
      <c r="A69" s="753"/>
      <c r="B69" s="759" t="s">
        <v>320</v>
      </c>
      <c r="C69" s="756"/>
      <c r="D69" s="756"/>
      <c r="E69" s="756"/>
      <c r="F69" s="757">
        <f t="shared" si="2"/>
        <v>0</v>
      </c>
    </row>
    <row r="70" spans="1:6" s="758" customFormat="1" ht="14.25" customHeight="1" thickBot="1">
      <c r="A70" s="753"/>
      <c r="B70" s="759" t="s">
        <v>321</v>
      </c>
      <c r="C70" s="774">
        <v>220000</v>
      </c>
      <c r="D70" s="756"/>
      <c r="E70" s="774"/>
      <c r="F70" s="757">
        <f t="shared" si="2"/>
        <v>220000</v>
      </c>
    </row>
    <row r="71" spans="1:6" s="758" customFormat="1" ht="15" customHeight="1" hidden="1">
      <c r="A71" s="765">
        <v>90004</v>
      </c>
      <c r="B71" s="766" t="s">
        <v>322</v>
      </c>
      <c r="C71" s="661"/>
      <c r="D71" s="661"/>
      <c r="E71" s="661"/>
      <c r="F71" s="717">
        <f t="shared" si="2"/>
        <v>0</v>
      </c>
    </row>
    <row r="72" spans="1:6" s="758" customFormat="1" ht="15" customHeight="1" hidden="1">
      <c r="A72" s="736">
        <v>4300</v>
      </c>
      <c r="B72" s="788" t="s">
        <v>10</v>
      </c>
      <c r="C72" s="651"/>
      <c r="D72" s="651"/>
      <c r="E72" s="651"/>
      <c r="F72" s="772">
        <f t="shared" si="2"/>
        <v>0</v>
      </c>
    </row>
    <row r="73" spans="1:6" s="758" customFormat="1" ht="15" customHeight="1" hidden="1">
      <c r="A73" s="753"/>
      <c r="B73" s="759" t="s">
        <v>323</v>
      </c>
      <c r="C73" s="774"/>
      <c r="D73" s="756"/>
      <c r="E73" s="774"/>
      <c r="F73" s="757">
        <f t="shared" si="2"/>
        <v>0</v>
      </c>
    </row>
    <row r="74" spans="1:6" s="62" customFormat="1" ht="17.25" customHeight="1" thickBot="1" thickTop="1">
      <c r="A74" s="686" t="s">
        <v>324</v>
      </c>
      <c r="B74" s="790" t="s">
        <v>325</v>
      </c>
      <c r="C74" s="128">
        <f>C12+C13-C25</f>
        <v>0</v>
      </c>
      <c r="D74" s="128">
        <f>D12+D13-D25</f>
        <v>0</v>
      </c>
      <c r="E74" s="128">
        <f>E12+E13-E25</f>
        <v>0</v>
      </c>
      <c r="F74" s="382">
        <f>F12+F13-F25</f>
        <v>0</v>
      </c>
    </row>
    <row r="75" ht="13.5" thickTop="1"/>
  </sheetData>
  <printOptions horizontalCentered="1"/>
  <pageMargins left="0" right="0" top="0.7874015748031497" bottom="0.5905511811023623" header="0.5118110236220472" footer="0.5118110236220472"/>
  <pageSetup firstPageNumber="13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2006-12-12T13:45:39Z</cp:lastPrinted>
  <dcterms:created xsi:type="dcterms:W3CDTF">2000-03-17T13:30:26Z</dcterms:created>
  <dcterms:modified xsi:type="dcterms:W3CDTF">2006-12-13T08:44:43Z</dcterms:modified>
  <cp:category/>
  <cp:version/>
  <cp:contentType/>
  <cp:contentStatus/>
</cp:coreProperties>
</file>