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Zał 1" sheetId="1" r:id="rId1"/>
    <sheet name="Zał 2" sheetId="2" r:id="rId2"/>
    <sheet name="Zał 3" sheetId="3" r:id="rId3"/>
    <sheet name="Zał 4" sheetId="4" r:id="rId4"/>
    <sheet name="Zał 5" sheetId="5" r:id="rId5"/>
    <sheet name="Zał 6" sheetId="6" r:id="rId6"/>
  </sheets>
  <definedNames>
    <definedName name="_xlnm.Print_Titles" localSheetId="0">'Zał 1'!$8:$10</definedName>
    <definedName name="_xlnm.Print_Titles" localSheetId="1">'Zał 2'!$7:$9</definedName>
    <definedName name="_xlnm.Print_Titles" localSheetId="3">'Zał 4'!$12:$12</definedName>
  </definedNames>
  <calcPr fullCalcOnLoad="1"/>
</workbook>
</file>

<file path=xl/sharedStrings.xml><?xml version="1.0" encoding="utf-8"?>
<sst xmlns="http://schemas.openxmlformats.org/spreadsheetml/2006/main" count="435" uniqueCount="257">
  <si>
    <t>Załącznik nr 1 do Uchwały</t>
  </si>
  <si>
    <t>Rady Miejskiej w Koszalinie</t>
  </si>
  <si>
    <t>w  złotych</t>
  </si>
  <si>
    <t xml:space="preserve">Dział Rozdział   </t>
  </si>
  <si>
    <t>Wyszczególnienie</t>
  </si>
  <si>
    <t xml:space="preserve">DYSPO   </t>
  </si>
  <si>
    <t>DOCHODY</t>
  </si>
  <si>
    <t>WYDATKI</t>
  </si>
  <si>
    <t xml:space="preserve"> §</t>
  </si>
  <si>
    <t xml:space="preserve"> NENT</t>
  </si>
  <si>
    <t>Zmniejszenia</t>
  </si>
  <si>
    <t>Zwiększenia</t>
  </si>
  <si>
    <t>RWZ</t>
  </si>
  <si>
    <t>Pozostała działalność</t>
  </si>
  <si>
    <t>ADMINISTRACJA PUBLICZNA</t>
  </si>
  <si>
    <t>4010</t>
  </si>
  <si>
    <t>4300</t>
  </si>
  <si>
    <t>Zakup usług pozostałych</t>
  </si>
  <si>
    <t>OŚWIATA I WYCHOWANIE</t>
  </si>
  <si>
    <t>E</t>
  </si>
  <si>
    <t>Zakup materiałów i wyposażenia</t>
  </si>
  <si>
    <t>POMOC SPOŁECZNA</t>
  </si>
  <si>
    <t>KULTURA I OCHRONA DZIEDZICTWA NARODOWEGO</t>
  </si>
  <si>
    <t>KULTURA FIZYCZNA I SPORT</t>
  </si>
  <si>
    <t>IK</t>
  </si>
  <si>
    <t>Wydatki inwestycyjne jednostek budżetowych</t>
  </si>
  <si>
    <t>OGÓŁEM</t>
  </si>
  <si>
    <t>per saldo</t>
  </si>
  <si>
    <t>w złotych</t>
  </si>
  <si>
    <t>TRANSPORT I ŁĄCZNOŚĆ</t>
  </si>
  <si>
    <t>POZOSTAŁE ZADANIA W ZAKRESIE POLITYKI SPOŁECZNEJ</t>
  </si>
  <si>
    <t>KS</t>
  </si>
  <si>
    <t xml:space="preserve">GOSPODARKA KOMUNALNA I OCHRONA ŚRODOWISKA </t>
  </si>
  <si>
    <t>Załącznik nr 2 do Uchwały</t>
  </si>
  <si>
    <t>DOCHODY OD OSÓB PRAWNYCH , OD OSÓB FIZYCZNYCH I OD INNYCH JEDNOSTEK NIE POSIADAJĄCYCH OSOBOWOŚCI PRAWNEJ ORAZ WYDATKI ZWIĄZANE Z ICH POBOREM</t>
  </si>
  <si>
    <t>Biblioteki</t>
  </si>
  <si>
    <t xml:space="preserve">ŹRÓDŁA  POKRYCIA </t>
  </si>
  <si>
    <t>DEFICYTU   BUDŻETOWEGO</t>
  </si>
  <si>
    <t>§</t>
  </si>
  <si>
    <t>WYSZCZEGÓLNIENIE</t>
  </si>
  <si>
    <t>PRZYCHODY</t>
  </si>
  <si>
    <t>ROZCHODY</t>
  </si>
  <si>
    <t>z tego:</t>
  </si>
  <si>
    <t xml:space="preserve">Kredyt komercyjny </t>
  </si>
  <si>
    <t>Przychody z tytułu innych rozliczeń krajowych</t>
  </si>
  <si>
    <t>Spłaty otrzymanych krajowych  pożyczek i kredytów</t>
  </si>
  <si>
    <t xml:space="preserve"> -  spłata kredytu - Bank Pekao S.A II Oddz. Koszalin</t>
  </si>
  <si>
    <t xml:space="preserve"> -  spłata kredytu - PKO B P S.A I Oddz. Centrum Koszalin</t>
  </si>
  <si>
    <t xml:space="preserve"> -  spłata pożyczki NFOŚ i GW </t>
  </si>
  <si>
    <t xml:space="preserve"> -  spłata pożyczki WFOŚ i GW</t>
  </si>
  <si>
    <t>RAZEM</t>
  </si>
  <si>
    <t xml:space="preserve">DEFICYT BUDŻETOWY </t>
  </si>
  <si>
    <t>Drogi publiczne w miastach na prawach powiatu</t>
  </si>
  <si>
    <t>758</t>
  </si>
  <si>
    <t>RÓŻNE ROZLICZENIA</t>
  </si>
  <si>
    <t>2920</t>
  </si>
  <si>
    <t>Subwencje ogólne z budżetu państwa</t>
  </si>
  <si>
    <t>Urząd Miejski</t>
  </si>
  <si>
    <t>Załącznik nr 3 do Uchwały</t>
  </si>
  <si>
    <t>OA</t>
  </si>
  <si>
    <t>ZMIANY   PLANU  DOCHODÓW  I   WYDATKÓW   NA  ZADANIA  WŁASNE  POWIATU  
W  2007  ROKU</t>
  </si>
  <si>
    <t>ZMIANY   PLANU  DOCHODÓW  I  WYDATKÓW   NA  ZADANIA  WŁASNE  GMINY                                           W  2007  ROKU</t>
  </si>
  <si>
    <t>Drogi wewnętrzne</t>
  </si>
  <si>
    <t>Zakup usług remontowych:</t>
  </si>
  <si>
    <t>Obiekty sportowe</t>
  </si>
  <si>
    <t>2705</t>
  </si>
  <si>
    <t>Przedszkola</t>
  </si>
  <si>
    <t xml:space="preserve"> -  spłata kredytu - Gospodarczy Bank Wielkopolski S.A.</t>
  </si>
  <si>
    <t>NA 2007 ROK</t>
  </si>
  <si>
    <t>4140</t>
  </si>
  <si>
    <t>Wpłaty na PFRON</t>
  </si>
  <si>
    <t>GOSPODARKA MIESZKANIOWA</t>
  </si>
  <si>
    <t>I</t>
  </si>
  <si>
    <t>II</t>
  </si>
  <si>
    <t>0580</t>
  </si>
  <si>
    <t>0690</t>
  </si>
  <si>
    <t>Wpływy z różnych opłat</t>
  </si>
  <si>
    <t>Pozostałe odsetki</t>
  </si>
  <si>
    <t>III</t>
  </si>
  <si>
    <t>IV</t>
  </si>
  <si>
    <t>WYDATKI OGÓŁEM</t>
  </si>
  <si>
    <t>Załącznik nr 5 do Uchwały</t>
  </si>
  <si>
    <t xml:space="preserve">  </t>
  </si>
  <si>
    <t>DZIAŁALNOŚĆ USŁUGOWA</t>
  </si>
  <si>
    <t xml:space="preserve">Zakup akcesoriów komputerowych, w tym programów i licencji </t>
  </si>
  <si>
    <t>z dnia 26 kwietnia 2007 roku</t>
  </si>
  <si>
    <t>RO "Na Skarpie"</t>
  </si>
  <si>
    <t>Teatry dramatyczne i lalkowe</t>
  </si>
  <si>
    <t xml:space="preserve">RO "Na Skarpie" </t>
  </si>
  <si>
    <t>RO "Wspólny Dom"</t>
  </si>
  <si>
    <t>RO "M.Wańkowicza"</t>
  </si>
  <si>
    <t>Szkoły   podstawowe specjalne</t>
  </si>
  <si>
    <t>Zakup energii</t>
  </si>
  <si>
    <t xml:space="preserve">Wydatki inwestycyjne jednostek budżetowych </t>
  </si>
  <si>
    <t>Licea ogólnokształcące</t>
  </si>
  <si>
    <t>Szkoły zawodowe</t>
  </si>
  <si>
    <r>
      <t xml:space="preserve">Wynagrodzenia osobowe pracowników - </t>
    </r>
    <r>
      <rPr>
        <i/>
        <sz val="10"/>
        <rFont val="Arial Narrow"/>
        <family val="2"/>
      </rPr>
      <t xml:space="preserve">odprawy emerytalne </t>
    </r>
  </si>
  <si>
    <t>EDUKACYJNA OPIEKA WYCHOWAWCZA</t>
  </si>
  <si>
    <t>Specjalne ośrodki szkolno - wychowawcze</t>
  </si>
  <si>
    <t>Drogi publiczne gminne</t>
  </si>
  <si>
    <t>Cmentarze</t>
  </si>
  <si>
    <t>6050</t>
  </si>
  <si>
    <t>Gospodarka ściekowa i ochrona wód</t>
  </si>
  <si>
    <r>
      <t xml:space="preserve">Wydatki inwestycyjne jednostek budżetowych - </t>
    </r>
    <r>
      <rPr>
        <i/>
        <sz val="10"/>
        <rFont val="Arial Narrow"/>
        <family val="2"/>
      </rPr>
      <t>Uzbrojenie osiedla Raduszka</t>
    </r>
  </si>
  <si>
    <t>75075</t>
  </si>
  <si>
    <t>Promocja jednostek samorządu terytorialnego</t>
  </si>
  <si>
    <t>"Polsko - Niemieckie Forum Gospodarcze i Giełda Kooperacyjna w Koszalinie BUSNESS PUNKT 2007"</t>
  </si>
  <si>
    <t>Oczyszczanie miast i wsi</t>
  </si>
  <si>
    <t>Osiedle Wenedów - drogi</t>
  </si>
  <si>
    <t xml:space="preserve"> ul.Krańcowa</t>
  </si>
  <si>
    <t>ul.Kamieniarska</t>
  </si>
  <si>
    <t>ul. Akacjowa</t>
  </si>
  <si>
    <t>ul. Zdobywców Wału Pomorskiego - odcinek od ul. Sianowskiej do ul. Słonecznej</t>
  </si>
  <si>
    <t>Budowa parkingu wzdłuż ul. Janka Stawisińskiego wraz z wjazdem na stadion "Bałtyk"</t>
  </si>
  <si>
    <t>Przeprawa przez jezioro Jamno</t>
  </si>
  <si>
    <r>
      <t xml:space="preserve">Wydatki inwestycyjne jednostek budżetowych - </t>
    </r>
    <r>
      <rPr>
        <i/>
        <sz val="10"/>
        <rFont val="Arial Narrow"/>
        <family val="2"/>
      </rPr>
      <t>"Inwestycyjne inicjatywy społeczne"</t>
    </r>
  </si>
  <si>
    <r>
      <t xml:space="preserve">Wydatki inwestycyjne jednostek budżetowych - </t>
    </r>
    <r>
      <rPr>
        <i/>
        <sz val="10"/>
        <rFont val="Arial Narrow"/>
        <family val="2"/>
      </rPr>
      <t>Mieszkania socjalne</t>
    </r>
  </si>
  <si>
    <r>
      <t>Wydatki inwestycyjne jednostek budżetowych -</t>
    </r>
    <r>
      <rPr>
        <i/>
        <sz val="10"/>
        <rFont val="Arial Narrow"/>
        <family val="2"/>
      </rPr>
      <t xml:space="preserve"> Modernizacja stadionu "Bałtyk"</t>
    </r>
  </si>
  <si>
    <r>
      <t xml:space="preserve">Zakłady gospodarki mieszkaniowej - </t>
    </r>
    <r>
      <rPr>
        <b/>
        <i/>
        <sz val="10"/>
        <rFont val="Arial Narrow"/>
        <family val="2"/>
      </rPr>
      <t>ZBM</t>
    </r>
  </si>
  <si>
    <t>Dotacje celowe z budżetu na finansowanie lub dofinansowanie kosztów realizacji inwestycji i zakupów inwestycyjnych zakładów budżetowych</t>
  </si>
  <si>
    <t>Przebudowa ulic: Lutyków, Obotrytów, P.Skargi, Łużyckiej, Poprzecznej - II etap</t>
  </si>
  <si>
    <t>BEZPIECZEŃSTWO PUBLICZNE I OCHRONA PRZECIWPOŻAROWA</t>
  </si>
  <si>
    <t>75405</t>
  </si>
  <si>
    <t>Komendy powiatowe Policji</t>
  </si>
  <si>
    <t>3000</t>
  </si>
  <si>
    <t>Wpłaty jednostek na fundusz celowy</t>
  </si>
  <si>
    <t>Wpłaty jednostek na fundusz celowy na finansowanie lub dofinansowanie zadań inwestycyjnych</t>
  </si>
  <si>
    <t>75411</t>
  </si>
  <si>
    <t>Komendy powiatowe Państwowej Straży Pożarnej</t>
  </si>
  <si>
    <t>Wydatki na zakupy inwestycyjne jednostek budżetowych</t>
  </si>
  <si>
    <t>Zakup usług remontowych</t>
  </si>
  <si>
    <t>Dotacja podmiotowa z budżetu dla niepublicznej jednostki systemu oświaty</t>
  </si>
  <si>
    <t>Internaty i bursy szkolne</t>
  </si>
  <si>
    <t>4270</t>
  </si>
  <si>
    <r>
      <t xml:space="preserve">Zakup usług remontowych - </t>
    </r>
    <r>
      <rPr>
        <i/>
        <sz val="10"/>
        <rFont val="Arial Narrow"/>
        <family val="2"/>
      </rPr>
      <t>ZOE-APM</t>
    </r>
  </si>
  <si>
    <t>Żłobki</t>
  </si>
  <si>
    <t>Dotacja podmiotowa dla zakładu budżetowego</t>
  </si>
  <si>
    <t>Świadczenia społeczne</t>
  </si>
  <si>
    <t>Zasiłki i pomoc w naturze oraz składki na ubezpieczenia emerytalne i rentowe</t>
  </si>
  <si>
    <t>Przeciwdziałanie alkoholizmowi</t>
  </si>
  <si>
    <t>PU</t>
  </si>
  <si>
    <t>OCHRONA ZDROWIA</t>
  </si>
  <si>
    <t>75618</t>
  </si>
  <si>
    <t>Wpływy z innych opłat stanowiących dochody jst na podstawie ustaw</t>
  </si>
  <si>
    <t>0480</t>
  </si>
  <si>
    <t>Wpływy  z  opłat za  zezwolenia na sprzedaż  alkoholu</t>
  </si>
  <si>
    <r>
      <t>Dotacje celowe z budżetu na finansowanie lub dofinansowanie kosztów realizacji inwestycji i zakupów inwestycyjnych innych jednostek sektora finansów publicznych</t>
    </r>
    <r>
      <rPr>
        <sz val="9"/>
        <rFont val="Arial Narrow"/>
        <family val="2"/>
      </rPr>
      <t xml:space="preserve"> </t>
    </r>
  </si>
  <si>
    <t>Muzea</t>
  </si>
  <si>
    <t>Dotacja podmiotowa z budżetu dla samorządowej instytucji kultury:</t>
  </si>
  <si>
    <t>działalność bieżąca</t>
  </si>
  <si>
    <t>adaptacja pomieszczeń w budynku przy ul. Morskiej</t>
  </si>
  <si>
    <t>dofinansowanie imprezy "Noc muzeów"</t>
  </si>
  <si>
    <t>remont stropu i konserwacja polichromii w budynku głównym</t>
  </si>
  <si>
    <t>Filharmonie, orkiestry, chóry i kapele</t>
  </si>
  <si>
    <t xml:space="preserve">Dotacja podmiotowa z budżetu dla samorządowej instytucji kultury </t>
  </si>
  <si>
    <t>dofinansowanie Międzynarodowego Festiwalu Organowego</t>
  </si>
  <si>
    <t>3020</t>
  </si>
  <si>
    <t>USC</t>
  </si>
  <si>
    <t>Wydatki osobowe niezaliczane do wynagrodzeń</t>
  </si>
  <si>
    <t>Domy i ośrodki kultury, świetlice i kluby - MOK</t>
  </si>
  <si>
    <t xml:space="preserve">Dotacja podmiotowa z budżetu dla samorządowej instytucji kultury: </t>
  </si>
  <si>
    <t>Galeria "Scena" - kontynuacja działalności</t>
  </si>
  <si>
    <r>
      <t>Dotacje celowe z budżetu na finansowanie lub dofinansowanie kosztów realizacji inwestycji i zakupów inwestycyjnych innych jednostek sektora finansów publicznych</t>
    </r>
    <r>
      <rPr>
        <sz val="9"/>
        <rFont val="Arial Narrow"/>
        <family val="2"/>
      </rPr>
      <t xml:space="preserve"> - </t>
    </r>
    <r>
      <rPr>
        <i/>
        <sz val="10"/>
        <rFont val="Arial Narrow"/>
        <family val="2"/>
      </rPr>
      <t>zakup podestów scenicznych</t>
    </r>
  </si>
  <si>
    <t>Pozostałe zadania w zakresie kultury</t>
  </si>
  <si>
    <t>Zakup usług pozostałych:</t>
  </si>
  <si>
    <t>Rada Kultury</t>
  </si>
  <si>
    <t>Dotacja celowa z budżetu na finansowanie lub dofinansowanie zadań zleconych do realizacji stowarzyszeniom</t>
  </si>
  <si>
    <t>OP</t>
  </si>
  <si>
    <t>Pozostałe zadania w zakresie kultury fizycznej i sportu</t>
  </si>
  <si>
    <t>RO "Lubiatowo"</t>
  </si>
  <si>
    <t>RO "Lechitów"</t>
  </si>
  <si>
    <t>ul. Batalionów Chłopskich</t>
  </si>
  <si>
    <t>0970</t>
  </si>
  <si>
    <t>Wpływy z różnych dochodów</t>
  </si>
  <si>
    <t>75832</t>
  </si>
  <si>
    <t>Część równoważąca subwencji ogólnej dla powiatów</t>
  </si>
  <si>
    <t>6260</t>
  </si>
  <si>
    <t>6298</t>
  </si>
  <si>
    <r>
      <t>Środki na dofinansowanie własnych inwestycji gmin pozyskane z innych źródeł</t>
    </r>
  </si>
  <si>
    <r>
      <t xml:space="preserve">Dotacje otrzymane z funduszy celowych na finansowanie lub dofinansowanie kosztów realizacji inwestycji i zakupów inwestycyjnych jednostek sektora finansów publicznych - </t>
    </r>
    <r>
      <rPr>
        <i/>
        <sz val="11"/>
        <rFont val="Arial Narrow"/>
        <family val="2"/>
      </rPr>
      <t>Bałtyk</t>
    </r>
  </si>
  <si>
    <t>Załącznik nr 4 do Uchwały</t>
  </si>
  <si>
    <t xml:space="preserve">                   ZMIANY PLANU PRZYCHODÓW I WYDATKÓW DOCHODÓW WŁASNYCH  </t>
  </si>
  <si>
    <t xml:space="preserve">                                                                ZARZĄDU DRÓG MIEJSKICH NA 2007 ROK     </t>
  </si>
  <si>
    <t xml:space="preserve">                                                          GMINA</t>
  </si>
  <si>
    <t>Dział, rozdział        §</t>
  </si>
  <si>
    <t>Plan                     na 2007 rok</t>
  </si>
  <si>
    <t>Zmiany</t>
  </si>
  <si>
    <t>Plan po zmianach na 2007 rok</t>
  </si>
  <si>
    <t>Stan środków  na początek roku</t>
  </si>
  <si>
    <t xml:space="preserve">PRZYCHODY </t>
  </si>
  <si>
    <t>TRANSPORT  I  ŁĄCZNOŚĆ</t>
  </si>
  <si>
    <t>Drogi publiczne w miastach na prawach powiatu - bez dróg gminnych</t>
  </si>
  <si>
    <t>0570</t>
  </si>
  <si>
    <t>Grzywny, mandaty i inne kary pieniężne od ludności</t>
  </si>
  <si>
    <t>Grzywny, i inne kary pieniężne od osób prawnych i innych jednostek organizacyjnych</t>
  </si>
  <si>
    <t>Różne opłaty i składki</t>
  </si>
  <si>
    <t>Kary i odszkodowania wypłacane na rzecz os. fiz.</t>
  </si>
  <si>
    <t>Zadania rzeczowe z tego:</t>
  </si>
  <si>
    <t xml:space="preserve">1. Remonty cząstkowe i bieżące ulic </t>
  </si>
  <si>
    <t>2. Remonty kanalizacji deszczowej</t>
  </si>
  <si>
    <t>3. Dokumentacja przyszłościowa pod remonty dróg</t>
  </si>
  <si>
    <t>4. Oznakowanie poziome i pionowe</t>
  </si>
  <si>
    <t>5. Materiały i wyposażenie do zajęcia pasa drogowego,  prowizje i koszty bankowe</t>
  </si>
  <si>
    <t>6. Ubezpieczenia dróg</t>
  </si>
  <si>
    <t xml:space="preserve">7. Odszkodowania z tyt. poniesionych szkód samochodowych i zdarzeń losowych </t>
  </si>
  <si>
    <t>GOSPODARKA KOMUNALNA I OCHRONA ŚRODOWISKA</t>
  </si>
  <si>
    <t>1. Opłaty na rzecz ochrony środowiska</t>
  </si>
  <si>
    <t>2. Odsetki za nieterminowe wpłaty</t>
  </si>
  <si>
    <t>3. Operaty wodnoprawne</t>
  </si>
  <si>
    <t>1. Utrzymanie zimowe miasta</t>
  </si>
  <si>
    <t>2. Mechaniczne zamiatanie na drogach publicznych - bez dróg gminnych</t>
  </si>
  <si>
    <t>Utrzymanie zieleni w miastach i gminach</t>
  </si>
  <si>
    <t>Utrzymanie parków i zieleńców</t>
  </si>
  <si>
    <t>Stan środków na koniec roku (I+II-III)</t>
  </si>
  <si>
    <t xml:space="preserve">                                                          POWIAT</t>
  </si>
  <si>
    <t>3. Utrzymanie sygnalizacji świetlnej</t>
  </si>
  <si>
    <t>4. Dokumentacja przyszłościowa pod remonty dróg</t>
  </si>
  <si>
    <t>5. Oznakowanie poziome i pionowe</t>
  </si>
  <si>
    <t>6. Materiały i wyposażenie do zajęcia pasa drogowego</t>
  </si>
  <si>
    <t>7. Ubezpieczenia dróg</t>
  </si>
  <si>
    <t xml:space="preserve">8. Odszkodowania z tyt. poniesionych szkód samochodowych i zdarzeń losowych </t>
  </si>
  <si>
    <t>PI</t>
  </si>
  <si>
    <t>BZK</t>
  </si>
  <si>
    <t>Załącznik nr 6 do Uchwały</t>
  </si>
  <si>
    <t>LIMITY  WYDATKÓW  BUDŻETOWYCH  NA  WIELOLETNIE  PROGRAMY  INWESTYCYJNE  W 2007 r.</t>
  </si>
  <si>
    <t>( w tys.zł.)</t>
  </si>
  <si>
    <t>Dział</t>
  </si>
  <si>
    <t>Rozdział</t>
  </si>
  <si>
    <t>Nazwa programu inwestycyjnego i zadania finansowanego z budżetu</t>
  </si>
  <si>
    <t>Okres realizacji</t>
  </si>
  <si>
    <t>Łączne nakłady</t>
  </si>
  <si>
    <t>Rok rozpoczęcia</t>
  </si>
  <si>
    <t>Rok zakończenia</t>
  </si>
  <si>
    <t>finansowe</t>
  </si>
  <si>
    <t>2008 r.</t>
  </si>
  <si>
    <t>2009 r.</t>
  </si>
  <si>
    <t xml:space="preserve">INWESTYCJE KONTYNUOWANE </t>
  </si>
  <si>
    <t>Osiedle Topolowe - drogi</t>
  </si>
  <si>
    <t>po 2009</t>
  </si>
  <si>
    <t>Mieszkania socjalne</t>
  </si>
  <si>
    <t>Rozbudowa Cmentarza Komunalnego</t>
  </si>
  <si>
    <t>Uzbrojenie terenu pod Słupską Specjalną Strefę Ekonomiczną, Kompleks Koszalin</t>
  </si>
  <si>
    <t xml:space="preserve">INWESTYCJE ROZPOCZYNANE </t>
  </si>
  <si>
    <t xml:space="preserve">OGÓŁEM  (I+II)  </t>
  </si>
  <si>
    <t>Modernizacja Bałtyckiego Teatru Dramatycznego</t>
  </si>
  <si>
    <t>Limit  uchwalony</t>
  </si>
  <si>
    <t xml:space="preserve">Zmiana </t>
  </si>
  <si>
    <t>Limit po zmianach</t>
  </si>
  <si>
    <t xml:space="preserve">Festiwal Pieśni Religijnej </t>
  </si>
  <si>
    <t>Wydatki inwestycyjne jednostek  budżetowych</t>
  </si>
  <si>
    <t xml:space="preserve">Środki na dofinansowanie zadań własnych gmin,  powiatów, samorządów województw,  pozyskane z innych źródeł </t>
  </si>
  <si>
    <r>
      <t>Zakup usług pozostałych -</t>
    </r>
    <r>
      <rPr>
        <i/>
        <sz val="10"/>
        <rFont val="Arial Narrow"/>
        <family val="2"/>
      </rPr>
      <t xml:space="preserve"> XIII Ogólnopolska Olimpiada Młodzieży</t>
    </r>
  </si>
  <si>
    <t>Przychody z zaciągniętych pożyczek i kredytów na rynku krajowym</t>
  </si>
  <si>
    <t>Środki na dofinansowanie własnych inwestycji gmin, powiatów, samorządów województw, pozyskane z innych źródeł</t>
  </si>
  <si>
    <t xml:space="preserve">Nr  X /  74 / 2007  </t>
  </si>
  <si>
    <t xml:space="preserve">Nr  X / 74 / 2007  </t>
  </si>
  <si>
    <t xml:space="preserve">MIASTA KOSZALINA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</si>
</sst>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#,##0.000"/>
  </numFmts>
  <fonts count="29">
    <font>
      <sz val="10"/>
      <name val="Arial CE"/>
      <family val="0"/>
    </font>
    <font>
      <sz val="12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16"/>
      <name val="Arial Narrow"/>
      <family val="2"/>
    </font>
    <font>
      <b/>
      <sz val="11"/>
      <name val="Arial Narrow"/>
      <family val="2"/>
    </font>
    <font>
      <b/>
      <sz val="13"/>
      <name val="Arial Narrow"/>
      <family val="2"/>
    </font>
    <font>
      <b/>
      <i/>
      <sz val="13"/>
      <name val="Arial Narrow"/>
      <family val="2"/>
    </font>
    <font>
      <i/>
      <sz val="13"/>
      <name val="Arial Narrow"/>
      <family val="2"/>
    </font>
    <font>
      <sz val="8"/>
      <name val="Arial Narrow"/>
      <family val="2"/>
    </font>
    <font>
      <i/>
      <sz val="11"/>
      <name val="Arial Narrow"/>
      <family val="2"/>
    </font>
    <font>
      <sz val="9"/>
      <name val="Arial Narrow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Arial Narrow"/>
      <family val="2"/>
    </font>
    <font>
      <b/>
      <sz val="9"/>
      <name val="Arial Narrow"/>
      <family val="2"/>
    </font>
    <font>
      <b/>
      <i/>
      <sz val="10"/>
      <name val="Arial Narrow"/>
      <family val="2"/>
    </font>
    <font>
      <sz val="14"/>
      <name val="Arial Narrow"/>
      <family val="2"/>
    </font>
    <font>
      <b/>
      <i/>
      <sz val="12"/>
      <name val="Arial Narrow"/>
      <family val="2"/>
    </font>
    <font>
      <i/>
      <sz val="12"/>
      <name val="Arial Narrow"/>
      <family val="2"/>
    </font>
    <font>
      <i/>
      <sz val="9"/>
      <name val="Arial Narrow"/>
      <family val="2"/>
    </font>
    <font>
      <sz val="13"/>
      <name val="Arial Narrow"/>
      <family val="2"/>
    </font>
    <font>
      <i/>
      <sz val="7"/>
      <name val="Times New Roman CE"/>
      <family val="1"/>
    </font>
    <font>
      <sz val="10"/>
      <name val="MS Sans Serif"/>
      <family val="0"/>
    </font>
    <font>
      <b/>
      <sz val="16"/>
      <name val="Arial Narrow"/>
      <family val="2"/>
    </font>
  </fonts>
  <fills count="2">
    <fill>
      <patternFill/>
    </fill>
    <fill>
      <patternFill patternType="gray125"/>
    </fill>
  </fills>
  <borders count="106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double"/>
      <bottom style="thin"/>
    </border>
    <border>
      <left style="double"/>
      <right style="thin"/>
      <top style="double"/>
      <bottom style="double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double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medium"/>
      <top style="thin"/>
      <bottom style="double"/>
    </border>
    <border>
      <left style="thin"/>
      <right style="double"/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double"/>
      <right style="thin"/>
      <top style="double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double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>
        <color indexed="63"/>
      </top>
      <bottom style="double"/>
    </border>
    <border>
      <left style="medium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 style="thin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7" fillId="0" borderId="0">
      <alignment/>
      <protection/>
    </xf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23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164" fontId="4" fillId="0" borderId="0" xfId="0" applyNumberFormat="1" applyFont="1" applyFill="1" applyBorder="1" applyAlignment="1" applyProtection="1">
      <alignment horizontal="centerContinuous"/>
      <protection locked="0"/>
    </xf>
    <xf numFmtId="0" fontId="4" fillId="0" borderId="0" xfId="0" applyNumberFormat="1" applyFont="1" applyFill="1" applyBorder="1" applyAlignment="1" applyProtection="1">
      <alignment horizontal="centerContinuous"/>
      <protection locked="0"/>
    </xf>
    <xf numFmtId="165" fontId="5" fillId="0" borderId="0" xfId="0" applyNumberFormat="1" applyFont="1" applyFill="1" applyBorder="1" applyAlignment="1" applyProtection="1">
      <alignment horizontal="centerContinuous"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NumberFormat="1" applyFont="1" applyFill="1" applyBorder="1" applyAlignment="1" applyProtection="1">
      <alignment horizontal="centerContinuous"/>
      <protection locked="0"/>
    </xf>
    <xf numFmtId="164" fontId="4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4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5" fillId="0" borderId="0" xfId="0" applyNumberFormat="1" applyFont="1" applyFill="1" applyBorder="1" applyAlignment="1" applyProtection="1">
      <alignment horizontal="centerContinuous" vertical="center"/>
      <protection locked="0"/>
    </xf>
    <xf numFmtId="0" fontId="3" fillId="0" borderId="0" xfId="0" applyNumberFormat="1" applyFont="1" applyFill="1" applyBorder="1" applyAlignment="1" applyProtection="1">
      <alignment horizontal="centerContinuous" vertical="center"/>
      <protection locked="0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NumberFormat="1" applyFont="1" applyFill="1" applyBorder="1" applyAlignment="1" applyProtection="1">
      <alignment horizont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0" applyNumberFormat="1" applyFont="1" applyFill="1" applyBorder="1" applyAlignment="1" applyProtection="1">
      <alignment horizontal="center" vertical="top" wrapText="1"/>
      <protection locked="0"/>
    </xf>
    <xf numFmtId="0" fontId="8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4" xfId="0" applyNumberFormat="1" applyFont="1" applyFill="1" applyBorder="1" applyAlignment="1" applyProtection="1">
      <alignment horizontal="centerContinuous" vertical="center"/>
      <protection locked="0"/>
    </xf>
    <xf numFmtId="0" fontId="9" fillId="0" borderId="5" xfId="0" applyNumberFormat="1" applyFont="1" applyFill="1" applyBorder="1" applyAlignment="1" applyProtection="1">
      <alignment horizontal="left" vertical="center" wrapText="1"/>
      <protection locked="0"/>
    </xf>
    <xf numFmtId="164" fontId="9" fillId="0" borderId="5" xfId="0" applyNumberFormat="1" applyFont="1" applyFill="1" applyBorder="1" applyAlignment="1" applyProtection="1">
      <alignment horizontal="center" vertical="center"/>
      <protection locked="0"/>
    </xf>
    <xf numFmtId="3" fontId="9" fillId="0" borderId="5" xfId="0" applyNumberFormat="1" applyFont="1" applyFill="1" applyBorder="1" applyAlignment="1" applyProtection="1">
      <alignment horizontal="right" vertical="center"/>
      <protection locked="0"/>
    </xf>
    <xf numFmtId="3" fontId="9" fillId="0" borderId="6" xfId="0" applyNumberFormat="1" applyFont="1" applyFill="1" applyBorder="1" applyAlignment="1" applyProtection="1">
      <alignment horizontal="right" vertical="center"/>
      <protection locked="0"/>
    </xf>
    <xf numFmtId="3" fontId="9" fillId="0" borderId="7" xfId="0" applyNumberFormat="1" applyFont="1" applyFill="1" applyBorder="1" applyAlignment="1" applyProtection="1">
      <alignment horizontal="right" vertical="center"/>
      <protection locked="0"/>
    </xf>
    <xf numFmtId="3" fontId="9" fillId="0" borderId="8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1" fontId="9" fillId="0" borderId="9" xfId="0" applyNumberFormat="1" applyFont="1" applyFill="1" applyBorder="1" applyAlignment="1" applyProtection="1">
      <alignment horizontal="centerContinuous" vertical="center"/>
      <protection locked="0"/>
    </xf>
    <xf numFmtId="164" fontId="9" fillId="0" borderId="10" xfId="21" applyNumberFormat="1" applyFont="1" applyFill="1" applyBorder="1" applyAlignment="1" applyProtection="1">
      <alignment vertical="center" wrapText="1"/>
      <protection locked="0"/>
    </xf>
    <xf numFmtId="164" fontId="9" fillId="0" borderId="10" xfId="0" applyNumberFormat="1" applyFont="1" applyFill="1" applyBorder="1" applyAlignment="1" applyProtection="1">
      <alignment horizontal="center" vertical="center"/>
      <protection locked="0"/>
    </xf>
    <xf numFmtId="3" fontId="9" fillId="0" borderId="10" xfId="0" applyNumberFormat="1" applyFont="1" applyFill="1" applyBorder="1" applyAlignment="1" applyProtection="1">
      <alignment vertical="center"/>
      <protection locked="0"/>
    </xf>
    <xf numFmtId="3" fontId="9" fillId="0" borderId="11" xfId="0" applyNumberFormat="1" applyFont="1" applyFill="1" applyBorder="1" applyAlignment="1" applyProtection="1">
      <alignment vertical="center"/>
      <protection locked="0"/>
    </xf>
    <xf numFmtId="3" fontId="9" fillId="0" borderId="12" xfId="0" applyNumberFormat="1" applyFont="1" applyFill="1" applyBorder="1" applyAlignment="1" applyProtection="1">
      <alignment vertical="center"/>
      <protection locked="0"/>
    </xf>
    <xf numFmtId="3" fontId="9" fillId="0" borderId="13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3" fontId="2" fillId="0" borderId="0" xfId="0" applyNumberFormat="1" applyFont="1" applyFill="1" applyBorder="1" applyAlignment="1" applyProtection="1">
      <alignment vertical="center"/>
      <protection locked="0"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0" fontId="9" fillId="0" borderId="15" xfId="0" applyNumberFormat="1" applyFont="1" applyFill="1" applyBorder="1" applyAlignment="1" applyProtection="1">
      <alignment horizontal="centerContinuous" vertical="center"/>
      <protection locked="0"/>
    </xf>
    <xf numFmtId="0" fontId="9" fillId="0" borderId="5" xfId="0" applyNumberFormat="1" applyFont="1" applyFill="1" applyBorder="1" applyAlignment="1" applyProtection="1">
      <alignment vertical="center" wrapText="1"/>
      <protection locked="0"/>
    </xf>
    <xf numFmtId="3" fontId="9" fillId="0" borderId="7" xfId="0" applyNumberFormat="1" applyFont="1" applyFill="1" applyBorder="1" applyAlignment="1" applyProtection="1">
      <alignment vertical="center"/>
      <protection locked="0"/>
    </xf>
    <xf numFmtId="3" fontId="9" fillId="0" borderId="8" xfId="0" applyNumberFormat="1" applyFont="1" applyFill="1" applyBorder="1" applyAlignment="1" applyProtection="1">
      <alignment vertical="center"/>
      <protection locked="0"/>
    </xf>
    <xf numFmtId="49" fontId="2" fillId="0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3" xfId="0" applyNumberFormat="1" applyFont="1" applyFill="1" applyBorder="1" applyAlignment="1" applyProtection="1">
      <alignment horizontal="left" vertical="center" wrapText="1"/>
      <protection locked="0"/>
    </xf>
    <xf numFmtId="0" fontId="2" fillId="0" borderId="3" xfId="0" applyNumberFormat="1" applyFont="1" applyFill="1" applyBorder="1" applyAlignment="1" applyProtection="1">
      <alignment horizontal="center" vertical="center"/>
      <protection locked="0"/>
    </xf>
    <xf numFmtId="3" fontId="2" fillId="0" borderId="16" xfId="0" applyNumberFormat="1" applyFont="1" applyFill="1" applyBorder="1" applyAlignment="1" applyProtection="1">
      <alignment horizontal="right" vertical="center"/>
      <protection locked="0"/>
    </xf>
    <xf numFmtId="1" fontId="9" fillId="0" borderId="15" xfId="0" applyNumberFormat="1" applyFont="1" applyFill="1" applyBorder="1" applyAlignment="1" applyProtection="1">
      <alignment horizontal="centerContinuous" vertical="center"/>
      <protection locked="0"/>
    </xf>
    <xf numFmtId="164" fontId="9" fillId="0" borderId="5" xfId="21" applyNumberFormat="1" applyFont="1" applyFill="1" applyBorder="1" applyAlignment="1" applyProtection="1">
      <alignment vertical="center" wrapText="1"/>
      <protection locked="0"/>
    </xf>
    <xf numFmtId="0" fontId="9" fillId="0" borderId="5" xfId="0" applyNumberFormat="1" applyFont="1" applyFill="1" applyBorder="1" applyAlignment="1" applyProtection="1">
      <alignment horizontal="center" vertical="center"/>
      <protection locked="0"/>
    </xf>
    <xf numFmtId="3" fontId="2" fillId="0" borderId="7" xfId="0" applyNumberFormat="1" applyFont="1" applyFill="1" applyBorder="1" applyAlignment="1" applyProtection="1">
      <alignment horizontal="right" vertical="center"/>
      <protection locked="0"/>
    </xf>
    <xf numFmtId="164" fontId="9" fillId="0" borderId="17" xfId="0" applyNumberFormat="1" applyFont="1" applyFill="1" applyBorder="1" applyAlignment="1" applyProtection="1">
      <alignment horizontal="center" vertical="center"/>
      <protection locked="0"/>
    </xf>
    <xf numFmtId="164" fontId="2" fillId="0" borderId="18" xfId="21" applyNumberFormat="1" applyFont="1" applyFill="1" applyBorder="1" applyAlignment="1" applyProtection="1">
      <alignment vertical="center" wrapText="1"/>
      <protection locked="0"/>
    </xf>
    <xf numFmtId="3" fontId="2" fillId="0" borderId="19" xfId="0" applyNumberFormat="1" applyFont="1" applyFill="1" applyBorder="1" applyAlignment="1" applyProtection="1">
      <alignment horizontal="right" vertical="center"/>
      <protection locked="0"/>
    </xf>
    <xf numFmtId="0" fontId="9" fillId="0" borderId="9" xfId="0" applyNumberFormat="1" applyFont="1" applyFill="1" applyBorder="1" applyAlignment="1" applyProtection="1">
      <alignment horizontal="centerContinuous" vertical="center"/>
      <protection locked="0"/>
    </xf>
    <xf numFmtId="0" fontId="9" fillId="0" borderId="10" xfId="0" applyNumberFormat="1" applyFont="1" applyFill="1" applyBorder="1" applyAlignment="1" applyProtection="1">
      <alignment vertical="center" wrapText="1"/>
      <protection locked="0"/>
    </xf>
    <xf numFmtId="164" fontId="9" fillId="0" borderId="10" xfId="0" applyNumberFormat="1" applyFont="1" applyFill="1" applyBorder="1" applyAlignment="1" applyProtection="1">
      <alignment vertical="center"/>
      <protection locked="0"/>
    </xf>
    <xf numFmtId="164" fontId="2" fillId="0" borderId="3" xfId="0" applyNumberFormat="1" applyFont="1" applyFill="1" applyBorder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3" fontId="10" fillId="0" borderId="5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49" fontId="11" fillId="0" borderId="4" xfId="0" applyNumberFormat="1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3" fontId="11" fillId="0" borderId="20" xfId="0" applyNumberFormat="1" applyFont="1" applyBorder="1" applyAlignment="1">
      <alignment horizontal="centerContinuous" vertical="center"/>
    </xf>
    <xf numFmtId="3" fontId="11" fillId="0" borderId="6" xfId="0" applyNumberFormat="1" applyFont="1" applyBorder="1" applyAlignment="1">
      <alignment horizontal="centerContinuous" vertical="center"/>
    </xf>
    <xf numFmtId="3" fontId="11" fillId="0" borderId="21" xfId="0" applyNumberFormat="1" applyFont="1" applyBorder="1" applyAlignment="1">
      <alignment horizontal="centerContinuous" vertical="center"/>
    </xf>
    <xf numFmtId="0" fontId="1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22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23" xfId="0" applyFont="1" applyBorder="1" applyAlignment="1">
      <alignment horizontal="center" vertical="center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3" fontId="9" fillId="0" borderId="24" xfId="0" applyNumberFormat="1" applyFont="1" applyFill="1" applyBorder="1" applyAlignment="1" applyProtection="1">
      <alignment horizontal="right" vertical="center"/>
      <protection locked="0"/>
    </xf>
    <xf numFmtId="3" fontId="6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1" fontId="9" fillId="0" borderId="9" xfId="0" applyNumberFormat="1" applyFont="1" applyFill="1" applyBorder="1" applyAlignment="1" applyProtection="1">
      <alignment horizontal="centerContinuous" vertical="center"/>
      <protection locked="0"/>
    </xf>
    <xf numFmtId="164" fontId="9" fillId="0" borderId="10" xfId="21" applyNumberFormat="1" applyFont="1" applyFill="1" applyBorder="1" applyAlignment="1" applyProtection="1">
      <alignment vertical="center" wrapText="1"/>
      <protection locked="0"/>
    </xf>
    <xf numFmtId="49" fontId="9" fillId="0" borderId="9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NumberFormat="1" applyFont="1" applyFill="1" applyBorder="1" applyAlignment="1" applyProtection="1">
      <alignment horizontal="left" vertical="center" wrapText="1"/>
      <protection locked="0"/>
    </xf>
    <xf numFmtId="3" fontId="9" fillId="0" borderId="25" xfId="0" applyNumberFormat="1" applyFont="1" applyFill="1" applyBorder="1" applyAlignment="1" applyProtection="1">
      <alignment vertical="center"/>
      <protection locked="0"/>
    </xf>
    <xf numFmtId="3" fontId="2" fillId="0" borderId="26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1" fontId="2" fillId="0" borderId="2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3" xfId="21" applyNumberFormat="1" applyFont="1" applyFill="1" applyBorder="1" applyAlignment="1" applyProtection="1">
      <alignment vertical="center" wrapText="1"/>
      <protection locked="0"/>
    </xf>
    <xf numFmtId="0" fontId="2" fillId="0" borderId="3" xfId="0" applyNumberFormat="1" applyFont="1" applyFill="1" applyBorder="1" applyAlignment="1" applyProtection="1">
      <alignment horizontal="center" vertical="center"/>
      <protection locked="0"/>
    </xf>
    <xf numFmtId="3" fontId="2" fillId="0" borderId="16" xfId="0" applyNumberFormat="1" applyFont="1" applyFill="1" applyBorder="1" applyAlignment="1" applyProtection="1">
      <alignment horizontal="right" vertical="center"/>
      <protection locked="0"/>
    </xf>
    <xf numFmtId="3" fontId="2" fillId="0" borderId="16" xfId="0" applyNumberFormat="1" applyFont="1" applyFill="1" applyBorder="1" applyAlignment="1" applyProtection="1">
      <alignment vertical="center"/>
      <protection locked="0"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0" fontId="9" fillId="0" borderId="10" xfId="0" applyNumberFormat="1" applyFont="1" applyFill="1" applyBorder="1" applyAlignment="1" applyProtection="1">
      <alignment horizontal="center" vertical="center"/>
      <protection locked="0"/>
    </xf>
    <xf numFmtId="3" fontId="9" fillId="0" borderId="26" xfId="0" applyNumberFormat="1" applyFont="1" applyFill="1" applyBorder="1" applyAlignment="1" applyProtection="1">
      <alignment horizontal="right" vertical="center"/>
      <protection locked="0"/>
    </xf>
    <xf numFmtId="3" fontId="9" fillId="0" borderId="11" xfId="0" applyNumberFormat="1" applyFont="1" applyFill="1" applyBorder="1" applyAlignment="1" applyProtection="1">
      <alignment horizontal="right" vertical="center"/>
      <protection locked="0"/>
    </xf>
    <xf numFmtId="3" fontId="9" fillId="0" borderId="26" xfId="0" applyNumberFormat="1" applyFont="1" applyFill="1" applyBorder="1" applyAlignment="1" applyProtection="1">
      <alignment vertical="center"/>
      <protection locked="0"/>
    </xf>
    <xf numFmtId="3" fontId="9" fillId="0" borderId="13" xfId="0" applyNumberFormat="1" applyFont="1" applyFill="1" applyBorder="1" applyAlignment="1" applyProtection="1">
      <alignment vertical="center"/>
      <protection locked="0"/>
    </xf>
    <xf numFmtId="0" fontId="2" fillId="0" borderId="2" xfId="0" applyNumberFormat="1" applyFont="1" applyFill="1" applyBorder="1" applyAlignment="1" applyProtection="1">
      <alignment horizontal="centerContinuous" vertical="center"/>
      <protection locked="0"/>
    </xf>
    <xf numFmtId="0" fontId="2" fillId="0" borderId="3" xfId="0" applyNumberFormat="1" applyFont="1" applyFill="1" applyBorder="1" applyAlignment="1" applyProtection="1">
      <alignment vertical="center" wrapText="1"/>
      <protection locked="0"/>
    </xf>
    <xf numFmtId="164" fontId="2" fillId="0" borderId="3" xfId="0" applyNumberFormat="1" applyFont="1" applyFill="1" applyBorder="1" applyAlignment="1" applyProtection="1">
      <alignment horizontal="center" vertical="center"/>
      <protection locked="0"/>
    </xf>
    <xf numFmtId="3" fontId="2" fillId="0" borderId="0" xfId="0" applyNumberFormat="1" applyFont="1" applyFill="1" applyBorder="1" applyAlignment="1" applyProtection="1">
      <alignment horizontal="right" vertical="center"/>
      <protection locked="0"/>
    </xf>
    <xf numFmtId="3" fontId="9" fillId="0" borderId="12" xfId="0" applyNumberFormat="1" applyFont="1" applyFill="1" applyBorder="1" applyAlignment="1" applyProtection="1">
      <alignment horizontal="right" vertical="center"/>
      <protection locked="0"/>
    </xf>
    <xf numFmtId="1" fontId="9" fillId="0" borderId="15" xfId="0" applyNumberFormat="1" applyFont="1" applyFill="1" applyBorder="1" applyAlignment="1" applyProtection="1">
      <alignment horizontal="centerContinuous" vertical="center"/>
      <protection locked="0"/>
    </xf>
    <xf numFmtId="164" fontId="9" fillId="0" borderId="5" xfId="21" applyNumberFormat="1" applyFont="1" applyFill="1" applyBorder="1" applyAlignment="1" applyProtection="1">
      <alignment vertical="center" wrapText="1"/>
      <protection locked="0"/>
    </xf>
    <xf numFmtId="0" fontId="9" fillId="0" borderId="5" xfId="0" applyNumberFormat="1" applyFont="1" applyFill="1" applyBorder="1" applyAlignment="1" applyProtection="1">
      <alignment horizontal="center" vertical="center"/>
      <protection locked="0"/>
    </xf>
    <xf numFmtId="3" fontId="9" fillId="0" borderId="7" xfId="0" applyNumberFormat="1" applyFont="1" applyFill="1" applyBorder="1" applyAlignment="1" applyProtection="1">
      <alignment horizontal="right" vertical="center"/>
      <protection locked="0"/>
    </xf>
    <xf numFmtId="164" fontId="9" fillId="0" borderId="17" xfId="0" applyNumberFormat="1" applyFont="1" applyFill="1" applyBorder="1" applyAlignment="1" applyProtection="1">
      <alignment horizontal="center" vertical="center"/>
      <protection locked="0"/>
    </xf>
    <xf numFmtId="1" fontId="2" fillId="0" borderId="2" xfId="0" applyNumberFormat="1" applyFont="1" applyBorder="1" applyAlignment="1" applyProtection="1">
      <alignment horizontal="centerContinuous" vertical="center"/>
      <protection locked="0"/>
    </xf>
    <xf numFmtId="164" fontId="2" fillId="0" borderId="16" xfId="0" applyNumberFormat="1" applyFont="1" applyBorder="1" applyAlignment="1" applyProtection="1">
      <alignment vertical="center" wrapText="1"/>
      <protection locked="0"/>
    </xf>
    <xf numFmtId="3" fontId="18" fillId="0" borderId="0" xfId="0" applyNumberFormat="1" applyFont="1" applyFill="1" applyBorder="1" applyAlignment="1" applyProtection="1">
      <alignment vertical="center"/>
      <protection locked="0"/>
    </xf>
    <xf numFmtId="3" fontId="18" fillId="0" borderId="14" xfId="0" applyNumberFormat="1" applyFont="1" applyFill="1" applyBorder="1" applyAlignment="1" applyProtection="1">
      <alignment vertical="center"/>
      <protection locked="0"/>
    </xf>
    <xf numFmtId="164" fontId="9" fillId="0" borderId="5" xfId="0" applyNumberFormat="1" applyFont="1" applyFill="1" applyBorder="1" applyAlignment="1" applyProtection="1">
      <alignment horizontal="center" vertical="center"/>
      <protection locked="0"/>
    </xf>
    <xf numFmtId="3" fontId="9" fillId="0" borderId="20" xfId="0" applyNumberFormat="1" applyFont="1" applyFill="1" applyBorder="1" applyAlignment="1" applyProtection="1">
      <alignment horizontal="right" vertical="center"/>
      <protection locked="0"/>
    </xf>
    <xf numFmtId="3" fontId="9" fillId="0" borderId="12" xfId="0" applyNumberFormat="1" applyFont="1" applyFill="1" applyBorder="1" applyAlignment="1" applyProtection="1">
      <alignment horizontal="right" vertical="center"/>
      <protection locked="0"/>
    </xf>
    <xf numFmtId="3" fontId="9" fillId="0" borderId="20" xfId="0" applyNumberFormat="1" applyFont="1" applyFill="1" applyBorder="1" applyAlignment="1" applyProtection="1">
      <alignment horizontal="right" vertical="center"/>
      <protection locked="0"/>
    </xf>
    <xf numFmtId="3" fontId="9" fillId="0" borderId="21" xfId="0" applyNumberFormat="1" applyFont="1" applyFill="1" applyBorder="1" applyAlignment="1" applyProtection="1">
      <alignment vertical="center"/>
      <protection locked="0"/>
    </xf>
    <xf numFmtId="3" fontId="2" fillId="0" borderId="27" xfId="0" applyNumberFormat="1" applyFont="1" applyFill="1" applyBorder="1" applyAlignment="1" applyProtection="1">
      <alignment vertical="center"/>
      <protection locked="0"/>
    </xf>
    <xf numFmtId="3" fontId="9" fillId="0" borderId="28" xfId="0" applyNumberFormat="1" applyFont="1" applyFill="1" applyBorder="1" applyAlignment="1" applyProtection="1">
      <alignment vertical="center"/>
      <protection locked="0"/>
    </xf>
    <xf numFmtId="3" fontId="2" fillId="0" borderId="27" xfId="0" applyNumberFormat="1" applyFont="1" applyFill="1" applyBorder="1" applyAlignment="1" applyProtection="1">
      <alignment vertical="center"/>
      <protection locked="0"/>
    </xf>
    <xf numFmtId="3" fontId="9" fillId="0" borderId="29" xfId="0" applyNumberFormat="1" applyFont="1" applyFill="1" applyBorder="1" applyAlignment="1" applyProtection="1">
      <alignment horizontal="right" vertical="center"/>
      <protection locked="0"/>
    </xf>
    <xf numFmtId="3" fontId="9" fillId="0" borderId="28" xfId="0" applyNumberFormat="1" applyFont="1" applyFill="1" applyBorder="1" applyAlignment="1" applyProtection="1">
      <alignment horizontal="right" vertical="center"/>
      <protection locked="0"/>
    </xf>
    <xf numFmtId="3" fontId="2" fillId="0" borderId="27" xfId="0" applyNumberFormat="1" applyFont="1" applyFill="1" applyBorder="1" applyAlignment="1" applyProtection="1">
      <alignment horizontal="right" vertical="center"/>
      <protection locked="0"/>
    </xf>
    <xf numFmtId="3" fontId="9" fillId="0" borderId="21" xfId="0" applyNumberFormat="1" applyFont="1" applyFill="1" applyBorder="1" applyAlignment="1" applyProtection="1">
      <alignment horizontal="right" vertical="center"/>
      <protection locked="0"/>
    </xf>
    <xf numFmtId="3" fontId="9" fillId="0" borderId="28" xfId="0" applyNumberFormat="1" applyFont="1" applyFill="1" applyBorder="1" applyAlignment="1" applyProtection="1">
      <alignment horizontal="right" vertical="center"/>
      <protection locked="0"/>
    </xf>
    <xf numFmtId="3" fontId="9" fillId="0" borderId="28" xfId="0" applyNumberFormat="1" applyFont="1" applyFill="1" applyBorder="1" applyAlignment="1" applyProtection="1">
      <alignment vertical="center"/>
      <protection locked="0"/>
    </xf>
    <xf numFmtId="3" fontId="9" fillId="0" borderId="30" xfId="0" applyNumberFormat="1" applyFont="1" applyFill="1" applyBorder="1" applyAlignment="1" applyProtection="1">
      <alignment horizontal="right" vertical="center"/>
      <protection locked="0"/>
    </xf>
    <xf numFmtId="3" fontId="9" fillId="0" borderId="31" xfId="0" applyNumberFormat="1" applyFont="1" applyFill="1" applyBorder="1" applyAlignment="1" applyProtection="1">
      <alignment horizontal="right" vertical="center"/>
      <protection locked="0"/>
    </xf>
    <xf numFmtId="3" fontId="14" fillId="0" borderId="30" xfId="0" applyNumberFormat="1" applyFont="1" applyFill="1" applyBorder="1" applyAlignment="1" applyProtection="1">
      <alignment horizontal="right" vertical="center"/>
      <protection locked="0"/>
    </xf>
    <xf numFmtId="3" fontId="9" fillId="0" borderId="30" xfId="0" applyNumberFormat="1" applyFont="1" applyFill="1" applyBorder="1" applyAlignment="1" applyProtection="1">
      <alignment vertical="center"/>
      <protection locked="0"/>
    </xf>
    <xf numFmtId="3" fontId="2" fillId="0" borderId="32" xfId="0" applyNumberFormat="1" applyFont="1" applyFill="1" applyBorder="1" applyAlignment="1" applyProtection="1">
      <alignment vertical="center"/>
      <protection locked="0"/>
    </xf>
    <xf numFmtId="3" fontId="9" fillId="0" borderId="31" xfId="0" applyNumberFormat="1" applyFont="1" applyFill="1" applyBorder="1" applyAlignment="1" applyProtection="1">
      <alignment vertical="center"/>
      <protection locked="0"/>
    </xf>
    <xf numFmtId="3" fontId="9" fillId="0" borderId="30" xfId="0" applyNumberFormat="1" applyFont="1" applyFill="1" applyBorder="1" applyAlignment="1" applyProtection="1">
      <alignment horizontal="right" vertical="center"/>
      <protection locked="0"/>
    </xf>
    <xf numFmtId="3" fontId="9" fillId="0" borderId="31" xfId="0" applyNumberFormat="1" applyFont="1" applyFill="1" applyBorder="1" applyAlignment="1" applyProtection="1">
      <alignment horizontal="right" vertical="center"/>
      <protection locked="0"/>
    </xf>
    <xf numFmtId="3" fontId="9" fillId="0" borderId="31" xfId="0" applyNumberFormat="1" applyFont="1" applyFill="1" applyBorder="1" applyAlignment="1" applyProtection="1">
      <alignment vertical="center"/>
      <protection locked="0"/>
    </xf>
    <xf numFmtId="1" fontId="9" fillId="0" borderId="33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16" xfId="0" applyNumberFormat="1" applyFont="1" applyFill="1" applyBorder="1" applyAlignment="1" applyProtection="1">
      <alignment horizontal="center" vertical="center"/>
      <protection locked="0"/>
    </xf>
    <xf numFmtId="3" fontId="2" fillId="0" borderId="0" xfId="0" applyNumberFormat="1" applyFont="1" applyFill="1" applyBorder="1" applyAlignment="1" applyProtection="1">
      <alignment vertical="center"/>
      <protection locked="0"/>
    </xf>
    <xf numFmtId="0" fontId="10" fillId="0" borderId="5" xfId="0" applyFont="1" applyBorder="1" applyAlignment="1">
      <alignment vertical="center"/>
    </xf>
    <xf numFmtId="164" fontId="2" fillId="0" borderId="18" xfId="21" applyNumberFormat="1" applyFont="1" applyFill="1" applyBorder="1" applyAlignment="1" applyProtection="1">
      <alignment vertical="center" wrapText="1"/>
      <protection locked="0"/>
    </xf>
    <xf numFmtId="49" fontId="2" fillId="0" borderId="2" xfId="0" applyNumberFormat="1" applyFont="1" applyFill="1" applyBorder="1" applyAlignment="1" applyProtection="1">
      <alignment horizontal="centerContinuous" vertical="center"/>
      <protection locked="0"/>
    </xf>
    <xf numFmtId="164" fontId="9" fillId="0" borderId="10" xfId="0" applyNumberFormat="1" applyFont="1" applyFill="1" applyBorder="1" applyAlignment="1" applyProtection="1">
      <alignment horizontal="center" vertical="center"/>
      <protection locked="0"/>
    </xf>
    <xf numFmtId="3" fontId="14" fillId="0" borderId="31" xfId="0" applyNumberFormat="1" applyFont="1" applyFill="1" applyBorder="1" applyAlignment="1" applyProtection="1">
      <alignment horizontal="right" vertical="center"/>
      <protection locked="0"/>
    </xf>
    <xf numFmtId="3" fontId="2" fillId="0" borderId="28" xfId="0" applyNumberFormat="1" applyFont="1" applyFill="1" applyBorder="1" applyAlignment="1" applyProtection="1">
      <alignment horizontal="right" vertical="center"/>
      <protection locked="0"/>
    </xf>
    <xf numFmtId="49" fontId="2" fillId="0" borderId="2" xfId="0" applyNumberFormat="1" applyFont="1" applyFill="1" applyBorder="1" applyAlignment="1" applyProtection="1">
      <alignment horizontal="center" vertical="center"/>
      <protection locked="0"/>
    </xf>
    <xf numFmtId="49" fontId="2" fillId="0" borderId="34" xfId="0" applyNumberFormat="1" applyFont="1" applyFill="1" applyBorder="1" applyAlignment="1" applyProtection="1">
      <alignment horizontal="center" vertical="center"/>
      <protection locked="0"/>
    </xf>
    <xf numFmtId="0" fontId="2" fillId="0" borderId="35" xfId="0" applyNumberFormat="1" applyFont="1" applyFill="1" applyBorder="1" applyAlignment="1" applyProtection="1">
      <alignment vertical="center" wrapText="1"/>
      <protection locked="0"/>
    </xf>
    <xf numFmtId="3" fontId="2" fillId="0" borderId="36" xfId="0" applyNumberFormat="1" applyFont="1" applyFill="1" applyBorder="1" applyAlignment="1" applyProtection="1">
      <alignment vertical="center"/>
      <protection locked="0"/>
    </xf>
    <xf numFmtId="3" fontId="14" fillId="0" borderId="37" xfId="0" applyNumberFormat="1" applyFont="1" applyFill="1" applyBorder="1" applyAlignment="1" applyProtection="1">
      <alignment horizontal="right" vertical="center"/>
      <protection locked="0"/>
    </xf>
    <xf numFmtId="3" fontId="2" fillId="0" borderId="38" xfId="0" applyNumberFormat="1" applyFont="1" applyFill="1" applyBorder="1" applyAlignment="1" applyProtection="1">
      <alignment horizontal="right" vertical="center"/>
      <protection locked="0"/>
    </xf>
    <xf numFmtId="0" fontId="19" fillId="0" borderId="3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1" fontId="2" fillId="0" borderId="2" xfId="0" applyNumberFormat="1" applyFont="1" applyBorder="1" applyAlignment="1" applyProtection="1">
      <alignment horizontal="centerContinuous" vertical="center"/>
      <protection locked="0"/>
    </xf>
    <xf numFmtId="164" fontId="2" fillId="0" borderId="16" xfId="0" applyNumberFormat="1" applyFont="1" applyBorder="1" applyAlignment="1" applyProtection="1">
      <alignment vertical="center" wrapText="1"/>
      <protection locked="0"/>
    </xf>
    <xf numFmtId="3" fontId="9" fillId="0" borderId="40" xfId="0" applyNumberFormat="1" applyFont="1" applyFill="1" applyBorder="1" applyAlignment="1" applyProtection="1">
      <alignment horizontal="right" vertical="center"/>
      <protection locked="0"/>
    </xf>
    <xf numFmtId="3" fontId="2" fillId="0" borderId="41" xfId="0" applyNumberFormat="1" applyFont="1" applyFill="1" applyBorder="1" applyAlignment="1" applyProtection="1">
      <alignment horizontal="right" vertical="center"/>
      <protection locked="0"/>
    </xf>
    <xf numFmtId="0" fontId="5" fillId="0" borderId="42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43" xfId="0" applyFont="1" applyBorder="1" applyAlignment="1">
      <alignment horizontal="center" vertical="center"/>
    </xf>
    <xf numFmtId="3" fontId="9" fillId="0" borderId="44" xfId="0" applyNumberFormat="1" applyFont="1" applyFill="1" applyBorder="1" applyAlignment="1" applyProtection="1">
      <alignment horizontal="right" vertical="center"/>
      <protection locked="0"/>
    </xf>
    <xf numFmtId="3" fontId="2" fillId="0" borderId="45" xfId="0" applyNumberFormat="1" applyFont="1" applyFill="1" applyBorder="1" applyAlignment="1" applyProtection="1">
      <alignment horizontal="right" vertical="center"/>
      <protection locked="0"/>
    </xf>
    <xf numFmtId="3" fontId="9" fillId="0" borderId="46" xfId="0" applyNumberFormat="1" applyFont="1" applyFill="1" applyBorder="1" applyAlignment="1" applyProtection="1">
      <alignment horizontal="right" vertical="center"/>
      <protection locked="0"/>
    </xf>
    <xf numFmtId="3" fontId="9" fillId="0" borderId="46" xfId="0" applyNumberFormat="1" applyFont="1" applyFill="1" applyBorder="1" applyAlignment="1" applyProtection="1">
      <alignment horizontal="right" vertical="center"/>
      <protection locked="0"/>
    </xf>
    <xf numFmtId="3" fontId="10" fillId="0" borderId="8" xfId="0" applyNumberFormat="1" applyFont="1" applyBorder="1" applyAlignment="1">
      <alignment vertical="center"/>
    </xf>
    <xf numFmtId="49" fontId="2" fillId="0" borderId="2" xfId="0" applyNumberFormat="1" applyFont="1" applyFill="1" applyBorder="1" applyAlignment="1" applyProtection="1">
      <alignment horizontal="centerContinuous" vertical="center"/>
      <protection locked="0"/>
    </xf>
    <xf numFmtId="0" fontId="2" fillId="0" borderId="41" xfId="0" applyNumberFormat="1" applyFont="1" applyFill="1" applyBorder="1" applyAlignment="1" applyProtection="1">
      <alignment vertical="center" wrapText="1"/>
      <protection locked="0"/>
    </xf>
    <xf numFmtId="0" fontId="5" fillId="0" borderId="47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48" xfId="0" applyFont="1" applyBorder="1" applyAlignment="1">
      <alignment horizontal="center" vertical="center"/>
    </xf>
    <xf numFmtId="3" fontId="9" fillId="0" borderId="49" xfId="0" applyNumberFormat="1" applyFont="1" applyFill="1" applyBorder="1" applyAlignment="1" applyProtection="1">
      <alignment horizontal="right" vertical="center"/>
      <protection locked="0"/>
    </xf>
    <xf numFmtId="3" fontId="2" fillId="0" borderId="14" xfId="0" applyNumberFormat="1" applyFont="1" applyFill="1" applyBorder="1" applyAlignment="1" applyProtection="1">
      <alignment horizontal="right" vertical="center"/>
      <protection locked="0"/>
    </xf>
    <xf numFmtId="3" fontId="9" fillId="0" borderId="8" xfId="0" applyNumberFormat="1" applyFont="1" applyFill="1" applyBorder="1" applyAlignment="1" applyProtection="1">
      <alignment horizontal="right" vertical="center"/>
      <protection locked="0"/>
    </xf>
    <xf numFmtId="3" fontId="9" fillId="0" borderId="13" xfId="0" applyNumberFormat="1" applyFont="1" applyFill="1" applyBorder="1" applyAlignment="1" applyProtection="1">
      <alignment horizontal="right" vertical="center"/>
      <protection locked="0"/>
    </xf>
    <xf numFmtId="3" fontId="9" fillId="0" borderId="13" xfId="0" applyNumberFormat="1" applyFont="1" applyFill="1" applyBorder="1" applyAlignment="1" applyProtection="1">
      <alignment horizontal="right" vertical="center"/>
      <protection locked="0"/>
    </xf>
    <xf numFmtId="0" fontId="10" fillId="0" borderId="8" xfId="0" applyFont="1" applyBorder="1" applyAlignment="1">
      <alignment horizontal="centerContinuous"/>
    </xf>
    <xf numFmtId="164" fontId="9" fillId="0" borderId="16" xfId="0" applyNumberFormat="1" applyFont="1" applyFill="1" applyBorder="1" applyAlignment="1" applyProtection="1">
      <alignment horizontal="center" vertical="center"/>
      <protection locked="0"/>
    </xf>
    <xf numFmtId="3" fontId="9" fillId="0" borderId="16" xfId="0" applyNumberFormat="1" applyFont="1" applyFill="1" applyBorder="1" applyAlignment="1" applyProtection="1">
      <alignment vertical="center"/>
      <protection locked="0"/>
    </xf>
    <xf numFmtId="3" fontId="9" fillId="0" borderId="50" xfId="0" applyNumberFormat="1" applyFont="1" applyFill="1" applyBorder="1" applyAlignment="1" applyProtection="1">
      <alignment vertical="center"/>
      <protection locked="0"/>
    </xf>
    <xf numFmtId="3" fontId="9" fillId="0" borderId="0" xfId="0" applyNumberFormat="1" applyFont="1" applyFill="1" applyBorder="1" applyAlignment="1" applyProtection="1">
      <alignment vertical="center"/>
      <protection locked="0"/>
    </xf>
    <xf numFmtId="1" fontId="2" fillId="0" borderId="51" xfId="0" applyNumberFormat="1" applyFont="1" applyFill="1" applyBorder="1" applyAlignment="1" applyProtection="1">
      <alignment horizontal="centerContinuous" vertical="center"/>
      <protection locked="0"/>
    </xf>
    <xf numFmtId="0" fontId="2" fillId="0" borderId="19" xfId="0" applyNumberFormat="1" applyFont="1" applyFill="1" applyBorder="1" applyAlignment="1" applyProtection="1">
      <alignment horizontal="center" vertical="center"/>
      <protection locked="0"/>
    </xf>
    <xf numFmtId="3" fontId="2" fillId="0" borderId="52" xfId="0" applyNumberFormat="1" applyFont="1" applyFill="1" applyBorder="1" applyAlignment="1" applyProtection="1">
      <alignment horizontal="right" vertical="center"/>
      <protection locked="0"/>
    </xf>
    <xf numFmtId="3" fontId="2" fillId="0" borderId="48" xfId="0" applyNumberFormat="1" applyFont="1" applyFill="1" applyBorder="1" applyAlignment="1" applyProtection="1">
      <alignment horizontal="right" vertical="center"/>
      <protection locked="0"/>
    </xf>
    <xf numFmtId="0" fontId="9" fillId="0" borderId="26" xfId="0" applyNumberFormat="1" applyFont="1" applyFill="1" applyBorder="1" applyAlignment="1" applyProtection="1">
      <alignment horizontal="center" vertical="center"/>
      <protection locked="0"/>
    </xf>
    <xf numFmtId="164" fontId="9" fillId="0" borderId="53" xfId="0" applyNumberFormat="1" applyFont="1" applyFill="1" applyBorder="1" applyAlignment="1" applyProtection="1">
      <alignment horizontal="center" vertical="center"/>
      <protection locked="0"/>
    </xf>
    <xf numFmtId="0" fontId="13" fillId="0" borderId="54" xfId="0" applyNumberFormat="1" applyFont="1" applyFill="1" applyBorder="1" applyAlignment="1" applyProtection="1">
      <alignment horizontal="center" vertical="center"/>
      <protection locked="0"/>
    </xf>
    <xf numFmtId="0" fontId="13" fillId="0" borderId="55" xfId="0" applyNumberFormat="1" applyFont="1" applyFill="1" applyBorder="1" applyAlignment="1" applyProtection="1">
      <alignment horizontal="center" vertical="center"/>
      <protection locked="0"/>
    </xf>
    <xf numFmtId="0" fontId="13" fillId="0" borderId="56" xfId="0" applyNumberFormat="1" applyFont="1" applyFill="1" applyBorder="1" applyAlignment="1" applyProtection="1">
      <alignment horizontal="center" vertical="center"/>
      <protection locked="0"/>
    </xf>
    <xf numFmtId="0" fontId="13" fillId="0" borderId="57" xfId="0" applyNumberFormat="1" applyFont="1" applyFill="1" applyBorder="1" applyAlignment="1" applyProtection="1">
      <alignment horizontal="center" vertical="center"/>
      <protection locked="0"/>
    </xf>
    <xf numFmtId="0" fontId="8" fillId="0" borderId="5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53" xfId="0" applyNumberFormat="1" applyFont="1" applyFill="1" applyBorder="1" applyAlignment="1" applyProtection="1">
      <alignment horizontal="center" vertical="top" wrapText="1"/>
      <protection locked="0"/>
    </xf>
    <xf numFmtId="0" fontId="6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21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 wrapText="1"/>
    </xf>
    <xf numFmtId="0" fontId="3" fillId="0" borderId="0" xfId="0" applyFont="1" applyAlignment="1">
      <alignment horizontal="center"/>
    </xf>
    <xf numFmtId="0" fontId="5" fillId="0" borderId="3" xfId="0" applyFont="1" applyBorder="1" applyAlignment="1">
      <alignment vertical="center" wrapText="1"/>
    </xf>
    <xf numFmtId="3" fontId="5" fillId="0" borderId="3" xfId="0" applyNumberFormat="1" applyFont="1" applyBorder="1" applyAlignment="1">
      <alignment/>
    </xf>
    <xf numFmtId="0" fontId="3" fillId="0" borderId="3" xfId="0" applyFont="1" applyBorder="1" applyAlignment="1">
      <alignment/>
    </xf>
    <xf numFmtId="3" fontId="3" fillId="0" borderId="3" xfId="0" applyNumberFormat="1" applyFont="1" applyBorder="1" applyAlignment="1">
      <alignment/>
    </xf>
    <xf numFmtId="0" fontId="22" fillId="0" borderId="3" xfId="0" applyFont="1" applyBorder="1" applyAlignment="1">
      <alignment/>
    </xf>
    <xf numFmtId="3" fontId="22" fillId="0" borderId="3" xfId="0" applyNumberFormat="1" applyFont="1" applyBorder="1" applyAlignment="1">
      <alignment/>
    </xf>
    <xf numFmtId="0" fontId="5" fillId="0" borderId="3" xfId="0" applyFont="1" applyBorder="1" applyAlignment="1">
      <alignment horizontal="left" vertical="center"/>
    </xf>
    <xf numFmtId="3" fontId="5" fillId="0" borderId="3" xfId="0" applyNumberFormat="1" applyFont="1" applyBorder="1" applyAlignment="1">
      <alignment horizontal="right" vertical="center"/>
    </xf>
    <xf numFmtId="0" fontId="23" fillId="0" borderId="3" xfId="0" applyFont="1" applyBorder="1" applyAlignment="1">
      <alignment vertical="center"/>
    </xf>
    <xf numFmtId="3" fontId="23" fillId="0" borderId="3" xfId="0" applyNumberFormat="1" applyFont="1" applyBorder="1" applyAlignment="1">
      <alignment vertical="center"/>
    </xf>
    <xf numFmtId="3" fontId="1" fillId="0" borderId="3" xfId="0" applyNumberFormat="1" applyFont="1" applyBorder="1" applyAlignment="1">
      <alignment/>
    </xf>
    <xf numFmtId="0" fontId="10" fillId="0" borderId="20" xfId="0" applyFont="1" applyBorder="1" applyAlignment="1">
      <alignment vertical="center"/>
    </xf>
    <xf numFmtId="3" fontId="10" fillId="0" borderId="5" xfId="0" applyNumberFormat="1" applyFont="1" applyBorder="1" applyAlignment="1">
      <alignment vertical="center"/>
    </xf>
    <xf numFmtId="0" fontId="5" fillId="0" borderId="58" xfId="0" applyNumberFormat="1" applyFont="1" applyFill="1" applyBorder="1" applyAlignment="1" applyProtection="1">
      <alignment horizontal="centerContinuous" vertical="center" wrapText="1"/>
      <protection locked="0"/>
    </xf>
    <xf numFmtId="0" fontId="5" fillId="0" borderId="59" xfId="0" applyNumberFormat="1" applyFont="1" applyFill="1" applyBorder="1" applyAlignment="1" applyProtection="1">
      <alignment horizontal="centerContinuous" vertical="center" wrapText="1"/>
      <protection locked="0"/>
    </xf>
    <xf numFmtId="0" fontId="5" fillId="0" borderId="60" xfId="0" applyNumberFormat="1" applyFont="1" applyFill="1" applyBorder="1" applyAlignment="1" applyProtection="1">
      <alignment horizontal="centerContinuous" vertical="center" wrapText="1"/>
      <protection locked="0"/>
    </xf>
    <xf numFmtId="0" fontId="5" fillId="0" borderId="61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3" fontId="2" fillId="0" borderId="62" xfId="0" applyNumberFormat="1" applyFont="1" applyFill="1" applyBorder="1" applyAlignment="1" applyProtection="1">
      <alignment horizontal="right" vertical="center"/>
      <protection locked="0"/>
    </xf>
    <xf numFmtId="3" fontId="2" fillId="0" borderId="48" xfId="0" applyNumberFormat="1" applyFont="1" applyFill="1" applyBorder="1" applyAlignment="1" applyProtection="1">
      <alignment vertical="center"/>
      <protection locked="0"/>
    </xf>
    <xf numFmtId="3" fontId="2" fillId="0" borderId="26" xfId="0" applyNumberFormat="1" applyFont="1" applyFill="1" applyBorder="1" applyAlignment="1" applyProtection="1">
      <alignment horizontal="right" vertical="center"/>
      <protection locked="0"/>
    </xf>
    <xf numFmtId="3" fontId="11" fillId="0" borderId="63" xfId="0" applyNumberFormat="1" applyFont="1" applyBorder="1" applyAlignment="1">
      <alignment horizontal="centerContinuous" vertical="center"/>
    </xf>
    <xf numFmtId="0" fontId="7" fillId="0" borderId="41" xfId="0" applyNumberFormat="1" applyFont="1" applyFill="1" applyBorder="1" applyAlignment="1" applyProtection="1">
      <alignment horizontal="center" vertical="top" wrapText="1"/>
      <protection locked="0"/>
    </xf>
    <xf numFmtId="164" fontId="9" fillId="0" borderId="36" xfId="0" applyNumberFormat="1" applyFont="1" applyFill="1" applyBorder="1" applyAlignment="1" applyProtection="1">
      <alignment horizontal="center" vertical="center"/>
      <protection locked="0"/>
    </xf>
    <xf numFmtId="3" fontId="2" fillId="0" borderId="19" xfId="0" applyNumberFormat="1" applyFont="1" applyFill="1" applyBorder="1" applyAlignment="1" applyProtection="1">
      <alignment vertical="center"/>
      <protection locked="0"/>
    </xf>
    <xf numFmtId="3" fontId="9" fillId="0" borderId="25" xfId="0" applyNumberFormat="1" applyFont="1" applyFill="1" applyBorder="1" applyAlignment="1" applyProtection="1">
      <alignment horizontal="right" vertical="center"/>
      <protection locked="0"/>
    </xf>
    <xf numFmtId="3" fontId="11" fillId="0" borderId="24" xfId="0" applyNumberFormat="1" applyFont="1" applyBorder="1" applyAlignment="1">
      <alignment horizontal="centerContinuous" vertical="center"/>
    </xf>
    <xf numFmtId="3" fontId="9" fillId="0" borderId="64" xfId="0" applyNumberFormat="1" applyFont="1" applyFill="1" applyBorder="1" applyAlignment="1" applyProtection="1">
      <alignment horizontal="right" vertical="center"/>
      <protection locked="0"/>
    </xf>
    <xf numFmtId="0" fontId="2" fillId="0" borderId="18" xfId="0" applyNumberFormat="1" applyFont="1" applyFill="1" applyBorder="1" applyAlignment="1" applyProtection="1">
      <alignment horizontal="center" vertical="center"/>
      <protection locked="0"/>
    </xf>
    <xf numFmtId="3" fontId="2" fillId="0" borderId="65" xfId="0" applyNumberFormat="1" applyFont="1" applyFill="1" applyBorder="1" applyAlignment="1" applyProtection="1">
      <alignment horizontal="right" vertical="center"/>
      <protection locked="0"/>
    </xf>
    <xf numFmtId="0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66" xfId="0" applyNumberFormat="1" applyFont="1" applyFill="1" applyBorder="1" applyAlignment="1" applyProtection="1">
      <alignment horizontal="center" vertical="center"/>
      <protection locked="0"/>
    </xf>
    <xf numFmtId="3" fontId="2" fillId="0" borderId="67" xfId="0" applyNumberFormat="1" applyFont="1" applyFill="1" applyBorder="1" applyAlignment="1" applyProtection="1">
      <alignment horizontal="right" vertical="center"/>
      <protection locked="0"/>
    </xf>
    <xf numFmtId="3" fontId="2" fillId="0" borderId="21" xfId="0" applyNumberFormat="1" applyFont="1" applyFill="1" applyBorder="1" applyAlignment="1" applyProtection="1">
      <alignment horizontal="right" vertical="center"/>
      <protection locked="0"/>
    </xf>
    <xf numFmtId="0" fontId="9" fillId="0" borderId="24" xfId="0" applyNumberFormat="1" applyFont="1" applyFill="1" applyBorder="1" applyAlignment="1" applyProtection="1">
      <alignment vertical="center" wrapText="1"/>
      <protection locked="0"/>
    </xf>
    <xf numFmtId="3" fontId="2" fillId="0" borderId="12" xfId="0" applyNumberFormat="1" applyFont="1" applyFill="1" applyBorder="1" applyAlignment="1" applyProtection="1">
      <alignment vertical="center"/>
      <protection locked="0"/>
    </xf>
    <xf numFmtId="3" fontId="9" fillId="0" borderId="20" xfId="0" applyNumberFormat="1" applyFont="1" applyFill="1" applyBorder="1" applyAlignment="1" applyProtection="1">
      <alignment vertical="center"/>
      <protection locked="0"/>
    </xf>
    <xf numFmtId="3" fontId="9" fillId="0" borderId="35" xfId="0" applyNumberFormat="1" applyFont="1" applyFill="1" applyBorder="1" applyAlignment="1" applyProtection="1">
      <alignment vertical="center"/>
      <protection locked="0"/>
    </xf>
    <xf numFmtId="0" fontId="9" fillId="0" borderId="25" xfId="0" applyNumberFormat="1" applyFont="1" applyFill="1" applyBorder="1" applyAlignment="1" applyProtection="1">
      <alignment vertical="center" wrapText="1"/>
      <protection locked="0"/>
    </xf>
    <xf numFmtId="0" fontId="2" fillId="0" borderId="41" xfId="0" applyNumberFormat="1" applyFont="1" applyFill="1" applyBorder="1" applyAlignment="1" applyProtection="1">
      <alignment vertical="center" wrapText="1"/>
      <protection locked="0"/>
    </xf>
    <xf numFmtId="0" fontId="2" fillId="0" borderId="66" xfId="0" applyNumberFormat="1" applyFont="1" applyFill="1" applyBorder="1" applyAlignment="1" applyProtection="1">
      <alignment horizontal="centerContinuous" vertical="center"/>
      <protection locked="0"/>
    </xf>
    <xf numFmtId="0" fontId="9" fillId="0" borderId="15" xfId="0" applyNumberFormat="1" applyFont="1" applyFill="1" applyBorder="1" applyAlignment="1" applyProtection="1">
      <alignment horizontal="center" vertical="center"/>
      <protection locked="0"/>
    </xf>
    <xf numFmtId="49" fontId="9" fillId="0" borderId="15" xfId="0" applyNumberFormat="1" applyFont="1" applyFill="1" applyBorder="1" applyAlignment="1" applyProtection="1">
      <alignment horizontal="centerContinuous" vertical="center"/>
      <protection locked="0"/>
    </xf>
    <xf numFmtId="49" fontId="9" fillId="0" borderId="9" xfId="0" applyNumberFormat="1" applyFont="1" applyFill="1" applyBorder="1" applyAlignment="1" applyProtection="1">
      <alignment horizontal="centerContinuous" vertical="center"/>
      <protection locked="0"/>
    </xf>
    <xf numFmtId="49" fontId="2" fillId="0" borderId="9" xfId="0" applyNumberFormat="1" applyFont="1" applyFill="1" applyBorder="1" applyAlignment="1" applyProtection="1">
      <alignment horizontal="centerContinuous" vertical="center"/>
      <protection locked="0"/>
    </xf>
    <xf numFmtId="164" fontId="9" fillId="0" borderId="68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0" fontId="5" fillId="0" borderId="69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3" fontId="3" fillId="0" borderId="27" xfId="0" applyNumberFormat="1" applyFont="1" applyBorder="1" applyAlignment="1">
      <alignment/>
    </xf>
    <xf numFmtId="0" fontId="3" fillId="0" borderId="66" xfId="0" applyFont="1" applyBorder="1" applyAlignment="1">
      <alignment/>
    </xf>
    <xf numFmtId="3" fontId="1" fillId="0" borderId="27" xfId="0" applyNumberFormat="1" applyFont="1" applyBorder="1" applyAlignment="1">
      <alignment/>
    </xf>
    <xf numFmtId="3" fontId="5" fillId="0" borderId="27" xfId="0" applyNumberFormat="1" applyFont="1" applyBorder="1" applyAlignment="1">
      <alignment horizontal="center" vertical="center"/>
    </xf>
    <xf numFmtId="3" fontId="5" fillId="0" borderId="27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0" fontId="3" fillId="0" borderId="4" xfId="0" applyFont="1" applyBorder="1" applyAlignment="1">
      <alignment/>
    </xf>
    <xf numFmtId="3" fontId="10" fillId="0" borderId="8" xfId="0" applyNumberFormat="1" applyFont="1" applyBorder="1" applyAlignment="1">
      <alignment vertical="center"/>
    </xf>
    <xf numFmtId="4" fontId="4" fillId="0" borderId="21" xfId="0" applyNumberFormat="1" applyFont="1" applyBorder="1" applyAlignment="1">
      <alignment horizontal="centerContinuous"/>
    </xf>
    <xf numFmtId="3" fontId="9" fillId="0" borderId="5" xfId="0" applyNumberFormat="1" applyFont="1" applyFill="1" applyBorder="1" applyAlignment="1" applyProtection="1">
      <alignment horizontal="right" vertical="center"/>
      <protection locked="0"/>
    </xf>
    <xf numFmtId="3" fontId="2" fillId="0" borderId="12" xfId="0" applyNumberFormat="1" applyFont="1" applyFill="1" applyBorder="1" applyAlignment="1" applyProtection="1">
      <alignment horizontal="right" vertical="center"/>
      <protection locked="0"/>
    </xf>
    <xf numFmtId="0" fontId="18" fillId="0" borderId="0" xfId="0" applyNumberFormat="1" applyFont="1" applyFill="1" applyBorder="1" applyAlignment="1" applyProtection="1">
      <alignment vertical="center"/>
      <protection locked="0"/>
    </xf>
    <xf numFmtId="164" fontId="18" fillId="0" borderId="3" xfId="21" applyNumberFormat="1" applyFont="1" applyFill="1" applyBorder="1" applyAlignment="1" applyProtection="1">
      <alignment vertical="center" wrapText="1"/>
      <protection locked="0"/>
    </xf>
    <xf numFmtId="3" fontId="18" fillId="0" borderId="16" xfId="0" applyNumberFormat="1" applyFont="1" applyFill="1" applyBorder="1" applyAlignment="1" applyProtection="1">
      <alignment horizontal="right" vertical="center"/>
      <protection locked="0"/>
    </xf>
    <xf numFmtId="3" fontId="18" fillId="0" borderId="0" xfId="0" applyNumberFormat="1" applyFont="1" applyFill="1" applyBorder="1" applyAlignment="1" applyProtection="1">
      <alignment horizontal="right" vertical="center"/>
      <protection locked="0"/>
    </xf>
    <xf numFmtId="3" fontId="2" fillId="0" borderId="71" xfId="0" applyNumberFormat="1" applyFont="1" applyFill="1" applyBorder="1" applyAlignment="1" applyProtection="1">
      <alignment horizontal="right" vertical="center"/>
      <protection locked="0"/>
    </xf>
    <xf numFmtId="1" fontId="18" fillId="0" borderId="2" xfId="0" applyNumberFormat="1" applyFont="1" applyFill="1" applyBorder="1" applyAlignment="1" applyProtection="1">
      <alignment horizontal="centerContinuous" vertical="center"/>
      <protection locked="0"/>
    </xf>
    <xf numFmtId="0" fontId="20" fillId="0" borderId="3" xfId="0" applyNumberFormat="1" applyFont="1" applyFill="1" applyBorder="1" applyAlignment="1" applyProtection="1">
      <alignment horizontal="center" vertical="center"/>
      <protection locked="0"/>
    </xf>
    <xf numFmtId="3" fontId="18" fillId="0" borderId="32" xfId="0" applyNumberFormat="1" applyFont="1" applyFill="1" applyBorder="1" applyAlignment="1" applyProtection="1">
      <alignment horizontal="right" vertical="center"/>
      <protection locked="0"/>
    </xf>
    <xf numFmtId="3" fontId="18" fillId="0" borderId="27" xfId="0" applyNumberFormat="1" applyFont="1" applyFill="1" applyBorder="1" applyAlignment="1" applyProtection="1">
      <alignment horizontal="right" vertical="center"/>
      <protection locked="0"/>
    </xf>
    <xf numFmtId="0" fontId="20" fillId="0" borderId="0" xfId="0" applyNumberFormat="1" applyFont="1" applyFill="1" applyBorder="1" applyAlignment="1" applyProtection="1">
      <alignment vertical="center"/>
      <protection locked="0"/>
    </xf>
    <xf numFmtId="164" fontId="20" fillId="0" borderId="16" xfId="0" applyNumberFormat="1" applyFont="1" applyFill="1" applyBorder="1" applyAlignment="1" applyProtection="1">
      <alignment horizontal="center" vertical="center"/>
      <protection locked="0"/>
    </xf>
    <xf numFmtId="164" fontId="20" fillId="0" borderId="3" xfId="0" applyNumberFormat="1" applyFont="1" applyFill="1" applyBorder="1" applyAlignment="1" applyProtection="1">
      <alignment vertical="center"/>
      <protection locked="0"/>
    </xf>
    <xf numFmtId="3" fontId="20" fillId="0" borderId="32" xfId="0" applyNumberFormat="1" applyFont="1" applyFill="1" applyBorder="1" applyAlignment="1" applyProtection="1">
      <alignment vertical="center"/>
      <protection locked="0"/>
    </xf>
    <xf numFmtId="3" fontId="20" fillId="0" borderId="27" xfId="0" applyNumberFormat="1" applyFont="1" applyFill="1" applyBorder="1" applyAlignment="1" applyProtection="1">
      <alignment vertical="center"/>
      <protection locked="0"/>
    </xf>
    <xf numFmtId="3" fontId="14" fillId="0" borderId="32" xfId="0" applyNumberFormat="1" applyFont="1" applyFill="1" applyBorder="1" applyAlignment="1" applyProtection="1">
      <alignment horizontal="right" vertical="center"/>
      <protection locked="0"/>
    </xf>
    <xf numFmtId="3" fontId="9" fillId="0" borderId="72" xfId="0" applyNumberFormat="1" applyFont="1" applyFill="1" applyBorder="1" applyAlignment="1" applyProtection="1">
      <alignment horizontal="right" vertical="center"/>
      <protection locked="0"/>
    </xf>
    <xf numFmtId="3" fontId="2" fillId="0" borderId="50" xfId="0" applyNumberFormat="1" applyFont="1" applyFill="1" applyBorder="1" applyAlignment="1" applyProtection="1">
      <alignment horizontal="right" vertical="center"/>
      <protection locked="0"/>
    </xf>
    <xf numFmtId="3" fontId="2" fillId="0" borderId="16" xfId="0" applyNumberFormat="1" applyFont="1" applyFill="1" applyBorder="1" applyAlignment="1" applyProtection="1">
      <alignment vertical="center"/>
      <protection locked="0"/>
    </xf>
    <xf numFmtId="3" fontId="2" fillId="0" borderId="3" xfId="0" applyNumberFormat="1" applyFont="1" applyFill="1" applyBorder="1" applyAlignment="1" applyProtection="1">
      <alignment horizontal="right" vertical="center"/>
      <protection locked="0"/>
    </xf>
    <xf numFmtId="3" fontId="10" fillId="0" borderId="24" xfId="0" applyNumberFormat="1" applyFont="1" applyBorder="1" applyAlignment="1">
      <alignment vertical="center"/>
    </xf>
    <xf numFmtId="3" fontId="10" fillId="0" borderId="30" xfId="0" applyNumberFormat="1" applyFont="1" applyBorder="1" applyAlignment="1">
      <alignment vertical="center"/>
    </xf>
    <xf numFmtId="3" fontId="9" fillId="0" borderId="24" xfId="0" applyNumberFormat="1" applyFont="1" applyFill="1" applyBorder="1" applyAlignment="1" applyProtection="1">
      <alignment horizontal="right" vertical="center"/>
      <protection locked="0"/>
    </xf>
    <xf numFmtId="0" fontId="25" fillId="0" borderId="0" xfId="0" applyFont="1" applyAlignment="1">
      <alignment horizontal="centerContinuous" vertical="center"/>
    </xf>
    <xf numFmtId="0" fontId="25" fillId="0" borderId="0" xfId="0" applyFont="1" applyAlignment="1">
      <alignment/>
    </xf>
    <xf numFmtId="3" fontId="22" fillId="0" borderId="3" xfId="0" applyNumberFormat="1" applyFont="1" applyBorder="1" applyAlignment="1">
      <alignment vertical="center"/>
    </xf>
    <xf numFmtId="0" fontId="18" fillId="0" borderId="3" xfId="0" applyFont="1" applyBorder="1" applyAlignment="1">
      <alignment wrapText="1"/>
    </xf>
    <xf numFmtId="3" fontId="18" fillId="0" borderId="3" xfId="0" applyNumberFormat="1" applyFont="1" applyBorder="1" applyAlignment="1">
      <alignment/>
    </xf>
    <xf numFmtId="0" fontId="18" fillId="0" borderId="3" xfId="0" applyFont="1" applyBorder="1" applyAlignment="1">
      <alignment/>
    </xf>
    <xf numFmtId="0" fontId="1" fillId="0" borderId="68" xfId="0" applyFont="1" applyBorder="1" applyAlignment="1">
      <alignment/>
    </xf>
    <xf numFmtId="3" fontId="1" fillId="0" borderId="68" xfId="0" applyNumberFormat="1" applyFont="1" applyBorder="1" applyAlignment="1">
      <alignment/>
    </xf>
    <xf numFmtId="3" fontId="18" fillId="0" borderId="0" xfId="0" applyNumberFormat="1" applyFont="1" applyBorder="1" applyAlignment="1">
      <alignment/>
    </xf>
    <xf numFmtId="3" fontId="18" fillId="0" borderId="14" xfId="0" applyNumberFormat="1" applyFont="1" applyBorder="1" applyAlignment="1">
      <alignment/>
    </xf>
    <xf numFmtId="3" fontId="18" fillId="0" borderId="27" xfId="0" applyNumberFormat="1" applyFont="1" applyBorder="1" applyAlignment="1">
      <alignment/>
    </xf>
    <xf numFmtId="0" fontId="3" fillId="0" borderId="73" xfId="0" applyFont="1" applyBorder="1" applyAlignment="1">
      <alignment/>
    </xf>
    <xf numFmtId="3" fontId="1" fillId="0" borderId="74" xfId="0" applyNumberFormat="1" applyFont="1" applyBorder="1" applyAlignment="1">
      <alignment/>
    </xf>
    <xf numFmtId="0" fontId="15" fillId="0" borderId="73" xfId="0" applyFont="1" applyBorder="1" applyAlignment="1">
      <alignment horizontal="center" vertical="center"/>
    </xf>
    <xf numFmtId="0" fontId="15" fillId="0" borderId="68" xfId="0" applyFont="1" applyBorder="1" applyAlignment="1">
      <alignment horizontal="center" vertical="center"/>
    </xf>
    <xf numFmtId="0" fontId="15" fillId="0" borderId="74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3" fontId="10" fillId="0" borderId="24" xfId="0" applyNumberFormat="1" applyFont="1" applyBorder="1" applyAlignment="1">
      <alignment horizontal="centerContinuous" vertical="center"/>
    </xf>
    <xf numFmtId="1" fontId="2" fillId="0" borderId="76" xfId="0" applyNumberFormat="1" applyFont="1" applyFill="1" applyBorder="1" applyAlignment="1" applyProtection="1">
      <alignment horizontal="centerContinuous" vertical="center"/>
      <protection locked="0"/>
    </xf>
    <xf numFmtId="0" fontId="9" fillId="0" borderId="18" xfId="0" applyNumberFormat="1" applyFont="1" applyFill="1" applyBorder="1" applyAlignment="1" applyProtection="1">
      <alignment horizontal="center" vertical="center"/>
      <protection locked="0"/>
    </xf>
    <xf numFmtId="3" fontId="2" fillId="0" borderId="19" xfId="0" applyNumberFormat="1" applyFont="1" applyFill="1" applyBorder="1" applyAlignment="1" applyProtection="1">
      <alignment horizontal="right" vertical="center"/>
      <protection locked="0"/>
    </xf>
    <xf numFmtId="3" fontId="2" fillId="0" borderId="77" xfId="0" applyNumberFormat="1" applyFont="1" applyFill="1" applyBorder="1" applyAlignment="1" applyProtection="1">
      <alignment horizontal="right" vertical="center"/>
      <protection locked="0"/>
    </xf>
    <xf numFmtId="3" fontId="2" fillId="0" borderId="52" xfId="0" applyNumberFormat="1" applyFont="1" applyFill="1" applyBorder="1" applyAlignment="1" applyProtection="1">
      <alignment horizontal="right" vertical="center"/>
      <protection locked="0"/>
    </xf>
    <xf numFmtId="1" fontId="18" fillId="0" borderId="66" xfId="0" applyNumberFormat="1" applyFont="1" applyFill="1" applyBorder="1" applyAlignment="1" applyProtection="1">
      <alignment horizontal="centerContinuous" vertical="center"/>
      <protection locked="0"/>
    </xf>
    <xf numFmtId="0" fontId="18" fillId="0" borderId="16" xfId="0" applyNumberFormat="1" applyFont="1" applyFill="1" applyBorder="1" applyAlignment="1" applyProtection="1">
      <alignment horizontal="center" vertical="center"/>
      <protection locked="0"/>
    </xf>
    <xf numFmtId="0" fontId="18" fillId="0" borderId="3" xfId="0" applyNumberFormat="1" applyFont="1" applyFill="1" applyBorder="1" applyAlignment="1" applyProtection="1">
      <alignment horizontal="center" vertical="center"/>
      <protection locked="0"/>
    </xf>
    <xf numFmtId="3" fontId="18" fillId="0" borderId="41" xfId="0" applyNumberFormat="1" applyFont="1" applyFill="1" applyBorder="1" applyAlignment="1" applyProtection="1">
      <alignment horizontal="right" vertical="center"/>
      <protection locked="0"/>
    </xf>
    <xf numFmtId="3" fontId="18" fillId="0" borderId="14" xfId="0" applyNumberFormat="1" applyFont="1" applyFill="1" applyBorder="1" applyAlignment="1" applyProtection="1">
      <alignment horizontal="right" vertical="center"/>
      <protection locked="0"/>
    </xf>
    <xf numFmtId="3" fontId="9" fillId="0" borderId="10" xfId="0" applyNumberFormat="1" applyFont="1" applyFill="1" applyBorder="1" applyAlignment="1" applyProtection="1">
      <alignment vertical="center" wrapText="1"/>
      <protection locked="0"/>
    </xf>
    <xf numFmtId="164" fontId="9" fillId="0" borderId="26" xfId="0" applyNumberFormat="1" applyFont="1" applyFill="1" applyBorder="1" applyAlignment="1" applyProtection="1">
      <alignment horizontal="center" vertical="center"/>
      <protection locked="0"/>
    </xf>
    <xf numFmtId="3" fontId="9" fillId="0" borderId="10" xfId="0" applyNumberFormat="1" applyFont="1" applyFill="1" applyBorder="1" applyAlignment="1" applyProtection="1">
      <alignment vertical="center"/>
      <protection locked="0"/>
    </xf>
    <xf numFmtId="3" fontId="9" fillId="0" borderId="11" xfId="0" applyNumberFormat="1" applyFont="1" applyFill="1" applyBorder="1" applyAlignment="1" applyProtection="1">
      <alignment vertical="center"/>
      <protection locked="0"/>
    </xf>
    <xf numFmtId="3" fontId="9" fillId="0" borderId="12" xfId="0" applyNumberFormat="1" applyFont="1" applyFill="1" applyBorder="1" applyAlignment="1" applyProtection="1">
      <alignment vertical="center"/>
      <protection locked="0"/>
    </xf>
    <xf numFmtId="3" fontId="2" fillId="0" borderId="3" xfId="0" applyNumberFormat="1" applyFont="1" applyFill="1" applyBorder="1" applyAlignment="1" applyProtection="1">
      <alignment vertical="center" wrapText="1"/>
      <protection locked="0"/>
    </xf>
    <xf numFmtId="3" fontId="2" fillId="0" borderId="3" xfId="0" applyNumberFormat="1" applyFont="1" applyFill="1" applyBorder="1" applyAlignment="1" applyProtection="1">
      <alignment vertical="center"/>
      <protection locked="0"/>
    </xf>
    <xf numFmtId="3" fontId="2" fillId="0" borderId="50" xfId="0" applyNumberFormat="1" applyFont="1" applyFill="1" applyBorder="1" applyAlignment="1" applyProtection="1">
      <alignment vertical="center"/>
      <protection locked="0"/>
    </xf>
    <xf numFmtId="164" fontId="2" fillId="0" borderId="3" xfId="0" applyNumberFormat="1" applyFont="1" applyFill="1" applyBorder="1" applyAlignment="1" applyProtection="1">
      <alignment horizontal="center" vertical="center"/>
      <protection locked="0"/>
    </xf>
    <xf numFmtId="3" fontId="2" fillId="0" borderId="41" xfId="0" applyNumberFormat="1" applyFont="1" applyFill="1" applyBorder="1" applyAlignment="1" applyProtection="1">
      <alignment horizontal="right" vertical="center"/>
      <protection locked="0"/>
    </xf>
    <xf numFmtId="3" fontId="2" fillId="0" borderId="45" xfId="0" applyNumberFormat="1" applyFont="1" applyFill="1" applyBorder="1" applyAlignment="1" applyProtection="1">
      <alignment horizontal="right" vertical="center"/>
      <protection locked="0"/>
    </xf>
    <xf numFmtId="3" fontId="2" fillId="0" borderId="14" xfId="0" applyNumberFormat="1" applyFont="1" applyFill="1" applyBorder="1" applyAlignment="1" applyProtection="1">
      <alignment horizontal="right" vertical="center"/>
      <protection locked="0"/>
    </xf>
    <xf numFmtId="0" fontId="9" fillId="0" borderId="15" xfId="0" applyNumberFormat="1" applyFont="1" applyFill="1" applyBorder="1" applyAlignment="1" applyProtection="1">
      <alignment horizontal="centerContinuous" vertical="center"/>
      <protection locked="0"/>
    </xf>
    <xf numFmtId="0" fontId="9" fillId="0" borderId="5" xfId="0" applyNumberFormat="1" applyFont="1" applyFill="1" applyBorder="1" applyAlignment="1" applyProtection="1">
      <alignment vertical="center" wrapText="1"/>
      <protection locked="0"/>
    </xf>
    <xf numFmtId="3" fontId="9" fillId="0" borderId="78" xfId="0" applyNumberFormat="1" applyFont="1" applyFill="1" applyBorder="1" applyAlignment="1" applyProtection="1">
      <alignment horizontal="right" vertical="center"/>
      <protection locked="0"/>
    </xf>
    <xf numFmtId="164" fontId="2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/>
    </xf>
    <xf numFmtId="0" fontId="24" fillId="0" borderId="3" xfId="0" applyFont="1" applyBorder="1" applyAlignment="1">
      <alignment vertical="center" wrapText="1"/>
    </xf>
    <xf numFmtId="0" fontId="24" fillId="0" borderId="53" xfId="0" applyFont="1" applyBorder="1" applyAlignment="1">
      <alignment vertical="center" wrapText="1"/>
    </xf>
    <xf numFmtId="164" fontId="3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3" fillId="0" borderId="0" xfId="0" applyFont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5" fillId="0" borderId="5" xfId="0" applyNumberFormat="1" applyFont="1" applyBorder="1" applyAlignment="1">
      <alignment vertical="center"/>
    </xf>
    <xf numFmtId="3" fontId="3" fillId="0" borderId="18" xfId="0" applyNumberFormat="1" applyFont="1" applyBorder="1" applyAlignment="1">
      <alignment vertical="center"/>
    </xf>
    <xf numFmtId="3" fontId="3" fillId="0" borderId="3" xfId="0" applyNumberFormat="1" applyFont="1" applyBorder="1" applyAlignment="1">
      <alignment vertical="center"/>
    </xf>
    <xf numFmtId="3" fontId="9" fillId="0" borderId="10" xfId="0" applyNumberFormat="1" applyFont="1" applyBorder="1" applyAlignment="1">
      <alignment vertical="center"/>
    </xf>
    <xf numFmtId="3" fontId="3" fillId="0" borderId="41" xfId="0" applyNumberFormat="1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0" fontId="10" fillId="0" borderId="5" xfId="0" applyFont="1" applyBorder="1" applyAlignment="1">
      <alignment horizontal="left" vertical="center" wrapText="1"/>
    </xf>
    <xf numFmtId="0" fontId="3" fillId="0" borderId="3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3" fontId="5" fillId="0" borderId="8" xfId="0" applyNumberFormat="1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0" fontId="9" fillId="0" borderId="33" xfId="0" applyFont="1" applyBorder="1" applyAlignment="1">
      <alignment horizontal="center" vertical="center"/>
    </xf>
    <xf numFmtId="3" fontId="9" fillId="0" borderId="13" xfId="0" applyNumberFormat="1" applyFont="1" applyBorder="1" applyAlignment="1">
      <alignment vertical="center"/>
    </xf>
    <xf numFmtId="3" fontId="9" fillId="0" borderId="72" xfId="0" applyNumberFormat="1" applyFont="1" applyFill="1" applyBorder="1" applyAlignment="1" applyProtection="1">
      <alignment horizontal="right" vertical="center"/>
      <protection locked="0"/>
    </xf>
    <xf numFmtId="1" fontId="2" fillId="0" borderId="79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53" xfId="21" applyNumberFormat="1" applyFont="1" applyFill="1" applyBorder="1" applyAlignment="1" applyProtection="1">
      <alignment vertical="center" wrapText="1"/>
      <protection locked="0"/>
    </xf>
    <xf numFmtId="0" fontId="2" fillId="0" borderId="80" xfId="0" applyNumberFormat="1" applyFont="1" applyFill="1" applyBorder="1" applyAlignment="1" applyProtection="1">
      <alignment horizontal="center" vertical="center"/>
      <protection locked="0"/>
    </xf>
    <xf numFmtId="3" fontId="2" fillId="0" borderId="81" xfId="0" applyNumberFormat="1" applyFont="1" applyFill="1" applyBorder="1" applyAlignment="1" applyProtection="1">
      <alignment horizontal="right" vertical="center"/>
      <protection locked="0"/>
    </xf>
    <xf numFmtId="3" fontId="2" fillId="0" borderId="37" xfId="0" applyNumberFormat="1" applyFont="1" applyFill="1" applyBorder="1" applyAlignment="1" applyProtection="1">
      <alignment horizontal="right" vertical="center"/>
      <protection locked="0"/>
    </xf>
    <xf numFmtId="3" fontId="2" fillId="0" borderId="82" xfId="0" applyNumberFormat="1" applyFont="1" applyFill="1" applyBorder="1" applyAlignment="1" applyProtection="1">
      <alignment horizontal="right" vertical="center"/>
      <protection locked="0"/>
    </xf>
    <xf numFmtId="1" fontId="2" fillId="0" borderId="66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3" xfId="21" applyNumberFormat="1" applyFont="1" applyFill="1" applyBorder="1" applyAlignment="1" applyProtection="1">
      <alignment vertical="center" wrapText="1"/>
      <protection locked="0"/>
    </xf>
    <xf numFmtId="0" fontId="2" fillId="0" borderId="77" xfId="0" applyNumberFormat="1" applyFont="1" applyFill="1" applyBorder="1" applyAlignment="1" applyProtection="1">
      <alignment horizontal="center" vertical="center"/>
      <protection locked="0"/>
    </xf>
    <xf numFmtId="3" fontId="2" fillId="0" borderId="53" xfId="0" applyNumberFormat="1" applyFont="1" applyFill="1" applyBorder="1" applyAlignment="1" applyProtection="1">
      <alignment horizontal="right" vertical="center"/>
      <protection locked="0"/>
    </xf>
    <xf numFmtId="3" fontId="9" fillId="0" borderId="10" xfId="0" applyNumberFormat="1" applyFont="1" applyFill="1" applyBorder="1" applyAlignment="1" applyProtection="1">
      <alignment horizontal="right" vertical="center"/>
      <protection locked="0"/>
    </xf>
    <xf numFmtId="1" fontId="18" fillId="0" borderId="2" xfId="0" applyNumberFormat="1" applyFont="1" applyBorder="1" applyAlignment="1" applyProtection="1">
      <alignment horizontal="centerContinuous" vertical="center"/>
      <protection locked="0"/>
    </xf>
    <xf numFmtId="164" fontId="18" fillId="0" borderId="16" xfId="0" applyNumberFormat="1" applyFont="1" applyBorder="1" applyAlignment="1" applyProtection="1">
      <alignment vertical="center" wrapText="1"/>
      <protection locked="0"/>
    </xf>
    <xf numFmtId="3" fontId="20" fillId="0" borderId="16" xfId="0" applyNumberFormat="1" applyFont="1" applyFill="1" applyBorder="1" applyAlignment="1" applyProtection="1">
      <alignment vertical="center"/>
      <protection locked="0"/>
    </xf>
    <xf numFmtId="3" fontId="20" fillId="0" borderId="50" xfId="0" applyNumberFormat="1" applyFont="1" applyFill="1" applyBorder="1" applyAlignment="1" applyProtection="1">
      <alignment vertical="center"/>
      <protection locked="0"/>
    </xf>
    <xf numFmtId="3" fontId="9" fillId="0" borderId="21" xfId="0" applyNumberFormat="1" applyFont="1" applyFill="1" applyBorder="1" applyAlignment="1" applyProtection="1">
      <alignment horizontal="right" vertical="center"/>
      <protection locked="0"/>
    </xf>
    <xf numFmtId="164" fontId="18" fillId="0" borderId="16" xfId="21" applyNumberFormat="1" applyFont="1" applyFill="1" applyBorder="1" applyAlignment="1" applyProtection="1">
      <alignment vertical="center" wrapText="1"/>
      <protection locked="0"/>
    </xf>
    <xf numFmtId="3" fontId="9" fillId="0" borderId="40" xfId="0" applyNumberFormat="1" applyFont="1" applyFill="1" applyBorder="1" applyAlignment="1" applyProtection="1">
      <alignment horizontal="right" vertical="center"/>
      <protection locked="0"/>
    </xf>
    <xf numFmtId="3" fontId="9" fillId="0" borderId="44" xfId="0" applyNumberFormat="1" applyFont="1" applyFill="1" applyBorder="1" applyAlignment="1" applyProtection="1">
      <alignment horizontal="right" vertical="center"/>
      <protection locked="0"/>
    </xf>
    <xf numFmtId="3" fontId="9" fillId="0" borderId="49" xfId="0" applyNumberFormat="1" applyFont="1" applyFill="1" applyBorder="1" applyAlignment="1" applyProtection="1">
      <alignment horizontal="right" vertical="center"/>
      <protection locked="0"/>
    </xf>
    <xf numFmtId="0" fontId="9" fillId="0" borderId="9" xfId="0" applyNumberFormat="1" applyFont="1" applyFill="1" applyBorder="1" applyAlignment="1" applyProtection="1">
      <alignment horizontal="centerContinuous" vertical="center"/>
      <protection locked="0"/>
    </xf>
    <xf numFmtId="0" fontId="9" fillId="0" borderId="10" xfId="0" applyNumberFormat="1" applyFont="1" applyFill="1" applyBorder="1" applyAlignment="1" applyProtection="1">
      <alignment vertical="center" wrapText="1"/>
      <protection locked="0"/>
    </xf>
    <xf numFmtId="164" fontId="9" fillId="0" borderId="24" xfId="0" applyNumberFormat="1" applyFont="1" applyFill="1" applyBorder="1" applyAlignment="1" applyProtection="1">
      <alignment horizontal="center" vertical="center"/>
      <protection locked="0"/>
    </xf>
    <xf numFmtId="3" fontId="9" fillId="0" borderId="5" xfId="0" applyNumberFormat="1" applyFont="1" applyFill="1" applyBorder="1" applyAlignment="1" applyProtection="1">
      <alignment vertical="center"/>
      <protection locked="0"/>
    </xf>
    <xf numFmtId="3" fontId="9" fillId="0" borderId="78" xfId="0" applyNumberFormat="1" applyFont="1" applyFill="1" applyBorder="1" applyAlignment="1" applyProtection="1">
      <alignment vertical="center"/>
      <protection locked="0"/>
    </xf>
    <xf numFmtId="0" fontId="9" fillId="0" borderId="34" xfId="0" applyNumberFormat="1" applyFont="1" applyFill="1" applyBorder="1" applyAlignment="1" applyProtection="1">
      <alignment horizontal="centerContinuous" vertical="center"/>
      <protection locked="0"/>
    </xf>
    <xf numFmtId="0" fontId="9" fillId="0" borderId="53" xfId="0" applyNumberFormat="1" applyFont="1" applyFill="1" applyBorder="1" applyAlignment="1" applyProtection="1">
      <alignment vertical="center" wrapText="1"/>
      <protection locked="0"/>
    </xf>
    <xf numFmtId="164" fontId="9" fillId="0" borderId="53" xfId="0" applyNumberFormat="1" applyFont="1" applyFill="1" applyBorder="1" applyAlignment="1" applyProtection="1">
      <alignment horizontal="center" vertical="center"/>
      <protection locked="0"/>
    </xf>
    <xf numFmtId="3" fontId="9" fillId="0" borderId="80" xfId="0" applyNumberFormat="1" applyFont="1" applyFill="1" applyBorder="1" applyAlignment="1" applyProtection="1">
      <alignment vertical="center"/>
      <protection locked="0"/>
    </xf>
    <xf numFmtId="3" fontId="9" fillId="0" borderId="83" xfId="0" applyNumberFormat="1" applyFont="1" applyFill="1" applyBorder="1" applyAlignment="1" applyProtection="1">
      <alignment vertical="center"/>
      <protection locked="0"/>
    </xf>
    <xf numFmtId="3" fontId="9" fillId="0" borderId="37" xfId="0" applyNumberFormat="1" applyFont="1" applyFill="1" applyBorder="1" applyAlignment="1" applyProtection="1">
      <alignment horizontal="right" vertical="center"/>
      <protection locked="0"/>
    </xf>
    <xf numFmtId="3" fontId="9" fillId="0" borderId="38" xfId="0" applyNumberFormat="1" applyFont="1" applyFill="1" applyBorder="1" applyAlignment="1" applyProtection="1">
      <alignment horizontal="right" vertical="center"/>
      <protection locked="0"/>
    </xf>
    <xf numFmtId="0" fontId="9" fillId="0" borderId="66" xfId="0" applyNumberFormat="1" applyFont="1" applyFill="1" applyBorder="1" applyAlignment="1" applyProtection="1">
      <alignment horizontal="centerContinuous" vertical="center"/>
      <protection locked="0"/>
    </xf>
    <xf numFmtId="164" fontId="9" fillId="0" borderId="3" xfId="0" applyNumberFormat="1" applyFont="1" applyFill="1" applyBorder="1" applyAlignment="1" applyProtection="1">
      <alignment horizontal="center" vertical="center"/>
      <protection locked="0"/>
    </xf>
    <xf numFmtId="3" fontId="9" fillId="0" borderId="3" xfId="0" applyNumberFormat="1" applyFont="1" applyFill="1" applyBorder="1" applyAlignment="1" applyProtection="1">
      <alignment horizontal="right" vertical="center"/>
      <protection locked="0"/>
    </xf>
    <xf numFmtId="3" fontId="9" fillId="0" borderId="50" xfId="0" applyNumberFormat="1" applyFont="1" applyFill="1" applyBorder="1" applyAlignment="1" applyProtection="1">
      <alignment horizontal="right" vertical="center"/>
      <protection locked="0"/>
    </xf>
    <xf numFmtId="3" fontId="9" fillId="0" borderId="0" xfId="0" applyNumberFormat="1" applyFont="1" applyFill="1" applyBorder="1" applyAlignment="1" applyProtection="1">
      <alignment horizontal="right" vertical="center"/>
      <protection locked="0"/>
    </xf>
    <xf numFmtId="3" fontId="9" fillId="0" borderId="14" xfId="0" applyNumberFormat="1" applyFont="1" applyFill="1" applyBorder="1" applyAlignment="1" applyProtection="1">
      <alignment horizontal="right" vertical="center"/>
      <protection locked="0"/>
    </xf>
    <xf numFmtId="0" fontId="18" fillId="0" borderId="3" xfId="0" applyFont="1" applyBorder="1" applyAlignment="1">
      <alignment horizontal="left" vertical="center" wrapText="1"/>
    </xf>
    <xf numFmtId="0" fontId="18" fillId="0" borderId="3" xfId="0" applyNumberFormat="1" applyFont="1" applyFill="1" applyBorder="1" applyAlignment="1" applyProtection="1">
      <alignment horizontal="left" vertical="center" wrapText="1"/>
      <protection locked="0"/>
    </xf>
    <xf numFmtId="3" fontId="18" fillId="0" borderId="45" xfId="0" applyNumberFormat="1" applyFont="1" applyFill="1" applyBorder="1" applyAlignment="1" applyProtection="1">
      <alignment horizontal="right" vertical="center"/>
      <protection locked="0"/>
    </xf>
    <xf numFmtId="0" fontId="9" fillId="0" borderId="3" xfId="0" applyNumberFormat="1" applyFont="1" applyFill="1" applyBorder="1" applyAlignment="1" applyProtection="1">
      <alignment horizontal="center" vertical="center"/>
      <protection locked="0"/>
    </xf>
    <xf numFmtId="3" fontId="2" fillId="0" borderId="84" xfId="0" applyNumberFormat="1" applyFont="1" applyFill="1" applyBorder="1" applyAlignment="1" applyProtection="1">
      <alignment horizontal="right" vertical="center"/>
      <protection locked="0"/>
    </xf>
    <xf numFmtId="3" fontId="2" fillId="0" borderId="32" xfId="0" applyNumberFormat="1" applyFont="1" applyFill="1" applyBorder="1" applyAlignment="1" applyProtection="1">
      <alignment horizontal="right" vertical="center"/>
      <protection locked="0"/>
    </xf>
    <xf numFmtId="3" fontId="9" fillId="0" borderId="37" xfId="0" applyNumberFormat="1" applyFont="1" applyFill="1" applyBorder="1" applyAlignment="1" applyProtection="1">
      <alignment horizontal="right" vertical="center"/>
      <protection locked="0"/>
    </xf>
    <xf numFmtId="3" fontId="2" fillId="0" borderId="31" xfId="0" applyNumberFormat="1" applyFont="1" applyFill="1" applyBorder="1" applyAlignment="1" applyProtection="1">
      <alignment horizontal="right" vertical="center"/>
      <protection locked="0"/>
    </xf>
    <xf numFmtId="164" fontId="2" fillId="0" borderId="16" xfId="21" applyNumberFormat="1" applyFont="1" applyFill="1" applyBorder="1" applyAlignment="1" applyProtection="1">
      <alignment vertical="center" wrapText="1"/>
      <protection locked="0"/>
    </xf>
    <xf numFmtId="3" fontId="2" fillId="0" borderId="0" xfId="0" applyNumberFormat="1" applyFont="1" applyFill="1" applyBorder="1" applyAlignment="1" applyProtection="1">
      <alignment horizontal="right" vertical="center"/>
      <protection locked="0"/>
    </xf>
    <xf numFmtId="3" fontId="2" fillId="0" borderId="71" xfId="0" applyNumberFormat="1" applyFont="1" applyFill="1" applyBorder="1" applyAlignment="1" applyProtection="1">
      <alignment horizontal="right" vertical="center"/>
      <protection locked="0"/>
    </xf>
    <xf numFmtId="164" fontId="9" fillId="0" borderId="3" xfId="0" applyNumberFormat="1" applyFont="1" applyFill="1" applyBorder="1" applyAlignment="1" applyProtection="1">
      <alignment vertical="center"/>
      <protection locked="0"/>
    </xf>
    <xf numFmtId="3" fontId="9" fillId="0" borderId="32" xfId="0" applyNumberFormat="1" applyFont="1" applyFill="1" applyBorder="1" applyAlignment="1" applyProtection="1">
      <alignment vertical="center"/>
      <protection locked="0"/>
    </xf>
    <xf numFmtId="3" fontId="9" fillId="0" borderId="27" xfId="0" applyNumberFormat="1" applyFont="1" applyFill="1" applyBorder="1" applyAlignment="1" applyProtection="1">
      <alignment vertical="center"/>
      <protection locked="0"/>
    </xf>
    <xf numFmtId="0" fontId="2" fillId="0" borderId="34" xfId="0" applyNumberFormat="1" applyFont="1" applyFill="1" applyBorder="1" applyAlignment="1" applyProtection="1">
      <alignment horizontal="center" vertical="center"/>
      <protection locked="0"/>
    </xf>
    <xf numFmtId="0" fontId="2" fillId="0" borderId="36" xfId="0" applyNumberFormat="1" applyFont="1" applyFill="1" applyBorder="1" applyAlignment="1" applyProtection="1">
      <alignment horizontal="left" vertical="center" wrapText="1"/>
      <protection locked="0"/>
    </xf>
    <xf numFmtId="164" fontId="2" fillId="0" borderId="18" xfId="0" applyNumberFormat="1" applyFont="1" applyFill="1" applyBorder="1" applyAlignment="1" applyProtection="1">
      <alignment horizontal="center" vertical="center"/>
      <protection locked="0"/>
    </xf>
    <xf numFmtId="49" fontId="9" fillId="0" borderId="85" xfId="0" applyNumberFormat="1" applyFont="1" applyFill="1" applyBorder="1" applyAlignment="1" applyProtection="1">
      <alignment horizontal="center" vertical="center"/>
      <protection locked="0"/>
    </xf>
    <xf numFmtId="0" fontId="9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9" fillId="0" borderId="17" xfId="0" applyNumberFormat="1" applyFont="1" applyFill="1" applyBorder="1" applyAlignment="1" applyProtection="1">
      <alignment vertical="center"/>
      <protection locked="0"/>
    </xf>
    <xf numFmtId="3" fontId="9" fillId="0" borderId="17" xfId="0" applyNumberFormat="1" applyFont="1" applyFill="1" applyBorder="1" applyAlignment="1" applyProtection="1">
      <alignment vertical="center"/>
      <protection locked="0"/>
    </xf>
    <xf numFmtId="3" fontId="9" fillId="0" borderId="86" xfId="0" applyNumberFormat="1" applyFont="1" applyFill="1" applyBorder="1" applyAlignment="1" applyProtection="1">
      <alignment vertical="center"/>
      <protection locked="0"/>
    </xf>
    <xf numFmtId="3" fontId="2" fillId="0" borderId="32" xfId="0" applyNumberFormat="1" applyFont="1" applyFill="1" applyBorder="1" applyAlignment="1" applyProtection="1">
      <alignment horizontal="right" vertical="center"/>
      <protection locked="0"/>
    </xf>
    <xf numFmtId="3" fontId="2" fillId="0" borderId="27" xfId="0" applyNumberFormat="1" applyFont="1" applyFill="1" applyBorder="1" applyAlignment="1" applyProtection="1">
      <alignment horizontal="right" vertical="center"/>
      <protection locked="0"/>
    </xf>
    <xf numFmtId="49" fontId="2" fillId="0" borderId="76" xfId="0" applyNumberFormat="1" applyFont="1" applyFill="1" applyBorder="1" applyAlignment="1" applyProtection="1">
      <alignment horizontal="centerContinuous" vertical="center"/>
      <protection locked="0"/>
    </xf>
    <xf numFmtId="0" fontId="2" fillId="0" borderId="18" xfId="0" applyNumberFormat="1" applyFont="1" applyFill="1" applyBorder="1" applyAlignment="1" applyProtection="1">
      <alignment vertical="center" wrapText="1"/>
      <protection locked="0"/>
    </xf>
    <xf numFmtId="164" fontId="2" fillId="0" borderId="18" xfId="0" applyNumberFormat="1" applyFont="1" applyFill="1" applyBorder="1" applyAlignment="1" applyProtection="1">
      <alignment vertical="center"/>
      <protection locked="0"/>
    </xf>
    <xf numFmtId="3" fontId="2" fillId="0" borderId="18" xfId="0" applyNumberFormat="1" applyFont="1" applyFill="1" applyBorder="1" applyAlignment="1" applyProtection="1">
      <alignment vertical="center"/>
      <protection locked="0"/>
    </xf>
    <xf numFmtId="3" fontId="2" fillId="0" borderId="62" xfId="0" applyNumberFormat="1" applyFont="1" applyFill="1" applyBorder="1" applyAlignment="1" applyProtection="1">
      <alignment vertical="center"/>
      <protection locked="0"/>
    </xf>
    <xf numFmtId="0" fontId="9" fillId="0" borderId="10" xfId="0" applyFont="1" applyBorder="1" applyAlignment="1">
      <alignment vertical="center" wrapText="1"/>
    </xf>
    <xf numFmtId="164" fontId="2" fillId="0" borderId="3" xfId="0" applyNumberFormat="1" applyFont="1" applyFill="1" applyBorder="1" applyAlignment="1" applyProtection="1">
      <alignment vertical="center"/>
      <protection locked="0"/>
    </xf>
    <xf numFmtId="0" fontId="2" fillId="0" borderId="66" xfId="0" applyNumberFormat="1" applyFont="1" applyFill="1" applyBorder="1" applyAlignment="1" applyProtection="1">
      <alignment horizontal="center" vertical="center"/>
      <protection locked="0"/>
    </xf>
    <xf numFmtId="49" fontId="9" fillId="0" borderId="9" xfId="0" applyNumberFormat="1" applyFont="1" applyBorder="1" applyAlignment="1">
      <alignment horizontal="center" vertical="center"/>
    </xf>
    <xf numFmtId="164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8" xfId="0" applyNumberFormat="1" applyFont="1" applyFill="1" applyBorder="1" applyAlignment="1" applyProtection="1">
      <alignment vertical="center"/>
      <protection locked="0"/>
    </xf>
    <xf numFmtId="3" fontId="9" fillId="0" borderId="26" xfId="0" applyNumberFormat="1" applyFont="1" applyFill="1" applyBorder="1" applyAlignment="1" applyProtection="1">
      <alignment vertical="center"/>
      <protection locked="0"/>
    </xf>
    <xf numFmtId="3" fontId="9" fillId="0" borderId="52" xfId="0" applyNumberFormat="1" applyFont="1" applyFill="1" applyBorder="1" applyAlignment="1" applyProtection="1">
      <alignment horizontal="right" vertical="center"/>
      <protection locked="0"/>
    </xf>
    <xf numFmtId="3" fontId="9" fillId="0" borderId="26" xfId="0" applyNumberFormat="1" applyFont="1" applyFill="1" applyBorder="1" applyAlignment="1" applyProtection="1">
      <alignment horizontal="right" vertical="center"/>
      <protection locked="0"/>
    </xf>
    <xf numFmtId="3" fontId="2" fillId="0" borderId="32" xfId="0" applyNumberFormat="1" applyFont="1" applyFill="1" applyBorder="1" applyAlignment="1" applyProtection="1">
      <alignment vertical="center"/>
      <protection locked="0"/>
    </xf>
    <xf numFmtId="49" fontId="9" fillId="0" borderId="9" xfId="0" applyNumberFormat="1" applyFont="1" applyFill="1" applyBorder="1" applyAlignment="1" applyProtection="1">
      <alignment horizontal="center" vertical="center"/>
      <protection locked="0"/>
    </xf>
    <xf numFmtId="0" fontId="9" fillId="0" borderId="12" xfId="0" applyNumberFormat="1" applyFont="1" applyFill="1" applyBorder="1" applyAlignment="1" applyProtection="1">
      <alignment vertical="center" wrapText="1"/>
      <protection locked="0"/>
    </xf>
    <xf numFmtId="164" fontId="14" fillId="0" borderId="53" xfId="0" applyNumberFormat="1" applyFont="1" applyFill="1" applyBorder="1" applyAlignment="1" applyProtection="1">
      <alignment vertical="center"/>
      <protection locked="0"/>
    </xf>
    <xf numFmtId="1" fontId="2" fillId="0" borderId="34" xfId="0" applyNumberFormat="1" applyFont="1" applyBorder="1" applyAlignment="1" applyProtection="1">
      <alignment horizontal="centerContinuous" vertical="center"/>
      <protection locked="0"/>
    </xf>
    <xf numFmtId="164" fontId="2" fillId="0" borderId="80" xfId="0" applyNumberFormat="1" applyFont="1" applyBorder="1" applyAlignment="1" applyProtection="1">
      <alignment vertical="center" wrapText="1"/>
      <protection locked="0"/>
    </xf>
    <xf numFmtId="3" fontId="9" fillId="0" borderId="18" xfId="0" applyNumberFormat="1" applyFont="1" applyFill="1" applyBorder="1" applyAlignment="1" applyProtection="1">
      <alignment horizontal="right" vertical="center"/>
      <protection locked="0"/>
    </xf>
    <xf numFmtId="3" fontId="9" fillId="0" borderId="65" xfId="0" applyNumberFormat="1" applyFont="1" applyFill="1" applyBorder="1" applyAlignment="1" applyProtection="1">
      <alignment horizontal="right" vertical="center"/>
      <protection locked="0"/>
    </xf>
    <xf numFmtId="3" fontId="9" fillId="0" borderId="48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18" fillId="0" borderId="41" xfId="0" applyNumberFormat="1" applyFont="1" applyFill="1" applyBorder="1" applyAlignment="1" applyProtection="1">
      <alignment horizontal="center" vertical="center"/>
      <protection locked="0"/>
    </xf>
    <xf numFmtId="3" fontId="18" fillId="0" borderId="3" xfId="0" applyNumberFormat="1" applyFont="1" applyFill="1" applyBorder="1" applyAlignment="1" applyProtection="1">
      <alignment horizontal="right" vertical="center"/>
      <protection locked="0"/>
    </xf>
    <xf numFmtId="3" fontId="18" fillId="0" borderId="67" xfId="0" applyNumberFormat="1" applyFont="1" applyFill="1" applyBorder="1" applyAlignment="1" applyProtection="1">
      <alignment horizontal="right" vertical="center"/>
      <protection locked="0"/>
    </xf>
    <xf numFmtId="0" fontId="9" fillId="0" borderId="19" xfId="0" applyNumberFormat="1" applyFont="1" applyFill="1" applyBorder="1" applyAlignment="1" applyProtection="1">
      <alignment horizontal="center" vertical="center"/>
      <protection locked="0"/>
    </xf>
    <xf numFmtId="1" fontId="18" fillId="0" borderId="79" xfId="0" applyNumberFormat="1" applyFont="1" applyFill="1" applyBorder="1" applyAlignment="1" applyProtection="1">
      <alignment horizontal="centerContinuous" vertical="center"/>
      <protection locked="0"/>
    </xf>
    <xf numFmtId="164" fontId="18" fillId="0" borderId="53" xfId="21" applyNumberFormat="1" applyFont="1" applyFill="1" applyBorder="1" applyAlignment="1" applyProtection="1">
      <alignment vertical="center" wrapText="1"/>
      <protection locked="0"/>
    </xf>
    <xf numFmtId="0" fontId="18" fillId="0" borderId="80" xfId="0" applyNumberFormat="1" applyFont="1" applyFill="1" applyBorder="1" applyAlignment="1" applyProtection="1">
      <alignment horizontal="center" vertical="center"/>
      <protection locked="0"/>
    </xf>
    <xf numFmtId="3" fontId="18" fillId="0" borderId="53" xfId="0" applyNumberFormat="1" applyFont="1" applyFill="1" applyBorder="1" applyAlignment="1" applyProtection="1">
      <alignment horizontal="right" vertical="center"/>
      <protection locked="0"/>
    </xf>
    <xf numFmtId="3" fontId="18" fillId="0" borderId="81" xfId="0" applyNumberFormat="1" applyFont="1" applyFill="1" applyBorder="1" applyAlignment="1" applyProtection="1">
      <alignment horizontal="right" vertical="center"/>
      <protection locked="0"/>
    </xf>
    <xf numFmtId="3" fontId="18" fillId="0" borderId="87" xfId="0" applyNumberFormat="1" applyFont="1" applyFill="1" applyBorder="1" applyAlignment="1" applyProtection="1">
      <alignment horizontal="right" vertical="center"/>
      <protection locked="0"/>
    </xf>
    <xf numFmtId="3" fontId="18" fillId="0" borderId="82" xfId="0" applyNumberFormat="1" applyFont="1" applyFill="1" applyBorder="1" applyAlignment="1" applyProtection="1">
      <alignment horizontal="right" vertical="center"/>
      <protection locked="0"/>
    </xf>
    <xf numFmtId="0" fontId="9" fillId="0" borderId="7" xfId="0" applyNumberFormat="1" applyFont="1" applyFill="1" applyBorder="1" applyAlignment="1" applyProtection="1">
      <alignment vertical="center" wrapText="1"/>
      <protection locked="0"/>
    </xf>
    <xf numFmtId="164" fontId="2" fillId="0" borderId="19" xfId="21" applyNumberFormat="1" applyFont="1" applyFill="1" applyBorder="1" applyAlignment="1" applyProtection="1">
      <alignment vertical="center" wrapText="1"/>
      <protection locked="0"/>
    </xf>
    <xf numFmtId="1" fontId="2" fillId="0" borderId="76" xfId="0" applyNumberFormat="1" applyFont="1" applyFill="1" applyBorder="1" applyAlignment="1" applyProtection="1">
      <alignment horizontal="centerContinuous" vertical="center"/>
      <protection locked="0"/>
    </xf>
    <xf numFmtId="164" fontId="9" fillId="0" borderId="26" xfId="0" applyNumberFormat="1" applyFont="1" applyBorder="1" applyAlignment="1" applyProtection="1">
      <alignment vertical="center" wrapText="1"/>
      <protection locked="0"/>
    </xf>
    <xf numFmtId="0" fontId="2" fillId="0" borderId="16" xfId="0" applyNumberFormat="1" applyFont="1" applyFill="1" applyBorder="1" applyAlignment="1" applyProtection="1">
      <alignment vertical="center" wrapText="1"/>
      <protection locked="0"/>
    </xf>
    <xf numFmtId="3" fontId="2" fillId="0" borderId="3" xfId="0" applyNumberFormat="1" applyFont="1" applyFill="1" applyBorder="1" applyAlignment="1" applyProtection="1">
      <alignment horizontal="right" vertical="center"/>
      <protection locked="0"/>
    </xf>
    <xf numFmtId="0" fontId="18" fillId="0" borderId="2" xfId="0" applyNumberFormat="1" applyFont="1" applyFill="1" applyBorder="1" applyAlignment="1" applyProtection="1">
      <alignment horizontal="centerContinuous" vertical="center"/>
      <protection locked="0"/>
    </xf>
    <xf numFmtId="0" fontId="18" fillId="0" borderId="16" xfId="0" applyNumberFormat="1" applyFont="1" applyFill="1" applyBorder="1" applyAlignment="1" applyProtection="1">
      <alignment vertical="center" wrapText="1"/>
      <protection locked="0"/>
    </xf>
    <xf numFmtId="164" fontId="18" fillId="0" borderId="16" xfId="0" applyNumberFormat="1" applyFont="1" applyFill="1" applyBorder="1" applyAlignment="1" applyProtection="1">
      <alignment horizontal="center" vertical="center"/>
      <protection locked="0"/>
    </xf>
    <xf numFmtId="3" fontId="2" fillId="0" borderId="48" xfId="0" applyNumberFormat="1" applyFont="1" applyFill="1" applyBorder="1" applyAlignment="1" applyProtection="1">
      <alignment horizontal="right" vertical="center"/>
      <protection locked="0"/>
    </xf>
    <xf numFmtId="3" fontId="9" fillId="0" borderId="41" xfId="0" applyNumberFormat="1" applyFont="1" applyFill="1" applyBorder="1" applyAlignment="1" applyProtection="1">
      <alignment horizontal="right" vertical="center"/>
      <protection locked="0"/>
    </xf>
    <xf numFmtId="3" fontId="9" fillId="0" borderId="45" xfId="0" applyNumberFormat="1" applyFont="1" applyFill="1" applyBorder="1" applyAlignment="1" applyProtection="1">
      <alignment horizontal="right" vertical="center"/>
      <protection locked="0"/>
    </xf>
    <xf numFmtId="0" fontId="2" fillId="0" borderId="16" xfId="0" applyNumberFormat="1" applyFont="1" applyFill="1" applyBorder="1" applyAlignment="1" applyProtection="1">
      <alignment horizontal="center" vertical="center"/>
      <protection locked="0"/>
    </xf>
    <xf numFmtId="164" fontId="9" fillId="0" borderId="16" xfId="0" applyNumberFormat="1" applyFont="1" applyFill="1" applyBorder="1" applyAlignment="1" applyProtection="1">
      <alignment horizontal="center" vertical="center"/>
      <protection locked="0"/>
    </xf>
    <xf numFmtId="3" fontId="9" fillId="0" borderId="16" xfId="0" applyNumberFormat="1" applyFont="1" applyFill="1" applyBorder="1" applyAlignment="1" applyProtection="1">
      <alignment vertical="center"/>
      <protection locked="0"/>
    </xf>
    <xf numFmtId="3" fontId="9" fillId="0" borderId="50" xfId="0" applyNumberFormat="1" applyFont="1" applyFill="1" applyBorder="1" applyAlignment="1" applyProtection="1">
      <alignment vertical="center"/>
      <protection locked="0"/>
    </xf>
    <xf numFmtId="3" fontId="9" fillId="0" borderId="80" xfId="0" applyNumberFormat="1" applyFont="1" applyFill="1" applyBorder="1" applyAlignment="1" applyProtection="1">
      <alignment vertical="center"/>
      <protection locked="0"/>
    </xf>
    <xf numFmtId="0" fontId="2" fillId="0" borderId="51" xfId="0" applyNumberFormat="1" applyFont="1" applyFill="1" applyBorder="1" applyAlignment="1" applyProtection="1">
      <alignment horizontal="centerContinuous" vertical="center"/>
      <protection locked="0"/>
    </xf>
    <xf numFmtId="49" fontId="2" fillId="0" borderId="66" xfId="0" applyNumberFormat="1" applyFont="1" applyFill="1" applyBorder="1" applyAlignment="1" applyProtection="1">
      <alignment horizontal="centerContinuous" vertical="center"/>
      <protection locked="0"/>
    </xf>
    <xf numFmtId="3" fontId="2" fillId="0" borderId="43" xfId="0" applyNumberFormat="1" applyFont="1" applyFill="1" applyBorder="1" applyAlignment="1" applyProtection="1">
      <alignment horizontal="right" vertical="center"/>
      <protection locked="0"/>
    </xf>
    <xf numFmtId="0" fontId="9" fillId="0" borderId="88" xfId="0" applyNumberFormat="1" applyFont="1" applyFill="1" applyBorder="1" applyAlignment="1" applyProtection="1">
      <alignment horizontal="centerContinuous" vertical="center"/>
      <protection locked="0"/>
    </xf>
    <xf numFmtId="0" fontId="9" fillId="0" borderId="68" xfId="0" applyNumberFormat="1" applyFont="1" applyFill="1" applyBorder="1" applyAlignment="1" applyProtection="1">
      <alignment vertical="center" wrapText="1"/>
      <protection locked="0"/>
    </xf>
    <xf numFmtId="164" fontId="6" fillId="0" borderId="68" xfId="0" applyNumberFormat="1" applyFont="1" applyFill="1" applyBorder="1" applyAlignment="1" applyProtection="1">
      <alignment horizontal="center" vertical="center"/>
      <protection locked="0"/>
    </xf>
    <xf numFmtId="3" fontId="9" fillId="0" borderId="68" xfId="0" applyNumberFormat="1" applyFont="1" applyFill="1" applyBorder="1" applyAlignment="1" applyProtection="1">
      <alignment horizontal="right" vertical="center"/>
      <protection locked="0"/>
    </xf>
    <xf numFmtId="3" fontId="9" fillId="0" borderId="84" xfId="0" applyNumberFormat="1" applyFont="1" applyFill="1" applyBorder="1" applyAlignment="1" applyProtection="1">
      <alignment horizontal="right" vertical="center"/>
      <protection locked="0"/>
    </xf>
    <xf numFmtId="3" fontId="9" fillId="0" borderId="89" xfId="0" applyNumberFormat="1" applyFont="1" applyFill="1" applyBorder="1" applyAlignment="1" applyProtection="1">
      <alignment vertical="center"/>
      <protection locked="0"/>
    </xf>
    <xf numFmtId="3" fontId="9" fillId="0" borderId="90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 wrapText="1"/>
      <protection locked="0"/>
    </xf>
    <xf numFmtId="164" fontId="2" fillId="0" borderId="26" xfId="0" applyNumberFormat="1" applyFont="1" applyFill="1" applyBorder="1" applyAlignment="1" applyProtection="1">
      <alignment horizontal="center"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1" xfId="0" applyNumberFormat="1" applyFont="1" applyFill="1" applyBorder="1" applyAlignment="1" applyProtection="1">
      <alignment vertical="center"/>
      <protection locked="0"/>
    </xf>
    <xf numFmtId="3" fontId="2" fillId="0" borderId="13" xfId="0" applyNumberFormat="1" applyFont="1" applyFill="1" applyBorder="1" applyAlignment="1" applyProtection="1">
      <alignment vertical="center"/>
      <protection locked="0"/>
    </xf>
    <xf numFmtId="1" fontId="2" fillId="0" borderId="9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25" xfId="21" applyNumberFormat="1" applyFont="1" applyFill="1" applyBorder="1" applyAlignment="1" applyProtection="1">
      <alignment vertical="center" wrapText="1"/>
      <protection locked="0"/>
    </xf>
    <xf numFmtId="0" fontId="2" fillId="0" borderId="10" xfId="0" applyNumberFormat="1" applyFont="1" applyFill="1" applyBorder="1" applyAlignment="1" applyProtection="1">
      <alignment horizontal="center" vertical="center"/>
      <protection locked="0"/>
    </xf>
    <xf numFmtId="3" fontId="2" fillId="0" borderId="26" xfId="0" applyNumberFormat="1" applyFont="1" applyFill="1" applyBorder="1" applyAlignment="1" applyProtection="1">
      <alignment horizontal="right" vertical="center"/>
      <protection locked="0"/>
    </xf>
    <xf numFmtId="3" fontId="2" fillId="0" borderId="12" xfId="0" applyNumberFormat="1" applyFont="1" applyFill="1" applyBorder="1" applyAlignment="1" applyProtection="1">
      <alignment horizontal="right" vertical="center"/>
      <protection locked="0"/>
    </xf>
    <xf numFmtId="3" fontId="9" fillId="0" borderId="91" xfId="0" applyNumberFormat="1" applyFont="1" applyFill="1" applyBorder="1" applyAlignment="1" applyProtection="1">
      <alignment vertical="center"/>
      <protection locked="0"/>
    </xf>
    <xf numFmtId="3" fontId="9" fillId="0" borderId="92" xfId="0" applyNumberFormat="1" applyFont="1" applyFill="1" applyBorder="1" applyAlignment="1" applyProtection="1">
      <alignment vertical="center"/>
      <protection locked="0"/>
    </xf>
    <xf numFmtId="3" fontId="9" fillId="0" borderId="74" xfId="0" applyNumberFormat="1" applyFont="1" applyFill="1" applyBorder="1" applyAlignment="1" applyProtection="1">
      <alignment vertical="center"/>
      <protection locked="0"/>
    </xf>
    <xf numFmtId="1" fontId="2" fillId="0" borderId="9" xfId="0" applyNumberFormat="1" applyFont="1" applyBorder="1" applyAlignment="1" applyProtection="1">
      <alignment horizontal="centerContinuous" vertical="center"/>
      <protection locked="0"/>
    </xf>
    <xf numFmtId="164" fontId="2" fillId="0" borderId="26" xfId="0" applyNumberFormat="1" applyFont="1" applyBorder="1" applyAlignment="1" applyProtection="1">
      <alignment vertical="center" wrapText="1"/>
      <protection locked="0"/>
    </xf>
    <xf numFmtId="0" fontId="2" fillId="0" borderId="26" xfId="0" applyNumberFormat="1" applyFont="1" applyFill="1" applyBorder="1" applyAlignment="1" applyProtection="1">
      <alignment horizontal="center" vertical="center"/>
      <protection locked="0"/>
    </xf>
    <xf numFmtId="3" fontId="2" fillId="0" borderId="64" xfId="0" applyNumberFormat="1" applyFont="1" applyFill="1" applyBorder="1" applyAlignment="1" applyProtection="1">
      <alignment horizontal="right" vertical="center"/>
      <protection locked="0"/>
    </xf>
    <xf numFmtId="3" fontId="2" fillId="0" borderId="31" xfId="0" applyNumberFormat="1" applyFont="1" applyFill="1" applyBorder="1" applyAlignment="1" applyProtection="1">
      <alignment horizontal="right" vertical="center"/>
      <protection locked="0"/>
    </xf>
    <xf numFmtId="3" fontId="2" fillId="0" borderId="13" xfId="0" applyNumberFormat="1" applyFont="1" applyFill="1" applyBorder="1" applyAlignment="1" applyProtection="1">
      <alignment horizontal="right" vertical="center"/>
      <protection locked="0"/>
    </xf>
    <xf numFmtId="0" fontId="13" fillId="0" borderId="76" xfId="0" applyNumberFormat="1" applyFont="1" applyFill="1" applyBorder="1" applyAlignment="1" applyProtection="1">
      <alignment horizontal="center" vertical="center"/>
      <protection locked="0"/>
    </xf>
    <xf numFmtId="0" fontId="13" fillId="0" borderId="18" xfId="0" applyNumberFormat="1" applyFont="1" applyFill="1" applyBorder="1" applyAlignment="1" applyProtection="1">
      <alignment horizontal="center" vertical="center"/>
      <protection locked="0"/>
    </xf>
    <xf numFmtId="0" fontId="13" fillId="0" borderId="23" xfId="0" applyNumberFormat="1" applyFont="1" applyFill="1" applyBorder="1" applyAlignment="1" applyProtection="1">
      <alignment horizontal="center" vertical="center"/>
      <protection locked="0"/>
    </xf>
    <xf numFmtId="0" fontId="13" fillId="0" borderId="43" xfId="0" applyNumberFormat="1" applyFont="1" applyFill="1" applyBorder="1" applyAlignment="1" applyProtection="1">
      <alignment horizontal="center" vertical="center"/>
      <protection locked="0"/>
    </xf>
    <xf numFmtId="0" fontId="13" fillId="0" borderId="48" xfId="0" applyNumberFormat="1" applyFont="1" applyFill="1" applyBorder="1" applyAlignment="1" applyProtection="1">
      <alignment horizontal="center" vertical="center"/>
      <protection locked="0"/>
    </xf>
    <xf numFmtId="3" fontId="9" fillId="0" borderId="63" xfId="0" applyNumberFormat="1" applyFont="1" applyFill="1" applyBorder="1" applyAlignment="1" applyProtection="1">
      <alignment horizontal="right" vertical="center"/>
      <protection locked="0"/>
    </xf>
    <xf numFmtId="1" fontId="2" fillId="0" borderId="34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53" xfId="21" applyNumberFormat="1" applyFont="1" applyFill="1" applyBorder="1" applyAlignment="1" applyProtection="1">
      <alignment vertical="center" wrapText="1"/>
      <protection locked="0"/>
    </xf>
    <xf numFmtId="164" fontId="2" fillId="0" borderId="53" xfId="0" applyNumberFormat="1" applyFont="1" applyFill="1" applyBorder="1" applyAlignment="1" applyProtection="1">
      <alignment horizontal="center" vertical="center"/>
      <protection locked="0"/>
    </xf>
    <xf numFmtId="3" fontId="2" fillId="0" borderId="36" xfId="0" applyNumberFormat="1" applyFont="1" applyFill="1" applyBorder="1" applyAlignment="1" applyProtection="1">
      <alignment horizontal="right" vertical="center"/>
      <protection locked="0"/>
    </xf>
    <xf numFmtId="3" fontId="2" fillId="0" borderId="87" xfId="0" applyNumberFormat="1" applyFont="1" applyFill="1" applyBorder="1" applyAlignment="1" applyProtection="1">
      <alignment horizontal="right" vertical="center"/>
      <protection locked="0"/>
    </xf>
    <xf numFmtId="3" fontId="2" fillId="0" borderId="82" xfId="0" applyNumberFormat="1" applyFont="1" applyFill="1" applyBorder="1" applyAlignment="1" applyProtection="1">
      <alignment horizontal="right" vertical="center"/>
      <protection locked="0"/>
    </xf>
    <xf numFmtId="0" fontId="3" fillId="0" borderId="0" xfId="18" applyFont="1" applyAlignment="1">
      <alignment horizontal="left" vertical="center"/>
      <protection/>
    </xf>
    <xf numFmtId="0" fontId="10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165" fontId="4" fillId="0" borderId="0" xfId="0" applyNumberFormat="1" applyFont="1" applyAlignment="1">
      <alignment horizontal="centerContinuous"/>
    </xf>
    <xf numFmtId="169" fontId="4" fillId="0" borderId="0" xfId="0" applyNumberFormat="1" applyFont="1" applyAlignment="1">
      <alignment horizontal="centerContinuous"/>
    </xf>
    <xf numFmtId="0" fontId="4" fillId="0" borderId="0" xfId="0" applyFont="1" applyAlignment="1">
      <alignment/>
    </xf>
    <xf numFmtId="0" fontId="20" fillId="0" borderId="0" xfId="0" applyFont="1" applyAlignment="1">
      <alignment/>
    </xf>
    <xf numFmtId="165" fontId="20" fillId="0" borderId="0" xfId="0" applyNumberFormat="1" applyFont="1" applyAlignment="1">
      <alignment horizontal="centerContinuous"/>
    </xf>
    <xf numFmtId="3" fontId="20" fillId="0" borderId="0" xfId="0" applyNumberFormat="1" applyFont="1" applyAlignment="1">
      <alignment horizontal="centerContinuous" vertical="center"/>
    </xf>
    <xf numFmtId="3" fontId="20" fillId="0" borderId="0" xfId="0" applyNumberFormat="1" applyFont="1" applyAlignment="1">
      <alignment vertical="center"/>
    </xf>
    <xf numFmtId="3" fontId="3" fillId="0" borderId="0" xfId="0" applyNumberFormat="1" applyFont="1" applyAlignment="1">
      <alignment horizontal="center" vertical="center"/>
    </xf>
    <xf numFmtId="0" fontId="9" fillId="0" borderId="0" xfId="0" applyFont="1" applyAlignment="1">
      <alignment/>
    </xf>
    <xf numFmtId="0" fontId="13" fillId="0" borderId="10" xfId="0" applyFont="1" applyBorder="1" applyAlignment="1">
      <alignment horizontal="center" vertical="center"/>
    </xf>
    <xf numFmtId="3" fontId="13" fillId="0" borderId="10" xfId="0" applyNumberFormat="1" applyFont="1" applyBorder="1" applyAlignment="1">
      <alignment horizontal="center" vertical="center"/>
    </xf>
    <xf numFmtId="0" fontId="10" fillId="0" borderId="18" xfId="0" applyFont="1" applyBorder="1" applyAlignment="1">
      <alignment horizontal="left" vertical="center" wrapText="1"/>
    </xf>
    <xf numFmtId="3" fontId="10" fillId="0" borderId="3" xfId="0" applyNumberFormat="1" applyFont="1" applyBorder="1" applyAlignment="1">
      <alignment vertical="center"/>
    </xf>
    <xf numFmtId="0" fontId="10" fillId="0" borderId="0" xfId="0" applyFont="1" applyAlignment="1">
      <alignment/>
    </xf>
    <xf numFmtId="3" fontId="10" fillId="0" borderId="93" xfId="0" applyNumberFormat="1" applyFont="1" applyBorder="1" applyAlignment="1">
      <alignment horizontal="right" vertical="center"/>
    </xf>
    <xf numFmtId="3" fontId="10" fillId="0" borderId="94" xfId="0" applyNumberFormat="1" applyFont="1" applyBorder="1" applyAlignment="1">
      <alignment horizontal="right" vertical="center"/>
    </xf>
    <xf numFmtId="3" fontId="10" fillId="0" borderId="93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6" fillId="0" borderId="68" xfId="0" applyFont="1" applyBorder="1" applyAlignment="1">
      <alignment vertical="center"/>
    </xf>
    <xf numFmtId="3" fontId="3" fillId="0" borderId="68" xfId="0" applyNumberFormat="1" applyFont="1" applyBorder="1" applyAlignment="1">
      <alignment vertical="center"/>
    </xf>
    <xf numFmtId="3" fontId="3" fillId="0" borderId="95" xfId="0" applyNumberFormat="1" applyFont="1" applyBorder="1" applyAlignment="1">
      <alignment vertical="center"/>
    </xf>
    <xf numFmtId="3" fontId="10" fillId="0" borderId="68" xfId="0" applyNumberFormat="1" applyFont="1" applyBorder="1" applyAlignment="1">
      <alignment vertical="center"/>
    </xf>
    <xf numFmtId="0" fontId="3" fillId="0" borderId="0" xfId="0" applyFont="1" applyBorder="1" applyAlignment="1">
      <alignment/>
    </xf>
    <xf numFmtId="0" fontId="5" fillId="0" borderId="68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" fillId="0" borderId="0" xfId="0" applyFont="1" applyBorder="1" applyAlignment="1">
      <alignment/>
    </xf>
    <xf numFmtId="0" fontId="9" fillId="0" borderId="10" xfId="0" applyFont="1" applyBorder="1" applyAlignment="1">
      <alignment vertical="top" wrapText="1"/>
    </xf>
    <xf numFmtId="3" fontId="9" fillId="0" borderId="53" xfId="0" applyNumberFormat="1" applyFont="1" applyBorder="1" applyAlignment="1">
      <alignment vertical="center"/>
    </xf>
    <xf numFmtId="3" fontId="9" fillId="0" borderId="96" xfId="0" applyNumberFormat="1" applyFont="1" applyBorder="1" applyAlignment="1">
      <alignment vertical="center"/>
    </xf>
    <xf numFmtId="3" fontId="9" fillId="0" borderId="17" xfId="0" applyNumberFormat="1" applyFont="1" applyBorder="1" applyAlignment="1">
      <alignment vertical="center"/>
    </xf>
    <xf numFmtId="0" fontId="6" fillId="0" borderId="0" xfId="0" applyFont="1" applyBorder="1" applyAlignment="1">
      <alignment/>
    </xf>
    <xf numFmtId="0" fontId="3" fillId="0" borderId="3" xfId="0" applyFont="1" applyFill="1" applyBorder="1" applyAlignment="1">
      <alignment vertical="center"/>
    </xf>
    <xf numFmtId="3" fontId="5" fillId="0" borderId="3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/>
    </xf>
    <xf numFmtId="0" fontId="3" fillId="0" borderId="3" xfId="0" applyFont="1" applyFill="1" applyBorder="1" applyAlignment="1">
      <alignment vertical="center" wrapText="1"/>
    </xf>
    <xf numFmtId="3" fontId="1" fillId="0" borderId="3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0" fontId="9" fillId="0" borderId="10" xfId="0" applyFont="1" applyFill="1" applyBorder="1" applyAlignment="1">
      <alignment vertical="center" wrapText="1"/>
    </xf>
    <xf numFmtId="3" fontId="9" fillId="0" borderId="12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3" fontId="3" fillId="0" borderId="3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0" fontId="10" fillId="0" borderId="5" xfId="0" applyFont="1" applyBorder="1" applyAlignment="1">
      <alignment horizontal="left" vertical="center"/>
    </xf>
    <xf numFmtId="0" fontId="9" fillId="0" borderId="68" xfId="0" applyFont="1" applyBorder="1" applyAlignment="1">
      <alignment vertical="center"/>
    </xf>
    <xf numFmtId="3" fontId="9" fillId="0" borderId="5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9" fillId="0" borderId="10" xfId="0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8" fillId="0" borderId="3" xfId="0" applyFont="1" applyBorder="1" applyAlignment="1">
      <alignment vertical="center"/>
    </xf>
    <xf numFmtId="3" fontId="18" fillId="0" borderId="3" xfId="0" applyNumberFormat="1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24" fillId="0" borderId="3" xfId="0" applyFont="1" applyBorder="1" applyAlignment="1">
      <alignment vertical="center"/>
    </xf>
    <xf numFmtId="3" fontId="24" fillId="0" borderId="3" xfId="0" applyNumberFormat="1" applyFont="1" applyBorder="1" applyAlignment="1">
      <alignment vertical="center"/>
    </xf>
    <xf numFmtId="3" fontId="24" fillId="0" borderId="0" xfId="0" applyNumberFormat="1" applyFont="1" applyBorder="1" applyAlignment="1">
      <alignment vertical="center"/>
    </xf>
    <xf numFmtId="3" fontId="24" fillId="0" borderId="95" xfId="0" applyNumberFormat="1" applyFont="1" applyBorder="1" applyAlignment="1">
      <alignment vertical="center"/>
    </xf>
    <xf numFmtId="0" fontId="9" fillId="0" borderId="24" xfId="0" applyNumberFormat="1" applyFont="1" applyFill="1" applyBorder="1" applyAlignment="1" applyProtection="1">
      <alignment vertical="center" wrapText="1"/>
      <protection locked="0"/>
    </xf>
    <xf numFmtId="3" fontId="9" fillId="0" borderId="20" xfId="0" applyNumberFormat="1" applyFont="1" applyBorder="1" applyAlignment="1">
      <alignment vertical="center"/>
    </xf>
    <xf numFmtId="0" fontId="9" fillId="0" borderId="36" xfId="0" applyNumberFormat="1" applyFont="1" applyFill="1" applyBorder="1" applyAlignment="1" applyProtection="1">
      <alignment vertical="center" wrapText="1"/>
      <protection locked="0"/>
    </xf>
    <xf numFmtId="0" fontId="3" fillId="0" borderId="41" xfId="0" applyNumberFormat="1" applyFont="1" applyFill="1" applyBorder="1" applyAlignment="1" applyProtection="1">
      <alignment vertical="center" wrapText="1"/>
      <protection locked="0"/>
    </xf>
    <xf numFmtId="3" fontId="9" fillId="0" borderId="12" xfId="0" applyNumberFormat="1" applyFont="1" applyBorder="1" applyAlignment="1">
      <alignment vertical="center"/>
    </xf>
    <xf numFmtId="3" fontId="3" fillId="0" borderId="77" xfId="0" applyNumberFormat="1" applyFont="1" applyBorder="1" applyAlignment="1">
      <alignment vertical="center"/>
    </xf>
    <xf numFmtId="3" fontId="18" fillId="0" borderId="0" xfId="0" applyNumberFormat="1" applyFont="1" applyBorder="1" applyAlignment="1">
      <alignment vertical="center"/>
    </xf>
    <xf numFmtId="165" fontId="3" fillId="0" borderId="0" xfId="0" applyNumberFormat="1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22" fillId="0" borderId="0" xfId="0" applyFont="1" applyAlignment="1">
      <alignment horizontal="left"/>
    </xf>
    <xf numFmtId="165" fontId="3" fillId="0" borderId="0" xfId="0" applyNumberFormat="1" applyFont="1" applyAlignment="1">
      <alignment horizontal="center"/>
    </xf>
    <xf numFmtId="3" fontId="13" fillId="0" borderId="25" xfId="0" applyNumberFormat="1" applyFont="1" applyBorder="1" applyAlignment="1">
      <alignment horizontal="center" vertical="center"/>
    </xf>
    <xf numFmtId="3" fontId="10" fillId="0" borderId="41" xfId="0" applyNumberFormat="1" applyFont="1" applyBorder="1" applyAlignment="1">
      <alignment vertical="center"/>
    </xf>
    <xf numFmtId="3" fontId="10" fillId="0" borderId="97" xfId="0" applyNumberFormat="1" applyFont="1" applyBorder="1" applyAlignment="1">
      <alignment horizontal="right" vertical="center"/>
    </xf>
    <xf numFmtId="169" fontId="4" fillId="0" borderId="0" xfId="0" applyNumberFormat="1" applyFont="1" applyBorder="1" applyAlignment="1">
      <alignment vertical="center"/>
    </xf>
    <xf numFmtId="3" fontId="9" fillId="0" borderId="35" xfId="0" applyNumberFormat="1" applyFont="1" applyBorder="1" applyAlignment="1">
      <alignment vertical="center"/>
    </xf>
    <xf numFmtId="3" fontId="3" fillId="0" borderId="3" xfId="0" applyNumberFormat="1" applyFont="1" applyFill="1" applyBorder="1" applyAlignment="1">
      <alignment horizontal="right" vertical="center"/>
    </xf>
    <xf numFmtId="0" fontId="3" fillId="0" borderId="53" xfId="0" applyFont="1" applyBorder="1" applyAlignment="1">
      <alignment vertical="center"/>
    </xf>
    <xf numFmtId="3" fontId="3" fillId="0" borderId="35" xfId="0" applyNumberFormat="1" applyFont="1" applyBorder="1" applyAlignment="1">
      <alignment vertical="center"/>
    </xf>
    <xf numFmtId="3" fontId="3" fillId="0" borderId="53" xfId="0" applyNumberFormat="1" applyFont="1" applyBorder="1" applyAlignment="1">
      <alignment vertical="center"/>
    </xf>
    <xf numFmtId="3" fontId="18" fillId="0" borderId="18" xfId="0" applyNumberFormat="1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24" fillId="0" borderId="35" xfId="0" applyNumberFormat="1" applyFont="1" applyBorder="1" applyAlignment="1">
      <alignment vertical="center"/>
    </xf>
    <xf numFmtId="3" fontId="24" fillId="0" borderId="53" xfId="0" applyNumberFormat="1" applyFont="1" applyBorder="1" applyAlignment="1">
      <alignment vertical="center"/>
    </xf>
    <xf numFmtId="3" fontId="9" fillId="0" borderId="24" xfId="0" applyNumberFormat="1" applyFont="1" applyBorder="1" applyAlignment="1">
      <alignment vertical="center"/>
    </xf>
    <xf numFmtId="3" fontId="9" fillId="0" borderId="40" xfId="0" applyNumberFormat="1" applyFont="1" applyBorder="1" applyAlignment="1">
      <alignment vertical="center"/>
    </xf>
    <xf numFmtId="3" fontId="10" fillId="0" borderId="20" xfId="0" applyNumberFormat="1" applyFont="1" applyBorder="1" applyAlignment="1">
      <alignment vertical="center"/>
    </xf>
    <xf numFmtId="165" fontId="3" fillId="0" borderId="0" xfId="0" applyNumberFormat="1" applyFont="1" applyAlignment="1">
      <alignment/>
    </xf>
    <xf numFmtId="0" fontId="6" fillId="0" borderId="98" xfId="0" applyFont="1" applyBorder="1" applyAlignment="1">
      <alignment horizontal="center" vertical="center" wrapText="1"/>
    </xf>
    <xf numFmtId="3" fontId="6" fillId="0" borderId="99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/>
    </xf>
    <xf numFmtId="3" fontId="6" fillId="0" borderId="47" xfId="0" applyNumberFormat="1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/>
    </xf>
    <xf numFmtId="3" fontId="13" fillId="0" borderId="13" xfId="0" applyNumberFormat="1" applyFont="1" applyBorder="1" applyAlignment="1">
      <alignment horizontal="center" vertical="center"/>
    </xf>
    <xf numFmtId="0" fontId="10" fillId="0" borderId="76" xfId="0" applyFont="1" applyBorder="1" applyAlignment="1">
      <alignment horizontal="center" vertical="center"/>
    </xf>
    <xf numFmtId="3" fontId="10" fillId="0" borderId="14" xfId="0" applyNumberFormat="1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3" fontId="10" fillId="0" borderId="100" xfId="0" applyNumberFormat="1" applyFont="1" applyBorder="1" applyAlignment="1">
      <alignment vertical="center"/>
    </xf>
    <xf numFmtId="0" fontId="1" fillId="0" borderId="88" xfId="0" applyFont="1" applyBorder="1" applyAlignment="1">
      <alignment horizontal="center" vertical="center"/>
    </xf>
    <xf numFmtId="3" fontId="10" fillId="0" borderId="90" xfId="0" applyNumberFormat="1" applyFont="1" applyBorder="1" applyAlignment="1">
      <alignment vertical="center"/>
    </xf>
    <xf numFmtId="0" fontId="5" fillId="0" borderId="73" xfId="0" applyFont="1" applyBorder="1" applyAlignment="1">
      <alignment horizontal="center" vertical="center"/>
    </xf>
    <xf numFmtId="3" fontId="9" fillId="0" borderId="49" xfId="0" applyNumberFormat="1" applyFont="1" applyBorder="1" applyAlignment="1">
      <alignment vertical="center"/>
    </xf>
    <xf numFmtId="49" fontId="3" fillId="0" borderId="101" xfId="0" applyNumberFormat="1" applyFont="1" applyFill="1" applyBorder="1" applyAlignment="1">
      <alignment horizontal="center" vertical="center"/>
    </xf>
    <xf numFmtId="0" fontId="9" fillId="0" borderId="88" xfId="0" applyFont="1" applyBorder="1" applyAlignment="1">
      <alignment horizontal="center" vertical="center"/>
    </xf>
    <xf numFmtId="3" fontId="9" fillId="0" borderId="8" xfId="0" applyNumberFormat="1" applyFont="1" applyBorder="1" applyAlignment="1">
      <alignment vertical="center"/>
    </xf>
    <xf numFmtId="0" fontId="9" fillId="0" borderId="3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3" fontId="3" fillId="0" borderId="82" xfId="0" applyNumberFormat="1" applyFont="1" applyBorder="1" applyAlignment="1">
      <alignment vertical="center"/>
    </xf>
    <xf numFmtId="0" fontId="18" fillId="0" borderId="2" xfId="0" applyFont="1" applyBorder="1" applyAlignment="1">
      <alignment horizontal="center" vertical="center"/>
    </xf>
    <xf numFmtId="3" fontId="18" fillId="0" borderId="14" xfId="0" applyNumberFormat="1" applyFont="1" applyBorder="1" applyAlignment="1">
      <alignment vertical="center"/>
    </xf>
    <xf numFmtId="0" fontId="24" fillId="0" borderId="2" xfId="0" applyFont="1" applyBorder="1" applyAlignment="1">
      <alignment horizontal="center" vertical="center"/>
    </xf>
    <xf numFmtId="3" fontId="24" fillId="0" borderId="14" xfId="0" applyNumberFormat="1" applyFont="1" applyBorder="1" applyAlignment="1">
      <alignment vertical="center"/>
    </xf>
    <xf numFmtId="0" fontId="24" fillId="0" borderId="34" xfId="0" applyFont="1" applyBorder="1" applyAlignment="1">
      <alignment horizontal="center" vertical="center"/>
    </xf>
    <xf numFmtId="0" fontId="9" fillId="0" borderId="34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NumberFormat="1" applyFont="1" applyFill="1" applyBorder="1" applyAlignment="1" applyProtection="1">
      <alignment horizontal="center" vertical="center"/>
      <protection locked="0"/>
    </xf>
    <xf numFmtId="0" fontId="9" fillId="0" borderId="9" xfId="0" applyFont="1" applyBorder="1" applyAlignment="1">
      <alignment horizontal="center" vertical="center"/>
    </xf>
    <xf numFmtId="3" fontId="10" fillId="0" borderId="2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horizontal="center" vertical="center" wrapText="1"/>
    </xf>
    <xf numFmtId="3" fontId="5" fillId="0" borderId="90" xfId="0" applyNumberFormat="1" applyFont="1" applyBorder="1" applyAlignment="1">
      <alignment vertical="center"/>
    </xf>
    <xf numFmtId="0" fontId="9" fillId="0" borderId="102" xfId="0" applyFont="1" applyFill="1" applyBorder="1" applyAlignment="1">
      <alignment horizontal="center" vertical="center"/>
    </xf>
    <xf numFmtId="49" fontId="3" fillId="0" borderId="66" xfId="0" applyNumberFormat="1" applyFont="1" applyFill="1" applyBorder="1" applyAlignment="1">
      <alignment horizontal="center" vertical="center"/>
    </xf>
    <xf numFmtId="3" fontId="10" fillId="0" borderId="100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/>
    </xf>
    <xf numFmtId="3" fontId="5" fillId="0" borderId="13" xfId="0" applyNumberFormat="1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0" fontId="22" fillId="0" borderId="0" xfId="0" applyFont="1" applyAlignment="1">
      <alignment horizontal="left"/>
    </xf>
    <xf numFmtId="0" fontId="3" fillId="0" borderId="0" xfId="0" applyNumberFormat="1" applyFont="1" applyFill="1" applyBorder="1" applyAlignment="1" applyProtection="1">
      <alignment horizontal="left" vertical="center"/>
      <protection locked="0"/>
    </xf>
    <xf numFmtId="0" fontId="10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8" fillId="0" borderId="0" xfId="0" applyFont="1" applyAlignment="1">
      <alignment horizontal="center"/>
    </xf>
    <xf numFmtId="0" fontId="28" fillId="0" borderId="0" xfId="0" applyFont="1" applyAlignment="1">
      <alignment/>
    </xf>
    <xf numFmtId="0" fontId="3" fillId="0" borderId="0" xfId="0" applyFont="1" applyAlignment="1">
      <alignment vertical="center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0" fontId="6" fillId="0" borderId="103" xfId="0" applyFont="1" applyBorder="1" applyAlignment="1">
      <alignment horizontal="center" wrapText="1"/>
    </xf>
    <xf numFmtId="0" fontId="6" fillId="0" borderId="93" xfId="0" applyFont="1" applyBorder="1" applyAlignment="1">
      <alignment horizontal="center" wrapText="1"/>
    </xf>
    <xf numFmtId="0" fontId="5" fillId="0" borderId="93" xfId="0" applyFont="1" applyBorder="1" applyAlignment="1">
      <alignment horizont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64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164" fontId="22" fillId="0" borderId="12" xfId="0" applyNumberFormat="1" applyFont="1" applyBorder="1" applyAlignment="1">
      <alignment horizontal="center"/>
    </xf>
    <xf numFmtId="164" fontId="22" fillId="0" borderId="12" xfId="0" applyNumberFormat="1" applyFont="1" applyBorder="1" applyAlignment="1">
      <alignment horizontal="centerContinuous"/>
    </xf>
    <xf numFmtId="164" fontId="22" fillId="0" borderId="10" xfId="0" applyNumberFormat="1" applyFont="1" applyBorder="1" applyAlignment="1">
      <alignment horizontal="centerContinuous"/>
    </xf>
    <xf numFmtId="164" fontId="22" fillId="0" borderId="10" xfId="0" applyNumberFormat="1" applyFont="1" applyBorder="1" applyAlignment="1">
      <alignment vertical="center"/>
    </xf>
    <xf numFmtId="164" fontId="22" fillId="0" borderId="64" xfId="0" applyNumberFormat="1" applyFont="1" applyBorder="1" applyAlignment="1">
      <alignment vertical="center"/>
    </xf>
    <xf numFmtId="0" fontId="22" fillId="0" borderId="0" xfId="0" applyFont="1" applyAlignment="1">
      <alignment/>
    </xf>
    <xf numFmtId="0" fontId="18" fillId="0" borderId="31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49" fontId="18" fillId="0" borderId="10" xfId="0" applyNumberFormat="1" applyFont="1" applyBorder="1" applyAlignment="1">
      <alignment horizontal="center" vertical="center"/>
    </xf>
    <xf numFmtId="164" fontId="18" fillId="0" borderId="10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18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18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18" fillId="0" borderId="10" xfId="0" applyFont="1" applyBorder="1" applyAlignment="1">
      <alignment vertical="center" wrapText="1"/>
    </xf>
    <xf numFmtId="0" fontId="12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 vertical="center"/>
    </xf>
    <xf numFmtId="0" fontId="18" fillId="0" borderId="0" xfId="0" applyNumberFormat="1" applyFont="1" applyFill="1" applyBorder="1" applyAlignment="1" applyProtection="1">
      <alignment horizontal="left" vertical="center"/>
      <protection locked="0"/>
    </xf>
    <xf numFmtId="0" fontId="9" fillId="0" borderId="17" xfId="0" applyFont="1" applyBorder="1" applyAlignment="1">
      <alignment horizontal="centerContinuous" vertical="center"/>
    </xf>
    <xf numFmtId="0" fontId="9" fillId="0" borderId="17" xfId="0" applyFont="1" applyBorder="1" applyAlignment="1">
      <alignment horizontal="centerContinuous" vertical="center" wrapText="1"/>
    </xf>
    <xf numFmtId="0" fontId="9" fillId="0" borderId="104" xfId="0" applyFont="1" applyBorder="1" applyAlignment="1">
      <alignment horizontal="centerContinuous" vertical="center"/>
    </xf>
    <xf numFmtId="0" fontId="9" fillId="0" borderId="40" xfId="0" applyFont="1" applyBorder="1" applyAlignment="1">
      <alignment horizontal="centerContinuous" vertical="center"/>
    </xf>
    <xf numFmtId="0" fontId="3" fillId="0" borderId="53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/>
    </xf>
    <xf numFmtId="164" fontId="18" fillId="0" borderId="10" xfId="0" applyNumberFormat="1" applyFont="1" applyBorder="1" applyAlignment="1">
      <alignment horizontal="right" vertical="center"/>
    </xf>
    <xf numFmtId="164" fontId="18" fillId="0" borderId="25" xfId="0" applyNumberFormat="1" applyFont="1" applyBorder="1" applyAlignment="1">
      <alignment horizontal="right" vertical="center"/>
    </xf>
    <xf numFmtId="164" fontId="18" fillId="0" borderId="64" xfId="0" applyNumberFormat="1" applyFont="1" applyBorder="1" applyAlignment="1">
      <alignment horizontal="right" vertical="center"/>
    </xf>
    <xf numFmtId="0" fontId="2" fillId="0" borderId="4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12" xfId="0" applyNumberFormat="1" applyFont="1" applyBorder="1" applyAlignment="1">
      <alignment horizontal="center" vertical="center"/>
    </xf>
    <xf numFmtId="164" fontId="11" fillId="0" borderId="12" xfId="0" applyNumberFormat="1" applyFont="1" applyBorder="1" applyAlignment="1">
      <alignment horizontal="right" vertical="center"/>
    </xf>
    <xf numFmtId="164" fontId="22" fillId="0" borderId="10" xfId="0" applyNumberFormat="1" applyFont="1" applyBorder="1" applyAlignment="1">
      <alignment horizontal="right" vertical="center"/>
    </xf>
    <xf numFmtId="164" fontId="22" fillId="0" borderId="64" xfId="0" applyNumberFormat="1" applyFont="1" applyBorder="1" applyAlignment="1">
      <alignment horizontal="right" vertical="center"/>
    </xf>
    <xf numFmtId="0" fontId="1" fillId="0" borderId="63" xfId="0" applyFont="1" applyBorder="1" applyAlignment="1">
      <alignment horizontal="center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/>
    </xf>
    <xf numFmtId="164" fontId="5" fillId="0" borderId="20" xfId="0" applyNumberFormat="1" applyFont="1" applyBorder="1" applyAlignment="1">
      <alignment horizontal="center" vertical="center"/>
    </xf>
    <xf numFmtId="164" fontId="5" fillId="0" borderId="20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vertical="center"/>
    </xf>
    <xf numFmtId="164" fontId="5" fillId="0" borderId="78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5" fillId="0" borderId="40" xfId="0" applyFont="1" applyBorder="1" applyAlignment="1">
      <alignment horizontal="center" vertical="center" wrapText="1"/>
    </xf>
    <xf numFmtId="0" fontId="5" fillId="0" borderId="105" xfId="0" applyFont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15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Hyperlink" xfId="17"/>
    <cellStyle name="Normalny_ARK2WYD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0"/>
  <sheetViews>
    <sheetView tabSelected="1" workbookViewId="0" topLeftCell="A12">
      <selection activeCell="B22" sqref="B22"/>
    </sheetView>
  </sheetViews>
  <sheetFormatPr defaultColWidth="9.00390625" defaultRowHeight="12.75"/>
  <cols>
    <col min="1" max="1" width="6.75390625" style="1" customWidth="1"/>
    <col min="2" max="2" width="34.75390625" style="1" customWidth="1"/>
    <col min="3" max="3" width="6.875" style="1" customWidth="1"/>
    <col min="4" max="4" width="11.125" style="1" customWidth="1"/>
    <col min="5" max="5" width="10.875" style="1" customWidth="1"/>
    <col min="6" max="6" width="11.00390625" style="1" customWidth="1"/>
    <col min="7" max="7" width="11.125" style="1" customWidth="1"/>
    <col min="8" max="16384" width="10.00390625" style="1" customWidth="1"/>
  </cols>
  <sheetData>
    <row r="1" spans="5:7" ht="16.5">
      <c r="E1" s="2"/>
      <c r="F1" s="3" t="s">
        <v>0</v>
      </c>
      <c r="G1" s="4"/>
    </row>
    <row r="2" spans="1:7" ht="14.25" customHeight="1">
      <c r="A2" s="5"/>
      <c r="B2" s="6"/>
      <c r="C2" s="7"/>
      <c r="D2" s="7"/>
      <c r="E2" s="8"/>
      <c r="F2" s="9" t="s">
        <v>254</v>
      </c>
      <c r="G2" s="10"/>
    </row>
    <row r="3" spans="1:7" ht="13.5" customHeight="1">
      <c r="A3" s="5"/>
      <c r="B3" s="6"/>
      <c r="C3" s="7"/>
      <c r="D3" s="7"/>
      <c r="E3" s="8"/>
      <c r="F3" s="9" t="s">
        <v>1</v>
      </c>
      <c r="G3" s="10"/>
    </row>
    <row r="4" spans="1:7" ht="15" customHeight="1">
      <c r="A4" s="5"/>
      <c r="B4" s="6"/>
      <c r="C4" s="7"/>
      <c r="D4" s="7"/>
      <c r="E4" s="8"/>
      <c r="F4" s="9" t="s">
        <v>85</v>
      </c>
      <c r="G4" s="10"/>
    </row>
    <row r="5" spans="1:7" ht="5.25" customHeight="1">
      <c r="A5" s="5"/>
      <c r="B5" s="6"/>
      <c r="C5" s="7"/>
      <c r="D5" s="7"/>
      <c r="E5" s="8"/>
      <c r="F5" s="9"/>
      <c r="G5" s="10"/>
    </row>
    <row r="6" spans="1:7" s="15" customFormat="1" ht="38.25" customHeight="1">
      <c r="A6" s="11" t="s">
        <v>61</v>
      </c>
      <c r="B6" s="12"/>
      <c r="C6" s="13"/>
      <c r="D6" s="13"/>
      <c r="E6" s="14"/>
      <c r="F6" s="14"/>
      <c r="G6" s="14"/>
    </row>
    <row r="7" spans="1:7" s="15" customFormat="1" ht="12" customHeight="1" thickBot="1">
      <c r="A7" s="11"/>
      <c r="B7" s="12"/>
      <c r="C7" s="13"/>
      <c r="D7" s="13"/>
      <c r="E7" s="14"/>
      <c r="F7" s="14"/>
      <c r="G7" s="14" t="s">
        <v>2</v>
      </c>
    </row>
    <row r="8" spans="1:7" s="18" customFormat="1" ht="27.75" customHeight="1">
      <c r="A8" s="148" t="s">
        <v>3</v>
      </c>
      <c r="B8" s="16" t="s">
        <v>4</v>
      </c>
      <c r="C8" s="17" t="s">
        <v>5</v>
      </c>
      <c r="D8" s="209" t="s">
        <v>6</v>
      </c>
      <c r="E8" s="210"/>
      <c r="F8" s="211" t="s">
        <v>7</v>
      </c>
      <c r="G8" s="212"/>
    </row>
    <row r="9" spans="1:7" s="18" customFormat="1" ht="18.75" customHeight="1">
      <c r="A9" s="187" t="s">
        <v>8</v>
      </c>
      <c r="B9" s="185"/>
      <c r="C9" s="186" t="s">
        <v>9</v>
      </c>
      <c r="D9" s="213" t="s">
        <v>10</v>
      </c>
      <c r="E9" s="214" t="s">
        <v>11</v>
      </c>
      <c r="F9" s="213" t="s">
        <v>10</v>
      </c>
      <c r="G9" s="215" t="s">
        <v>11</v>
      </c>
    </row>
    <row r="10" spans="1:7" s="73" customFormat="1" ht="10.5" customHeight="1" thickBot="1">
      <c r="A10" s="181">
        <v>1</v>
      </c>
      <c r="B10" s="182">
        <v>2</v>
      </c>
      <c r="C10" s="182">
        <v>3</v>
      </c>
      <c r="D10" s="182">
        <v>4</v>
      </c>
      <c r="E10" s="183">
        <v>5</v>
      </c>
      <c r="F10" s="182">
        <v>6</v>
      </c>
      <c r="G10" s="184">
        <v>7</v>
      </c>
    </row>
    <row r="11" spans="1:7" s="28" customFormat="1" ht="16.5" customHeight="1" thickBot="1" thickTop="1">
      <c r="A11" s="21">
        <v>600</v>
      </c>
      <c r="B11" s="22" t="s">
        <v>29</v>
      </c>
      <c r="C11" s="23" t="s">
        <v>24</v>
      </c>
      <c r="D11" s="24"/>
      <c r="E11" s="25"/>
      <c r="F11" s="26"/>
      <c r="G11" s="27">
        <f>G12+G22</f>
        <v>3373500</v>
      </c>
    </row>
    <row r="12" spans="1:7" s="36" customFormat="1" ht="16.5" customHeight="1" thickTop="1">
      <c r="A12" s="29">
        <v>60016</v>
      </c>
      <c r="B12" s="30" t="s">
        <v>99</v>
      </c>
      <c r="C12" s="31"/>
      <c r="D12" s="32"/>
      <c r="E12" s="33"/>
      <c r="F12" s="34"/>
      <c r="G12" s="35">
        <f>SUM(G13)</f>
        <v>2900000</v>
      </c>
    </row>
    <row r="13" spans="1:7" s="28" customFormat="1" ht="33" customHeight="1">
      <c r="A13" s="239">
        <v>6050</v>
      </c>
      <c r="B13" s="86" t="s">
        <v>25</v>
      </c>
      <c r="C13" s="382"/>
      <c r="D13" s="383"/>
      <c r="E13" s="384"/>
      <c r="F13" s="385"/>
      <c r="G13" s="386">
        <f>SUM(G14:G21)</f>
        <v>2900000</v>
      </c>
    </row>
    <row r="14" spans="1:7" s="28" customFormat="1" ht="30.75" customHeight="1">
      <c r="A14" s="381"/>
      <c r="B14" s="387" t="s">
        <v>120</v>
      </c>
      <c r="C14" s="382"/>
      <c r="D14" s="383"/>
      <c r="E14" s="384"/>
      <c r="F14" s="385"/>
      <c r="G14" s="309">
        <v>400000</v>
      </c>
    </row>
    <row r="15" spans="1:7" s="28" customFormat="1" ht="13.5" customHeight="1">
      <c r="A15" s="381"/>
      <c r="B15" s="387" t="s">
        <v>171</v>
      </c>
      <c r="C15" s="382"/>
      <c r="D15" s="383"/>
      <c r="E15" s="384"/>
      <c r="F15" s="385"/>
      <c r="G15" s="309">
        <v>500000</v>
      </c>
    </row>
    <row r="16" spans="1:7" s="28" customFormat="1" ht="13.5" customHeight="1">
      <c r="A16" s="381"/>
      <c r="B16" s="387" t="s">
        <v>108</v>
      </c>
      <c r="C16" s="382"/>
      <c r="D16" s="383"/>
      <c r="E16" s="384"/>
      <c r="F16" s="385"/>
      <c r="G16" s="309">
        <v>40000</v>
      </c>
    </row>
    <row r="17" spans="1:7" s="28" customFormat="1" ht="24" customHeight="1">
      <c r="A17" s="381"/>
      <c r="B17" s="387" t="s">
        <v>113</v>
      </c>
      <c r="C17" s="382"/>
      <c r="D17" s="383"/>
      <c r="E17" s="384"/>
      <c r="F17" s="385"/>
      <c r="G17" s="309">
        <v>730000</v>
      </c>
    </row>
    <row r="18" spans="1:7" s="28" customFormat="1" ht="14.25" customHeight="1">
      <c r="A18" s="381"/>
      <c r="B18" s="387" t="s">
        <v>109</v>
      </c>
      <c r="C18" s="382"/>
      <c r="D18" s="383"/>
      <c r="E18" s="384"/>
      <c r="F18" s="385"/>
      <c r="G18" s="309">
        <v>360000</v>
      </c>
    </row>
    <row r="19" spans="1:7" s="28" customFormat="1" ht="14.25" customHeight="1">
      <c r="A19" s="381"/>
      <c r="B19" s="387" t="s">
        <v>110</v>
      </c>
      <c r="C19" s="382"/>
      <c r="D19" s="383"/>
      <c r="E19" s="384"/>
      <c r="F19" s="385"/>
      <c r="G19" s="309">
        <v>500000</v>
      </c>
    </row>
    <row r="20" spans="1:7" s="28" customFormat="1" ht="14.25" customHeight="1">
      <c r="A20" s="381"/>
      <c r="B20" s="387" t="s">
        <v>111</v>
      </c>
      <c r="C20" s="382"/>
      <c r="D20" s="383"/>
      <c r="E20" s="384"/>
      <c r="F20" s="385"/>
      <c r="G20" s="309">
        <v>250000</v>
      </c>
    </row>
    <row r="21" spans="1:7" s="28" customFormat="1" ht="24.75" customHeight="1">
      <c r="A21" s="381"/>
      <c r="B21" s="387" t="s">
        <v>112</v>
      </c>
      <c r="C21" s="382"/>
      <c r="D21" s="383"/>
      <c r="E21" s="384"/>
      <c r="F21" s="385"/>
      <c r="G21" s="309">
        <v>120000</v>
      </c>
    </row>
    <row r="22" spans="1:7" s="36" customFormat="1" ht="16.5" customHeight="1">
      <c r="A22" s="29">
        <v>60017</v>
      </c>
      <c r="B22" s="30" t="s">
        <v>62</v>
      </c>
      <c r="C22" s="31"/>
      <c r="D22" s="32"/>
      <c r="E22" s="33"/>
      <c r="F22" s="34"/>
      <c r="G22" s="35">
        <f>SUM(G23:G23)+G29</f>
        <v>473500</v>
      </c>
    </row>
    <row r="23" spans="1:7" s="36" customFormat="1" ht="17.25" customHeight="1">
      <c r="A23" s="106">
        <v>4270</v>
      </c>
      <c r="B23" s="107" t="s">
        <v>63</v>
      </c>
      <c r="C23" s="171"/>
      <c r="D23" s="172"/>
      <c r="E23" s="173"/>
      <c r="F23" s="135"/>
      <c r="G23" s="90">
        <f>SUM(G24:G28)</f>
        <v>73500</v>
      </c>
    </row>
    <row r="24" spans="1:7" s="260" customFormat="1" ht="13.5" customHeight="1">
      <c r="A24" s="360"/>
      <c r="B24" s="361" t="s">
        <v>170</v>
      </c>
      <c r="C24" s="270"/>
      <c r="D24" s="362"/>
      <c r="E24" s="363"/>
      <c r="F24" s="108"/>
      <c r="G24" s="109">
        <v>24600</v>
      </c>
    </row>
    <row r="25" spans="1:7" s="260" customFormat="1" ht="13.5" customHeight="1">
      <c r="A25" s="360"/>
      <c r="B25" s="361" t="s">
        <v>169</v>
      </c>
      <c r="C25" s="270"/>
      <c r="D25" s="362"/>
      <c r="E25" s="363"/>
      <c r="F25" s="108"/>
      <c r="G25" s="109">
        <v>6000</v>
      </c>
    </row>
    <row r="26" spans="1:7" s="260" customFormat="1" ht="13.5" customHeight="1">
      <c r="A26" s="360"/>
      <c r="B26" s="361" t="s">
        <v>88</v>
      </c>
      <c r="C26" s="270"/>
      <c r="D26" s="362"/>
      <c r="E26" s="363"/>
      <c r="F26" s="108"/>
      <c r="G26" s="109">
        <v>30000</v>
      </c>
    </row>
    <row r="27" spans="1:7" s="260" customFormat="1" ht="13.5" customHeight="1">
      <c r="A27" s="360"/>
      <c r="B27" s="361" t="s">
        <v>90</v>
      </c>
      <c r="C27" s="270"/>
      <c r="D27" s="362"/>
      <c r="E27" s="363"/>
      <c r="F27" s="108"/>
      <c r="G27" s="109">
        <v>6800</v>
      </c>
    </row>
    <row r="28" spans="1:7" s="260" customFormat="1" ht="13.5" customHeight="1">
      <c r="A28" s="360"/>
      <c r="B28" s="365" t="s">
        <v>89</v>
      </c>
      <c r="C28" s="270"/>
      <c r="D28" s="362"/>
      <c r="E28" s="363"/>
      <c r="F28" s="108"/>
      <c r="G28" s="109">
        <v>6100</v>
      </c>
    </row>
    <row r="29" spans="1:7" s="84" customFormat="1" ht="32.25" customHeight="1" thickBot="1">
      <c r="A29" s="150">
        <v>6050</v>
      </c>
      <c r="B29" s="395" t="s">
        <v>249</v>
      </c>
      <c r="C29" s="459"/>
      <c r="D29" s="460"/>
      <c r="E29" s="461"/>
      <c r="F29" s="135"/>
      <c r="G29" s="90">
        <v>400000</v>
      </c>
    </row>
    <row r="30" spans="1:7" s="36" customFormat="1" ht="17.25" customHeight="1" thickBot="1" thickTop="1">
      <c r="A30" s="21">
        <v>700</v>
      </c>
      <c r="B30" s="22" t="s">
        <v>71</v>
      </c>
      <c r="C30" s="23" t="s">
        <v>24</v>
      </c>
      <c r="D30" s="24"/>
      <c r="E30" s="25">
        <f>E31+E33</f>
        <v>90564</v>
      </c>
      <c r="F30" s="26"/>
      <c r="G30" s="27">
        <f>G31+G33</f>
        <v>5700000</v>
      </c>
    </row>
    <row r="31" spans="1:7" s="36" customFormat="1" ht="29.25" customHeight="1" thickTop="1">
      <c r="A31" s="78">
        <v>70001</v>
      </c>
      <c r="B31" s="310" t="s">
        <v>118</v>
      </c>
      <c r="C31" s="311"/>
      <c r="D31" s="312"/>
      <c r="E31" s="313"/>
      <c r="F31" s="314"/>
      <c r="G31" s="95">
        <f>SUM(G32)</f>
        <v>4700000</v>
      </c>
    </row>
    <row r="32" spans="1:7" s="36" customFormat="1" ht="63" customHeight="1">
      <c r="A32" s="401">
        <v>6210</v>
      </c>
      <c r="B32" s="402" t="s">
        <v>119</v>
      </c>
      <c r="C32" s="403"/>
      <c r="D32" s="316"/>
      <c r="E32" s="317"/>
      <c r="F32" s="135"/>
      <c r="G32" s="90">
        <v>4700000</v>
      </c>
    </row>
    <row r="33" spans="1:7" s="36" customFormat="1" ht="15.75" customHeight="1">
      <c r="A33" s="78">
        <v>70095</v>
      </c>
      <c r="B33" s="310" t="s">
        <v>13</v>
      </c>
      <c r="C33" s="311"/>
      <c r="D33" s="312"/>
      <c r="E33" s="313">
        <f>SUM(E34:E35)</f>
        <v>90564</v>
      </c>
      <c r="F33" s="314"/>
      <c r="G33" s="95">
        <f>G35</f>
        <v>1000000</v>
      </c>
    </row>
    <row r="34" spans="1:7" s="84" customFormat="1" ht="15.75" customHeight="1">
      <c r="A34" s="138" t="s">
        <v>172</v>
      </c>
      <c r="B34" s="315" t="s">
        <v>173</v>
      </c>
      <c r="C34" s="134"/>
      <c r="D34" s="316"/>
      <c r="E34" s="317">
        <v>90564</v>
      </c>
      <c r="F34" s="135"/>
      <c r="G34" s="90"/>
    </row>
    <row r="35" spans="1:7" s="36" customFormat="1" ht="30.75" customHeight="1" thickBot="1">
      <c r="A35" s="138" t="s">
        <v>101</v>
      </c>
      <c r="B35" s="315" t="s">
        <v>116</v>
      </c>
      <c r="C35" s="134"/>
      <c r="D35" s="316"/>
      <c r="E35" s="317"/>
      <c r="F35" s="135"/>
      <c r="G35" s="90">
        <v>1000000</v>
      </c>
    </row>
    <row r="36" spans="1:7" s="36" customFormat="1" ht="17.25" customHeight="1" thickBot="1" thickTop="1">
      <c r="A36" s="21">
        <v>710</v>
      </c>
      <c r="B36" s="22" t="s">
        <v>83</v>
      </c>
      <c r="C36" s="23" t="s">
        <v>24</v>
      </c>
      <c r="D36" s="24"/>
      <c r="E36" s="25"/>
      <c r="F36" s="26"/>
      <c r="G36" s="27">
        <f>G37</f>
        <v>180000</v>
      </c>
    </row>
    <row r="37" spans="1:7" s="36" customFormat="1" ht="15" customHeight="1" thickTop="1">
      <c r="A37" s="78">
        <v>71035</v>
      </c>
      <c r="B37" s="310" t="s">
        <v>100</v>
      </c>
      <c r="C37" s="311"/>
      <c r="D37" s="312"/>
      <c r="E37" s="313"/>
      <c r="F37" s="314"/>
      <c r="G37" s="95">
        <f>SUM(G38)</f>
        <v>180000</v>
      </c>
    </row>
    <row r="38" spans="1:7" s="36" customFormat="1" ht="33" customHeight="1">
      <c r="A38" s="243" t="s">
        <v>101</v>
      </c>
      <c r="B38" s="473" t="s">
        <v>25</v>
      </c>
      <c r="C38" s="474"/>
      <c r="D38" s="475"/>
      <c r="E38" s="476"/>
      <c r="F38" s="234"/>
      <c r="G38" s="477">
        <v>180000</v>
      </c>
    </row>
    <row r="39" spans="1:7" s="36" customFormat="1" ht="17.25" customHeight="1" thickBot="1">
      <c r="A39" s="466">
        <v>750</v>
      </c>
      <c r="B39" s="467" t="s">
        <v>14</v>
      </c>
      <c r="C39" s="468"/>
      <c r="D39" s="469"/>
      <c r="E39" s="470">
        <f>E40+E43</f>
        <v>23460</v>
      </c>
      <c r="F39" s="471"/>
      <c r="G39" s="472">
        <f>G40+G43</f>
        <v>138000</v>
      </c>
    </row>
    <row r="40" spans="1:7" s="36" customFormat="1" ht="16.5" customHeight="1" thickTop="1">
      <c r="A40" s="78">
        <v>75023</v>
      </c>
      <c r="B40" s="79" t="s">
        <v>57</v>
      </c>
      <c r="C40" s="105"/>
      <c r="D40" s="92"/>
      <c r="E40" s="93"/>
      <c r="F40" s="94"/>
      <c r="G40" s="95">
        <f>SUM(G41:G42)</f>
        <v>118000</v>
      </c>
    </row>
    <row r="41" spans="1:7" s="36" customFormat="1" ht="33.75" customHeight="1">
      <c r="A41" s="142" t="s">
        <v>156</v>
      </c>
      <c r="B41" s="229" t="s">
        <v>158</v>
      </c>
      <c r="C41" s="87" t="s">
        <v>157</v>
      </c>
      <c r="D41" s="53"/>
      <c r="E41" s="216"/>
      <c r="F41" s="222"/>
      <c r="G41" s="217">
        <v>8000</v>
      </c>
    </row>
    <row r="42" spans="1:7" s="36" customFormat="1" ht="14.25" customHeight="1">
      <c r="A42" s="142" t="s">
        <v>69</v>
      </c>
      <c r="B42" s="229" t="s">
        <v>70</v>
      </c>
      <c r="C42" s="87" t="s">
        <v>59</v>
      </c>
      <c r="D42" s="278"/>
      <c r="E42" s="276"/>
      <c r="F42" s="277"/>
      <c r="G42" s="38">
        <v>110000</v>
      </c>
    </row>
    <row r="43" spans="1:7" s="36" customFormat="1" ht="33.75" customHeight="1">
      <c r="A43" s="80" t="s">
        <v>104</v>
      </c>
      <c r="B43" s="81" t="s">
        <v>105</v>
      </c>
      <c r="C43" s="91"/>
      <c r="D43" s="92"/>
      <c r="E43" s="93">
        <f>SUM(E44:E45)</f>
        <v>23460</v>
      </c>
      <c r="F43" s="94"/>
      <c r="G43" s="95">
        <f>SUM(G44:G46)</f>
        <v>20000</v>
      </c>
    </row>
    <row r="44" spans="1:7" s="84" customFormat="1" ht="48" customHeight="1">
      <c r="A44" s="230" t="s">
        <v>65</v>
      </c>
      <c r="B44" s="229" t="s">
        <v>250</v>
      </c>
      <c r="C44" s="458" t="s">
        <v>12</v>
      </c>
      <c r="D44" s="88"/>
      <c r="E44" s="231">
        <v>23460</v>
      </c>
      <c r="F44" s="89"/>
      <c r="G44" s="117"/>
    </row>
    <row r="45" spans="1:7" s="84" customFormat="1" ht="39" customHeight="1">
      <c r="A45" s="230"/>
      <c r="B45" s="388" t="s">
        <v>106</v>
      </c>
      <c r="C45" s="458"/>
      <c r="D45" s="88"/>
      <c r="E45" s="231"/>
      <c r="F45" s="89"/>
      <c r="G45" s="117"/>
    </row>
    <row r="46" spans="1:7" s="84" customFormat="1" ht="20.25" customHeight="1" thickBot="1">
      <c r="A46" s="230" t="s">
        <v>16</v>
      </c>
      <c r="B46" s="229" t="s">
        <v>17</v>
      </c>
      <c r="C46" s="458" t="s">
        <v>221</v>
      </c>
      <c r="D46" s="88"/>
      <c r="E46" s="391"/>
      <c r="F46" s="89"/>
      <c r="G46" s="117">
        <v>20000</v>
      </c>
    </row>
    <row r="47" spans="1:7" s="28" customFormat="1" ht="84" customHeight="1" thickBot="1" thickTop="1">
      <c r="A47" s="240">
        <v>756</v>
      </c>
      <c r="B47" s="22" t="s">
        <v>34</v>
      </c>
      <c r="C47" s="49" t="s">
        <v>12</v>
      </c>
      <c r="D47" s="258"/>
      <c r="E47" s="281">
        <f>SUM(E48)</f>
        <v>150000</v>
      </c>
      <c r="F47" s="124"/>
      <c r="G47" s="167"/>
    </row>
    <row r="48" spans="1:7" s="28" customFormat="1" ht="38.25" customHeight="1" thickTop="1">
      <c r="A48" s="426" t="s">
        <v>142</v>
      </c>
      <c r="B48" s="427" t="s">
        <v>143</v>
      </c>
      <c r="C48" s="31"/>
      <c r="D48" s="56"/>
      <c r="E48" s="82">
        <f>SUM(E49)</f>
        <v>150000</v>
      </c>
      <c r="F48" s="275"/>
      <c r="G48" s="118"/>
    </row>
    <row r="49" spans="1:7" s="84" customFormat="1" ht="32.25" customHeight="1" thickBot="1">
      <c r="A49" s="143" t="s">
        <v>144</v>
      </c>
      <c r="B49" s="144" t="s">
        <v>145</v>
      </c>
      <c r="C49" s="180"/>
      <c r="D49" s="428"/>
      <c r="E49" s="145">
        <v>150000</v>
      </c>
      <c r="F49" s="274"/>
      <c r="G49" s="120"/>
    </row>
    <row r="50" spans="1:7" s="36" customFormat="1" ht="16.5" customHeight="1" thickBot="1" thickTop="1">
      <c r="A50" s="47">
        <v>801</v>
      </c>
      <c r="B50" s="48" t="s">
        <v>18</v>
      </c>
      <c r="C50" s="49" t="s">
        <v>19</v>
      </c>
      <c r="D50" s="50"/>
      <c r="E50" s="111">
        <f>SUM(E53+E51)</f>
        <v>22000</v>
      </c>
      <c r="F50" s="127"/>
      <c r="G50" s="114">
        <f>G51+G53</f>
        <v>200000</v>
      </c>
    </row>
    <row r="51" spans="1:7" s="36" customFormat="1" ht="15" customHeight="1" thickTop="1">
      <c r="A51" s="29">
        <v>80104</v>
      </c>
      <c r="B51" s="30" t="s">
        <v>66</v>
      </c>
      <c r="C51" s="228"/>
      <c r="D51" s="218"/>
      <c r="E51" s="112">
        <f>SUM(E52)</f>
        <v>22000</v>
      </c>
      <c r="F51" s="132"/>
      <c r="G51" s="123"/>
    </row>
    <row r="52" spans="1:7" s="36" customFormat="1" ht="20.25" customHeight="1">
      <c r="A52" s="161" t="s">
        <v>172</v>
      </c>
      <c r="B52" s="162" t="s">
        <v>173</v>
      </c>
      <c r="C52" s="45"/>
      <c r="D52" s="46"/>
      <c r="E52" s="99">
        <v>22000</v>
      </c>
      <c r="F52" s="128"/>
      <c r="G52" s="115"/>
    </row>
    <row r="53" spans="1:7" s="77" customFormat="1" ht="16.5" customHeight="1">
      <c r="A53" s="78">
        <v>80195</v>
      </c>
      <c r="B53" s="79" t="s">
        <v>13</v>
      </c>
      <c r="C53" s="91"/>
      <c r="D53" s="92"/>
      <c r="E53" s="100"/>
      <c r="F53" s="129"/>
      <c r="G53" s="116">
        <f>SUM(G54:G54)</f>
        <v>200000</v>
      </c>
    </row>
    <row r="54" spans="1:7" s="36" customFormat="1" ht="21.75" customHeight="1" thickBot="1">
      <c r="A54" s="43" t="s">
        <v>133</v>
      </c>
      <c r="B54" s="44" t="s">
        <v>134</v>
      </c>
      <c r="C54" s="45"/>
      <c r="D54" s="46"/>
      <c r="E54" s="99"/>
      <c r="F54" s="128"/>
      <c r="G54" s="115">
        <v>200000</v>
      </c>
    </row>
    <row r="55" spans="1:7" s="36" customFormat="1" ht="21" customHeight="1" thickBot="1" thickTop="1">
      <c r="A55" s="39">
        <v>851</v>
      </c>
      <c r="B55" s="40" t="s">
        <v>141</v>
      </c>
      <c r="C55" s="23" t="s">
        <v>140</v>
      </c>
      <c r="D55" s="24"/>
      <c r="E55" s="74"/>
      <c r="F55" s="127"/>
      <c r="G55" s="114">
        <f>SUM(G56)</f>
        <v>368644</v>
      </c>
    </row>
    <row r="56" spans="1:7" s="36" customFormat="1" ht="19.5" customHeight="1" thickTop="1">
      <c r="A56" s="54">
        <v>85154</v>
      </c>
      <c r="B56" s="55" t="s">
        <v>139</v>
      </c>
      <c r="C56" s="31"/>
      <c r="D56" s="424"/>
      <c r="E56" s="112"/>
      <c r="F56" s="132"/>
      <c r="G56" s="123">
        <f>SUM(G57:G57)</f>
        <v>368644</v>
      </c>
    </row>
    <row r="57" spans="1:7" s="36" customFormat="1" ht="22.5" customHeight="1" thickBot="1">
      <c r="A57" s="96">
        <v>4300</v>
      </c>
      <c r="B57" s="97" t="s">
        <v>17</v>
      </c>
      <c r="C57" s="98"/>
      <c r="D57" s="88"/>
      <c r="E57" s="396"/>
      <c r="F57" s="425"/>
      <c r="G57" s="117">
        <v>368644</v>
      </c>
    </row>
    <row r="58" spans="1:7" s="28" customFormat="1" ht="16.5" customHeight="1" thickBot="1" thickTop="1">
      <c r="A58" s="39">
        <v>852</v>
      </c>
      <c r="B58" s="40" t="s">
        <v>21</v>
      </c>
      <c r="C58" s="23" t="s">
        <v>31</v>
      </c>
      <c r="D58" s="24"/>
      <c r="E58" s="74"/>
      <c r="F58" s="130"/>
      <c r="G58" s="27">
        <f>SUM(G59)</f>
        <v>700000</v>
      </c>
    </row>
    <row r="59" spans="1:7" s="36" customFormat="1" ht="30.75" customHeight="1" thickTop="1">
      <c r="A59" s="54">
        <v>85214</v>
      </c>
      <c r="B59" s="55" t="s">
        <v>138</v>
      </c>
      <c r="C59" s="31"/>
      <c r="D59" s="424"/>
      <c r="E59" s="112"/>
      <c r="F59" s="131"/>
      <c r="G59" s="119">
        <f>G60</f>
        <v>700000</v>
      </c>
    </row>
    <row r="60" spans="1:7" s="36" customFormat="1" ht="15" customHeight="1" thickBot="1">
      <c r="A60" s="96">
        <v>3110</v>
      </c>
      <c r="B60" s="97" t="s">
        <v>137</v>
      </c>
      <c r="C60" s="98"/>
      <c r="D60" s="88"/>
      <c r="E60" s="396"/>
      <c r="F60" s="392"/>
      <c r="G60" s="120">
        <v>700000</v>
      </c>
    </row>
    <row r="61" spans="1:7" s="77" customFormat="1" ht="33" customHeight="1" thickBot="1" thickTop="1">
      <c r="A61" s="101">
        <v>853</v>
      </c>
      <c r="B61" s="102" t="s">
        <v>30</v>
      </c>
      <c r="C61" s="103" t="s">
        <v>31</v>
      </c>
      <c r="D61" s="104"/>
      <c r="E61" s="113"/>
      <c r="F61" s="124"/>
      <c r="G61" s="121">
        <f>G62</f>
        <v>200000</v>
      </c>
    </row>
    <row r="62" spans="1:7" s="28" customFormat="1" ht="15.75" customHeight="1" thickTop="1">
      <c r="A62" s="78">
        <v>85305</v>
      </c>
      <c r="B62" s="79" t="s">
        <v>135</v>
      </c>
      <c r="C62" s="228"/>
      <c r="D62" s="218"/>
      <c r="E62" s="259"/>
      <c r="F62" s="125"/>
      <c r="G62" s="122">
        <f>SUM(G63:G64)</f>
        <v>200000</v>
      </c>
    </row>
    <row r="63" spans="1:7" s="84" customFormat="1" ht="36" customHeight="1">
      <c r="A63" s="478">
        <v>2510</v>
      </c>
      <c r="B63" s="479" t="s">
        <v>136</v>
      </c>
      <c r="C63" s="480"/>
      <c r="D63" s="481"/>
      <c r="E63" s="482"/>
      <c r="F63" s="394"/>
      <c r="G63" s="141">
        <v>90000</v>
      </c>
    </row>
    <row r="64" spans="1:7" s="28" customFormat="1" ht="63.75" customHeight="1" thickBot="1">
      <c r="A64" s="401">
        <v>6210</v>
      </c>
      <c r="B64" s="402" t="s">
        <v>119</v>
      </c>
      <c r="C64" s="45"/>
      <c r="D64" s="46"/>
      <c r="E64" s="99"/>
      <c r="F64" s="409"/>
      <c r="G64" s="410">
        <v>110000</v>
      </c>
    </row>
    <row r="65" spans="1:7" s="28" customFormat="1" ht="33" customHeight="1" thickBot="1" thickTop="1">
      <c r="A65" s="101">
        <v>900</v>
      </c>
      <c r="B65" s="102" t="s">
        <v>32</v>
      </c>
      <c r="C65" s="103" t="s">
        <v>24</v>
      </c>
      <c r="D65" s="104"/>
      <c r="E65" s="113"/>
      <c r="F65" s="124">
        <f>SUM(F70+F66+F68)</f>
        <v>222900</v>
      </c>
      <c r="G65" s="167">
        <f>SUM(G70+G66+G68)</f>
        <v>220400</v>
      </c>
    </row>
    <row r="66" spans="1:7" s="77" customFormat="1" ht="15.75" customHeight="1" thickTop="1">
      <c r="A66" s="78">
        <v>90001</v>
      </c>
      <c r="B66" s="79" t="s">
        <v>102</v>
      </c>
      <c r="C66" s="91"/>
      <c r="D66" s="92"/>
      <c r="E66" s="100"/>
      <c r="F66" s="348">
        <f>F67</f>
        <v>180000</v>
      </c>
      <c r="G66" s="122"/>
    </row>
    <row r="67" spans="1:7" s="77" customFormat="1" ht="37.5" customHeight="1">
      <c r="A67" s="300">
        <v>6050</v>
      </c>
      <c r="B67" s="137" t="s">
        <v>103</v>
      </c>
      <c r="C67" s="301"/>
      <c r="D67" s="302"/>
      <c r="E67" s="303"/>
      <c r="F67" s="304">
        <v>180000</v>
      </c>
      <c r="G67" s="264"/>
    </row>
    <row r="68" spans="1:7" s="77" customFormat="1" ht="15.75" customHeight="1">
      <c r="A68" s="78">
        <v>90003</v>
      </c>
      <c r="B68" s="79" t="s">
        <v>107</v>
      </c>
      <c r="C68" s="91"/>
      <c r="D68" s="92"/>
      <c r="E68" s="100"/>
      <c r="F68" s="125"/>
      <c r="G68" s="122">
        <f>SUM(G69)</f>
        <v>120000</v>
      </c>
    </row>
    <row r="69" spans="1:7" s="77" customFormat="1" ht="17.25" customHeight="1">
      <c r="A69" s="300">
        <v>4300</v>
      </c>
      <c r="B69" s="137" t="s">
        <v>17</v>
      </c>
      <c r="C69" s="301"/>
      <c r="D69" s="302"/>
      <c r="E69" s="303"/>
      <c r="F69" s="394"/>
      <c r="G69" s="264">
        <v>120000</v>
      </c>
    </row>
    <row r="70" spans="1:7" s="77" customFormat="1" ht="15.75" customHeight="1">
      <c r="A70" s="78">
        <v>90095</v>
      </c>
      <c r="B70" s="79" t="s">
        <v>13</v>
      </c>
      <c r="C70" s="91"/>
      <c r="D70" s="92"/>
      <c r="E70" s="100"/>
      <c r="F70" s="393">
        <f>SUM(F71)</f>
        <v>42900</v>
      </c>
      <c r="G70" s="122">
        <f>G76+G71</f>
        <v>100400</v>
      </c>
    </row>
    <row r="71" spans="1:7" s="77" customFormat="1" ht="13.5" customHeight="1">
      <c r="A71" s="300">
        <v>4270</v>
      </c>
      <c r="B71" s="137" t="s">
        <v>63</v>
      </c>
      <c r="C71" s="301"/>
      <c r="D71" s="302"/>
      <c r="E71" s="303"/>
      <c r="F71" s="465">
        <f>SUM(F73:F75)</f>
        <v>42900</v>
      </c>
      <c r="G71" s="455">
        <f>SUM(G72:G75)</f>
        <v>20400</v>
      </c>
    </row>
    <row r="72" spans="1:7" s="269" customFormat="1" ht="13.5" customHeight="1">
      <c r="A72" s="265"/>
      <c r="B72" s="261" t="s">
        <v>170</v>
      </c>
      <c r="C72" s="266"/>
      <c r="D72" s="262"/>
      <c r="E72" s="263"/>
      <c r="F72" s="267"/>
      <c r="G72" s="268">
        <v>20400</v>
      </c>
    </row>
    <row r="73" spans="1:7" s="269" customFormat="1" ht="14.25" customHeight="1">
      <c r="A73" s="265"/>
      <c r="B73" s="261" t="s">
        <v>86</v>
      </c>
      <c r="C73" s="266"/>
      <c r="D73" s="262"/>
      <c r="E73" s="263"/>
      <c r="F73" s="267">
        <v>30000</v>
      </c>
      <c r="G73" s="268"/>
    </row>
    <row r="74" spans="1:7" s="269" customFormat="1" ht="14.25" customHeight="1">
      <c r="A74" s="265"/>
      <c r="B74" s="365" t="s">
        <v>90</v>
      </c>
      <c r="C74" s="266"/>
      <c r="D74" s="262"/>
      <c r="E74" s="263"/>
      <c r="F74" s="267">
        <v>6800</v>
      </c>
      <c r="G74" s="268"/>
    </row>
    <row r="75" spans="1:7" s="269" customFormat="1" ht="14.25" customHeight="1">
      <c r="A75" s="265"/>
      <c r="B75" s="365" t="s">
        <v>89</v>
      </c>
      <c r="C75" s="266"/>
      <c r="D75" s="262"/>
      <c r="E75" s="263"/>
      <c r="F75" s="267">
        <v>6100</v>
      </c>
      <c r="G75" s="268"/>
    </row>
    <row r="76" spans="1:7" s="77" customFormat="1" ht="33" customHeight="1" thickBot="1">
      <c r="A76" s="85">
        <v>6050</v>
      </c>
      <c r="B76" s="395" t="s">
        <v>115</v>
      </c>
      <c r="C76" s="390"/>
      <c r="D76" s="88"/>
      <c r="E76" s="396"/>
      <c r="F76" s="392"/>
      <c r="G76" s="120">
        <v>80000</v>
      </c>
    </row>
    <row r="77" spans="1:7" s="28" customFormat="1" ht="31.5" customHeight="1" thickBot="1" thickTop="1">
      <c r="A77" s="39">
        <v>921</v>
      </c>
      <c r="B77" s="446" t="s">
        <v>22</v>
      </c>
      <c r="C77" s="23"/>
      <c r="D77" s="24"/>
      <c r="E77" s="74"/>
      <c r="F77" s="130"/>
      <c r="G77" s="364">
        <f>G83+G88+G78</f>
        <v>697000</v>
      </c>
    </row>
    <row r="78" spans="1:7" s="28" customFormat="1" ht="21" customHeight="1" thickTop="1">
      <c r="A78" s="78">
        <v>92105</v>
      </c>
      <c r="B78" s="449" t="s">
        <v>163</v>
      </c>
      <c r="C78" s="179"/>
      <c r="D78" s="91"/>
      <c r="E78" s="225"/>
      <c r="F78" s="159"/>
      <c r="G78" s="169">
        <f>SUM(G79:G80)</f>
        <v>157000</v>
      </c>
    </row>
    <row r="79" spans="1:7" s="28" customFormat="1" ht="48.75" customHeight="1">
      <c r="A79" s="96">
        <v>2820</v>
      </c>
      <c r="B79" s="97" t="s">
        <v>166</v>
      </c>
      <c r="C79" s="458" t="s">
        <v>167</v>
      </c>
      <c r="D79" s="390"/>
      <c r="E79" s="456"/>
      <c r="F79" s="457"/>
      <c r="G79" s="455">
        <v>62000</v>
      </c>
    </row>
    <row r="80" spans="1:7" s="84" customFormat="1" ht="17.25" customHeight="1">
      <c r="A80" s="96">
        <v>4300</v>
      </c>
      <c r="B80" s="450" t="s">
        <v>164</v>
      </c>
      <c r="C80" s="134" t="s">
        <v>31</v>
      </c>
      <c r="D80" s="451"/>
      <c r="E80" s="153"/>
      <c r="F80" s="157"/>
      <c r="G80" s="166">
        <f>SUM(G81:G82)</f>
        <v>95000</v>
      </c>
    </row>
    <row r="81" spans="1:7" s="260" customFormat="1" ht="12.75" customHeight="1">
      <c r="A81" s="452"/>
      <c r="B81" s="453" t="s">
        <v>165</v>
      </c>
      <c r="C81" s="454"/>
      <c r="D81" s="436"/>
      <c r="E81" s="308"/>
      <c r="F81" s="389"/>
      <c r="G81" s="309">
        <v>35000</v>
      </c>
    </row>
    <row r="82" spans="1:7" s="260" customFormat="1" ht="12.75" customHeight="1">
      <c r="A82" s="452"/>
      <c r="B82" s="453" t="s">
        <v>248</v>
      </c>
      <c r="C82" s="454"/>
      <c r="D82" s="436"/>
      <c r="E82" s="308"/>
      <c r="F82" s="389"/>
      <c r="G82" s="445">
        <v>60000</v>
      </c>
    </row>
    <row r="83" spans="1:7" s="28" customFormat="1" ht="32.25" customHeight="1">
      <c r="A83" s="78">
        <v>92109</v>
      </c>
      <c r="B83" s="449" t="s">
        <v>159</v>
      </c>
      <c r="C83" s="179" t="s">
        <v>31</v>
      </c>
      <c r="D83" s="91"/>
      <c r="E83" s="225"/>
      <c r="F83" s="159"/>
      <c r="G83" s="169">
        <f>SUM(G84+G87)</f>
        <v>240000</v>
      </c>
    </row>
    <row r="84" spans="1:7" s="28" customFormat="1" ht="34.5" customHeight="1">
      <c r="A84" s="448">
        <v>2480</v>
      </c>
      <c r="B84" s="447" t="s">
        <v>160</v>
      </c>
      <c r="C84" s="176"/>
      <c r="D84" s="226"/>
      <c r="E84" s="227"/>
      <c r="F84" s="177"/>
      <c r="G84" s="178">
        <f>SUM(G85:G86)</f>
        <v>170000</v>
      </c>
    </row>
    <row r="85" spans="1:7" s="269" customFormat="1" ht="14.25" customHeight="1">
      <c r="A85" s="305"/>
      <c r="B85" s="261" t="s">
        <v>149</v>
      </c>
      <c r="C85" s="306"/>
      <c r="D85" s="307"/>
      <c r="E85" s="437"/>
      <c r="F85" s="389"/>
      <c r="G85" s="309">
        <v>110000</v>
      </c>
    </row>
    <row r="86" spans="1:7" s="269" customFormat="1" ht="12.75" customHeight="1">
      <c r="A86" s="305"/>
      <c r="B86" s="261" t="s">
        <v>161</v>
      </c>
      <c r="C86" s="306"/>
      <c r="D86" s="307"/>
      <c r="E86" s="437"/>
      <c r="F86" s="389"/>
      <c r="G86" s="309">
        <v>60000</v>
      </c>
    </row>
    <row r="87" spans="1:7" s="269" customFormat="1" ht="82.5" customHeight="1">
      <c r="A87" s="429">
        <v>6220</v>
      </c>
      <c r="B87" s="430" t="s">
        <v>162</v>
      </c>
      <c r="C87" s="306"/>
      <c r="D87" s="307"/>
      <c r="E87" s="437"/>
      <c r="F87" s="389"/>
      <c r="G87" s="166">
        <v>70000</v>
      </c>
    </row>
    <row r="88" spans="1:7" s="28" customFormat="1" ht="15.75" customHeight="1">
      <c r="A88" s="133">
        <v>92116</v>
      </c>
      <c r="B88" s="79" t="s">
        <v>35</v>
      </c>
      <c r="C88" s="179" t="s">
        <v>31</v>
      </c>
      <c r="D88" s="91"/>
      <c r="E88" s="225"/>
      <c r="F88" s="159"/>
      <c r="G88" s="169">
        <f>SUM(G89)</f>
        <v>300000</v>
      </c>
    </row>
    <row r="89" spans="1:7" s="28" customFormat="1" ht="63.75" customHeight="1">
      <c r="A89" s="486">
        <v>6220</v>
      </c>
      <c r="B89" s="487" t="s">
        <v>146</v>
      </c>
      <c r="C89" s="488"/>
      <c r="D89" s="228"/>
      <c r="E89" s="489"/>
      <c r="F89" s="490"/>
      <c r="G89" s="491">
        <v>300000</v>
      </c>
    </row>
    <row r="90" spans="1:7" s="28" customFormat="1" ht="22.5" customHeight="1" thickBot="1">
      <c r="A90" s="466">
        <v>926</v>
      </c>
      <c r="B90" s="467" t="s">
        <v>23</v>
      </c>
      <c r="C90" s="244"/>
      <c r="D90" s="244"/>
      <c r="E90" s="483">
        <f>SUM(E91)</f>
        <v>1712303</v>
      </c>
      <c r="F90" s="484"/>
      <c r="G90" s="485">
        <f>SUM(G91+G97+G95)</f>
        <v>1160000</v>
      </c>
    </row>
    <row r="91" spans="1:7" s="36" customFormat="1" ht="15" customHeight="1" thickTop="1">
      <c r="A91" s="54">
        <v>92601</v>
      </c>
      <c r="B91" s="55" t="s">
        <v>64</v>
      </c>
      <c r="C91" s="31" t="s">
        <v>24</v>
      </c>
      <c r="D91" s="56"/>
      <c r="E91" s="34">
        <f>SUM(E92:E94)</f>
        <v>1712303</v>
      </c>
      <c r="F91" s="132"/>
      <c r="G91" s="123">
        <f>SUM(G92:G93)</f>
        <v>1050000</v>
      </c>
    </row>
    <row r="92" spans="1:7" s="36" customFormat="1" ht="36" customHeight="1">
      <c r="A92" s="463">
        <v>6050</v>
      </c>
      <c r="B92" s="137" t="s">
        <v>117</v>
      </c>
      <c r="C92" s="171"/>
      <c r="D92" s="398"/>
      <c r="E92" s="174"/>
      <c r="F92" s="399"/>
      <c r="G92" s="117">
        <v>1050000</v>
      </c>
    </row>
    <row r="93" spans="1:7" s="36" customFormat="1" ht="81" customHeight="1">
      <c r="A93" s="464" t="s">
        <v>176</v>
      </c>
      <c r="B93" s="97" t="s">
        <v>179</v>
      </c>
      <c r="C93" s="171"/>
      <c r="D93" s="398"/>
      <c r="E93" s="135">
        <v>760000</v>
      </c>
      <c r="F93" s="399"/>
      <c r="G93" s="400"/>
    </row>
    <row r="94" spans="1:7" s="269" customFormat="1" ht="38.25" customHeight="1">
      <c r="A94" s="464" t="s">
        <v>177</v>
      </c>
      <c r="B94" s="97" t="s">
        <v>178</v>
      </c>
      <c r="C94" s="270"/>
      <c r="D94" s="271"/>
      <c r="E94" s="135">
        <v>952303</v>
      </c>
      <c r="F94" s="272"/>
      <c r="G94" s="273"/>
    </row>
    <row r="95" spans="1:7" s="36" customFormat="1" ht="28.5" customHeight="1">
      <c r="A95" s="78">
        <v>92605</v>
      </c>
      <c r="B95" s="449" t="s">
        <v>168</v>
      </c>
      <c r="C95" s="179" t="s">
        <v>167</v>
      </c>
      <c r="D95" s="91"/>
      <c r="E95" s="225"/>
      <c r="F95" s="159"/>
      <c r="G95" s="169">
        <f>SUM(G96)</f>
        <v>60000</v>
      </c>
    </row>
    <row r="96" spans="1:7" s="36" customFormat="1" ht="57.75" customHeight="1">
      <c r="A96" s="96">
        <v>2820</v>
      </c>
      <c r="B96" s="97" t="s">
        <v>166</v>
      </c>
      <c r="C96" s="458"/>
      <c r="D96" s="390"/>
      <c r="E96" s="456"/>
      <c r="F96" s="457"/>
      <c r="G96" s="455">
        <v>60000</v>
      </c>
    </row>
    <row r="97" spans="1:7" s="36" customFormat="1" ht="18.75" customHeight="1">
      <c r="A97" s="54">
        <v>92695</v>
      </c>
      <c r="B97" s="55" t="s">
        <v>13</v>
      </c>
      <c r="C97" s="31" t="s">
        <v>31</v>
      </c>
      <c r="D97" s="56"/>
      <c r="E97" s="34"/>
      <c r="F97" s="132"/>
      <c r="G97" s="123">
        <f>SUM(G98)</f>
        <v>50000</v>
      </c>
    </row>
    <row r="98" spans="1:7" s="36" customFormat="1" ht="31.5" customHeight="1" thickBot="1">
      <c r="A98" s="239">
        <v>4300</v>
      </c>
      <c r="B98" s="86" t="s">
        <v>251</v>
      </c>
      <c r="C98" s="134"/>
      <c r="D98" s="398"/>
      <c r="E98" s="174"/>
      <c r="F98" s="399"/>
      <c r="G98" s="117">
        <v>50000</v>
      </c>
    </row>
    <row r="99" spans="1:7" s="62" customFormat="1" ht="20.25" customHeight="1" thickBot="1" thickTop="1">
      <c r="A99" s="58"/>
      <c r="B99" s="136" t="s">
        <v>26</v>
      </c>
      <c r="C99" s="60"/>
      <c r="D99" s="61">
        <f>D11+D39+D47+D50+D58+D61+D65+D77+D90+D30+D36+D55</f>
        <v>0</v>
      </c>
      <c r="E99" s="279">
        <f>E11+E39+E47+E50+E58+E61+E65+E77+E90+E30+E36+E55</f>
        <v>1998327</v>
      </c>
      <c r="F99" s="280">
        <f>F11+F39+F47+F50+F58+F61+F65+F77+F90+F30+F36+F55</f>
        <v>222900</v>
      </c>
      <c r="G99" s="160">
        <f>G11+G39+G47+G50+G58+G61+G65+G77+G90+G30+G36+G55</f>
        <v>12937544</v>
      </c>
    </row>
    <row r="100" spans="1:7" s="69" customFormat="1" ht="21" customHeight="1" thickBot="1" thickTop="1">
      <c r="A100" s="63"/>
      <c r="B100" s="64" t="s">
        <v>27</v>
      </c>
      <c r="C100" s="65"/>
      <c r="D100" s="66">
        <f>E99-D99</f>
        <v>1998327</v>
      </c>
      <c r="E100" s="67"/>
      <c r="F100" s="66">
        <f>G99-F99</f>
        <v>12714644</v>
      </c>
      <c r="G100" s="68"/>
    </row>
    <row r="101" s="70" customFormat="1" ht="13.5" thickTop="1"/>
    <row r="102" s="70" customFormat="1" ht="12.75"/>
    <row r="103" s="70" customFormat="1" ht="12.75"/>
    <row r="104" s="70" customFormat="1" ht="12.75"/>
    <row r="105" s="70" customFormat="1" ht="12.75"/>
    <row r="106" s="70" customFormat="1" ht="12.75"/>
    <row r="107" s="70" customFormat="1" ht="12.75"/>
    <row r="108" s="70" customFormat="1" ht="12.75"/>
    <row r="109" s="70" customFormat="1" ht="12.75"/>
  </sheetData>
  <printOptions horizontalCentered="1"/>
  <pageMargins left="0.3937007874015748" right="0.31496062992125984" top="0.984251968503937" bottom="0.3937007874015748" header="0.5118110236220472" footer="0.5118110236220472"/>
  <pageSetup firstPageNumber="4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71"/>
  <sheetViews>
    <sheetView workbookViewId="0" topLeftCell="A40">
      <selection activeCell="F3" sqref="F3"/>
    </sheetView>
  </sheetViews>
  <sheetFormatPr defaultColWidth="9.00390625" defaultRowHeight="12.75"/>
  <cols>
    <col min="1" max="1" width="6.75390625" style="1" customWidth="1"/>
    <col min="2" max="2" width="36.875" style="1" customWidth="1"/>
    <col min="3" max="3" width="6.125" style="1" customWidth="1"/>
    <col min="4" max="4" width="10.75390625" style="1" customWidth="1"/>
    <col min="5" max="7" width="11.625" style="1" customWidth="1"/>
    <col min="8" max="16384" width="10.00390625" style="1" customWidth="1"/>
  </cols>
  <sheetData>
    <row r="1" spans="6:7" ht="12.75" customHeight="1">
      <c r="F1" s="3" t="s">
        <v>33</v>
      </c>
      <c r="G1" s="3"/>
    </row>
    <row r="2" spans="1:7" ht="12.75" customHeight="1">
      <c r="A2" s="5"/>
      <c r="B2" s="6"/>
      <c r="C2" s="7"/>
      <c r="D2" s="7"/>
      <c r="F2" s="9" t="s">
        <v>255</v>
      </c>
      <c r="G2" s="9"/>
    </row>
    <row r="3" spans="1:7" ht="12.75" customHeight="1">
      <c r="A3" s="5"/>
      <c r="B3" s="6"/>
      <c r="C3" s="7"/>
      <c r="D3" s="7"/>
      <c r="F3" s="9" t="s">
        <v>1</v>
      </c>
      <c r="G3" s="9"/>
    </row>
    <row r="4" spans="1:7" ht="11.25" customHeight="1">
      <c r="A4" s="5"/>
      <c r="B4" s="6"/>
      <c r="C4" s="7"/>
      <c r="D4" s="7"/>
      <c r="F4" s="9" t="s">
        <v>85</v>
      </c>
      <c r="G4" s="9"/>
    </row>
    <row r="5" spans="1:7" s="15" customFormat="1" ht="53.25" customHeight="1">
      <c r="A5" s="11" t="s">
        <v>60</v>
      </c>
      <c r="B5" s="12"/>
      <c r="C5" s="13"/>
      <c r="D5" s="13"/>
      <c r="E5" s="14"/>
      <c r="F5" s="14"/>
      <c r="G5" s="14"/>
    </row>
    <row r="6" spans="1:7" s="15" customFormat="1" ht="9.75" customHeight="1" thickBot="1">
      <c r="A6" s="11"/>
      <c r="B6" s="12"/>
      <c r="C6" s="13"/>
      <c r="D6" s="13"/>
      <c r="E6" s="14"/>
      <c r="F6" s="10"/>
      <c r="G6" s="10" t="s">
        <v>28</v>
      </c>
    </row>
    <row r="7" spans="1:7" s="18" customFormat="1" ht="30" customHeight="1">
      <c r="A7" s="148" t="s">
        <v>3</v>
      </c>
      <c r="B7" s="16" t="s">
        <v>4</v>
      </c>
      <c r="C7" s="17" t="s">
        <v>5</v>
      </c>
      <c r="D7" s="71" t="s">
        <v>6</v>
      </c>
      <c r="E7" s="71"/>
      <c r="F7" s="154" t="s">
        <v>7</v>
      </c>
      <c r="G7" s="163"/>
    </row>
    <row r="8" spans="1:7" s="18" customFormat="1" ht="16.5" customHeight="1">
      <c r="A8" s="19" t="s">
        <v>8</v>
      </c>
      <c r="B8" s="20"/>
      <c r="C8" s="220" t="s">
        <v>9</v>
      </c>
      <c r="D8" s="213" t="s">
        <v>10</v>
      </c>
      <c r="E8" s="72" t="s">
        <v>11</v>
      </c>
      <c r="F8" s="155" t="s">
        <v>10</v>
      </c>
      <c r="G8" s="164" t="s">
        <v>11</v>
      </c>
    </row>
    <row r="9" spans="1:7" s="73" customFormat="1" ht="9.75" customHeight="1" thickBot="1">
      <c r="A9" s="492">
        <v>1</v>
      </c>
      <c r="B9" s="493">
        <v>2</v>
      </c>
      <c r="C9" s="493">
        <v>3</v>
      </c>
      <c r="D9" s="494">
        <v>4</v>
      </c>
      <c r="E9" s="494">
        <v>5</v>
      </c>
      <c r="F9" s="495">
        <v>6</v>
      </c>
      <c r="G9" s="496">
        <v>7</v>
      </c>
    </row>
    <row r="10" spans="1:7" s="73" customFormat="1" ht="20.25" customHeight="1" thickBot="1" thickTop="1">
      <c r="A10" s="21">
        <v>600</v>
      </c>
      <c r="B10" s="22" t="s">
        <v>29</v>
      </c>
      <c r="C10" s="23" t="s">
        <v>24</v>
      </c>
      <c r="D10" s="371"/>
      <c r="E10" s="74"/>
      <c r="F10" s="497"/>
      <c r="G10" s="27">
        <f>SUM(G11)</f>
        <v>200000</v>
      </c>
    </row>
    <row r="11" spans="1:7" s="73" customFormat="1" ht="30.75" customHeight="1" thickTop="1">
      <c r="A11" s="29">
        <v>60015</v>
      </c>
      <c r="B11" s="30" t="s">
        <v>52</v>
      </c>
      <c r="C11" s="31"/>
      <c r="D11" s="221"/>
      <c r="E11" s="152"/>
      <c r="F11" s="156"/>
      <c r="G11" s="165">
        <f>SUM(G12)</f>
        <v>200000</v>
      </c>
    </row>
    <row r="12" spans="1:7" s="245" customFormat="1" ht="21" customHeight="1">
      <c r="A12" s="150">
        <v>6050</v>
      </c>
      <c r="B12" s="151" t="s">
        <v>93</v>
      </c>
      <c r="C12" s="134"/>
      <c r="D12" s="325"/>
      <c r="E12" s="153"/>
      <c r="F12" s="157"/>
      <c r="G12" s="166">
        <f>SUM(G13:G13)</f>
        <v>200000</v>
      </c>
    </row>
    <row r="13" spans="1:7" s="245" customFormat="1" ht="12.75" customHeight="1" thickBot="1">
      <c r="A13" s="150"/>
      <c r="B13" s="365" t="s">
        <v>114</v>
      </c>
      <c r="C13" s="134"/>
      <c r="D13" s="325"/>
      <c r="E13" s="153"/>
      <c r="F13" s="389"/>
      <c r="G13" s="309">
        <v>200000</v>
      </c>
    </row>
    <row r="14" spans="1:7" s="149" customFormat="1" ht="33" customHeight="1" thickBot="1" thickTop="1">
      <c r="A14" s="39">
        <v>754</v>
      </c>
      <c r="B14" s="40" t="s">
        <v>121</v>
      </c>
      <c r="C14" s="23" t="s">
        <v>222</v>
      </c>
      <c r="D14" s="24"/>
      <c r="E14" s="25"/>
      <c r="F14" s="130"/>
      <c r="G14" s="364">
        <f>G15+G18</f>
        <v>1128000</v>
      </c>
    </row>
    <row r="15" spans="1:7" s="149" customFormat="1" ht="18.75" customHeight="1" thickTop="1">
      <c r="A15" s="404" t="s">
        <v>122</v>
      </c>
      <c r="B15" s="405" t="s">
        <v>123</v>
      </c>
      <c r="C15" s="406"/>
      <c r="D15" s="407"/>
      <c r="E15" s="408"/>
      <c r="F15" s="275"/>
      <c r="G15" s="118">
        <f>SUM(G16:G17)</f>
        <v>348000</v>
      </c>
    </row>
    <row r="16" spans="1:7" s="77" customFormat="1" ht="19.5" customHeight="1">
      <c r="A16" s="411" t="s">
        <v>124</v>
      </c>
      <c r="B16" s="412" t="s">
        <v>125</v>
      </c>
      <c r="C16" s="413"/>
      <c r="D16" s="414"/>
      <c r="E16" s="415"/>
      <c r="F16" s="177"/>
      <c r="G16" s="397">
        <v>48000</v>
      </c>
    </row>
    <row r="17" spans="1:7" s="77" customFormat="1" ht="49.5" customHeight="1">
      <c r="A17" s="85">
        <v>6170</v>
      </c>
      <c r="B17" s="86" t="s">
        <v>126</v>
      </c>
      <c r="C17" s="57"/>
      <c r="D17" s="277"/>
      <c r="E17" s="37"/>
      <c r="F17" s="409"/>
      <c r="G17" s="410">
        <v>300000</v>
      </c>
    </row>
    <row r="18" spans="1:7" s="77" customFormat="1" ht="27.75" customHeight="1">
      <c r="A18" s="419" t="s">
        <v>127</v>
      </c>
      <c r="B18" s="416" t="s">
        <v>128</v>
      </c>
      <c r="C18" s="420"/>
      <c r="D18" s="83"/>
      <c r="E18" s="234"/>
      <c r="F18" s="394"/>
      <c r="G18" s="122">
        <f>SUM(G19:G22)</f>
        <v>780000</v>
      </c>
    </row>
    <row r="19" spans="1:7" s="77" customFormat="1" ht="19.5" customHeight="1">
      <c r="A19" s="418">
        <v>4210</v>
      </c>
      <c r="B19" s="229" t="s">
        <v>20</v>
      </c>
      <c r="C19" s="417"/>
      <c r="D19" s="89"/>
      <c r="E19" s="135"/>
      <c r="F19" s="392"/>
      <c r="G19" s="120">
        <v>40000</v>
      </c>
    </row>
    <row r="20" spans="1:7" s="77" customFormat="1" ht="15" customHeight="1">
      <c r="A20" s="418">
        <v>4270</v>
      </c>
      <c r="B20" s="229" t="s">
        <v>130</v>
      </c>
      <c r="C20" s="417"/>
      <c r="D20" s="89"/>
      <c r="E20" s="135"/>
      <c r="F20" s="392"/>
      <c r="G20" s="120">
        <v>30000</v>
      </c>
    </row>
    <row r="21" spans="1:7" s="77" customFormat="1" ht="18" customHeight="1">
      <c r="A21" s="418">
        <v>4300</v>
      </c>
      <c r="B21" s="229" t="s">
        <v>17</v>
      </c>
      <c r="C21" s="417"/>
      <c r="D21" s="89"/>
      <c r="E21" s="135"/>
      <c r="F21" s="392"/>
      <c r="G21" s="120">
        <v>10000</v>
      </c>
    </row>
    <row r="22" spans="1:7" s="77" customFormat="1" ht="28.5" customHeight="1" thickBot="1">
      <c r="A22" s="96">
        <v>6060</v>
      </c>
      <c r="B22" s="97" t="s">
        <v>129</v>
      </c>
      <c r="C22" s="417"/>
      <c r="D22" s="89"/>
      <c r="E22" s="135"/>
      <c r="F22" s="392"/>
      <c r="G22" s="120">
        <v>700000</v>
      </c>
    </row>
    <row r="23" spans="1:7" s="149" customFormat="1" ht="21" customHeight="1" thickBot="1" thickTop="1">
      <c r="A23" s="241" t="s">
        <v>53</v>
      </c>
      <c r="B23" s="233" t="s">
        <v>54</v>
      </c>
      <c r="C23" s="110"/>
      <c r="D23" s="104">
        <f>SUM(D24)</f>
        <v>31069</v>
      </c>
      <c r="E23" s="235"/>
      <c r="F23" s="126"/>
      <c r="G23" s="232"/>
    </row>
    <row r="24" spans="1:7" s="149" customFormat="1" ht="33.75" customHeight="1" thickTop="1">
      <c r="A24" s="242" t="s">
        <v>174</v>
      </c>
      <c r="B24" s="237" t="s">
        <v>175</v>
      </c>
      <c r="C24" s="180"/>
      <c r="D24" s="462">
        <f>SUM(D25)</f>
        <v>31069</v>
      </c>
      <c r="E24" s="236"/>
      <c r="F24" s="146"/>
      <c r="G24" s="147"/>
    </row>
    <row r="25" spans="1:7" s="149" customFormat="1" ht="18.75" customHeight="1" thickBot="1">
      <c r="A25" s="138" t="s">
        <v>55</v>
      </c>
      <c r="B25" s="238" t="s">
        <v>56</v>
      </c>
      <c r="C25" s="139"/>
      <c r="D25" s="83">
        <v>31069</v>
      </c>
      <c r="E25" s="234"/>
      <c r="F25" s="140"/>
      <c r="G25" s="141"/>
    </row>
    <row r="26" spans="1:7" s="28" customFormat="1" ht="18.75" customHeight="1" thickBot="1" thickTop="1">
      <c r="A26" s="47">
        <v>801</v>
      </c>
      <c r="B26" s="48" t="s">
        <v>18</v>
      </c>
      <c r="C26" s="23" t="s">
        <v>19</v>
      </c>
      <c r="D26" s="74"/>
      <c r="E26" s="74"/>
      <c r="F26" s="130">
        <f>F27+F31+F35+F39</f>
        <v>65720</v>
      </c>
      <c r="G26" s="364">
        <f>G27+G31+G35+G39</f>
        <v>575720</v>
      </c>
    </row>
    <row r="27" spans="1:7" s="28" customFormat="1" ht="18.75" customHeight="1" thickTop="1">
      <c r="A27" s="29">
        <v>80102</v>
      </c>
      <c r="B27" s="30" t="s">
        <v>91</v>
      </c>
      <c r="C27" s="51"/>
      <c r="D27" s="366"/>
      <c r="E27" s="366"/>
      <c r="F27" s="367"/>
      <c r="G27" s="368">
        <f>SUM(G28:G30)</f>
        <v>42820</v>
      </c>
    </row>
    <row r="28" spans="1:7" s="84" customFormat="1" ht="18" customHeight="1">
      <c r="A28" s="85">
        <v>4260</v>
      </c>
      <c r="B28" s="86" t="s">
        <v>92</v>
      </c>
      <c r="C28" s="98"/>
      <c r="D28" s="153"/>
      <c r="E28" s="153"/>
      <c r="F28" s="157"/>
      <c r="G28" s="166">
        <v>14400</v>
      </c>
    </row>
    <row r="29" spans="1:7" s="84" customFormat="1" ht="18" customHeight="1">
      <c r="A29" s="85">
        <v>4300</v>
      </c>
      <c r="B29" s="86" t="s">
        <v>17</v>
      </c>
      <c r="C29" s="98"/>
      <c r="D29" s="153"/>
      <c r="E29" s="153"/>
      <c r="F29" s="157"/>
      <c r="G29" s="166">
        <v>10800</v>
      </c>
    </row>
    <row r="30" spans="1:7" s="84" customFormat="1" ht="18" customHeight="1">
      <c r="A30" s="85">
        <v>6050</v>
      </c>
      <c r="B30" s="86" t="s">
        <v>93</v>
      </c>
      <c r="C30" s="98"/>
      <c r="D30" s="153"/>
      <c r="E30" s="153"/>
      <c r="F30" s="157"/>
      <c r="G30" s="166">
        <v>17620</v>
      </c>
    </row>
    <row r="31" spans="1:7" s="84" customFormat="1" ht="15.75" customHeight="1">
      <c r="A31" s="29">
        <v>80120</v>
      </c>
      <c r="B31" s="30" t="s">
        <v>94</v>
      </c>
      <c r="C31" s="31"/>
      <c r="D31" s="32"/>
      <c r="E31" s="33"/>
      <c r="F31" s="131"/>
      <c r="G31" s="119">
        <f>SUM(G32:G34)</f>
        <v>216000</v>
      </c>
    </row>
    <row r="32" spans="1:7" s="84" customFormat="1" ht="35.25" customHeight="1">
      <c r="A32" s="85">
        <v>2540</v>
      </c>
      <c r="B32" s="86" t="s">
        <v>131</v>
      </c>
      <c r="C32" s="98"/>
      <c r="D32" s="421"/>
      <c r="E32" s="135"/>
      <c r="F32" s="304"/>
      <c r="G32" s="120">
        <v>205000</v>
      </c>
    </row>
    <row r="33" spans="1:7" s="84" customFormat="1" ht="18.75" customHeight="1">
      <c r="A33" s="498">
        <v>4210</v>
      </c>
      <c r="B33" s="499" t="s">
        <v>20</v>
      </c>
      <c r="C33" s="500"/>
      <c r="D33" s="501"/>
      <c r="E33" s="501"/>
      <c r="F33" s="502"/>
      <c r="G33" s="503">
        <v>7000</v>
      </c>
    </row>
    <row r="34" spans="1:7" s="84" customFormat="1" ht="32.25" customHeight="1">
      <c r="A34" s="85">
        <v>4750</v>
      </c>
      <c r="B34" s="86" t="s">
        <v>84</v>
      </c>
      <c r="C34" s="98"/>
      <c r="D34" s="153"/>
      <c r="E34" s="153"/>
      <c r="F34" s="157"/>
      <c r="G34" s="166">
        <v>4000</v>
      </c>
    </row>
    <row r="35" spans="1:7" s="28" customFormat="1" ht="15.75" customHeight="1">
      <c r="A35" s="369">
        <v>80130</v>
      </c>
      <c r="B35" s="370" t="s">
        <v>95</v>
      </c>
      <c r="C35" s="139"/>
      <c r="D35" s="312"/>
      <c r="E35" s="313"/>
      <c r="F35" s="125"/>
      <c r="G35" s="122">
        <f>SUM(G36:G38)</f>
        <v>316900</v>
      </c>
    </row>
    <row r="36" spans="1:7" s="28" customFormat="1" ht="33.75" customHeight="1">
      <c r="A36" s="85">
        <v>2540</v>
      </c>
      <c r="B36" s="86" t="s">
        <v>131</v>
      </c>
      <c r="C36" s="98"/>
      <c r="D36" s="421"/>
      <c r="E36" s="135"/>
      <c r="F36" s="304"/>
      <c r="G36" s="120">
        <v>305000</v>
      </c>
    </row>
    <row r="37" spans="1:7" s="84" customFormat="1" ht="18.75" customHeight="1">
      <c r="A37" s="85">
        <v>4210</v>
      </c>
      <c r="B37" s="86" t="s">
        <v>20</v>
      </c>
      <c r="C37" s="98"/>
      <c r="D37" s="153"/>
      <c r="E37" s="153"/>
      <c r="F37" s="157"/>
      <c r="G37" s="166">
        <v>7000</v>
      </c>
    </row>
    <row r="38" spans="1:7" s="84" customFormat="1" ht="28.5" customHeight="1">
      <c r="A38" s="85">
        <v>4750</v>
      </c>
      <c r="B38" s="86" t="s">
        <v>84</v>
      </c>
      <c r="C38" s="98"/>
      <c r="D38" s="153"/>
      <c r="E38" s="153"/>
      <c r="F38" s="157"/>
      <c r="G38" s="166">
        <v>4900</v>
      </c>
    </row>
    <row r="39" spans="1:7" s="28" customFormat="1" ht="21" customHeight="1">
      <c r="A39" s="78">
        <v>80195</v>
      </c>
      <c r="B39" s="79" t="s">
        <v>13</v>
      </c>
      <c r="C39" s="31"/>
      <c r="D39" s="223"/>
      <c r="E39" s="223"/>
      <c r="F39" s="158">
        <f>SUM(F40)</f>
        <v>65720</v>
      </c>
      <c r="G39" s="168"/>
    </row>
    <row r="40" spans="1:7" s="28" customFormat="1" ht="30" customHeight="1" thickBot="1">
      <c r="A40" s="43" t="s">
        <v>15</v>
      </c>
      <c r="B40" s="44" t="s">
        <v>96</v>
      </c>
      <c r="C40" s="318"/>
      <c r="D40" s="319"/>
      <c r="E40" s="319"/>
      <c r="F40" s="320">
        <v>65720</v>
      </c>
      <c r="G40" s="321"/>
    </row>
    <row r="41" spans="1:7" s="77" customFormat="1" ht="18.75" customHeight="1" thickBot="1" thickTop="1">
      <c r="A41" s="39">
        <v>854</v>
      </c>
      <c r="B41" s="40" t="s">
        <v>97</v>
      </c>
      <c r="C41" s="371" t="s">
        <v>19</v>
      </c>
      <c r="D41" s="372"/>
      <c r="E41" s="373"/>
      <c r="F41" s="41">
        <f>F42+F47+F45</f>
        <v>1900</v>
      </c>
      <c r="G41" s="42">
        <f>G42+G47+G45</f>
        <v>196900</v>
      </c>
    </row>
    <row r="42" spans="1:7" s="77" customFormat="1" ht="27.75" customHeight="1" thickTop="1">
      <c r="A42" s="374">
        <v>85403</v>
      </c>
      <c r="B42" s="375" t="s">
        <v>98</v>
      </c>
      <c r="C42" s="376"/>
      <c r="D42" s="377"/>
      <c r="E42" s="378"/>
      <c r="F42" s="379"/>
      <c r="G42" s="380">
        <f>SUM(G43:G44)</f>
        <v>1900</v>
      </c>
    </row>
    <row r="43" spans="1:7" s="77" customFormat="1" ht="18.75" customHeight="1">
      <c r="A43" s="85">
        <v>4210</v>
      </c>
      <c r="B43" s="86" t="s">
        <v>20</v>
      </c>
      <c r="C43" s="98"/>
      <c r="D43" s="153"/>
      <c r="E43" s="153"/>
      <c r="F43" s="157"/>
      <c r="G43" s="166">
        <v>1350</v>
      </c>
    </row>
    <row r="44" spans="1:7" s="77" customFormat="1" ht="30.75" customHeight="1">
      <c r="A44" s="85">
        <v>4750</v>
      </c>
      <c r="B44" s="86" t="s">
        <v>84</v>
      </c>
      <c r="C44" s="98"/>
      <c r="D44" s="153"/>
      <c r="E44" s="153"/>
      <c r="F44" s="157"/>
      <c r="G44" s="166">
        <v>550</v>
      </c>
    </row>
    <row r="45" spans="1:7" s="77" customFormat="1" ht="17.25" customHeight="1">
      <c r="A45" s="54">
        <v>85410</v>
      </c>
      <c r="B45" s="55" t="s">
        <v>132</v>
      </c>
      <c r="C45" s="31"/>
      <c r="D45" s="422"/>
      <c r="E45" s="33"/>
      <c r="F45" s="131"/>
      <c r="G45" s="119">
        <f>SUM(G46:G47)</f>
        <v>195000</v>
      </c>
    </row>
    <row r="46" spans="1:7" s="77" customFormat="1" ht="18.75" customHeight="1">
      <c r="A46" s="85">
        <v>6050</v>
      </c>
      <c r="B46" s="86" t="s">
        <v>25</v>
      </c>
      <c r="C46" s="98"/>
      <c r="D46" s="153"/>
      <c r="E46" s="153"/>
      <c r="F46" s="157"/>
      <c r="G46" s="166">
        <v>195000</v>
      </c>
    </row>
    <row r="47" spans="1:7" s="28" customFormat="1" ht="15.75" customHeight="1">
      <c r="A47" s="78">
        <v>85495</v>
      </c>
      <c r="B47" s="79" t="s">
        <v>13</v>
      </c>
      <c r="C47" s="31"/>
      <c r="D47" s="223"/>
      <c r="E47" s="223"/>
      <c r="F47" s="158">
        <f>SUM(F48)</f>
        <v>1900</v>
      </c>
      <c r="G47" s="168"/>
    </row>
    <row r="48" spans="1:7" s="28" customFormat="1" ht="30" customHeight="1" thickBot="1">
      <c r="A48" s="43" t="s">
        <v>15</v>
      </c>
      <c r="B48" s="44" t="s">
        <v>96</v>
      </c>
      <c r="C48" s="318"/>
      <c r="D48" s="319"/>
      <c r="E48" s="319"/>
      <c r="F48" s="320">
        <v>1900</v>
      </c>
      <c r="G48" s="321"/>
    </row>
    <row r="49" spans="1:7" s="28" customFormat="1" ht="30" customHeight="1" thickBot="1" thickTop="1">
      <c r="A49" s="101">
        <v>900</v>
      </c>
      <c r="B49" s="102" t="s">
        <v>32</v>
      </c>
      <c r="C49" s="103" t="s">
        <v>24</v>
      </c>
      <c r="D49" s="104"/>
      <c r="E49" s="113"/>
      <c r="F49" s="124"/>
      <c r="G49" s="167">
        <f>G50</f>
        <v>130000</v>
      </c>
    </row>
    <row r="50" spans="1:7" s="77" customFormat="1" ht="15.75" customHeight="1" thickTop="1">
      <c r="A50" s="78">
        <v>90003</v>
      </c>
      <c r="B50" s="79" t="s">
        <v>107</v>
      </c>
      <c r="C50" s="91"/>
      <c r="D50" s="92"/>
      <c r="E50" s="100"/>
      <c r="F50" s="125"/>
      <c r="G50" s="122">
        <f>SUM(G51)</f>
        <v>130000</v>
      </c>
    </row>
    <row r="51" spans="1:7" s="77" customFormat="1" ht="17.25" thickBot="1">
      <c r="A51" s="300">
        <v>4300</v>
      </c>
      <c r="B51" s="137" t="s">
        <v>17</v>
      </c>
      <c r="C51" s="301"/>
      <c r="D51" s="302"/>
      <c r="E51" s="303"/>
      <c r="F51" s="394"/>
      <c r="G51" s="264">
        <v>130000</v>
      </c>
    </row>
    <row r="52" spans="1:7" s="77" customFormat="1" ht="33" customHeight="1" thickBot="1" thickTop="1">
      <c r="A52" s="322">
        <v>921</v>
      </c>
      <c r="B52" s="323" t="s">
        <v>22</v>
      </c>
      <c r="C52" s="103"/>
      <c r="D52" s="258">
        <f>SUM(D53+D62+D59)</f>
        <v>2709181</v>
      </c>
      <c r="E52" s="324"/>
      <c r="F52" s="124">
        <f>F53+F62+F59</f>
        <v>2709181</v>
      </c>
      <c r="G52" s="167">
        <f>SUM(G53+G62+G59)</f>
        <v>513000</v>
      </c>
    </row>
    <row r="53" spans="1:7" s="28" customFormat="1" ht="17.25" thickTop="1">
      <c r="A53" s="133">
        <v>92106</v>
      </c>
      <c r="B53" s="79" t="s">
        <v>87</v>
      </c>
      <c r="C53" s="179"/>
      <c r="D53" s="359">
        <f>SUM(D57:D58)</f>
        <v>2709181</v>
      </c>
      <c r="E53" s="225"/>
      <c r="F53" s="125">
        <f>SUM(F57:F58)+F54</f>
        <v>2709181</v>
      </c>
      <c r="G53" s="169">
        <f>SUM(G58:G58)+G54</f>
        <v>430000</v>
      </c>
    </row>
    <row r="54" spans="1:7" s="28" customFormat="1" ht="33">
      <c r="A54" s="175">
        <v>2480</v>
      </c>
      <c r="B54" s="52" t="s">
        <v>148</v>
      </c>
      <c r="C54" s="357" t="s">
        <v>31</v>
      </c>
      <c r="D54" s="431"/>
      <c r="E54" s="432"/>
      <c r="F54" s="423"/>
      <c r="G54" s="433">
        <f>SUM(G55:G56)</f>
        <v>430000</v>
      </c>
    </row>
    <row r="55" spans="1:7" s="260" customFormat="1" ht="12.75">
      <c r="A55" s="305"/>
      <c r="B55" s="261" t="s">
        <v>149</v>
      </c>
      <c r="C55" s="435"/>
      <c r="D55" s="436"/>
      <c r="E55" s="437"/>
      <c r="F55" s="267"/>
      <c r="G55" s="309">
        <v>250000</v>
      </c>
    </row>
    <row r="56" spans="1:7" s="260" customFormat="1" ht="12.75">
      <c r="A56" s="305"/>
      <c r="B56" s="261" t="s">
        <v>150</v>
      </c>
      <c r="C56" s="435"/>
      <c r="D56" s="436"/>
      <c r="E56" s="437"/>
      <c r="F56" s="267"/>
      <c r="G56" s="309">
        <v>180000</v>
      </c>
    </row>
    <row r="57" spans="1:7" s="84" customFormat="1" ht="16.5">
      <c r="A57" s="355">
        <v>6058</v>
      </c>
      <c r="B57" s="356" t="s">
        <v>25</v>
      </c>
      <c r="C57" s="434" t="s">
        <v>24</v>
      </c>
      <c r="D57" s="278"/>
      <c r="E57" s="231"/>
      <c r="F57" s="409">
        <v>2709181</v>
      </c>
      <c r="G57" s="166"/>
    </row>
    <row r="58" spans="1:7" s="28" customFormat="1" ht="49.5">
      <c r="A58" s="349">
        <v>6298</v>
      </c>
      <c r="B58" s="350" t="s">
        <v>253</v>
      </c>
      <c r="C58" s="351" t="s">
        <v>24</v>
      </c>
      <c r="D58" s="358">
        <v>2709181</v>
      </c>
      <c r="E58" s="352"/>
      <c r="F58" s="353"/>
      <c r="G58" s="354"/>
    </row>
    <row r="59" spans="1:7" s="28" customFormat="1" ht="15.75" customHeight="1">
      <c r="A59" s="133">
        <v>92108</v>
      </c>
      <c r="B59" s="79" t="s">
        <v>153</v>
      </c>
      <c r="C59" s="179" t="s">
        <v>31</v>
      </c>
      <c r="D59" s="91"/>
      <c r="E59" s="225"/>
      <c r="F59" s="125"/>
      <c r="G59" s="169">
        <f>SUM(G60:G61)</f>
        <v>13000</v>
      </c>
    </row>
    <row r="60" spans="1:7" s="28" customFormat="1" ht="30.75" customHeight="1">
      <c r="A60" s="175">
        <v>2480</v>
      </c>
      <c r="B60" s="52" t="s">
        <v>154</v>
      </c>
      <c r="C60" s="176"/>
      <c r="D60" s="226"/>
      <c r="E60" s="227"/>
      <c r="F60" s="177"/>
      <c r="G60" s="178">
        <v>13000</v>
      </c>
    </row>
    <row r="61" spans="1:7" s="269" customFormat="1" ht="25.5">
      <c r="A61" s="439"/>
      <c r="B61" s="440" t="s">
        <v>155</v>
      </c>
      <c r="C61" s="441"/>
      <c r="D61" s="442"/>
      <c r="E61" s="443"/>
      <c r="F61" s="444"/>
      <c r="G61" s="445"/>
    </row>
    <row r="62" spans="1:7" s="28" customFormat="1" ht="16.5" customHeight="1">
      <c r="A62" s="133">
        <v>92118</v>
      </c>
      <c r="B62" s="79" t="s">
        <v>147</v>
      </c>
      <c r="C62" s="179" t="s">
        <v>31</v>
      </c>
      <c r="D62" s="91"/>
      <c r="E62" s="225"/>
      <c r="F62" s="159"/>
      <c r="G62" s="169">
        <f>SUM(G63)</f>
        <v>70000</v>
      </c>
    </row>
    <row r="63" spans="1:7" s="28" customFormat="1" ht="36.75" customHeight="1">
      <c r="A63" s="175">
        <v>2480</v>
      </c>
      <c r="B63" s="52" t="s">
        <v>148</v>
      </c>
      <c r="C63" s="438"/>
      <c r="D63" s="226"/>
      <c r="E63" s="227"/>
      <c r="F63" s="177"/>
      <c r="G63" s="178">
        <f>SUM(G64:G65)</f>
        <v>70000</v>
      </c>
    </row>
    <row r="64" spans="1:7" s="269" customFormat="1" ht="15" customHeight="1">
      <c r="A64" s="305"/>
      <c r="B64" s="261" t="s">
        <v>151</v>
      </c>
      <c r="C64" s="306"/>
      <c r="D64" s="307"/>
      <c r="E64" s="308"/>
      <c r="F64" s="267"/>
      <c r="G64" s="309">
        <v>30000</v>
      </c>
    </row>
    <row r="65" spans="1:7" s="269" customFormat="1" ht="25.5" customHeight="1" thickBot="1">
      <c r="A65" s="305"/>
      <c r="B65" s="261" t="s">
        <v>152</v>
      </c>
      <c r="C65" s="306"/>
      <c r="D65" s="307"/>
      <c r="E65" s="308"/>
      <c r="F65" s="267"/>
      <c r="G65" s="309">
        <v>40000</v>
      </c>
    </row>
    <row r="66" spans="1:7" s="62" customFormat="1" ht="19.5" customHeight="1" thickBot="1" thickTop="1">
      <c r="A66" s="58"/>
      <c r="B66" s="59" t="s">
        <v>26</v>
      </c>
      <c r="C66" s="60"/>
      <c r="D66" s="61">
        <f>D10+D14+D23+D26+D52+D41+D49</f>
        <v>2740250</v>
      </c>
      <c r="E66" s="61">
        <f>E10+E14+E23+E26+E52+E41+E49</f>
        <v>0</v>
      </c>
      <c r="F66" s="280">
        <f>F10+F14+F23+F26+F52+F41+F49</f>
        <v>2776801</v>
      </c>
      <c r="G66" s="160">
        <f>G10+G14+G23+G26+G52+G41+G49</f>
        <v>2743620</v>
      </c>
    </row>
    <row r="67" spans="1:7" s="70" customFormat="1" ht="18" customHeight="1" thickBot="1" thickTop="1">
      <c r="A67" s="63"/>
      <c r="B67" s="64" t="s">
        <v>27</v>
      </c>
      <c r="C67" s="64"/>
      <c r="D67" s="224">
        <f>E66-D66</f>
        <v>-2740250</v>
      </c>
      <c r="E67" s="67"/>
      <c r="F67" s="219">
        <f>G66-F66</f>
        <v>-33181</v>
      </c>
      <c r="G67" s="170"/>
    </row>
    <row r="68" s="70" customFormat="1" ht="13.5" thickTop="1"/>
    <row r="69" s="70" customFormat="1" ht="12.75">
      <c r="E69" s="75"/>
    </row>
    <row r="70" s="70" customFormat="1" ht="12.75">
      <c r="E70" s="76"/>
    </row>
    <row r="71" s="70" customFormat="1" ht="12.75">
      <c r="E71" s="76"/>
    </row>
  </sheetData>
  <printOptions horizontalCentered="1"/>
  <pageMargins left="0" right="0" top="0.984251968503937" bottom="0.8267716535433072" header="0.6692913385826772" footer="0.35433070866141736"/>
  <pageSetup firstPageNumber="8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31"/>
  <sheetViews>
    <sheetView workbookViewId="0" topLeftCell="A1">
      <selection activeCell="C20" sqref="C20"/>
    </sheetView>
  </sheetViews>
  <sheetFormatPr defaultColWidth="9.00390625" defaultRowHeight="12.75"/>
  <cols>
    <col min="1" max="1" width="7.875" style="188" customWidth="1"/>
    <col min="2" max="2" width="47.875" style="188" customWidth="1"/>
    <col min="3" max="3" width="15.75390625" style="188" customWidth="1"/>
    <col min="4" max="4" width="15.125" style="188" customWidth="1"/>
    <col min="5" max="16384" width="9.125" style="188" customWidth="1"/>
  </cols>
  <sheetData>
    <row r="1" ht="12.75">
      <c r="C1" s="189" t="s">
        <v>58</v>
      </c>
    </row>
    <row r="2" ht="14.25" customHeight="1">
      <c r="C2" s="9" t="s">
        <v>255</v>
      </c>
    </row>
    <row r="3" spans="1:4" ht="15.75" customHeight="1">
      <c r="A3" s="190"/>
      <c r="B3" s="190"/>
      <c r="C3" s="9" t="s">
        <v>1</v>
      </c>
      <c r="D3" s="191"/>
    </row>
    <row r="4" spans="1:4" ht="13.5" customHeight="1">
      <c r="A4" s="190"/>
      <c r="B4" s="190"/>
      <c r="C4" s="9" t="s">
        <v>85</v>
      </c>
      <c r="D4" s="191"/>
    </row>
    <row r="5" spans="1:4" ht="24" customHeight="1">
      <c r="A5" s="190"/>
      <c r="B5" s="190"/>
      <c r="C5" s="192"/>
      <c r="D5" s="191"/>
    </row>
    <row r="6" spans="1:4" s="283" customFormat="1" ht="15.75" customHeight="1">
      <c r="A6" s="193" t="s">
        <v>36</v>
      </c>
      <c r="B6" s="193"/>
      <c r="C6" s="193"/>
      <c r="D6" s="282"/>
    </row>
    <row r="7" spans="1:4" s="283" customFormat="1" ht="15.75" customHeight="1">
      <c r="A7" s="193" t="s">
        <v>37</v>
      </c>
      <c r="B7" s="193"/>
      <c r="C7" s="282"/>
      <c r="D7" s="282"/>
    </row>
    <row r="8" spans="1:4" s="283" customFormat="1" ht="15.75" customHeight="1">
      <c r="A8" s="194" t="s">
        <v>256</v>
      </c>
      <c r="B8" s="193"/>
      <c r="C8" s="282"/>
      <c r="D8" s="282"/>
    </row>
    <row r="9" spans="1:4" s="283" customFormat="1" ht="15.75" customHeight="1">
      <c r="A9" s="193" t="s">
        <v>68</v>
      </c>
      <c r="B9" s="193"/>
      <c r="C9" s="282"/>
      <c r="D9" s="282"/>
    </row>
    <row r="10" ht="20.25" customHeight="1" thickBot="1">
      <c r="D10" s="195" t="s">
        <v>28</v>
      </c>
    </row>
    <row r="11" spans="1:4" ht="40.5" customHeight="1" thickBot="1">
      <c r="A11" s="246" t="s">
        <v>38</v>
      </c>
      <c r="B11" s="247" t="s">
        <v>39</v>
      </c>
      <c r="C11" s="247" t="s">
        <v>40</v>
      </c>
      <c r="D11" s="298" t="s">
        <v>41</v>
      </c>
    </row>
    <row r="12" spans="1:4" ht="15" thickBot="1" thickTop="1">
      <c r="A12" s="295">
        <v>1</v>
      </c>
      <c r="B12" s="296">
        <v>2</v>
      </c>
      <c r="C12" s="296">
        <v>3</v>
      </c>
      <c r="D12" s="297">
        <v>4</v>
      </c>
    </row>
    <row r="13" spans="1:4" ht="32.25" thickTop="1">
      <c r="A13" s="248">
        <v>952</v>
      </c>
      <c r="B13" s="196" t="s">
        <v>252</v>
      </c>
      <c r="C13" s="197">
        <f>SUM(C16:C19)</f>
        <v>20000000</v>
      </c>
      <c r="D13" s="249"/>
    </row>
    <row r="14" spans="1:4" ht="12.75">
      <c r="A14" s="250"/>
      <c r="B14" s="198" t="s">
        <v>42</v>
      </c>
      <c r="C14" s="199"/>
      <c r="D14" s="249"/>
    </row>
    <row r="15" spans="1:4" ht="3.75" customHeight="1">
      <c r="A15" s="250"/>
      <c r="B15" s="198"/>
      <c r="C15" s="199"/>
      <c r="D15" s="249"/>
    </row>
    <row r="16" spans="1:4" ht="15.75">
      <c r="A16" s="250"/>
      <c r="B16" s="200" t="s">
        <v>43</v>
      </c>
      <c r="C16" s="201">
        <v>20000000</v>
      </c>
      <c r="D16" s="251"/>
    </row>
    <row r="17" spans="1:4" ht="9" customHeight="1">
      <c r="A17" s="250"/>
      <c r="B17" s="200"/>
      <c r="C17" s="201"/>
      <c r="D17" s="251"/>
    </row>
    <row r="18" spans="1:4" ht="9" customHeight="1">
      <c r="A18" s="250"/>
      <c r="B18" s="200"/>
      <c r="C18" s="284"/>
      <c r="D18" s="249"/>
    </row>
    <row r="19" spans="1:4" ht="9" customHeight="1">
      <c r="A19" s="250"/>
      <c r="B19" s="200"/>
      <c r="C19" s="284"/>
      <c r="D19" s="251"/>
    </row>
    <row r="20" spans="1:4" ht="15.75">
      <c r="A20" s="248">
        <v>955</v>
      </c>
      <c r="B20" s="202" t="s">
        <v>44</v>
      </c>
      <c r="C20" s="203">
        <f>11597175+110000+13273386+150000</f>
        <v>25130561</v>
      </c>
      <c r="D20" s="252"/>
    </row>
    <row r="21" spans="1:4" ht="15.75">
      <c r="A21" s="250"/>
      <c r="B21" s="204"/>
      <c r="C21" s="205"/>
      <c r="D21" s="251"/>
    </row>
    <row r="22" spans="1:4" ht="15.75">
      <c r="A22" s="248">
        <v>992</v>
      </c>
      <c r="B22" s="202" t="s">
        <v>45</v>
      </c>
      <c r="C22" s="206"/>
      <c r="D22" s="253">
        <f>SUM(D24:D28)</f>
        <v>9101900</v>
      </c>
    </row>
    <row r="23" spans="1:4" ht="15.75">
      <c r="A23" s="250"/>
      <c r="B23" s="198" t="s">
        <v>42</v>
      </c>
      <c r="C23" s="206"/>
      <c r="D23" s="254"/>
    </row>
    <row r="24" spans="1:4" ht="15.75" customHeight="1">
      <c r="A24" s="250"/>
      <c r="B24" s="285" t="s">
        <v>46</v>
      </c>
      <c r="C24" s="290"/>
      <c r="D24" s="291">
        <v>916400</v>
      </c>
    </row>
    <row r="25" spans="1:4" ht="15.75" customHeight="1">
      <c r="A25" s="250"/>
      <c r="B25" s="285" t="s">
        <v>47</v>
      </c>
      <c r="C25" s="290"/>
      <c r="D25" s="291">
        <v>5077000</v>
      </c>
    </row>
    <row r="26" spans="1:4" ht="15.75" customHeight="1">
      <c r="A26" s="250"/>
      <c r="B26" s="285" t="s">
        <v>67</v>
      </c>
      <c r="C26" s="286"/>
      <c r="D26" s="292">
        <v>1666700</v>
      </c>
    </row>
    <row r="27" spans="1:4" ht="15.75" customHeight="1">
      <c r="A27" s="250"/>
      <c r="B27" s="287" t="s">
        <v>48</v>
      </c>
      <c r="C27" s="286"/>
      <c r="D27" s="292">
        <v>200000</v>
      </c>
    </row>
    <row r="28" spans="1:4" ht="15.75" customHeight="1">
      <c r="A28" s="250"/>
      <c r="B28" s="287" t="s">
        <v>49</v>
      </c>
      <c r="C28" s="286"/>
      <c r="D28" s="292">
        <v>1241800</v>
      </c>
    </row>
    <row r="29" spans="1:4" ht="9.75" customHeight="1" thickBot="1">
      <c r="A29" s="293"/>
      <c r="B29" s="288"/>
      <c r="C29" s="289"/>
      <c r="D29" s="294"/>
    </row>
    <row r="30" spans="1:4" ht="22.5" customHeight="1" thickBot="1" thickTop="1">
      <c r="A30" s="255"/>
      <c r="B30" s="207" t="s">
        <v>50</v>
      </c>
      <c r="C30" s="208">
        <f>C20+C13+C21</f>
        <v>45130561</v>
      </c>
      <c r="D30" s="256">
        <f>D22</f>
        <v>9101900</v>
      </c>
    </row>
    <row r="31" spans="1:4" ht="19.5" thickBot="1" thickTop="1">
      <c r="A31" s="255"/>
      <c r="B31" s="207" t="s">
        <v>51</v>
      </c>
      <c r="C31" s="299">
        <f>D30-C30</f>
        <v>-36028661</v>
      </c>
      <c r="D31" s="257"/>
    </row>
    <row r="32" ht="13.5" thickTop="1"/>
  </sheetData>
  <printOptions horizontalCentered="1"/>
  <pageMargins left="0" right="0" top="0.984251968503937" bottom="0.984251968503937" header="0.5118110236220472" footer="0.5118110236220472"/>
  <pageSetup firstPageNumber="11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G58"/>
  <sheetViews>
    <sheetView workbookViewId="0" topLeftCell="A1">
      <selection activeCell="H10" sqref="H10"/>
    </sheetView>
  </sheetViews>
  <sheetFormatPr defaultColWidth="9.00390625" defaultRowHeight="12.75"/>
  <cols>
    <col min="1" max="1" width="8.25390625" style="70" customWidth="1"/>
    <col min="2" max="2" width="40.25390625" style="70" customWidth="1"/>
    <col min="3" max="3" width="12.75390625" style="338" customWidth="1"/>
    <col min="4" max="4" width="11.75390625" style="338" hidden="1" customWidth="1"/>
    <col min="5" max="5" width="12.75390625" style="338" customWidth="1"/>
    <col min="6" max="6" width="12.75390625" style="70" customWidth="1"/>
    <col min="7" max="16384" width="9.125" style="70" customWidth="1"/>
  </cols>
  <sheetData>
    <row r="1" spans="3:5" ht="12.75">
      <c r="C1" s="504"/>
      <c r="E1" s="504" t="s">
        <v>180</v>
      </c>
    </row>
    <row r="2" spans="3:5" ht="12.75">
      <c r="C2" s="329"/>
      <c r="E2" s="9" t="s">
        <v>255</v>
      </c>
    </row>
    <row r="3" spans="3:5" ht="12.75">
      <c r="C3" s="329"/>
      <c r="E3" s="9" t="s">
        <v>1</v>
      </c>
    </row>
    <row r="4" spans="3:5" ht="12.75">
      <c r="C4" s="329"/>
      <c r="E4" s="9" t="s">
        <v>85</v>
      </c>
    </row>
    <row r="5" ht="21" customHeight="1"/>
    <row r="6" spans="1:4" s="509" customFormat="1" ht="18.75">
      <c r="A6" s="505" t="s">
        <v>181</v>
      </c>
      <c r="B6" s="506"/>
      <c r="C6" s="507"/>
      <c r="D6" s="508"/>
    </row>
    <row r="7" spans="1:4" s="509" customFormat="1" ht="18" customHeight="1">
      <c r="A7" s="326"/>
      <c r="B7" s="330" t="s">
        <v>182</v>
      </c>
      <c r="C7" s="507"/>
      <c r="D7" s="508"/>
    </row>
    <row r="8" spans="1:6" s="510" customFormat="1" ht="17.25" customHeight="1">
      <c r="A8" s="510" t="s">
        <v>82</v>
      </c>
      <c r="B8" s="634" t="s">
        <v>183</v>
      </c>
      <c r="C8" s="511"/>
      <c r="D8" s="512"/>
      <c r="E8" s="513"/>
      <c r="F8" s="513"/>
    </row>
    <row r="9" spans="3:5" ht="13.5" thickBot="1">
      <c r="C9" s="514"/>
      <c r="E9" s="514" t="s">
        <v>28</v>
      </c>
    </row>
    <row r="10" spans="1:6" s="515" customFormat="1" ht="43.5" customHeight="1">
      <c r="A10" s="596" t="s">
        <v>184</v>
      </c>
      <c r="B10" s="343" t="s">
        <v>39</v>
      </c>
      <c r="C10" s="626" t="s">
        <v>185</v>
      </c>
      <c r="D10" s="598" t="s">
        <v>10</v>
      </c>
      <c r="E10" s="598" t="s">
        <v>186</v>
      </c>
      <c r="F10" s="599" t="s">
        <v>187</v>
      </c>
    </row>
    <row r="11" spans="1:6" s="331" customFormat="1" ht="10.5" customHeight="1">
      <c r="A11" s="600">
        <v>1</v>
      </c>
      <c r="B11" s="516">
        <v>2</v>
      </c>
      <c r="C11" s="517">
        <v>3</v>
      </c>
      <c r="D11" s="517">
        <v>4</v>
      </c>
      <c r="E11" s="517">
        <v>4</v>
      </c>
      <c r="F11" s="601">
        <v>5</v>
      </c>
    </row>
    <row r="12" spans="1:6" s="520" customFormat="1" ht="20.25" customHeight="1" thickBot="1">
      <c r="A12" s="602" t="s">
        <v>72</v>
      </c>
      <c r="B12" s="518" t="s">
        <v>188</v>
      </c>
      <c r="C12" s="519">
        <v>0</v>
      </c>
      <c r="D12" s="519"/>
      <c r="E12" s="519">
        <v>560328</v>
      </c>
      <c r="F12" s="603">
        <f>C12+E12</f>
        <v>560328</v>
      </c>
    </row>
    <row r="13" spans="1:6" s="524" customFormat="1" ht="26.25" customHeight="1" thickBot="1" thickTop="1">
      <c r="A13" s="604" t="s">
        <v>73</v>
      </c>
      <c r="B13" s="136" t="s">
        <v>189</v>
      </c>
      <c r="C13" s="521">
        <f>SUM(C15)</f>
        <v>695000</v>
      </c>
      <c r="D13" s="522">
        <f>SUM(D15)</f>
        <v>1213500</v>
      </c>
      <c r="E13" s="523"/>
      <c r="F13" s="160">
        <f>C13+E13</f>
        <v>695000</v>
      </c>
    </row>
    <row r="14" spans="1:6" s="529" customFormat="1" ht="12" customHeight="1" hidden="1" thickBot="1" thickTop="1">
      <c r="A14" s="606"/>
      <c r="B14" s="525" t="s">
        <v>42</v>
      </c>
      <c r="C14" s="526"/>
      <c r="D14" s="527"/>
      <c r="E14" s="528"/>
      <c r="F14" s="603">
        <f aca="true" t="shared" si="0" ref="F14:F19">C14-D14+E14</f>
        <v>0</v>
      </c>
    </row>
    <row r="15" spans="1:6" s="532" customFormat="1" ht="23.25" customHeight="1" thickBot="1" thickTop="1">
      <c r="A15" s="608">
        <v>600</v>
      </c>
      <c r="B15" s="530" t="s">
        <v>190</v>
      </c>
      <c r="C15" s="333">
        <f>SUM(C16+C20)</f>
        <v>695000</v>
      </c>
      <c r="D15" s="531">
        <f>SUM(D16+D20)</f>
        <v>1213500</v>
      </c>
      <c r="E15" s="333"/>
      <c r="F15" s="627">
        <f>C15+E15</f>
        <v>695000</v>
      </c>
    </row>
    <row r="16" spans="1:6" s="537" customFormat="1" ht="33.75" hidden="1" thickTop="1">
      <c r="A16" s="346">
        <v>60015</v>
      </c>
      <c r="B16" s="533" t="s">
        <v>191</v>
      </c>
      <c r="C16" s="534"/>
      <c r="D16" s="535">
        <f>SUM(D17:D19)</f>
        <v>1213500</v>
      </c>
      <c r="E16" s="536"/>
      <c r="F16" s="609">
        <f t="shared" si="0"/>
        <v>-1213500</v>
      </c>
    </row>
    <row r="17" spans="1:241" s="532" customFormat="1" ht="15" customHeight="1" hidden="1">
      <c r="A17" s="610" t="s">
        <v>192</v>
      </c>
      <c r="B17" s="538" t="s">
        <v>193</v>
      </c>
      <c r="C17" s="539"/>
      <c r="D17" s="540">
        <v>10000</v>
      </c>
      <c r="E17" s="335"/>
      <c r="F17" s="345">
        <f t="shared" si="0"/>
        <v>-10000</v>
      </c>
      <c r="G17" s="541"/>
      <c r="H17" s="541"/>
      <c r="I17" s="541"/>
      <c r="J17" s="541"/>
      <c r="K17" s="541"/>
      <c r="L17" s="541"/>
      <c r="M17" s="541"/>
      <c r="N17" s="541"/>
      <c r="O17" s="541"/>
      <c r="P17" s="541"/>
      <c r="Q17" s="541"/>
      <c r="R17" s="541"/>
      <c r="S17" s="541"/>
      <c r="T17" s="541"/>
      <c r="U17" s="541"/>
      <c r="V17" s="541"/>
      <c r="W17" s="541"/>
      <c r="X17" s="541"/>
      <c r="Y17" s="541"/>
      <c r="Z17" s="541"/>
      <c r="AA17" s="541"/>
      <c r="AB17" s="541"/>
      <c r="AC17" s="541"/>
      <c r="AD17" s="541"/>
      <c r="AE17" s="541"/>
      <c r="AF17" s="541"/>
      <c r="AG17" s="541"/>
      <c r="AH17" s="541"/>
      <c r="AI17" s="541"/>
      <c r="AJ17" s="541"/>
      <c r="AK17" s="541"/>
      <c r="AL17" s="541"/>
      <c r="AM17" s="541"/>
      <c r="AN17" s="541"/>
      <c r="AO17" s="541"/>
      <c r="AP17" s="541"/>
      <c r="AQ17" s="541"/>
      <c r="AR17" s="541"/>
      <c r="AS17" s="541"/>
      <c r="AT17" s="541"/>
      <c r="AU17" s="541"/>
      <c r="AV17" s="541"/>
      <c r="AW17" s="541"/>
      <c r="AX17" s="541"/>
      <c r="AY17" s="541"/>
      <c r="AZ17" s="541"/>
      <c r="BA17" s="541"/>
      <c r="BB17" s="541"/>
      <c r="BC17" s="541"/>
      <c r="BD17" s="541"/>
      <c r="BE17" s="541"/>
      <c r="BF17" s="541"/>
      <c r="BG17" s="541"/>
      <c r="BH17" s="541"/>
      <c r="BI17" s="541"/>
      <c r="BJ17" s="541"/>
      <c r="BK17" s="541"/>
      <c r="BL17" s="541"/>
      <c r="BM17" s="541"/>
      <c r="BN17" s="541"/>
      <c r="BO17" s="541"/>
      <c r="BP17" s="541"/>
      <c r="BQ17" s="541"/>
      <c r="BR17" s="541"/>
      <c r="BS17" s="541"/>
      <c r="BT17" s="541"/>
      <c r="BU17" s="541"/>
      <c r="BV17" s="541"/>
      <c r="BW17" s="541"/>
      <c r="BX17" s="541"/>
      <c r="BY17" s="541"/>
      <c r="BZ17" s="541"/>
      <c r="CA17" s="541"/>
      <c r="CB17" s="541"/>
      <c r="CC17" s="541"/>
      <c r="CD17" s="541"/>
      <c r="CE17" s="541"/>
      <c r="CF17" s="541"/>
      <c r="CG17" s="541"/>
      <c r="CH17" s="541"/>
      <c r="CI17" s="541"/>
      <c r="CJ17" s="541"/>
      <c r="CK17" s="541"/>
      <c r="CL17" s="541"/>
      <c r="CM17" s="541"/>
      <c r="CN17" s="541"/>
      <c r="CO17" s="541"/>
      <c r="CP17" s="541"/>
      <c r="CQ17" s="541"/>
      <c r="CR17" s="541"/>
      <c r="CS17" s="541"/>
      <c r="CT17" s="541"/>
      <c r="CU17" s="541"/>
      <c r="CV17" s="541"/>
      <c r="CW17" s="541"/>
      <c r="CX17" s="541"/>
      <c r="CY17" s="541"/>
      <c r="CZ17" s="541"/>
      <c r="DA17" s="541"/>
      <c r="DB17" s="541"/>
      <c r="DC17" s="541"/>
      <c r="DD17" s="541"/>
      <c r="DE17" s="541"/>
      <c r="DF17" s="541"/>
      <c r="DG17" s="541"/>
      <c r="DH17" s="541"/>
      <c r="DI17" s="541"/>
      <c r="DJ17" s="541"/>
      <c r="DK17" s="541"/>
      <c r="DL17" s="541"/>
      <c r="DM17" s="541"/>
      <c r="DN17" s="541"/>
      <c r="DO17" s="541"/>
      <c r="DP17" s="541"/>
      <c r="DQ17" s="541"/>
      <c r="DR17" s="541"/>
      <c r="DS17" s="541"/>
      <c r="DT17" s="541"/>
      <c r="DU17" s="541"/>
      <c r="DV17" s="541"/>
      <c r="DW17" s="541"/>
      <c r="DX17" s="541"/>
      <c r="DY17" s="541"/>
      <c r="DZ17" s="541"/>
      <c r="EA17" s="541"/>
      <c r="EB17" s="541"/>
      <c r="EC17" s="541"/>
      <c r="ED17" s="541"/>
      <c r="EE17" s="541"/>
      <c r="EF17" s="541"/>
      <c r="EG17" s="541"/>
      <c r="EH17" s="541"/>
      <c r="EI17" s="541"/>
      <c r="EJ17" s="541"/>
      <c r="EK17" s="541"/>
      <c r="EL17" s="541"/>
      <c r="EM17" s="541"/>
      <c r="EN17" s="541"/>
      <c r="EO17" s="541"/>
      <c r="EP17" s="541"/>
      <c r="EQ17" s="541"/>
      <c r="ER17" s="541"/>
      <c r="ES17" s="541"/>
      <c r="ET17" s="541"/>
      <c r="EU17" s="541"/>
      <c r="EV17" s="541"/>
      <c r="EW17" s="541"/>
      <c r="EX17" s="541"/>
      <c r="EY17" s="541"/>
      <c r="EZ17" s="541"/>
      <c r="FA17" s="541"/>
      <c r="FB17" s="541"/>
      <c r="FC17" s="541"/>
      <c r="FD17" s="541"/>
      <c r="FE17" s="541"/>
      <c r="FF17" s="541"/>
      <c r="FG17" s="541"/>
      <c r="FH17" s="541"/>
      <c r="FI17" s="541"/>
      <c r="FJ17" s="541"/>
      <c r="FK17" s="541"/>
      <c r="FL17" s="541"/>
      <c r="FM17" s="541"/>
      <c r="FN17" s="541"/>
      <c r="FO17" s="541"/>
      <c r="FP17" s="541"/>
      <c r="FQ17" s="541"/>
      <c r="FR17" s="541"/>
      <c r="FS17" s="541"/>
      <c r="FT17" s="541"/>
      <c r="FU17" s="541"/>
      <c r="FV17" s="541"/>
      <c r="FW17" s="541"/>
      <c r="FX17" s="541"/>
      <c r="FY17" s="541"/>
      <c r="FZ17" s="541"/>
      <c r="GA17" s="541"/>
      <c r="GB17" s="541"/>
      <c r="GC17" s="541"/>
      <c r="GD17" s="541"/>
      <c r="GE17" s="541"/>
      <c r="GF17" s="541"/>
      <c r="GG17" s="541"/>
      <c r="GH17" s="541"/>
      <c r="GI17" s="541"/>
      <c r="GJ17" s="541"/>
      <c r="GK17" s="541"/>
      <c r="GL17" s="541"/>
      <c r="GM17" s="541"/>
      <c r="GN17" s="541"/>
      <c r="GO17" s="541"/>
      <c r="GP17" s="541"/>
      <c r="GQ17" s="541"/>
      <c r="GR17" s="541"/>
      <c r="GS17" s="541"/>
      <c r="GT17" s="541"/>
      <c r="GU17" s="541"/>
      <c r="GV17" s="541"/>
      <c r="GW17" s="541"/>
      <c r="GX17" s="541"/>
      <c r="GY17" s="541"/>
      <c r="GZ17" s="541"/>
      <c r="HA17" s="541"/>
      <c r="HB17" s="541"/>
      <c r="HC17" s="541"/>
      <c r="HD17" s="541"/>
      <c r="HE17" s="541"/>
      <c r="HF17" s="541"/>
      <c r="HG17" s="541"/>
      <c r="HH17" s="541"/>
      <c r="HI17" s="541"/>
      <c r="HJ17" s="541"/>
      <c r="HK17" s="541"/>
      <c r="HL17" s="541"/>
      <c r="HM17" s="541"/>
      <c r="HN17" s="541"/>
      <c r="HO17" s="541"/>
      <c r="HP17" s="541"/>
      <c r="HQ17" s="541"/>
      <c r="HR17" s="541"/>
      <c r="HS17" s="541"/>
      <c r="HT17" s="541"/>
      <c r="HU17" s="541"/>
      <c r="HV17" s="541"/>
      <c r="HW17" s="541"/>
      <c r="HX17" s="541"/>
      <c r="HY17" s="541"/>
      <c r="HZ17" s="541"/>
      <c r="IA17" s="541"/>
      <c r="IB17" s="541"/>
      <c r="IC17" s="541"/>
      <c r="ID17" s="541"/>
      <c r="IE17" s="541"/>
      <c r="IF17" s="541"/>
      <c r="IG17" s="541"/>
    </row>
    <row r="18" spans="1:241" s="532" customFormat="1" ht="27.75" customHeight="1" hidden="1" thickBot="1">
      <c r="A18" s="610" t="s">
        <v>74</v>
      </c>
      <c r="B18" s="542" t="s">
        <v>194</v>
      </c>
      <c r="C18" s="543"/>
      <c r="D18" s="540">
        <v>11000</v>
      </c>
      <c r="E18" s="335"/>
      <c r="F18" s="345">
        <f t="shared" si="0"/>
        <v>-11000</v>
      </c>
      <c r="G18" s="544"/>
      <c r="H18" s="544"/>
      <c r="I18" s="544"/>
      <c r="J18" s="544"/>
      <c r="K18" s="544"/>
      <c r="L18" s="544"/>
      <c r="M18" s="544"/>
      <c r="N18" s="544"/>
      <c r="O18" s="544"/>
      <c r="P18" s="544"/>
      <c r="Q18" s="544"/>
      <c r="R18" s="544"/>
      <c r="S18" s="544"/>
      <c r="T18" s="544"/>
      <c r="U18" s="544"/>
      <c r="V18" s="544"/>
      <c r="W18" s="544"/>
      <c r="X18" s="544"/>
      <c r="Y18" s="544"/>
      <c r="Z18" s="544"/>
      <c r="AA18" s="544"/>
      <c r="AB18" s="544"/>
      <c r="AC18" s="544"/>
      <c r="AD18" s="544"/>
      <c r="AE18" s="544"/>
      <c r="AF18" s="544"/>
      <c r="AG18" s="544"/>
      <c r="AH18" s="544"/>
      <c r="AI18" s="544"/>
      <c r="AJ18" s="544"/>
      <c r="AK18" s="544"/>
      <c r="AL18" s="544"/>
      <c r="AM18" s="544"/>
      <c r="AN18" s="544"/>
      <c r="AO18" s="544"/>
      <c r="AP18" s="544"/>
      <c r="AQ18" s="544"/>
      <c r="AR18" s="544"/>
      <c r="AS18" s="544"/>
      <c r="AT18" s="544"/>
      <c r="AU18" s="544"/>
      <c r="AV18" s="544"/>
      <c r="AW18" s="544"/>
      <c r="AX18" s="544"/>
      <c r="AY18" s="544"/>
      <c r="AZ18" s="544"/>
      <c r="BA18" s="544"/>
      <c r="BB18" s="544"/>
      <c r="BC18" s="544"/>
      <c r="BD18" s="544"/>
      <c r="BE18" s="544"/>
      <c r="BF18" s="544"/>
      <c r="BG18" s="544"/>
      <c r="BH18" s="544"/>
      <c r="BI18" s="544"/>
      <c r="BJ18" s="544"/>
      <c r="BK18" s="544"/>
      <c r="BL18" s="544"/>
      <c r="BM18" s="544"/>
      <c r="BN18" s="544"/>
      <c r="BO18" s="544"/>
      <c r="BP18" s="544"/>
      <c r="BQ18" s="544"/>
      <c r="BR18" s="544"/>
      <c r="BS18" s="544"/>
      <c r="BT18" s="544"/>
      <c r="BU18" s="544"/>
      <c r="BV18" s="544"/>
      <c r="BW18" s="544"/>
      <c r="BX18" s="544"/>
      <c r="BY18" s="544"/>
      <c r="BZ18" s="544"/>
      <c r="CA18" s="544"/>
      <c r="CB18" s="544"/>
      <c r="CC18" s="544"/>
      <c r="CD18" s="544"/>
      <c r="CE18" s="544"/>
      <c r="CF18" s="544"/>
      <c r="CG18" s="544"/>
      <c r="CH18" s="544"/>
      <c r="CI18" s="544"/>
      <c r="CJ18" s="544"/>
      <c r="CK18" s="544"/>
      <c r="CL18" s="544"/>
      <c r="CM18" s="544"/>
      <c r="CN18" s="544"/>
      <c r="CO18" s="544"/>
      <c r="CP18" s="544"/>
      <c r="CQ18" s="544"/>
      <c r="CR18" s="544"/>
      <c r="CS18" s="544"/>
      <c r="CT18" s="544"/>
      <c r="CU18" s="544"/>
      <c r="CV18" s="544"/>
      <c r="CW18" s="544"/>
      <c r="CX18" s="544"/>
      <c r="CY18" s="544"/>
      <c r="CZ18" s="544"/>
      <c r="DA18" s="544"/>
      <c r="DB18" s="544"/>
      <c r="DC18" s="544"/>
      <c r="DD18" s="544"/>
      <c r="DE18" s="544"/>
      <c r="DF18" s="544"/>
      <c r="DG18" s="544"/>
      <c r="DH18" s="544"/>
      <c r="DI18" s="544"/>
      <c r="DJ18" s="544"/>
      <c r="DK18" s="544"/>
      <c r="DL18" s="544"/>
      <c r="DM18" s="544"/>
      <c r="DN18" s="544"/>
      <c r="DO18" s="544"/>
      <c r="DP18" s="544"/>
      <c r="DQ18" s="544"/>
      <c r="DR18" s="544"/>
      <c r="DS18" s="544"/>
      <c r="DT18" s="544"/>
      <c r="DU18" s="544"/>
      <c r="DV18" s="544"/>
      <c r="DW18" s="544"/>
      <c r="DX18" s="544"/>
      <c r="DY18" s="544"/>
      <c r="DZ18" s="544"/>
      <c r="EA18" s="544"/>
      <c r="EB18" s="544"/>
      <c r="EC18" s="544"/>
      <c r="ED18" s="544"/>
      <c r="EE18" s="544"/>
      <c r="EF18" s="544"/>
      <c r="EG18" s="544"/>
      <c r="EH18" s="544"/>
      <c r="EI18" s="544"/>
      <c r="EJ18" s="544"/>
      <c r="EK18" s="544"/>
      <c r="EL18" s="544"/>
      <c r="EM18" s="544"/>
      <c r="EN18" s="544"/>
      <c r="EO18" s="544"/>
      <c r="EP18" s="544"/>
      <c r="EQ18" s="544"/>
      <c r="ER18" s="544"/>
      <c r="ES18" s="544"/>
      <c r="ET18" s="544"/>
      <c r="EU18" s="544"/>
      <c r="EV18" s="544"/>
      <c r="EW18" s="544"/>
      <c r="EX18" s="544"/>
      <c r="EY18" s="544"/>
      <c r="EZ18" s="544"/>
      <c r="FA18" s="544"/>
      <c r="FB18" s="544"/>
      <c r="FC18" s="544"/>
      <c r="FD18" s="544"/>
      <c r="FE18" s="544"/>
      <c r="FF18" s="544"/>
      <c r="FG18" s="544"/>
      <c r="FH18" s="544"/>
      <c r="FI18" s="544"/>
      <c r="FJ18" s="544"/>
      <c r="FK18" s="544"/>
      <c r="FL18" s="544"/>
      <c r="FM18" s="544"/>
      <c r="FN18" s="544"/>
      <c r="FO18" s="544"/>
      <c r="FP18" s="544"/>
      <c r="FQ18" s="544"/>
      <c r="FR18" s="544"/>
      <c r="FS18" s="544"/>
      <c r="FT18" s="544"/>
      <c r="FU18" s="544"/>
      <c r="FV18" s="544"/>
      <c r="FW18" s="544"/>
      <c r="FX18" s="544"/>
      <c r="FY18" s="544"/>
      <c r="FZ18" s="544"/>
      <c r="GA18" s="544"/>
      <c r="GB18" s="544"/>
      <c r="GC18" s="544"/>
      <c r="GD18" s="544"/>
      <c r="GE18" s="544"/>
      <c r="GF18" s="544"/>
      <c r="GG18" s="544"/>
      <c r="GH18" s="544"/>
      <c r="GI18" s="544"/>
      <c r="GJ18" s="544"/>
      <c r="GK18" s="544"/>
      <c r="GL18" s="544"/>
      <c r="GM18" s="544"/>
      <c r="GN18" s="544"/>
      <c r="GO18" s="544"/>
      <c r="GP18" s="544"/>
      <c r="GQ18" s="544"/>
      <c r="GR18" s="544"/>
      <c r="GS18" s="544"/>
      <c r="GT18" s="544"/>
      <c r="GU18" s="544"/>
      <c r="GV18" s="544"/>
      <c r="GW18" s="544"/>
      <c r="GX18" s="544"/>
      <c r="GY18" s="544"/>
      <c r="GZ18" s="544"/>
      <c r="HA18" s="544"/>
      <c r="HB18" s="544"/>
      <c r="HC18" s="544"/>
      <c r="HD18" s="544"/>
      <c r="HE18" s="544"/>
      <c r="HF18" s="544"/>
      <c r="HG18" s="544"/>
      <c r="HH18" s="544"/>
      <c r="HI18" s="544"/>
      <c r="HJ18" s="544"/>
      <c r="HK18" s="544"/>
      <c r="HL18" s="544"/>
      <c r="HM18" s="544"/>
      <c r="HN18" s="544"/>
      <c r="HO18" s="544"/>
      <c r="HP18" s="544"/>
      <c r="HQ18" s="544"/>
      <c r="HR18" s="544"/>
      <c r="HS18" s="544"/>
      <c r="HT18" s="544"/>
      <c r="HU18" s="544"/>
      <c r="HV18" s="544"/>
      <c r="HW18" s="544"/>
      <c r="HX18" s="544"/>
      <c r="HY18" s="544"/>
      <c r="HZ18" s="544"/>
      <c r="IA18" s="544"/>
      <c r="IB18" s="544"/>
      <c r="IC18" s="544"/>
      <c r="ID18" s="544"/>
      <c r="IE18" s="544"/>
      <c r="IF18" s="544"/>
      <c r="IG18" s="544"/>
    </row>
    <row r="19" spans="1:241" s="532" customFormat="1" ht="15" customHeight="1" hidden="1" thickBot="1" thickTop="1">
      <c r="A19" s="610" t="s">
        <v>75</v>
      </c>
      <c r="B19" s="542" t="s">
        <v>76</v>
      </c>
      <c r="C19" s="543"/>
      <c r="D19" s="540">
        <v>1192500</v>
      </c>
      <c r="E19" s="335"/>
      <c r="F19" s="345">
        <f t="shared" si="0"/>
        <v>-1192500</v>
      </c>
      <c r="G19" s="544"/>
      <c r="H19" s="544"/>
      <c r="I19" s="544"/>
      <c r="J19" s="544"/>
      <c r="K19" s="544"/>
      <c r="L19" s="544"/>
      <c r="M19" s="544"/>
      <c r="N19" s="544"/>
      <c r="O19" s="544"/>
      <c r="P19" s="544"/>
      <c r="Q19" s="544"/>
      <c r="R19" s="544"/>
      <c r="S19" s="544"/>
      <c r="T19" s="544"/>
      <c r="U19" s="544"/>
      <c r="V19" s="544"/>
      <c r="W19" s="544"/>
      <c r="X19" s="544"/>
      <c r="Y19" s="544"/>
      <c r="Z19" s="544"/>
      <c r="AA19" s="544"/>
      <c r="AB19" s="544"/>
      <c r="AC19" s="544"/>
      <c r="AD19" s="544"/>
      <c r="AE19" s="544"/>
      <c r="AF19" s="544"/>
      <c r="AG19" s="544"/>
      <c r="AH19" s="544"/>
      <c r="AI19" s="544"/>
      <c r="AJ19" s="544"/>
      <c r="AK19" s="544"/>
      <c r="AL19" s="544"/>
      <c r="AM19" s="544"/>
      <c r="AN19" s="544"/>
      <c r="AO19" s="544"/>
      <c r="AP19" s="544"/>
      <c r="AQ19" s="544"/>
      <c r="AR19" s="544"/>
      <c r="AS19" s="544"/>
      <c r="AT19" s="544"/>
      <c r="AU19" s="544"/>
      <c r="AV19" s="544"/>
      <c r="AW19" s="544"/>
      <c r="AX19" s="544"/>
      <c r="AY19" s="544"/>
      <c r="AZ19" s="544"/>
      <c r="BA19" s="544"/>
      <c r="BB19" s="544"/>
      <c r="BC19" s="544"/>
      <c r="BD19" s="544"/>
      <c r="BE19" s="544"/>
      <c r="BF19" s="544"/>
      <c r="BG19" s="544"/>
      <c r="BH19" s="544"/>
      <c r="BI19" s="544"/>
      <c r="BJ19" s="544"/>
      <c r="BK19" s="544"/>
      <c r="BL19" s="544"/>
      <c r="BM19" s="544"/>
      <c r="BN19" s="544"/>
      <c r="BO19" s="544"/>
      <c r="BP19" s="544"/>
      <c r="BQ19" s="544"/>
      <c r="BR19" s="544"/>
      <c r="BS19" s="544"/>
      <c r="BT19" s="544"/>
      <c r="BU19" s="544"/>
      <c r="BV19" s="544"/>
      <c r="BW19" s="544"/>
      <c r="BX19" s="544"/>
      <c r="BY19" s="544"/>
      <c r="BZ19" s="544"/>
      <c r="CA19" s="544"/>
      <c r="CB19" s="544"/>
      <c r="CC19" s="544"/>
      <c r="CD19" s="544"/>
      <c r="CE19" s="544"/>
      <c r="CF19" s="544"/>
      <c r="CG19" s="544"/>
      <c r="CH19" s="544"/>
      <c r="CI19" s="544"/>
      <c r="CJ19" s="544"/>
      <c r="CK19" s="544"/>
      <c r="CL19" s="544"/>
      <c r="CM19" s="544"/>
      <c r="CN19" s="544"/>
      <c r="CO19" s="544"/>
      <c r="CP19" s="544"/>
      <c r="CQ19" s="544"/>
      <c r="CR19" s="544"/>
      <c r="CS19" s="544"/>
      <c r="CT19" s="544"/>
      <c r="CU19" s="544"/>
      <c r="CV19" s="544"/>
      <c r="CW19" s="544"/>
      <c r="CX19" s="544"/>
      <c r="CY19" s="544"/>
      <c r="CZ19" s="544"/>
      <c r="DA19" s="544"/>
      <c r="DB19" s="544"/>
      <c r="DC19" s="544"/>
      <c r="DD19" s="544"/>
      <c r="DE19" s="544"/>
      <c r="DF19" s="544"/>
      <c r="DG19" s="544"/>
      <c r="DH19" s="544"/>
      <c r="DI19" s="544"/>
      <c r="DJ19" s="544"/>
      <c r="DK19" s="544"/>
      <c r="DL19" s="544"/>
      <c r="DM19" s="544"/>
      <c r="DN19" s="544"/>
      <c r="DO19" s="544"/>
      <c r="DP19" s="544"/>
      <c r="DQ19" s="544"/>
      <c r="DR19" s="544"/>
      <c r="DS19" s="544"/>
      <c r="DT19" s="544"/>
      <c r="DU19" s="544"/>
      <c r="DV19" s="544"/>
      <c r="DW19" s="544"/>
      <c r="DX19" s="544"/>
      <c r="DY19" s="544"/>
      <c r="DZ19" s="544"/>
      <c r="EA19" s="544"/>
      <c r="EB19" s="544"/>
      <c r="EC19" s="544"/>
      <c r="ED19" s="544"/>
      <c r="EE19" s="544"/>
      <c r="EF19" s="544"/>
      <c r="EG19" s="544"/>
      <c r="EH19" s="544"/>
      <c r="EI19" s="544"/>
      <c r="EJ19" s="544"/>
      <c r="EK19" s="544"/>
      <c r="EL19" s="544"/>
      <c r="EM19" s="544"/>
      <c r="EN19" s="544"/>
      <c r="EO19" s="544"/>
      <c r="EP19" s="544"/>
      <c r="EQ19" s="544"/>
      <c r="ER19" s="544"/>
      <c r="ES19" s="544"/>
      <c r="ET19" s="544"/>
      <c r="EU19" s="544"/>
      <c r="EV19" s="544"/>
      <c r="EW19" s="544"/>
      <c r="EX19" s="544"/>
      <c r="EY19" s="544"/>
      <c r="EZ19" s="544"/>
      <c r="FA19" s="544"/>
      <c r="FB19" s="544"/>
      <c r="FC19" s="544"/>
      <c r="FD19" s="544"/>
      <c r="FE19" s="544"/>
      <c r="FF19" s="544"/>
      <c r="FG19" s="544"/>
      <c r="FH19" s="544"/>
      <c r="FI19" s="544"/>
      <c r="FJ19" s="544"/>
      <c r="FK19" s="544"/>
      <c r="FL19" s="544"/>
      <c r="FM19" s="544"/>
      <c r="FN19" s="544"/>
      <c r="FO19" s="544"/>
      <c r="FP19" s="544"/>
      <c r="FQ19" s="544"/>
      <c r="FR19" s="544"/>
      <c r="FS19" s="544"/>
      <c r="FT19" s="544"/>
      <c r="FU19" s="544"/>
      <c r="FV19" s="544"/>
      <c r="FW19" s="544"/>
      <c r="FX19" s="544"/>
      <c r="FY19" s="544"/>
      <c r="FZ19" s="544"/>
      <c r="GA19" s="544"/>
      <c r="GB19" s="544"/>
      <c r="GC19" s="544"/>
      <c r="GD19" s="544"/>
      <c r="GE19" s="544"/>
      <c r="GF19" s="544"/>
      <c r="GG19" s="544"/>
      <c r="GH19" s="544"/>
      <c r="GI19" s="544"/>
      <c r="GJ19" s="544"/>
      <c r="GK19" s="544"/>
      <c r="GL19" s="544"/>
      <c r="GM19" s="544"/>
      <c r="GN19" s="544"/>
      <c r="GO19" s="544"/>
      <c r="GP19" s="544"/>
      <c r="GQ19" s="544"/>
      <c r="GR19" s="544"/>
      <c r="GS19" s="544"/>
      <c r="GT19" s="544"/>
      <c r="GU19" s="544"/>
      <c r="GV19" s="544"/>
      <c r="GW19" s="544"/>
      <c r="GX19" s="544"/>
      <c r="GY19" s="544"/>
      <c r="GZ19" s="544"/>
      <c r="HA19" s="544"/>
      <c r="HB19" s="544"/>
      <c r="HC19" s="544"/>
      <c r="HD19" s="544"/>
      <c r="HE19" s="544"/>
      <c r="HF19" s="544"/>
      <c r="HG19" s="544"/>
      <c r="HH19" s="544"/>
      <c r="HI19" s="544"/>
      <c r="HJ19" s="544"/>
      <c r="HK19" s="544"/>
      <c r="HL19" s="544"/>
      <c r="HM19" s="544"/>
      <c r="HN19" s="544"/>
      <c r="HO19" s="544"/>
      <c r="HP19" s="544"/>
      <c r="HQ19" s="544"/>
      <c r="HR19" s="544"/>
      <c r="HS19" s="544"/>
      <c r="HT19" s="544"/>
      <c r="HU19" s="544"/>
      <c r="HV19" s="544"/>
      <c r="HW19" s="544"/>
      <c r="HX19" s="544"/>
      <c r="HY19" s="544"/>
      <c r="HZ19" s="544"/>
      <c r="IA19" s="544"/>
      <c r="IB19" s="544"/>
      <c r="IC19" s="544"/>
      <c r="ID19" s="544"/>
      <c r="IE19" s="544"/>
      <c r="IF19" s="544"/>
      <c r="IG19" s="544"/>
    </row>
    <row r="20" spans="1:241" s="548" customFormat="1" ht="18" customHeight="1" thickTop="1">
      <c r="A20" s="628">
        <v>60016</v>
      </c>
      <c r="B20" s="545" t="s">
        <v>99</v>
      </c>
      <c r="C20" s="336">
        <f>SUM(C21:C24)</f>
        <v>695000</v>
      </c>
      <c r="D20" s="546"/>
      <c r="E20" s="336"/>
      <c r="F20" s="347">
        <f>SUM(F21:F24)</f>
        <v>695000</v>
      </c>
      <c r="G20" s="547"/>
      <c r="H20" s="547"/>
      <c r="I20" s="547"/>
      <c r="J20" s="547"/>
      <c r="K20" s="547"/>
      <c r="L20" s="547"/>
      <c r="M20" s="547"/>
      <c r="N20" s="547"/>
      <c r="O20" s="547"/>
      <c r="P20" s="547"/>
      <c r="Q20" s="547"/>
      <c r="R20" s="547"/>
      <c r="S20" s="547"/>
      <c r="T20" s="547"/>
      <c r="U20" s="547"/>
      <c r="V20" s="547"/>
      <c r="W20" s="547"/>
      <c r="X20" s="547"/>
      <c r="Y20" s="547"/>
      <c r="Z20" s="547"/>
      <c r="AA20" s="547"/>
      <c r="AB20" s="547"/>
      <c r="AC20" s="547"/>
      <c r="AD20" s="547"/>
      <c r="AE20" s="547"/>
      <c r="AF20" s="547"/>
      <c r="AG20" s="547"/>
      <c r="AH20" s="547"/>
      <c r="AI20" s="547"/>
      <c r="AJ20" s="547"/>
      <c r="AK20" s="547"/>
      <c r="AL20" s="547"/>
      <c r="AM20" s="547"/>
      <c r="AN20" s="547"/>
      <c r="AO20" s="547"/>
      <c r="AP20" s="547"/>
      <c r="AQ20" s="547"/>
      <c r="AR20" s="547"/>
      <c r="AS20" s="547"/>
      <c r="AT20" s="547"/>
      <c r="AU20" s="547"/>
      <c r="AV20" s="547"/>
      <c r="AW20" s="547"/>
      <c r="AX20" s="547"/>
      <c r="AY20" s="547"/>
      <c r="AZ20" s="547"/>
      <c r="BA20" s="547"/>
      <c r="BB20" s="547"/>
      <c r="BC20" s="547"/>
      <c r="BD20" s="547"/>
      <c r="BE20" s="547"/>
      <c r="BF20" s="547"/>
      <c r="BG20" s="547"/>
      <c r="BH20" s="547"/>
      <c r="BI20" s="547"/>
      <c r="BJ20" s="547"/>
      <c r="BK20" s="547"/>
      <c r="BL20" s="547"/>
      <c r="BM20" s="547"/>
      <c r="BN20" s="547"/>
      <c r="BO20" s="547"/>
      <c r="BP20" s="547"/>
      <c r="BQ20" s="547"/>
      <c r="BR20" s="547"/>
      <c r="BS20" s="547"/>
      <c r="BT20" s="547"/>
      <c r="BU20" s="547"/>
      <c r="BV20" s="547"/>
      <c r="BW20" s="547"/>
      <c r="BX20" s="547"/>
      <c r="BY20" s="547"/>
      <c r="BZ20" s="547"/>
      <c r="CA20" s="547"/>
      <c r="CB20" s="547"/>
      <c r="CC20" s="547"/>
      <c r="CD20" s="547"/>
      <c r="CE20" s="547"/>
      <c r="CF20" s="547"/>
      <c r="CG20" s="547"/>
      <c r="CH20" s="547"/>
      <c r="CI20" s="547"/>
      <c r="CJ20" s="547"/>
      <c r="CK20" s="547"/>
      <c r="CL20" s="547"/>
      <c r="CM20" s="547"/>
      <c r="CN20" s="547"/>
      <c r="CO20" s="547"/>
      <c r="CP20" s="547"/>
      <c r="CQ20" s="547"/>
      <c r="CR20" s="547"/>
      <c r="CS20" s="547"/>
      <c r="CT20" s="547"/>
      <c r="CU20" s="547"/>
      <c r="CV20" s="547"/>
      <c r="CW20" s="547"/>
      <c r="CX20" s="547"/>
      <c r="CY20" s="547"/>
      <c r="CZ20" s="547"/>
      <c r="DA20" s="547"/>
      <c r="DB20" s="547"/>
      <c r="DC20" s="547"/>
      <c r="DD20" s="547"/>
      <c r="DE20" s="547"/>
      <c r="DF20" s="547"/>
      <c r="DG20" s="547"/>
      <c r="DH20" s="547"/>
      <c r="DI20" s="547"/>
      <c r="DJ20" s="547"/>
      <c r="DK20" s="547"/>
      <c r="DL20" s="547"/>
      <c r="DM20" s="547"/>
      <c r="DN20" s="547"/>
      <c r="DO20" s="547"/>
      <c r="DP20" s="547"/>
      <c r="DQ20" s="547"/>
      <c r="DR20" s="547"/>
      <c r="DS20" s="547"/>
      <c r="DT20" s="547"/>
      <c r="DU20" s="547"/>
      <c r="DV20" s="547"/>
      <c r="DW20" s="547"/>
      <c r="DX20" s="547"/>
      <c r="DY20" s="547"/>
      <c r="DZ20" s="547"/>
      <c r="EA20" s="547"/>
      <c r="EB20" s="547"/>
      <c r="EC20" s="547"/>
      <c r="ED20" s="547"/>
      <c r="EE20" s="547"/>
      <c r="EF20" s="547"/>
      <c r="EG20" s="547"/>
      <c r="EH20" s="547"/>
      <c r="EI20" s="547"/>
      <c r="EJ20" s="547"/>
      <c r="EK20" s="547"/>
      <c r="EL20" s="547"/>
      <c r="EM20" s="547"/>
      <c r="EN20" s="547"/>
      <c r="EO20" s="547"/>
      <c r="EP20" s="547"/>
      <c r="EQ20" s="547"/>
      <c r="ER20" s="547"/>
      <c r="ES20" s="547"/>
      <c r="ET20" s="547"/>
      <c r="EU20" s="547"/>
      <c r="EV20" s="547"/>
      <c r="EW20" s="547"/>
      <c r="EX20" s="547"/>
      <c r="EY20" s="547"/>
      <c r="EZ20" s="547"/>
      <c r="FA20" s="547"/>
      <c r="FB20" s="547"/>
      <c r="FC20" s="547"/>
      <c r="FD20" s="547"/>
      <c r="FE20" s="547"/>
      <c r="FF20" s="547"/>
      <c r="FG20" s="547"/>
      <c r="FH20" s="547"/>
      <c r="FI20" s="547"/>
      <c r="FJ20" s="547"/>
      <c r="FK20" s="547"/>
      <c r="FL20" s="547"/>
      <c r="FM20" s="547"/>
      <c r="FN20" s="547"/>
      <c r="FO20" s="547"/>
      <c r="FP20" s="547"/>
      <c r="FQ20" s="547"/>
      <c r="FR20" s="547"/>
      <c r="FS20" s="547"/>
      <c r="FT20" s="547"/>
      <c r="FU20" s="547"/>
      <c r="FV20" s="547"/>
      <c r="FW20" s="547"/>
      <c r="FX20" s="547"/>
      <c r="FY20" s="547"/>
      <c r="FZ20" s="547"/>
      <c r="GA20" s="547"/>
      <c r="GB20" s="547"/>
      <c r="GC20" s="547"/>
      <c r="GD20" s="547"/>
      <c r="GE20" s="547"/>
      <c r="GF20" s="547"/>
      <c r="GG20" s="547"/>
      <c r="GH20" s="547"/>
      <c r="GI20" s="547"/>
      <c r="GJ20" s="547"/>
      <c r="GK20" s="547"/>
      <c r="GL20" s="547"/>
      <c r="GM20" s="547"/>
      <c r="GN20" s="547"/>
      <c r="GO20" s="547"/>
      <c r="GP20" s="547"/>
      <c r="GQ20" s="547"/>
      <c r="GR20" s="547"/>
      <c r="GS20" s="547"/>
      <c r="GT20" s="547"/>
      <c r="GU20" s="547"/>
      <c r="GV20" s="547"/>
      <c r="GW20" s="547"/>
      <c r="GX20" s="547"/>
      <c r="GY20" s="547"/>
      <c r="GZ20" s="547"/>
      <c r="HA20" s="547"/>
      <c r="HB20" s="547"/>
      <c r="HC20" s="547"/>
      <c r="HD20" s="547"/>
      <c r="HE20" s="547"/>
      <c r="HF20" s="547"/>
      <c r="HG20" s="547"/>
      <c r="HH20" s="547"/>
      <c r="HI20" s="547"/>
      <c r="HJ20" s="547"/>
      <c r="HK20" s="547"/>
      <c r="HL20" s="547"/>
      <c r="HM20" s="547"/>
      <c r="HN20" s="547"/>
      <c r="HO20" s="547"/>
      <c r="HP20" s="547"/>
      <c r="HQ20" s="547"/>
      <c r="HR20" s="547"/>
      <c r="HS20" s="547"/>
      <c r="HT20" s="547"/>
      <c r="HU20" s="547"/>
      <c r="HV20" s="547"/>
      <c r="HW20" s="547"/>
      <c r="HX20" s="547"/>
      <c r="HY20" s="547"/>
      <c r="HZ20" s="547"/>
      <c r="IA20" s="547"/>
      <c r="IB20" s="547"/>
      <c r="IC20" s="547"/>
      <c r="ID20" s="547"/>
      <c r="IE20" s="547"/>
      <c r="IF20" s="547"/>
      <c r="IG20" s="547"/>
    </row>
    <row r="21" spans="1:241" s="532" customFormat="1" ht="16.5" customHeight="1">
      <c r="A21" s="610" t="s">
        <v>192</v>
      </c>
      <c r="B21" s="538" t="s">
        <v>193</v>
      </c>
      <c r="C21" s="549">
        <v>1000</v>
      </c>
      <c r="D21" s="550"/>
      <c r="E21" s="335"/>
      <c r="F21" s="345">
        <f>C21+E21</f>
        <v>1000</v>
      </c>
      <c r="G21" s="544"/>
      <c r="H21" s="544"/>
      <c r="I21" s="544"/>
      <c r="J21" s="544"/>
      <c r="K21" s="544"/>
      <c r="L21" s="544"/>
      <c r="M21" s="544"/>
      <c r="N21" s="544"/>
      <c r="O21" s="544"/>
      <c r="P21" s="544"/>
      <c r="Q21" s="544"/>
      <c r="R21" s="544"/>
      <c r="S21" s="544"/>
      <c r="T21" s="544"/>
      <c r="U21" s="544"/>
      <c r="V21" s="544"/>
      <c r="W21" s="544"/>
      <c r="X21" s="544"/>
      <c r="Y21" s="544"/>
      <c r="Z21" s="544"/>
      <c r="AA21" s="544"/>
      <c r="AB21" s="544"/>
      <c r="AC21" s="544"/>
      <c r="AD21" s="544"/>
      <c r="AE21" s="544"/>
      <c r="AF21" s="544"/>
      <c r="AG21" s="544"/>
      <c r="AH21" s="544"/>
      <c r="AI21" s="544"/>
      <c r="AJ21" s="544"/>
      <c r="AK21" s="544"/>
      <c r="AL21" s="544"/>
      <c r="AM21" s="544"/>
      <c r="AN21" s="544"/>
      <c r="AO21" s="544"/>
      <c r="AP21" s="544"/>
      <c r="AQ21" s="544"/>
      <c r="AR21" s="544"/>
      <c r="AS21" s="544"/>
      <c r="AT21" s="544"/>
      <c r="AU21" s="544"/>
      <c r="AV21" s="544"/>
      <c r="AW21" s="544"/>
      <c r="AX21" s="544"/>
      <c r="AY21" s="544"/>
      <c r="AZ21" s="544"/>
      <c r="BA21" s="544"/>
      <c r="BB21" s="544"/>
      <c r="BC21" s="544"/>
      <c r="BD21" s="544"/>
      <c r="BE21" s="544"/>
      <c r="BF21" s="544"/>
      <c r="BG21" s="544"/>
      <c r="BH21" s="544"/>
      <c r="BI21" s="544"/>
      <c r="BJ21" s="544"/>
      <c r="BK21" s="544"/>
      <c r="BL21" s="544"/>
      <c r="BM21" s="544"/>
      <c r="BN21" s="544"/>
      <c r="BO21" s="544"/>
      <c r="BP21" s="544"/>
      <c r="BQ21" s="544"/>
      <c r="BR21" s="544"/>
      <c r="BS21" s="544"/>
      <c r="BT21" s="544"/>
      <c r="BU21" s="544"/>
      <c r="BV21" s="544"/>
      <c r="BW21" s="544"/>
      <c r="BX21" s="544"/>
      <c r="BY21" s="544"/>
      <c r="BZ21" s="544"/>
      <c r="CA21" s="544"/>
      <c r="CB21" s="544"/>
      <c r="CC21" s="544"/>
      <c r="CD21" s="544"/>
      <c r="CE21" s="544"/>
      <c r="CF21" s="544"/>
      <c r="CG21" s="544"/>
      <c r="CH21" s="544"/>
      <c r="CI21" s="544"/>
      <c r="CJ21" s="544"/>
      <c r="CK21" s="544"/>
      <c r="CL21" s="544"/>
      <c r="CM21" s="544"/>
      <c r="CN21" s="544"/>
      <c r="CO21" s="544"/>
      <c r="CP21" s="544"/>
      <c r="CQ21" s="544"/>
      <c r="CR21" s="544"/>
      <c r="CS21" s="544"/>
      <c r="CT21" s="544"/>
      <c r="CU21" s="544"/>
      <c r="CV21" s="544"/>
      <c r="CW21" s="544"/>
      <c r="CX21" s="544"/>
      <c r="CY21" s="544"/>
      <c r="CZ21" s="544"/>
      <c r="DA21" s="544"/>
      <c r="DB21" s="544"/>
      <c r="DC21" s="544"/>
      <c r="DD21" s="544"/>
      <c r="DE21" s="544"/>
      <c r="DF21" s="544"/>
      <c r="DG21" s="544"/>
      <c r="DH21" s="544"/>
      <c r="DI21" s="544"/>
      <c r="DJ21" s="544"/>
      <c r="DK21" s="544"/>
      <c r="DL21" s="544"/>
      <c r="DM21" s="544"/>
      <c r="DN21" s="544"/>
      <c r="DO21" s="544"/>
      <c r="DP21" s="544"/>
      <c r="DQ21" s="544"/>
      <c r="DR21" s="544"/>
      <c r="DS21" s="544"/>
      <c r="DT21" s="544"/>
      <c r="DU21" s="544"/>
      <c r="DV21" s="544"/>
      <c r="DW21" s="544"/>
      <c r="DX21" s="544"/>
      <c r="DY21" s="544"/>
      <c r="DZ21" s="544"/>
      <c r="EA21" s="544"/>
      <c r="EB21" s="544"/>
      <c r="EC21" s="544"/>
      <c r="ED21" s="544"/>
      <c r="EE21" s="544"/>
      <c r="EF21" s="544"/>
      <c r="EG21" s="544"/>
      <c r="EH21" s="544"/>
      <c r="EI21" s="544"/>
      <c r="EJ21" s="544"/>
      <c r="EK21" s="544"/>
      <c r="EL21" s="544"/>
      <c r="EM21" s="544"/>
      <c r="EN21" s="544"/>
      <c r="EO21" s="544"/>
      <c r="EP21" s="544"/>
      <c r="EQ21" s="544"/>
      <c r="ER21" s="544"/>
      <c r="ES21" s="544"/>
      <c r="ET21" s="544"/>
      <c r="EU21" s="544"/>
      <c r="EV21" s="544"/>
      <c r="EW21" s="544"/>
      <c r="EX21" s="544"/>
      <c r="EY21" s="544"/>
      <c r="EZ21" s="544"/>
      <c r="FA21" s="544"/>
      <c r="FB21" s="544"/>
      <c r="FC21" s="544"/>
      <c r="FD21" s="544"/>
      <c r="FE21" s="544"/>
      <c r="FF21" s="544"/>
      <c r="FG21" s="544"/>
      <c r="FH21" s="544"/>
      <c r="FI21" s="544"/>
      <c r="FJ21" s="544"/>
      <c r="FK21" s="544"/>
      <c r="FL21" s="544"/>
      <c r="FM21" s="544"/>
      <c r="FN21" s="544"/>
      <c r="FO21" s="544"/>
      <c r="FP21" s="544"/>
      <c r="FQ21" s="544"/>
      <c r="FR21" s="544"/>
      <c r="FS21" s="544"/>
      <c r="FT21" s="544"/>
      <c r="FU21" s="544"/>
      <c r="FV21" s="544"/>
      <c r="FW21" s="544"/>
      <c r="FX21" s="544"/>
      <c r="FY21" s="544"/>
      <c r="FZ21" s="544"/>
      <c r="GA21" s="544"/>
      <c r="GB21" s="544"/>
      <c r="GC21" s="544"/>
      <c r="GD21" s="544"/>
      <c r="GE21" s="544"/>
      <c r="GF21" s="544"/>
      <c r="GG21" s="544"/>
      <c r="GH21" s="544"/>
      <c r="GI21" s="544"/>
      <c r="GJ21" s="544"/>
      <c r="GK21" s="544"/>
      <c r="GL21" s="544"/>
      <c r="GM21" s="544"/>
      <c r="GN21" s="544"/>
      <c r="GO21" s="544"/>
      <c r="GP21" s="544"/>
      <c r="GQ21" s="544"/>
      <c r="GR21" s="544"/>
      <c r="GS21" s="544"/>
      <c r="GT21" s="544"/>
      <c r="GU21" s="544"/>
      <c r="GV21" s="544"/>
      <c r="GW21" s="544"/>
      <c r="GX21" s="544"/>
      <c r="GY21" s="544"/>
      <c r="GZ21" s="544"/>
      <c r="HA21" s="544"/>
      <c r="HB21" s="544"/>
      <c r="HC21" s="544"/>
      <c r="HD21" s="544"/>
      <c r="HE21" s="544"/>
      <c r="HF21" s="544"/>
      <c r="HG21" s="544"/>
      <c r="HH21" s="544"/>
      <c r="HI21" s="544"/>
      <c r="HJ21" s="544"/>
      <c r="HK21" s="544"/>
      <c r="HL21" s="544"/>
      <c r="HM21" s="544"/>
      <c r="HN21" s="544"/>
      <c r="HO21" s="544"/>
      <c r="HP21" s="544"/>
      <c r="HQ21" s="544"/>
      <c r="HR21" s="544"/>
      <c r="HS21" s="544"/>
      <c r="HT21" s="544"/>
      <c r="HU21" s="544"/>
      <c r="HV21" s="544"/>
      <c r="HW21" s="544"/>
      <c r="HX21" s="544"/>
      <c r="HY21" s="544"/>
      <c r="HZ21" s="544"/>
      <c r="IA21" s="544"/>
      <c r="IB21" s="544"/>
      <c r="IC21" s="544"/>
      <c r="ID21" s="544"/>
      <c r="IE21" s="544"/>
      <c r="IF21" s="544"/>
      <c r="IG21" s="544"/>
    </row>
    <row r="22" spans="1:241" s="532" customFormat="1" ht="27.75" customHeight="1">
      <c r="A22" s="610" t="s">
        <v>74</v>
      </c>
      <c r="B22" s="542" t="s">
        <v>194</v>
      </c>
      <c r="C22" s="549">
        <v>20000</v>
      </c>
      <c r="D22" s="550"/>
      <c r="E22" s="335"/>
      <c r="F22" s="345">
        <f>C22+E22</f>
        <v>20000</v>
      </c>
      <c r="G22" s="544"/>
      <c r="H22" s="544"/>
      <c r="I22" s="544"/>
      <c r="J22" s="544"/>
      <c r="K22" s="544"/>
      <c r="L22" s="544"/>
      <c r="M22" s="544"/>
      <c r="N22" s="544"/>
      <c r="O22" s="544"/>
      <c r="P22" s="544"/>
      <c r="Q22" s="544"/>
      <c r="R22" s="544"/>
      <c r="S22" s="544"/>
      <c r="T22" s="544"/>
      <c r="U22" s="544"/>
      <c r="V22" s="544"/>
      <c r="W22" s="544"/>
      <c r="X22" s="544"/>
      <c r="Y22" s="544"/>
      <c r="Z22" s="544"/>
      <c r="AA22" s="544"/>
      <c r="AB22" s="544"/>
      <c r="AC22" s="544"/>
      <c r="AD22" s="544"/>
      <c r="AE22" s="544"/>
      <c r="AF22" s="544"/>
      <c r="AG22" s="544"/>
      <c r="AH22" s="544"/>
      <c r="AI22" s="544"/>
      <c r="AJ22" s="544"/>
      <c r="AK22" s="544"/>
      <c r="AL22" s="544"/>
      <c r="AM22" s="544"/>
      <c r="AN22" s="544"/>
      <c r="AO22" s="544"/>
      <c r="AP22" s="544"/>
      <c r="AQ22" s="544"/>
      <c r="AR22" s="544"/>
      <c r="AS22" s="544"/>
      <c r="AT22" s="544"/>
      <c r="AU22" s="544"/>
      <c r="AV22" s="544"/>
      <c r="AW22" s="544"/>
      <c r="AX22" s="544"/>
      <c r="AY22" s="544"/>
      <c r="AZ22" s="544"/>
      <c r="BA22" s="544"/>
      <c r="BB22" s="544"/>
      <c r="BC22" s="544"/>
      <c r="BD22" s="544"/>
      <c r="BE22" s="544"/>
      <c r="BF22" s="544"/>
      <c r="BG22" s="544"/>
      <c r="BH22" s="544"/>
      <c r="BI22" s="544"/>
      <c r="BJ22" s="544"/>
      <c r="BK22" s="544"/>
      <c r="BL22" s="544"/>
      <c r="BM22" s="544"/>
      <c r="BN22" s="544"/>
      <c r="BO22" s="544"/>
      <c r="BP22" s="544"/>
      <c r="BQ22" s="544"/>
      <c r="BR22" s="544"/>
      <c r="BS22" s="544"/>
      <c r="BT22" s="544"/>
      <c r="BU22" s="544"/>
      <c r="BV22" s="544"/>
      <c r="BW22" s="544"/>
      <c r="BX22" s="544"/>
      <c r="BY22" s="544"/>
      <c r="BZ22" s="544"/>
      <c r="CA22" s="544"/>
      <c r="CB22" s="544"/>
      <c r="CC22" s="544"/>
      <c r="CD22" s="544"/>
      <c r="CE22" s="544"/>
      <c r="CF22" s="544"/>
      <c r="CG22" s="544"/>
      <c r="CH22" s="544"/>
      <c r="CI22" s="544"/>
      <c r="CJ22" s="544"/>
      <c r="CK22" s="544"/>
      <c r="CL22" s="544"/>
      <c r="CM22" s="544"/>
      <c r="CN22" s="544"/>
      <c r="CO22" s="544"/>
      <c r="CP22" s="544"/>
      <c r="CQ22" s="544"/>
      <c r="CR22" s="544"/>
      <c r="CS22" s="544"/>
      <c r="CT22" s="544"/>
      <c r="CU22" s="544"/>
      <c r="CV22" s="544"/>
      <c r="CW22" s="544"/>
      <c r="CX22" s="544"/>
      <c r="CY22" s="544"/>
      <c r="CZ22" s="544"/>
      <c r="DA22" s="544"/>
      <c r="DB22" s="544"/>
      <c r="DC22" s="544"/>
      <c r="DD22" s="544"/>
      <c r="DE22" s="544"/>
      <c r="DF22" s="544"/>
      <c r="DG22" s="544"/>
      <c r="DH22" s="544"/>
      <c r="DI22" s="544"/>
      <c r="DJ22" s="544"/>
      <c r="DK22" s="544"/>
      <c r="DL22" s="544"/>
      <c r="DM22" s="544"/>
      <c r="DN22" s="544"/>
      <c r="DO22" s="544"/>
      <c r="DP22" s="544"/>
      <c r="DQ22" s="544"/>
      <c r="DR22" s="544"/>
      <c r="DS22" s="544"/>
      <c r="DT22" s="544"/>
      <c r="DU22" s="544"/>
      <c r="DV22" s="544"/>
      <c r="DW22" s="544"/>
      <c r="DX22" s="544"/>
      <c r="DY22" s="544"/>
      <c r="DZ22" s="544"/>
      <c r="EA22" s="544"/>
      <c r="EB22" s="544"/>
      <c r="EC22" s="544"/>
      <c r="ED22" s="544"/>
      <c r="EE22" s="544"/>
      <c r="EF22" s="544"/>
      <c r="EG22" s="544"/>
      <c r="EH22" s="544"/>
      <c r="EI22" s="544"/>
      <c r="EJ22" s="544"/>
      <c r="EK22" s="544"/>
      <c r="EL22" s="544"/>
      <c r="EM22" s="544"/>
      <c r="EN22" s="544"/>
      <c r="EO22" s="544"/>
      <c r="EP22" s="544"/>
      <c r="EQ22" s="544"/>
      <c r="ER22" s="544"/>
      <c r="ES22" s="544"/>
      <c r="ET22" s="544"/>
      <c r="EU22" s="544"/>
      <c r="EV22" s="544"/>
      <c r="EW22" s="544"/>
      <c r="EX22" s="544"/>
      <c r="EY22" s="544"/>
      <c r="EZ22" s="544"/>
      <c r="FA22" s="544"/>
      <c r="FB22" s="544"/>
      <c r="FC22" s="544"/>
      <c r="FD22" s="544"/>
      <c r="FE22" s="544"/>
      <c r="FF22" s="544"/>
      <c r="FG22" s="544"/>
      <c r="FH22" s="544"/>
      <c r="FI22" s="544"/>
      <c r="FJ22" s="544"/>
      <c r="FK22" s="544"/>
      <c r="FL22" s="544"/>
      <c r="FM22" s="544"/>
      <c r="FN22" s="544"/>
      <c r="FO22" s="544"/>
      <c r="FP22" s="544"/>
      <c r="FQ22" s="544"/>
      <c r="FR22" s="544"/>
      <c r="FS22" s="544"/>
      <c r="FT22" s="544"/>
      <c r="FU22" s="544"/>
      <c r="FV22" s="544"/>
      <c r="FW22" s="544"/>
      <c r="FX22" s="544"/>
      <c r="FY22" s="544"/>
      <c r="FZ22" s="544"/>
      <c r="GA22" s="544"/>
      <c r="GB22" s="544"/>
      <c r="GC22" s="544"/>
      <c r="GD22" s="544"/>
      <c r="GE22" s="544"/>
      <c r="GF22" s="544"/>
      <c r="GG22" s="544"/>
      <c r="GH22" s="544"/>
      <c r="GI22" s="544"/>
      <c r="GJ22" s="544"/>
      <c r="GK22" s="544"/>
      <c r="GL22" s="544"/>
      <c r="GM22" s="544"/>
      <c r="GN22" s="544"/>
      <c r="GO22" s="544"/>
      <c r="GP22" s="544"/>
      <c r="GQ22" s="544"/>
      <c r="GR22" s="544"/>
      <c r="GS22" s="544"/>
      <c r="GT22" s="544"/>
      <c r="GU22" s="544"/>
      <c r="GV22" s="544"/>
      <c r="GW22" s="544"/>
      <c r="GX22" s="544"/>
      <c r="GY22" s="544"/>
      <c r="GZ22" s="544"/>
      <c r="HA22" s="544"/>
      <c r="HB22" s="544"/>
      <c r="HC22" s="544"/>
      <c r="HD22" s="544"/>
      <c r="HE22" s="544"/>
      <c r="HF22" s="544"/>
      <c r="HG22" s="544"/>
      <c r="HH22" s="544"/>
      <c r="HI22" s="544"/>
      <c r="HJ22" s="544"/>
      <c r="HK22" s="544"/>
      <c r="HL22" s="544"/>
      <c r="HM22" s="544"/>
      <c r="HN22" s="544"/>
      <c r="HO22" s="544"/>
      <c r="HP22" s="544"/>
      <c r="HQ22" s="544"/>
      <c r="HR22" s="544"/>
      <c r="HS22" s="544"/>
      <c r="HT22" s="544"/>
      <c r="HU22" s="544"/>
      <c r="HV22" s="544"/>
      <c r="HW22" s="544"/>
      <c r="HX22" s="544"/>
      <c r="HY22" s="544"/>
      <c r="HZ22" s="544"/>
      <c r="IA22" s="544"/>
      <c r="IB22" s="544"/>
      <c r="IC22" s="544"/>
      <c r="ID22" s="544"/>
      <c r="IE22" s="544"/>
      <c r="IF22" s="544"/>
      <c r="IG22" s="544"/>
    </row>
    <row r="23" spans="1:241" s="532" customFormat="1" ht="15" customHeight="1">
      <c r="A23" s="610" t="s">
        <v>75</v>
      </c>
      <c r="B23" s="542" t="s">
        <v>76</v>
      </c>
      <c r="C23" s="549">
        <v>673000</v>
      </c>
      <c r="D23" s="550"/>
      <c r="E23" s="335"/>
      <c r="F23" s="345">
        <f>C23+E23</f>
        <v>673000</v>
      </c>
      <c r="G23" s="544"/>
      <c r="H23" s="544"/>
      <c r="I23" s="544"/>
      <c r="J23" s="544"/>
      <c r="K23" s="544"/>
      <c r="L23" s="544"/>
      <c r="M23" s="544"/>
      <c r="N23" s="544"/>
      <c r="O23" s="544"/>
      <c r="P23" s="544"/>
      <c r="Q23" s="544"/>
      <c r="R23" s="544"/>
      <c r="S23" s="544"/>
      <c r="T23" s="544"/>
      <c r="U23" s="544"/>
      <c r="V23" s="544"/>
      <c r="W23" s="544"/>
      <c r="X23" s="544"/>
      <c r="Y23" s="544"/>
      <c r="Z23" s="544"/>
      <c r="AA23" s="544"/>
      <c r="AB23" s="544"/>
      <c r="AC23" s="544"/>
      <c r="AD23" s="544"/>
      <c r="AE23" s="544"/>
      <c r="AF23" s="544"/>
      <c r="AG23" s="544"/>
      <c r="AH23" s="544"/>
      <c r="AI23" s="544"/>
      <c r="AJ23" s="544"/>
      <c r="AK23" s="544"/>
      <c r="AL23" s="544"/>
      <c r="AM23" s="544"/>
      <c r="AN23" s="544"/>
      <c r="AO23" s="544"/>
      <c r="AP23" s="544"/>
      <c r="AQ23" s="544"/>
      <c r="AR23" s="544"/>
      <c r="AS23" s="544"/>
      <c r="AT23" s="544"/>
      <c r="AU23" s="544"/>
      <c r="AV23" s="544"/>
      <c r="AW23" s="544"/>
      <c r="AX23" s="544"/>
      <c r="AY23" s="544"/>
      <c r="AZ23" s="544"/>
      <c r="BA23" s="544"/>
      <c r="BB23" s="544"/>
      <c r="BC23" s="544"/>
      <c r="BD23" s="544"/>
      <c r="BE23" s="544"/>
      <c r="BF23" s="544"/>
      <c r="BG23" s="544"/>
      <c r="BH23" s="544"/>
      <c r="BI23" s="544"/>
      <c r="BJ23" s="544"/>
      <c r="BK23" s="544"/>
      <c r="BL23" s="544"/>
      <c r="BM23" s="544"/>
      <c r="BN23" s="544"/>
      <c r="BO23" s="544"/>
      <c r="BP23" s="544"/>
      <c r="BQ23" s="544"/>
      <c r="BR23" s="544"/>
      <c r="BS23" s="544"/>
      <c r="BT23" s="544"/>
      <c r="BU23" s="544"/>
      <c r="BV23" s="544"/>
      <c r="BW23" s="544"/>
      <c r="BX23" s="544"/>
      <c r="BY23" s="544"/>
      <c r="BZ23" s="544"/>
      <c r="CA23" s="544"/>
      <c r="CB23" s="544"/>
      <c r="CC23" s="544"/>
      <c r="CD23" s="544"/>
      <c r="CE23" s="544"/>
      <c r="CF23" s="544"/>
      <c r="CG23" s="544"/>
      <c r="CH23" s="544"/>
      <c r="CI23" s="544"/>
      <c r="CJ23" s="544"/>
      <c r="CK23" s="544"/>
      <c r="CL23" s="544"/>
      <c r="CM23" s="544"/>
      <c r="CN23" s="544"/>
      <c r="CO23" s="544"/>
      <c r="CP23" s="544"/>
      <c r="CQ23" s="544"/>
      <c r="CR23" s="544"/>
      <c r="CS23" s="544"/>
      <c r="CT23" s="544"/>
      <c r="CU23" s="544"/>
      <c r="CV23" s="544"/>
      <c r="CW23" s="544"/>
      <c r="CX23" s="544"/>
      <c r="CY23" s="544"/>
      <c r="CZ23" s="544"/>
      <c r="DA23" s="544"/>
      <c r="DB23" s="544"/>
      <c r="DC23" s="544"/>
      <c r="DD23" s="544"/>
      <c r="DE23" s="544"/>
      <c r="DF23" s="544"/>
      <c r="DG23" s="544"/>
      <c r="DH23" s="544"/>
      <c r="DI23" s="544"/>
      <c r="DJ23" s="544"/>
      <c r="DK23" s="544"/>
      <c r="DL23" s="544"/>
      <c r="DM23" s="544"/>
      <c r="DN23" s="544"/>
      <c r="DO23" s="544"/>
      <c r="DP23" s="544"/>
      <c r="DQ23" s="544"/>
      <c r="DR23" s="544"/>
      <c r="DS23" s="544"/>
      <c r="DT23" s="544"/>
      <c r="DU23" s="544"/>
      <c r="DV23" s="544"/>
      <c r="DW23" s="544"/>
      <c r="DX23" s="544"/>
      <c r="DY23" s="544"/>
      <c r="DZ23" s="544"/>
      <c r="EA23" s="544"/>
      <c r="EB23" s="544"/>
      <c r="EC23" s="544"/>
      <c r="ED23" s="544"/>
      <c r="EE23" s="544"/>
      <c r="EF23" s="544"/>
      <c r="EG23" s="544"/>
      <c r="EH23" s="544"/>
      <c r="EI23" s="544"/>
      <c r="EJ23" s="544"/>
      <c r="EK23" s="544"/>
      <c r="EL23" s="544"/>
      <c r="EM23" s="544"/>
      <c r="EN23" s="544"/>
      <c r="EO23" s="544"/>
      <c r="EP23" s="544"/>
      <c r="EQ23" s="544"/>
      <c r="ER23" s="544"/>
      <c r="ES23" s="544"/>
      <c r="ET23" s="544"/>
      <c r="EU23" s="544"/>
      <c r="EV23" s="544"/>
      <c r="EW23" s="544"/>
      <c r="EX23" s="544"/>
      <c r="EY23" s="544"/>
      <c r="EZ23" s="544"/>
      <c r="FA23" s="544"/>
      <c r="FB23" s="544"/>
      <c r="FC23" s="544"/>
      <c r="FD23" s="544"/>
      <c r="FE23" s="544"/>
      <c r="FF23" s="544"/>
      <c r="FG23" s="544"/>
      <c r="FH23" s="544"/>
      <c r="FI23" s="544"/>
      <c r="FJ23" s="544"/>
      <c r="FK23" s="544"/>
      <c r="FL23" s="544"/>
      <c r="FM23" s="544"/>
      <c r="FN23" s="544"/>
      <c r="FO23" s="544"/>
      <c r="FP23" s="544"/>
      <c r="FQ23" s="544"/>
      <c r="FR23" s="544"/>
      <c r="FS23" s="544"/>
      <c r="FT23" s="544"/>
      <c r="FU23" s="544"/>
      <c r="FV23" s="544"/>
      <c r="FW23" s="544"/>
      <c r="FX23" s="544"/>
      <c r="FY23" s="544"/>
      <c r="FZ23" s="544"/>
      <c r="GA23" s="544"/>
      <c r="GB23" s="544"/>
      <c r="GC23" s="544"/>
      <c r="GD23" s="544"/>
      <c r="GE23" s="544"/>
      <c r="GF23" s="544"/>
      <c r="GG23" s="544"/>
      <c r="GH23" s="544"/>
      <c r="GI23" s="544"/>
      <c r="GJ23" s="544"/>
      <c r="GK23" s="544"/>
      <c r="GL23" s="544"/>
      <c r="GM23" s="544"/>
      <c r="GN23" s="544"/>
      <c r="GO23" s="544"/>
      <c r="GP23" s="544"/>
      <c r="GQ23" s="544"/>
      <c r="GR23" s="544"/>
      <c r="GS23" s="544"/>
      <c r="GT23" s="544"/>
      <c r="GU23" s="544"/>
      <c r="GV23" s="544"/>
      <c r="GW23" s="544"/>
      <c r="GX23" s="544"/>
      <c r="GY23" s="544"/>
      <c r="GZ23" s="544"/>
      <c r="HA23" s="544"/>
      <c r="HB23" s="544"/>
      <c r="HC23" s="544"/>
      <c r="HD23" s="544"/>
      <c r="HE23" s="544"/>
      <c r="HF23" s="544"/>
      <c r="HG23" s="544"/>
      <c r="HH23" s="544"/>
      <c r="HI23" s="544"/>
      <c r="HJ23" s="544"/>
      <c r="HK23" s="544"/>
      <c r="HL23" s="544"/>
      <c r="HM23" s="544"/>
      <c r="HN23" s="544"/>
      <c r="HO23" s="544"/>
      <c r="HP23" s="544"/>
      <c r="HQ23" s="544"/>
      <c r="HR23" s="544"/>
      <c r="HS23" s="544"/>
      <c r="HT23" s="544"/>
      <c r="HU23" s="544"/>
      <c r="HV23" s="544"/>
      <c r="HW23" s="544"/>
      <c r="HX23" s="544"/>
      <c r="HY23" s="544"/>
      <c r="HZ23" s="544"/>
      <c r="IA23" s="544"/>
      <c r="IB23" s="544"/>
      <c r="IC23" s="544"/>
      <c r="ID23" s="544"/>
      <c r="IE23" s="544"/>
      <c r="IF23" s="544"/>
      <c r="IG23" s="544"/>
    </row>
    <row r="24" spans="1:241" s="532" customFormat="1" ht="16.5" customHeight="1" thickBot="1">
      <c r="A24" s="629" t="s">
        <v>172</v>
      </c>
      <c r="B24" s="542" t="s">
        <v>173</v>
      </c>
      <c r="C24" s="549">
        <v>1000</v>
      </c>
      <c r="D24" s="550"/>
      <c r="E24" s="335"/>
      <c r="F24" s="345">
        <f>C24+E24</f>
        <v>1000</v>
      </c>
      <c r="G24" s="544"/>
      <c r="H24" s="544"/>
      <c r="I24" s="544"/>
      <c r="J24" s="544"/>
      <c r="K24" s="544"/>
      <c r="L24" s="544"/>
      <c r="M24" s="544"/>
      <c r="N24" s="544"/>
      <c r="O24" s="544"/>
      <c r="P24" s="544"/>
      <c r="Q24" s="544"/>
      <c r="R24" s="544"/>
      <c r="S24" s="544"/>
      <c r="T24" s="544"/>
      <c r="U24" s="544"/>
      <c r="V24" s="544"/>
      <c r="W24" s="544"/>
      <c r="X24" s="544"/>
      <c r="Y24" s="544"/>
      <c r="Z24" s="544"/>
      <c r="AA24" s="544"/>
      <c r="AB24" s="544"/>
      <c r="AC24" s="544"/>
      <c r="AD24" s="544"/>
      <c r="AE24" s="544"/>
      <c r="AF24" s="544"/>
      <c r="AG24" s="544"/>
      <c r="AH24" s="544"/>
      <c r="AI24" s="544"/>
      <c r="AJ24" s="544"/>
      <c r="AK24" s="544"/>
      <c r="AL24" s="544"/>
      <c r="AM24" s="544"/>
      <c r="AN24" s="544"/>
      <c r="AO24" s="544"/>
      <c r="AP24" s="544"/>
      <c r="AQ24" s="544"/>
      <c r="AR24" s="544"/>
      <c r="AS24" s="544"/>
      <c r="AT24" s="544"/>
      <c r="AU24" s="544"/>
      <c r="AV24" s="544"/>
      <c r="AW24" s="544"/>
      <c r="AX24" s="544"/>
      <c r="AY24" s="544"/>
      <c r="AZ24" s="544"/>
      <c r="BA24" s="544"/>
      <c r="BB24" s="544"/>
      <c r="BC24" s="544"/>
      <c r="BD24" s="544"/>
      <c r="BE24" s="544"/>
      <c r="BF24" s="544"/>
      <c r="BG24" s="544"/>
      <c r="BH24" s="544"/>
      <c r="BI24" s="544"/>
      <c r="BJ24" s="544"/>
      <c r="BK24" s="544"/>
      <c r="BL24" s="544"/>
      <c r="BM24" s="544"/>
      <c r="BN24" s="544"/>
      <c r="BO24" s="544"/>
      <c r="BP24" s="544"/>
      <c r="BQ24" s="544"/>
      <c r="BR24" s="544"/>
      <c r="BS24" s="544"/>
      <c r="BT24" s="544"/>
      <c r="BU24" s="544"/>
      <c r="BV24" s="544"/>
      <c r="BW24" s="544"/>
      <c r="BX24" s="544"/>
      <c r="BY24" s="544"/>
      <c r="BZ24" s="544"/>
      <c r="CA24" s="544"/>
      <c r="CB24" s="544"/>
      <c r="CC24" s="544"/>
      <c r="CD24" s="544"/>
      <c r="CE24" s="544"/>
      <c r="CF24" s="544"/>
      <c r="CG24" s="544"/>
      <c r="CH24" s="544"/>
      <c r="CI24" s="544"/>
      <c r="CJ24" s="544"/>
      <c r="CK24" s="544"/>
      <c r="CL24" s="544"/>
      <c r="CM24" s="544"/>
      <c r="CN24" s="544"/>
      <c r="CO24" s="544"/>
      <c r="CP24" s="544"/>
      <c r="CQ24" s="544"/>
      <c r="CR24" s="544"/>
      <c r="CS24" s="544"/>
      <c r="CT24" s="544"/>
      <c r="CU24" s="544"/>
      <c r="CV24" s="544"/>
      <c r="CW24" s="544"/>
      <c r="CX24" s="544"/>
      <c r="CY24" s="544"/>
      <c r="CZ24" s="544"/>
      <c r="DA24" s="544"/>
      <c r="DB24" s="544"/>
      <c r="DC24" s="544"/>
      <c r="DD24" s="544"/>
      <c r="DE24" s="544"/>
      <c r="DF24" s="544"/>
      <c r="DG24" s="544"/>
      <c r="DH24" s="544"/>
      <c r="DI24" s="544"/>
      <c r="DJ24" s="544"/>
      <c r="DK24" s="544"/>
      <c r="DL24" s="544"/>
      <c r="DM24" s="544"/>
      <c r="DN24" s="544"/>
      <c r="DO24" s="544"/>
      <c r="DP24" s="544"/>
      <c r="DQ24" s="544"/>
      <c r="DR24" s="544"/>
      <c r="DS24" s="544"/>
      <c r="DT24" s="544"/>
      <c r="DU24" s="544"/>
      <c r="DV24" s="544"/>
      <c r="DW24" s="544"/>
      <c r="DX24" s="544"/>
      <c r="DY24" s="544"/>
      <c r="DZ24" s="544"/>
      <c r="EA24" s="544"/>
      <c r="EB24" s="544"/>
      <c r="EC24" s="544"/>
      <c r="ED24" s="544"/>
      <c r="EE24" s="544"/>
      <c r="EF24" s="544"/>
      <c r="EG24" s="544"/>
      <c r="EH24" s="544"/>
      <c r="EI24" s="544"/>
      <c r="EJ24" s="544"/>
      <c r="EK24" s="544"/>
      <c r="EL24" s="544"/>
      <c r="EM24" s="544"/>
      <c r="EN24" s="544"/>
      <c r="EO24" s="544"/>
      <c r="EP24" s="544"/>
      <c r="EQ24" s="544"/>
      <c r="ER24" s="544"/>
      <c r="ES24" s="544"/>
      <c r="ET24" s="544"/>
      <c r="EU24" s="544"/>
      <c r="EV24" s="544"/>
      <c r="EW24" s="544"/>
      <c r="EX24" s="544"/>
      <c r="EY24" s="544"/>
      <c r="EZ24" s="544"/>
      <c r="FA24" s="544"/>
      <c r="FB24" s="544"/>
      <c r="FC24" s="544"/>
      <c r="FD24" s="544"/>
      <c r="FE24" s="544"/>
      <c r="FF24" s="544"/>
      <c r="FG24" s="544"/>
      <c r="FH24" s="544"/>
      <c r="FI24" s="544"/>
      <c r="FJ24" s="544"/>
      <c r="FK24" s="544"/>
      <c r="FL24" s="544"/>
      <c r="FM24" s="544"/>
      <c r="FN24" s="544"/>
      <c r="FO24" s="544"/>
      <c r="FP24" s="544"/>
      <c r="FQ24" s="544"/>
      <c r="FR24" s="544"/>
      <c r="FS24" s="544"/>
      <c r="FT24" s="544"/>
      <c r="FU24" s="544"/>
      <c r="FV24" s="544"/>
      <c r="FW24" s="544"/>
      <c r="FX24" s="544"/>
      <c r="FY24" s="544"/>
      <c r="FZ24" s="544"/>
      <c r="GA24" s="544"/>
      <c r="GB24" s="544"/>
      <c r="GC24" s="544"/>
      <c r="GD24" s="544"/>
      <c r="GE24" s="544"/>
      <c r="GF24" s="544"/>
      <c r="GG24" s="544"/>
      <c r="GH24" s="544"/>
      <c r="GI24" s="544"/>
      <c r="GJ24" s="544"/>
      <c r="GK24" s="544"/>
      <c r="GL24" s="544"/>
      <c r="GM24" s="544"/>
      <c r="GN24" s="544"/>
      <c r="GO24" s="544"/>
      <c r="GP24" s="544"/>
      <c r="GQ24" s="544"/>
      <c r="GR24" s="544"/>
      <c r="GS24" s="544"/>
      <c r="GT24" s="544"/>
      <c r="GU24" s="544"/>
      <c r="GV24" s="544"/>
      <c r="GW24" s="544"/>
      <c r="GX24" s="544"/>
      <c r="GY24" s="544"/>
      <c r="GZ24" s="544"/>
      <c r="HA24" s="544"/>
      <c r="HB24" s="544"/>
      <c r="HC24" s="544"/>
      <c r="HD24" s="544"/>
      <c r="HE24" s="544"/>
      <c r="HF24" s="544"/>
      <c r="HG24" s="544"/>
      <c r="HH24" s="544"/>
      <c r="HI24" s="544"/>
      <c r="HJ24" s="544"/>
      <c r="HK24" s="544"/>
      <c r="HL24" s="544"/>
      <c r="HM24" s="544"/>
      <c r="HN24" s="544"/>
      <c r="HO24" s="544"/>
      <c r="HP24" s="544"/>
      <c r="HQ24" s="544"/>
      <c r="HR24" s="544"/>
      <c r="HS24" s="544"/>
      <c r="HT24" s="544"/>
      <c r="HU24" s="544"/>
      <c r="HV24" s="544"/>
      <c r="HW24" s="544"/>
      <c r="HX24" s="544"/>
      <c r="HY24" s="544"/>
      <c r="HZ24" s="544"/>
      <c r="IA24" s="544"/>
      <c r="IB24" s="544"/>
      <c r="IC24" s="544"/>
      <c r="ID24" s="544"/>
      <c r="IE24" s="544"/>
      <c r="IF24" s="544"/>
      <c r="IG24" s="544"/>
    </row>
    <row r="25" spans="1:6" s="524" customFormat="1" ht="23.25" customHeight="1" thickBot="1" thickTop="1">
      <c r="A25" s="604" t="s">
        <v>78</v>
      </c>
      <c r="B25" s="551" t="s">
        <v>80</v>
      </c>
      <c r="C25" s="521">
        <f>C27</f>
        <v>695000</v>
      </c>
      <c r="D25" s="521">
        <f>D27</f>
        <v>0</v>
      </c>
      <c r="E25" s="521">
        <f>E27</f>
        <v>560328</v>
      </c>
      <c r="F25" s="630">
        <f>F27</f>
        <v>1255328</v>
      </c>
    </row>
    <row r="26" spans="1:6" ht="12" customHeight="1" hidden="1">
      <c r="A26" s="606"/>
      <c r="B26" s="525" t="s">
        <v>42</v>
      </c>
      <c r="C26" s="526"/>
      <c r="D26" s="527"/>
      <c r="E26" s="528"/>
      <c r="F26" s="631"/>
    </row>
    <row r="27" spans="1:6" s="554" customFormat="1" ht="24.75" customHeight="1" thickBot="1" thickTop="1">
      <c r="A27" s="611">
        <v>600</v>
      </c>
      <c r="B27" s="552" t="s">
        <v>29</v>
      </c>
      <c r="C27" s="553">
        <f>C28</f>
        <v>695000</v>
      </c>
      <c r="D27" s="553">
        <f>D28</f>
        <v>0</v>
      </c>
      <c r="E27" s="553">
        <f>E28</f>
        <v>560328</v>
      </c>
      <c r="F27" s="612">
        <f>F28</f>
        <v>1255328</v>
      </c>
    </row>
    <row r="28" spans="1:6" s="557" customFormat="1" ht="21" customHeight="1" thickTop="1">
      <c r="A28" s="624">
        <v>60016</v>
      </c>
      <c r="B28" s="555" t="s">
        <v>99</v>
      </c>
      <c r="C28" s="556">
        <f>SUM(C29:C33)</f>
        <v>695000</v>
      </c>
      <c r="D28" s="556">
        <f>SUM(D29:D33)</f>
        <v>0</v>
      </c>
      <c r="E28" s="556">
        <f>SUM(E29:E33)</f>
        <v>560328</v>
      </c>
      <c r="F28" s="632">
        <f>SUM(F29:F33)</f>
        <v>1255328</v>
      </c>
    </row>
    <row r="29" spans="1:6" s="560" customFormat="1" ht="15" customHeight="1">
      <c r="A29" s="614">
        <v>4210</v>
      </c>
      <c r="B29" s="558" t="s">
        <v>20</v>
      </c>
      <c r="C29" s="335">
        <v>2000</v>
      </c>
      <c r="D29" s="559"/>
      <c r="E29" s="335"/>
      <c r="F29" s="345">
        <f aca="true" t="shared" si="1" ref="F29:F41">C29+E29</f>
        <v>2000</v>
      </c>
    </row>
    <row r="30" spans="1:6" s="560" customFormat="1" ht="15" customHeight="1">
      <c r="A30" s="614">
        <v>4270</v>
      </c>
      <c r="B30" s="558" t="s">
        <v>130</v>
      </c>
      <c r="C30" s="335">
        <v>446300</v>
      </c>
      <c r="D30" s="559"/>
      <c r="E30" s="335">
        <v>560328</v>
      </c>
      <c r="F30" s="345">
        <f t="shared" si="1"/>
        <v>1006628</v>
      </c>
    </row>
    <row r="31" spans="1:6" s="560" customFormat="1" ht="15" customHeight="1">
      <c r="A31" s="614">
        <v>4300</v>
      </c>
      <c r="B31" s="558" t="s">
        <v>17</v>
      </c>
      <c r="C31" s="335">
        <v>168000</v>
      </c>
      <c r="D31" s="559"/>
      <c r="E31" s="335"/>
      <c r="F31" s="345">
        <f t="shared" si="1"/>
        <v>168000</v>
      </c>
    </row>
    <row r="32" spans="1:6" s="560" customFormat="1" ht="15" customHeight="1">
      <c r="A32" s="614">
        <v>4430</v>
      </c>
      <c r="B32" s="558" t="s">
        <v>195</v>
      </c>
      <c r="C32" s="335">
        <v>28700</v>
      </c>
      <c r="D32" s="559"/>
      <c r="E32" s="335"/>
      <c r="F32" s="345">
        <f t="shared" si="1"/>
        <v>28700</v>
      </c>
    </row>
    <row r="33" spans="1:6" s="560" customFormat="1" ht="15" customHeight="1">
      <c r="A33" s="614">
        <v>4590</v>
      </c>
      <c r="B33" s="558" t="s">
        <v>196</v>
      </c>
      <c r="C33" s="335">
        <v>50000</v>
      </c>
      <c r="D33" s="559"/>
      <c r="E33" s="335"/>
      <c r="F33" s="345">
        <f t="shared" si="1"/>
        <v>50000</v>
      </c>
    </row>
    <row r="34" spans="1:6" s="563" customFormat="1" ht="15" customHeight="1">
      <c r="A34" s="617"/>
      <c r="B34" s="561" t="s">
        <v>197</v>
      </c>
      <c r="C34" s="562">
        <f>SUM(C35:C41)</f>
        <v>695000</v>
      </c>
      <c r="D34" s="562">
        <f>SUM(D35:D41)</f>
        <v>0</v>
      </c>
      <c r="E34" s="562">
        <f>SUM(E35:E41)</f>
        <v>560328</v>
      </c>
      <c r="F34" s="618">
        <f t="shared" si="1"/>
        <v>1255328</v>
      </c>
    </row>
    <row r="35" spans="1:6" s="563" customFormat="1" ht="15" customHeight="1">
      <c r="A35" s="619"/>
      <c r="B35" s="564" t="s">
        <v>198</v>
      </c>
      <c r="C35" s="565">
        <v>400300</v>
      </c>
      <c r="D35" s="566"/>
      <c r="E35" s="565">
        <v>560328</v>
      </c>
      <c r="F35" s="620">
        <f t="shared" si="1"/>
        <v>960628</v>
      </c>
    </row>
    <row r="36" spans="1:6" s="563" customFormat="1" ht="15" customHeight="1" hidden="1">
      <c r="A36" s="619"/>
      <c r="B36" s="564" t="s">
        <v>199</v>
      </c>
      <c r="C36" s="565">
        <v>0</v>
      </c>
      <c r="D36" s="566"/>
      <c r="E36" s="565"/>
      <c r="F36" s="620">
        <f t="shared" si="1"/>
        <v>0</v>
      </c>
    </row>
    <row r="37" spans="1:6" s="563" customFormat="1" ht="15" customHeight="1">
      <c r="A37" s="619"/>
      <c r="B37" s="564" t="s">
        <v>200</v>
      </c>
      <c r="C37" s="565">
        <v>150000</v>
      </c>
      <c r="D37" s="566"/>
      <c r="E37" s="565"/>
      <c r="F37" s="620">
        <f t="shared" si="1"/>
        <v>150000</v>
      </c>
    </row>
    <row r="38" spans="1:6" s="563" customFormat="1" ht="15" customHeight="1">
      <c r="A38" s="619"/>
      <c r="B38" s="564" t="s">
        <v>201</v>
      </c>
      <c r="C38" s="565">
        <v>64000</v>
      </c>
      <c r="D38" s="566"/>
      <c r="E38" s="565"/>
      <c r="F38" s="620">
        <f t="shared" si="1"/>
        <v>64000</v>
      </c>
    </row>
    <row r="39" spans="1:6" s="563" customFormat="1" ht="23.25" customHeight="1">
      <c r="A39" s="619"/>
      <c r="B39" s="327" t="s">
        <v>202</v>
      </c>
      <c r="C39" s="565">
        <v>2000</v>
      </c>
      <c r="D39" s="566"/>
      <c r="E39" s="565"/>
      <c r="F39" s="620">
        <f t="shared" si="1"/>
        <v>2000</v>
      </c>
    </row>
    <row r="40" spans="1:6" s="563" customFormat="1" ht="15" customHeight="1">
      <c r="A40" s="619"/>
      <c r="B40" s="564" t="s">
        <v>203</v>
      </c>
      <c r="C40" s="565">
        <v>28700</v>
      </c>
      <c r="D40" s="566"/>
      <c r="E40" s="565"/>
      <c r="F40" s="620">
        <f t="shared" si="1"/>
        <v>28700</v>
      </c>
    </row>
    <row r="41" spans="1:6" s="563" customFormat="1" ht="27.75" customHeight="1" thickBot="1">
      <c r="A41" s="619"/>
      <c r="B41" s="327" t="s">
        <v>204</v>
      </c>
      <c r="C41" s="565">
        <v>50000</v>
      </c>
      <c r="D41" s="567"/>
      <c r="E41" s="565"/>
      <c r="F41" s="620">
        <f t="shared" si="1"/>
        <v>50000</v>
      </c>
    </row>
    <row r="42" spans="1:6" s="563" customFormat="1" ht="33.75" customHeight="1" hidden="1">
      <c r="A42" s="240">
        <v>900</v>
      </c>
      <c r="B42" s="568" t="s">
        <v>205</v>
      </c>
      <c r="C42" s="553"/>
      <c r="D42" s="569">
        <f>D43+D51+D55</f>
        <v>578000</v>
      </c>
      <c r="E42" s="553"/>
      <c r="F42" s="633"/>
    </row>
    <row r="43" spans="1:6" s="563" customFormat="1" ht="21.75" customHeight="1" hidden="1">
      <c r="A43" s="622">
        <v>90001</v>
      </c>
      <c r="B43" s="570" t="s">
        <v>102</v>
      </c>
      <c r="C43" s="536"/>
      <c r="D43" s="535">
        <f>SUM(D44:D46)</f>
        <v>358000</v>
      </c>
      <c r="E43" s="536"/>
      <c r="F43" s="633"/>
    </row>
    <row r="44" spans="1:6" s="563" customFormat="1" ht="15" customHeight="1" hidden="1">
      <c r="A44" s="623">
        <v>4300</v>
      </c>
      <c r="B44" s="571" t="s">
        <v>17</v>
      </c>
      <c r="C44" s="562"/>
      <c r="D44" s="559">
        <v>5000</v>
      </c>
      <c r="E44" s="335"/>
      <c r="F44" s="633"/>
    </row>
    <row r="45" spans="1:6" s="563" customFormat="1" ht="15" customHeight="1" hidden="1">
      <c r="A45" s="623">
        <v>4430</v>
      </c>
      <c r="B45" s="571" t="s">
        <v>195</v>
      </c>
      <c r="C45" s="562"/>
      <c r="D45" s="559">
        <v>350000</v>
      </c>
      <c r="E45" s="335"/>
      <c r="F45" s="633"/>
    </row>
    <row r="46" spans="1:6" s="563" customFormat="1" ht="15" customHeight="1" hidden="1">
      <c r="A46" s="623">
        <v>4580</v>
      </c>
      <c r="B46" s="571" t="s">
        <v>77</v>
      </c>
      <c r="C46" s="562"/>
      <c r="D46" s="559">
        <v>3000</v>
      </c>
      <c r="E46" s="335"/>
      <c r="F46" s="633"/>
    </row>
    <row r="47" spans="1:6" s="563" customFormat="1" ht="15" customHeight="1" hidden="1">
      <c r="A47" s="614"/>
      <c r="B47" s="327" t="s">
        <v>197</v>
      </c>
      <c r="C47" s="565"/>
      <c r="D47" s="566">
        <f>SUM(D48:D50)</f>
        <v>358000</v>
      </c>
      <c r="E47" s="565"/>
      <c r="F47" s="633"/>
    </row>
    <row r="48" spans="1:6" s="563" customFormat="1" ht="15" customHeight="1" hidden="1">
      <c r="A48" s="614"/>
      <c r="B48" s="327" t="s">
        <v>206</v>
      </c>
      <c r="C48" s="562"/>
      <c r="D48" s="566">
        <v>350000</v>
      </c>
      <c r="E48" s="565"/>
      <c r="F48" s="633"/>
    </row>
    <row r="49" spans="1:6" s="563" customFormat="1" ht="15" customHeight="1" hidden="1">
      <c r="A49" s="614"/>
      <c r="B49" s="327" t="s">
        <v>207</v>
      </c>
      <c r="C49" s="562"/>
      <c r="D49" s="566">
        <v>3000</v>
      </c>
      <c r="E49" s="565"/>
      <c r="F49" s="633"/>
    </row>
    <row r="50" spans="1:6" s="563" customFormat="1" ht="15" customHeight="1" hidden="1">
      <c r="A50" s="614"/>
      <c r="B50" s="327" t="s">
        <v>208</v>
      </c>
      <c r="C50" s="562"/>
      <c r="D50" s="566">
        <v>5000</v>
      </c>
      <c r="E50" s="565"/>
      <c r="F50" s="633"/>
    </row>
    <row r="51" spans="1:6" s="563" customFormat="1" ht="15" customHeight="1" hidden="1">
      <c r="A51" s="624">
        <v>90003</v>
      </c>
      <c r="B51" s="555" t="s">
        <v>107</v>
      </c>
      <c r="C51" s="336"/>
      <c r="D51" s="572">
        <f>D52</f>
        <v>220000</v>
      </c>
      <c r="E51" s="336"/>
      <c r="F51" s="633"/>
    </row>
    <row r="52" spans="1:6" s="563" customFormat="1" ht="15" customHeight="1" hidden="1">
      <c r="A52" s="614">
        <v>4300</v>
      </c>
      <c r="B52" s="340" t="s">
        <v>17</v>
      </c>
      <c r="C52" s="335"/>
      <c r="D52" s="573">
        <f>SUM(D53:D54)</f>
        <v>220000</v>
      </c>
      <c r="E52" s="335"/>
      <c r="F52" s="633"/>
    </row>
    <row r="53" spans="1:6" s="563" customFormat="1" ht="15" customHeight="1" hidden="1">
      <c r="A53" s="619"/>
      <c r="B53" s="327" t="s">
        <v>209</v>
      </c>
      <c r="C53" s="562"/>
      <c r="D53" s="574"/>
      <c r="E53" s="565"/>
      <c r="F53" s="633"/>
    </row>
    <row r="54" spans="1:6" s="563" customFormat="1" ht="25.5" customHeight="1" hidden="1">
      <c r="A54" s="619"/>
      <c r="B54" s="327" t="s">
        <v>210</v>
      </c>
      <c r="C54" s="562"/>
      <c r="D54" s="566">
        <v>220000</v>
      </c>
      <c r="E54" s="565"/>
      <c r="F54" s="633"/>
    </row>
    <row r="55" spans="1:6" s="563" customFormat="1" ht="15" customHeight="1" hidden="1">
      <c r="A55" s="624">
        <v>90004</v>
      </c>
      <c r="B55" s="555" t="s">
        <v>211</v>
      </c>
      <c r="C55" s="336"/>
      <c r="D55" s="572"/>
      <c r="E55" s="336"/>
      <c r="F55" s="633"/>
    </row>
    <row r="56" spans="1:6" s="563" customFormat="1" ht="15" customHeight="1" hidden="1">
      <c r="A56" s="614">
        <v>4300</v>
      </c>
      <c r="B56" s="340" t="s">
        <v>17</v>
      </c>
      <c r="C56" s="335"/>
      <c r="D56" s="559"/>
      <c r="E56" s="335"/>
      <c r="F56" s="633"/>
    </row>
    <row r="57" spans="1:6" s="563" customFormat="1" ht="15" customHeight="1" hidden="1">
      <c r="A57" s="619"/>
      <c r="B57" s="327" t="s">
        <v>212</v>
      </c>
      <c r="C57" s="562"/>
      <c r="D57" s="566"/>
      <c r="E57" s="565"/>
      <c r="F57" s="633"/>
    </row>
    <row r="58" spans="1:6" s="62" customFormat="1" ht="28.5" customHeight="1" thickBot="1" thickTop="1">
      <c r="A58" s="604" t="s">
        <v>79</v>
      </c>
      <c r="B58" s="339" t="s">
        <v>213</v>
      </c>
      <c r="C58" s="61">
        <f>C12+C13-C25</f>
        <v>0</v>
      </c>
      <c r="D58" s="61">
        <f>D12+D13-D25</f>
        <v>1213500</v>
      </c>
      <c r="E58" s="61">
        <f>E12+E13-E25</f>
        <v>0</v>
      </c>
      <c r="F58" s="160">
        <f>F12+F13-F25</f>
        <v>0</v>
      </c>
    </row>
    <row r="59" ht="13.5" thickTop="1"/>
  </sheetData>
  <printOptions horizontalCentered="1"/>
  <pageMargins left="0" right="0" top="0.984251968503937" bottom="0.5905511811023623" header="0.5118110236220472" footer="0.31496062992125984"/>
  <pageSetup firstPageNumber="12" useFirstPageNumber="1" horizontalDpi="600" verticalDpi="600" orientation="portrait" paperSize="9" r:id="rId1"/>
  <headerFooter alignWithMargins="0">
    <oddHeader>&amp;C &amp;"Times New Roman CE,Normalny"&amp;P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G56"/>
  <sheetViews>
    <sheetView workbookViewId="0" topLeftCell="A1">
      <selection activeCell="D3" sqref="D3"/>
    </sheetView>
  </sheetViews>
  <sheetFormatPr defaultColWidth="9.00390625" defaultRowHeight="12.75"/>
  <cols>
    <col min="1" max="1" width="8.25390625" style="70" customWidth="1"/>
    <col min="2" max="2" width="40.25390625" style="70" customWidth="1"/>
    <col min="3" max="3" width="12.75390625" style="595" customWidth="1"/>
    <col min="4" max="5" width="12.75390625" style="338" customWidth="1"/>
    <col min="6" max="16384" width="9.125" style="70" customWidth="1"/>
  </cols>
  <sheetData>
    <row r="1" spans="3:5" ht="12.75">
      <c r="C1" s="575"/>
      <c r="D1" s="504" t="s">
        <v>81</v>
      </c>
      <c r="E1" s="504"/>
    </row>
    <row r="2" spans="3:5" ht="12.75">
      <c r="C2" s="576"/>
      <c r="D2" s="9" t="s">
        <v>255</v>
      </c>
      <c r="E2" s="329"/>
    </row>
    <row r="3" spans="3:5" ht="12.75">
      <c r="C3" s="576"/>
      <c r="D3" s="9" t="s">
        <v>1</v>
      </c>
      <c r="E3" s="329"/>
    </row>
    <row r="4" spans="3:5" ht="12.75">
      <c r="C4" s="576"/>
      <c r="D4" s="9" t="s">
        <v>85</v>
      </c>
      <c r="E4" s="329"/>
    </row>
    <row r="5" spans="3:5" ht="12.75">
      <c r="C5" s="576"/>
      <c r="D5" s="9"/>
      <c r="E5" s="329"/>
    </row>
    <row r="6" spans="1:4" s="509" customFormat="1" ht="18.75">
      <c r="A6" s="505" t="s">
        <v>181</v>
      </c>
      <c r="B6" s="506"/>
      <c r="C6" s="507"/>
      <c r="D6" s="508"/>
    </row>
    <row r="7" spans="1:4" s="509" customFormat="1" ht="18" customHeight="1">
      <c r="A7" s="326"/>
      <c r="B7" s="330" t="s">
        <v>182</v>
      </c>
      <c r="C7" s="507"/>
      <c r="D7" s="508"/>
    </row>
    <row r="8" spans="1:6" s="510" customFormat="1" ht="17.25" customHeight="1">
      <c r="A8" s="510" t="s">
        <v>82</v>
      </c>
      <c r="B8" s="634" t="s">
        <v>214</v>
      </c>
      <c r="C8" s="511"/>
      <c r="D8" s="512"/>
      <c r="E8" s="513"/>
      <c r="F8" s="513"/>
    </row>
    <row r="9" spans="1:5" s="510" customFormat="1" ht="15.75">
      <c r="A9" s="510" t="s">
        <v>82</v>
      </c>
      <c r="B9" s="577"/>
      <c r="C9" s="511"/>
      <c r="D9" s="513"/>
      <c r="E9" s="513"/>
    </row>
    <row r="10" spans="3:5" ht="13.5" thickBot="1">
      <c r="C10" s="578"/>
      <c r="E10" s="514" t="s">
        <v>28</v>
      </c>
    </row>
    <row r="11" spans="1:5" s="515" customFormat="1" ht="45" customHeight="1">
      <c r="A11" s="596" t="s">
        <v>184</v>
      </c>
      <c r="B11" s="343" t="s">
        <v>39</v>
      </c>
      <c r="C11" s="597" t="s">
        <v>185</v>
      </c>
      <c r="D11" s="598" t="s">
        <v>186</v>
      </c>
      <c r="E11" s="599" t="s">
        <v>187</v>
      </c>
    </row>
    <row r="12" spans="1:5" s="331" customFormat="1" ht="10.5" customHeight="1">
      <c r="A12" s="600">
        <v>1</v>
      </c>
      <c r="B12" s="516">
        <v>2</v>
      </c>
      <c r="C12" s="579">
        <v>3</v>
      </c>
      <c r="D12" s="517">
        <v>4</v>
      </c>
      <c r="E12" s="601">
        <v>5</v>
      </c>
    </row>
    <row r="13" spans="1:5" s="520" customFormat="1" ht="20.25" customHeight="1" thickBot="1">
      <c r="A13" s="602" t="s">
        <v>72</v>
      </c>
      <c r="B13" s="518" t="s">
        <v>188</v>
      </c>
      <c r="C13" s="580">
        <v>0</v>
      </c>
      <c r="D13" s="519">
        <v>746479</v>
      </c>
      <c r="E13" s="603">
        <f>C13+D13</f>
        <v>746479</v>
      </c>
    </row>
    <row r="14" spans="1:5" s="524" customFormat="1" ht="26.25" customHeight="1" thickBot="1" thickTop="1">
      <c r="A14" s="604" t="s">
        <v>73</v>
      </c>
      <c r="B14" s="136" t="s">
        <v>189</v>
      </c>
      <c r="C14" s="581">
        <f>SUM(C16)</f>
        <v>1188000</v>
      </c>
      <c r="D14" s="521"/>
      <c r="E14" s="605">
        <f>E16</f>
        <v>1188000</v>
      </c>
    </row>
    <row r="15" spans="1:5" s="529" customFormat="1" ht="12" customHeight="1" hidden="1">
      <c r="A15" s="606"/>
      <c r="B15" s="525" t="s">
        <v>42</v>
      </c>
      <c r="C15" s="582"/>
      <c r="D15" s="526"/>
      <c r="E15" s="607"/>
    </row>
    <row r="16" spans="1:5" s="532" customFormat="1" ht="23.25" customHeight="1" thickBot="1" thickTop="1">
      <c r="A16" s="608">
        <v>600</v>
      </c>
      <c r="B16" s="530" t="s">
        <v>190</v>
      </c>
      <c r="C16" s="332">
        <f>C17</f>
        <v>1188000</v>
      </c>
      <c r="D16" s="333"/>
      <c r="E16" s="344">
        <f>E17</f>
        <v>1188000</v>
      </c>
    </row>
    <row r="17" spans="1:5" s="537" customFormat="1" ht="33.75" thickTop="1">
      <c r="A17" s="346">
        <v>60015</v>
      </c>
      <c r="B17" s="533" t="s">
        <v>191</v>
      </c>
      <c r="C17" s="583">
        <f>SUM(C18:C20)</f>
        <v>1188000</v>
      </c>
      <c r="D17" s="536"/>
      <c r="E17" s="609">
        <f>SUM(E18:E20)</f>
        <v>1188000</v>
      </c>
    </row>
    <row r="18" spans="1:241" s="532" customFormat="1" ht="15" customHeight="1">
      <c r="A18" s="610" t="s">
        <v>192</v>
      </c>
      <c r="B18" s="538" t="s">
        <v>193</v>
      </c>
      <c r="C18" s="559">
        <v>10000</v>
      </c>
      <c r="D18" s="584"/>
      <c r="E18" s="345">
        <f>C18+D18</f>
        <v>10000</v>
      </c>
      <c r="F18" s="541"/>
      <c r="G18" s="541"/>
      <c r="H18" s="541"/>
      <c r="I18" s="541"/>
      <c r="J18" s="541"/>
      <c r="K18" s="541"/>
      <c r="L18" s="541"/>
      <c r="M18" s="541"/>
      <c r="N18" s="541"/>
      <c r="O18" s="541"/>
      <c r="P18" s="541"/>
      <c r="Q18" s="541"/>
      <c r="R18" s="541"/>
      <c r="S18" s="541"/>
      <c r="T18" s="541"/>
      <c r="U18" s="541"/>
      <c r="V18" s="541"/>
      <c r="W18" s="541"/>
      <c r="X18" s="541"/>
      <c r="Y18" s="541"/>
      <c r="Z18" s="541"/>
      <c r="AA18" s="541"/>
      <c r="AB18" s="541"/>
      <c r="AC18" s="541"/>
      <c r="AD18" s="541"/>
      <c r="AE18" s="541"/>
      <c r="AF18" s="541"/>
      <c r="AG18" s="541"/>
      <c r="AH18" s="541"/>
      <c r="AI18" s="541"/>
      <c r="AJ18" s="541"/>
      <c r="AK18" s="541"/>
      <c r="AL18" s="541"/>
      <c r="AM18" s="541"/>
      <c r="AN18" s="541"/>
      <c r="AO18" s="541"/>
      <c r="AP18" s="541"/>
      <c r="AQ18" s="541"/>
      <c r="AR18" s="541"/>
      <c r="AS18" s="541"/>
      <c r="AT18" s="541"/>
      <c r="AU18" s="541"/>
      <c r="AV18" s="541"/>
      <c r="AW18" s="541"/>
      <c r="AX18" s="541"/>
      <c r="AY18" s="541"/>
      <c r="AZ18" s="541"/>
      <c r="BA18" s="541"/>
      <c r="BB18" s="541"/>
      <c r="BC18" s="541"/>
      <c r="BD18" s="541"/>
      <c r="BE18" s="541"/>
      <c r="BF18" s="541"/>
      <c r="BG18" s="541"/>
      <c r="BH18" s="541"/>
      <c r="BI18" s="541"/>
      <c r="BJ18" s="541"/>
      <c r="BK18" s="541"/>
      <c r="BL18" s="541"/>
      <c r="BM18" s="541"/>
      <c r="BN18" s="541"/>
      <c r="BO18" s="541"/>
      <c r="BP18" s="541"/>
      <c r="BQ18" s="541"/>
      <c r="BR18" s="541"/>
      <c r="BS18" s="541"/>
      <c r="BT18" s="541"/>
      <c r="BU18" s="541"/>
      <c r="BV18" s="541"/>
      <c r="BW18" s="541"/>
      <c r="BX18" s="541"/>
      <c r="BY18" s="541"/>
      <c r="BZ18" s="541"/>
      <c r="CA18" s="541"/>
      <c r="CB18" s="541"/>
      <c r="CC18" s="541"/>
      <c r="CD18" s="541"/>
      <c r="CE18" s="541"/>
      <c r="CF18" s="541"/>
      <c r="CG18" s="541"/>
      <c r="CH18" s="541"/>
      <c r="CI18" s="541"/>
      <c r="CJ18" s="541"/>
      <c r="CK18" s="541"/>
      <c r="CL18" s="541"/>
      <c r="CM18" s="541"/>
      <c r="CN18" s="541"/>
      <c r="CO18" s="541"/>
      <c r="CP18" s="541"/>
      <c r="CQ18" s="541"/>
      <c r="CR18" s="541"/>
      <c r="CS18" s="541"/>
      <c r="CT18" s="541"/>
      <c r="CU18" s="541"/>
      <c r="CV18" s="541"/>
      <c r="CW18" s="541"/>
      <c r="CX18" s="541"/>
      <c r="CY18" s="541"/>
      <c r="CZ18" s="541"/>
      <c r="DA18" s="541"/>
      <c r="DB18" s="541"/>
      <c r="DC18" s="541"/>
      <c r="DD18" s="541"/>
      <c r="DE18" s="541"/>
      <c r="DF18" s="541"/>
      <c r="DG18" s="541"/>
      <c r="DH18" s="541"/>
      <c r="DI18" s="541"/>
      <c r="DJ18" s="541"/>
      <c r="DK18" s="541"/>
      <c r="DL18" s="541"/>
      <c r="DM18" s="541"/>
      <c r="DN18" s="541"/>
      <c r="DO18" s="541"/>
      <c r="DP18" s="541"/>
      <c r="DQ18" s="541"/>
      <c r="DR18" s="541"/>
      <c r="DS18" s="541"/>
      <c r="DT18" s="541"/>
      <c r="DU18" s="541"/>
      <c r="DV18" s="541"/>
      <c r="DW18" s="541"/>
      <c r="DX18" s="541"/>
      <c r="DY18" s="541"/>
      <c r="DZ18" s="541"/>
      <c r="EA18" s="541"/>
      <c r="EB18" s="541"/>
      <c r="EC18" s="541"/>
      <c r="ED18" s="541"/>
      <c r="EE18" s="541"/>
      <c r="EF18" s="541"/>
      <c r="EG18" s="541"/>
      <c r="EH18" s="541"/>
      <c r="EI18" s="541"/>
      <c r="EJ18" s="541"/>
      <c r="EK18" s="541"/>
      <c r="EL18" s="541"/>
      <c r="EM18" s="541"/>
      <c r="EN18" s="541"/>
      <c r="EO18" s="541"/>
      <c r="EP18" s="541"/>
      <c r="EQ18" s="541"/>
      <c r="ER18" s="541"/>
      <c r="ES18" s="541"/>
      <c r="ET18" s="541"/>
      <c r="EU18" s="541"/>
      <c r="EV18" s="541"/>
      <c r="EW18" s="541"/>
      <c r="EX18" s="541"/>
      <c r="EY18" s="541"/>
      <c r="EZ18" s="541"/>
      <c r="FA18" s="541"/>
      <c r="FB18" s="541"/>
      <c r="FC18" s="541"/>
      <c r="FD18" s="541"/>
      <c r="FE18" s="541"/>
      <c r="FF18" s="541"/>
      <c r="FG18" s="541"/>
      <c r="FH18" s="541"/>
      <c r="FI18" s="541"/>
      <c r="FJ18" s="541"/>
      <c r="FK18" s="541"/>
      <c r="FL18" s="541"/>
      <c r="FM18" s="541"/>
      <c r="FN18" s="541"/>
      <c r="FO18" s="541"/>
      <c r="FP18" s="541"/>
      <c r="FQ18" s="541"/>
      <c r="FR18" s="541"/>
      <c r="FS18" s="541"/>
      <c r="FT18" s="541"/>
      <c r="FU18" s="541"/>
      <c r="FV18" s="541"/>
      <c r="FW18" s="541"/>
      <c r="FX18" s="541"/>
      <c r="FY18" s="541"/>
      <c r="FZ18" s="541"/>
      <c r="GA18" s="541"/>
      <c r="GB18" s="541"/>
      <c r="GC18" s="541"/>
      <c r="GD18" s="541"/>
      <c r="GE18" s="541"/>
      <c r="GF18" s="541"/>
      <c r="GG18" s="541"/>
      <c r="GH18" s="541"/>
      <c r="GI18" s="541"/>
      <c r="GJ18" s="541"/>
      <c r="GK18" s="541"/>
      <c r="GL18" s="541"/>
      <c r="GM18" s="541"/>
      <c r="GN18" s="541"/>
      <c r="GO18" s="541"/>
      <c r="GP18" s="541"/>
      <c r="GQ18" s="541"/>
      <c r="GR18" s="541"/>
      <c r="GS18" s="541"/>
      <c r="GT18" s="541"/>
      <c r="GU18" s="541"/>
      <c r="GV18" s="541"/>
      <c r="GW18" s="541"/>
      <c r="GX18" s="541"/>
      <c r="GY18" s="541"/>
      <c r="GZ18" s="541"/>
      <c r="HA18" s="541"/>
      <c r="HB18" s="541"/>
      <c r="HC18" s="541"/>
      <c r="HD18" s="541"/>
      <c r="HE18" s="541"/>
      <c r="HF18" s="541"/>
      <c r="HG18" s="541"/>
      <c r="HH18" s="541"/>
      <c r="HI18" s="541"/>
      <c r="HJ18" s="541"/>
      <c r="HK18" s="541"/>
      <c r="HL18" s="541"/>
      <c r="HM18" s="541"/>
      <c r="HN18" s="541"/>
      <c r="HO18" s="541"/>
      <c r="HP18" s="541"/>
      <c r="HQ18" s="541"/>
      <c r="HR18" s="541"/>
      <c r="HS18" s="541"/>
      <c r="HT18" s="541"/>
      <c r="HU18" s="541"/>
      <c r="HV18" s="541"/>
      <c r="HW18" s="541"/>
      <c r="HX18" s="541"/>
      <c r="HY18" s="541"/>
      <c r="HZ18" s="541"/>
      <c r="IA18" s="541"/>
      <c r="IB18" s="541"/>
      <c r="IC18" s="541"/>
      <c r="ID18" s="541"/>
      <c r="IE18" s="541"/>
      <c r="IF18" s="541"/>
      <c r="IG18" s="541"/>
    </row>
    <row r="19" spans="1:241" s="532" customFormat="1" ht="27.75" customHeight="1">
      <c r="A19" s="610" t="s">
        <v>74</v>
      </c>
      <c r="B19" s="542" t="s">
        <v>194</v>
      </c>
      <c r="C19" s="559">
        <v>11000</v>
      </c>
      <c r="D19" s="584"/>
      <c r="E19" s="345">
        <f>C19+D19</f>
        <v>11000</v>
      </c>
      <c r="F19" s="544"/>
      <c r="G19" s="544"/>
      <c r="H19" s="544"/>
      <c r="I19" s="544"/>
      <c r="J19" s="544"/>
      <c r="K19" s="544"/>
      <c r="L19" s="544"/>
      <c r="M19" s="544"/>
      <c r="N19" s="544"/>
      <c r="O19" s="544"/>
      <c r="P19" s="544"/>
      <c r="Q19" s="544"/>
      <c r="R19" s="544"/>
      <c r="S19" s="544"/>
      <c r="T19" s="544"/>
      <c r="U19" s="544"/>
      <c r="V19" s="544"/>
      <c r="W19" s="544"/>
      <c r="X19" s="544"/>
      <c r="Y19" s="544"/>
      <c r="Z19" s="544"/>
      <c r="AA19" s="544"/>
      <c r="AB19" s="544"/>
      <c r="AC19" s="544"/>
      <c r="AD19" s="544"/>
      <c r="AE19" s="544"/>
      <c r="AF19" s="544"/>
      <c r="AG19" s="544"/>
      <c r="AH19" s="544"/>
      <c r="AI19" s="544"/>
      <c r="AJ19" s="544"/>
      <c r="AK19" s="544"/>
      <c r="AL19" s="544"/>
      <c r="AM19" s="544"/>
      <c r="AN19" s="544"/>
      <c r="AO19" s="544"/>
      <c r="AP19" s="544"/>
      <c r="AQ19" s="544"/>
      <c r="AR19" s="544"/>
      <c r="AS19" s="544"/>
      <c r="AT19" s="544"/>
      <c r="AU19" s="544"/>
      <c r="AV19" s="544"/>
      <c r="AW19" s="544"/>
      <c r="AX19" s="544"/>
      <c r="AY19" s="544"/>
      <c r="AZ19" s="544"/>
      <c r="BA19" s="544"/>
      <c r="BB19" s="544"/>
      <c r="BC19" s="544"/>
      <c r="BD19" s="544"/>
      <c r="BE19" s="544"/>
      <c r="BF19" s="544"/>
      <c r="BG19" s="544"/>
      <c r="BH19" s="544"/>
      <c r="BI19" s="544"/>
      <c r="BJ19" s="544"/>
      <c r="BK19" s="544"/>
      <c r="BL19" s="544"/>
      <c r="BM19" s="544"/>
      <c r="BN19" s="544"/>
      <c r="BO19" s="544"/>
      <c r="BP19" s="544"/>
      <c r="BQ19" s="544"/>
      <c r="BR19" s="544"/>
      <c r="BS19" s="544"/>
      <c r="BT19" s="544"/>
      <c r="BU19" s="544"/>
      <c r="BV19" s="544"/>
      <c r="BW19" s="544"/>
      <c r="BX19" s="544"/>
      <c r="BY19" s="544"/>
      <c r="BZ19" s="544"/>
      <c r="CA19" s="544"/>
      <c r="CB19" s="544"/>
      <c r="CC19" s="544"/>
      <c r="CD19" s="544"/>
      <c r="CE19" s="544"/>
      <c r="CF19" s="544"/>
      <c r="CG19" s="544"/>
      <c r="CH19" s="544"/>
      <c r="CI19" s="544"/>
      <c r="CJ19" s="544"/>
      <c r="CK19" s="544"/>
      <c r="CL19" s="544"/>
      <c r="CM19" s="544"/>
      <c r="CN19" s="544"/>
      <c r="CO19" s="544"/>
      <c r="CP19" s="544"/>
      <c r="CQ19" s="544"/>
      <c r="CR19" s="544"/>
      <c r="CS19" s="544"/>
      <c r="CT19" s="544"/>
      <c r="CU19" s="544"/>
      <c r="CV19" s="544"/>
      <c r="CW19" s="544"/>
      <c r="CX19" s="544"/>
      <c r="CY19" s="544"/>
      <c r="CZ19" s="544"/>
      <c r="DA19" s="544"/>
      <c r="DB19" s="544"/>
      <c r="DC19" s="544"/>
      <c r="DD19" s="544"/>
      <c r="DE19" s="544"/>
      <c r="DF19" s="544"/>
      <c r="DG19" s="544"/>
      <c r="DH19" s="544"/>
      <c r="DI19" s="544"/>
      <c r="DJ19" s="544"/>
      <c r="DK19" s="544"/>
      <c r="DL19" s="544"/>
      <c r="DM19" s="544"/>
      <c r="DN19" s="544"/>
      <c r="DO19" s="544"/>
      <c r="DP19" s="544"/>
      <c r="DQ19" s="544"/>
      <c r="DR19" s="544"/>
      <c r="DS19" s="544"/>
      <c r="DT19" s="544"/>
      <c r="DU19" s="544"/>
      <c r="DV19" s="544"/>
      <c r="DW19" s="544"/>
      <c r="DX19" s="544"/>
      <c r="DY19" s="544"/>
      <c r="DZ19" s="544"/>
      <c r="EA19" s="544"/>
      <c r="EB19" s="544"/>
      <c r="EC19" s="544"/>
      <c r="ED19" s="544"/>
      <c r="EE19" s="544"/>
      <c r="EF19" s="544"/>
      <c r="EG19" s="544"/>
      <c r="EH19" s="544"/>
      <c r="EI19" s="544"/>
      <c r="EJ19" s="544"/>
      <c r="EK19" s="544"/>
      <c r="EL19" s="544"/>
      <c r="EM19" s="544"/>
      <c r="EN19" s="544"/>
      <c r="EO19" s="544"/>
      <c r="EP19" s="544"/>
      <c r="EQ19" s="544"/>
      <c r="ER19" s="544"/>
      <c r="ES19" s="544"/>
      <c r="ET19" s="544"/>
      <c r="EU19" s="544"/>
      <c r="EV19" s="544"/>
      <c r="EW19" s="544"/>
      <c r="EX19" s="544"/>
      <c r="EY19" s="544"/>
      <c r="EZ19" s="544"/>
      <c r="FA19" s="544"/>
      <c r="FB19" s="544"/>
      <c r="FC19" s="544"/>
      <c r="FD19" s="544"/>
      <c r="FE19" s="544"/>
      <c r="FF19" s="544"/>
      <c r="FG19" s="544"/>
      <c r="FH19" s="544"/>
      <c r="FI19" s="544"/>
      <c r="FJ19" s="544"/>
      <c r="FK19" s="544"/>
      <c r="FL19" s="544"/>
      <c r="FM19" s="544"/>
      <c r="FN19" s="544"/>
      <c r="FO19" s="544"/>
      <c r="FP19" s="544"/>
      <c r="FQ19" s="544"/>
      <c r="FR19" s="544"/>
      <c r="FS19" s="544"/>
      <c r="FT19" s="544"/>
      <c r="FU19" s="544"/>
      <c r="FV19" s="544"/>
      <c r="FW19" s="544"/>
      <c r="FX19" s="544"/>
      <c r="FY19" s="544"/>
      <c r="FZ19" s="544"/>
      <c r="GA19" s="544"/>
      <c r="GB19" s="544"/>
      <c r="GC19" s="544"/>
      <c r="GD19" s="544"/>
      <c r="GE19" s="544"/>
      <c r="GF19" s="544"/>
      <c r="GG19" s="544"/>
      <c r="GH19" s="544"/>
      <c r="GI19" s="544"/>
      <c r="GJ19" s="544"/>
      <c r="GK19" s="544"/>
      <c r="GL19" s="544"/>
      <c r="GM19" s="544"/>
      <c r="GN19" s="544"/>
      <c r="GO19" s="544"/>
      <c r="GP19" s="544"/>
      <c r="GQ19" s="544"/>
      <c r="GR19" s="544"/>
      <c r="GS19" s="544"/>
      <c r="GT19" s="544"/>
      <c r="GU19" s="544"/>
      <c r="GV19" s="544"/>
      <c r="GW19" s="544"/>
      <c r="GX19" s="544"/>
      <c r="GY19" s="544"/>
      <c r="GZ19" s="544"/>
      <c r="HA19" s="544"/>
      <c r="HB19" s="544"/>
      <c r="HC19" s="544"/>
      <c r="HD19" s="544"/>
      <c r="HE19" s="544"/>
      <c r="HF19" s="544"/>
      <c r="HG19" s="544"/>
      <c r="HH19" s="544"/>
      <c r="HI19" s="544"/>
      <c r="HJ19" s="544"/>
      <c r="HK19" s="544"/>
      <c r="HL19" s="544"/>
      <c r="HM19" s="544"/>
      <c r="HN19" s="544"/>
      <c r="HO19" s="544"/>
      <c r="HP19" s="544"/>
      <c r="HQ19" s="544"/>
      <c r="HR19" s="544"/>
      <c r="HS19" s="544"/>
      <c r="HT19" s="544"/>
      <c r="HU19" s="544"/>
      <c r="HV19" s="544"/>
      <c r="HW19" s="544"/>
      <c r="HX19" s="544"/>
      <c r="HY19" s="544"/>
      <c r="HZ19" s="544"/>
      <c r="IA19" s="544"/>
      <c r="IB19" s="544"/>
      <c r="IC19" s="544"/>
      <c r="ID19" s="544"/>
      <c r="IE19" s="544"/>
      <c r="IF19" s="544"/>
      <c r="IG19" s="544"/>
    </row>
    <row r="20" spans="1:241" s="532" customFormat="1" ht="15" customHeight="1" thickBot="1">
      <c r="A20" s="610" t="s">
        <v>75</v>
      </c>
      <c r="B20" s="542" t="s">
        <v>76</v>
      </c>
      <c r="C20" s="559">
        <v>1167000</v>
      </c>
      <c r="D20" s="584"/>
      <c r="E20" s="345">
        <f>C20+D20</f>
        <v>1167000</v>
      </c>
      <c r="F20" s="544"/>
      <c r="G20" s="544"/>
      <c r="H20" s="544"/>
      <c r="I20" s="544"/>
      <c r="J20" s="544"/>
      <c r="K20" s="544"/>
      <c r="L20" s="544"/>
      <c r="M20" s="544"/>
      <c r="N20" s="544"/>
      <c r="O20" s="544"/>
      <c r="P20" s="544"/>
      <c r="Q20" s="544"/>
      <c r="R20" s="544"/>
      <c r="S20" s="544"/>
      <c r="T20" s="544"/>
      <c r="U20" s="544"/>
      <c r="V20" s="544"/>
      <c r="W20" s="544"/>
      <c r="X20" s="544"/>
      <c r="Y20" s="544"/>
      <c r="Z20" s="544"/>
      <c r="AA20" s="544"/>
      <c r="AB20" s="544"/>
      <c r="AC20" s="544"/>
      <c r="AD20" s="544"/>
      <c r="AE20" s="544"/>
      <c r="AF20" s="544"/>
      <c r="AG20" s="544"/>
      <c r="AH20" s="544"/>
      <c r="AI20" s="544"/>
      <c r="AJ20" s="544"/>
      <c r="AK20" s="544"/>
      <c r="AL20" s="544"/>
      <c r="AM20" s="544"/>
      <c r="AN20" s="544"/>
      <c r="AO20" s="544"/>
      <c r="AP20" s="544"/>
      <c r="AQ20" s="544"/>
      <c r="AR20" s="544"/>
      <c r="AS20" s="544"/>
      <c r="AT20" s="544"/>
      <c r="AU20" s="544"/>
      <c r="AV20" s="544"/>
      <c r="AW20" s="544"/>
      <c r="AX20" s="544"/>
      <c r="AY20" s="544"/>
      <c r="AZ20" s="544"/>
      <c r="BA20" s="544"/>
      <c r="BB20" s="544"/>
      <c r="BC20" s="544"/>
      <c r="BD20" s="544"/>
      <c r="BE20" s="544"/>
      <c r="BF20" s="544"/>
      <c r="BG20" s="544"/>
      <c r="BH20" s="544"/>
      <c r="BI20" s="544"/>
      <c r="BJ20" s="544"/>
      <c r="BK20" s="544"/>
      <c r="BL20" s="544"/>
      <c r="BM20" s="544"/>
      <c r="BN20" s="544"/>
      <c r="BO20" s="544"/>
      <c r="BP20" s="544"/>
      <c r="BQ20" s="544"/>
      <c r="BR20" s="544"/>
      <c r="BS20" s="544"/>
      <c r="BT20" s="544"/>
      <c r="BU20" s="544"/>
      <c r="BV20" s="544"/>
      <c r="BW20" s="544"/>
      <c r="BX20" s="544"/>
      <c r="BY20" s="544"/>
      <c r="BZ20" s="544"/>
      <c r="CA20" s="544"/>
      <c r="CB20" s="544"/>
      <c r="CC20" s="544"/>
      <c r="CD20" s="544"/>
      <c r="CE20" s="544"/>
      <c r="CF20" s="544"/>
      <c r="CG20" s="544"/>
      <c r="CH20" s="544"/>
      <c r="CI20" s="544"/>
      <c r="CJ20" s="544"/>
      <c r="CK20" s="544"/>
      <c r="CL20" s="544"/>
      <c r="CM20" s="544"/>
      <c r="CN20" s="544"/>
      <c r="CO20" s="544"/>
      <c r="CP20" s="544"/>
      <c r="CQ20" s="544"/>
      <c r="CR20" s="544"/>
      <c r="CS20" s="544"/>
      <c r="CT20" s="544"/>
      <c r="CU20" s="544"/>
      <c r="CV20" s="544"/>
      <c r="CW20" s="544"/>
      <c r="CX20" s="544"/>
      <c r="CY20" s="544"/>
      <c r="CZ20" s="544"/>
      <c r="DA20" s="544"/>
      <c r="DB20" s="544"/>
      <c r="DC20" s="544"/>
      <c r="DD20" s="544"/>
      <c r="DE20" s="544"/>
      <c r="DF20" s="544"/>
      <c r="DG20" s="544"/>
      <c r="DH20" s="544"/>
      <c r="DI20" s="544"/>
      <c r="DJ20" s="544"/>
      <c r="DK20" s="544"/>
      <c r="DL20" s="544"/>
      <c r="DM20" s="544"/>
      <c r="DN20" s="544"/>
      <c r="DO20" s="544"/>
      <c r="DP20" s="544"/>
      <c r="DQ20" s="544"/>
      <c r="DR20" s="544"/>
      <c r="DS20" s="544"/>
      <c r="DT20" s="544"/>
      <c r="DU20" s="544"/>
      <c r="DV20" s="544"/>
      <c r="DW20" s="544"/>
      <c r="DX20" s="544"/>
      <c r="DY20" s="544"/>
      <c r="DZ20" s="544"/>
      <c r="EA20" s="544"/>
      <c r="EB20" s="544"/>
      <c r="EC20" s="544"/>
      <c r="ED20" s="544"/>
      <c r="EE20" s="544"/>
      <c r="EF20" s="544"/>
      <c r="EG20" s="544"/>
      <c r="EH20" s="544"/>
      <c r="EI20" s="544"/>
      <c r="EJ20" s="544"/>
      <c r="EK20" s="544"/>
      <c r="EL20" s="544"/>
      <c r="EM20" s="544"/>
      <c r="EN20" s="544"/>
      <c r="EO20" s="544"/>
      <c r="EP20" s="544"/>
      <c r="EQ20" s="544"/>
      <c r="ER20" s="544"/>
      <c r="ES20" s="544"/>
      <c r="ET20" s="544"/>
      <c r="EU20" s="544"/>
      <c r="EV20" s="544"/>
      <c r="EW20" s="544"/>
      <c r="EX20" s="544"/>
      <c r="EY20" s="544"/>
      <c r="EZ20" s="544"/>
      <c r="FA20" s="544"/>
      <c r="FB20" s="544"/>
      <c r="FC20" s="544"/>
      <c r="FD20" s="544"/>
      <c r="FE20" s="544"/>
      <c r="FF20" s="544"/>
      <c r="FG20" s="544"/>
      <c r="FH20" s="544"/>
      <c r="FI20" s="544"/>
      <c r="FJ20" s="544"/>
      <c r="FK20" s="544"/>
      <c r="FL20" s="544"/>
      <c r="FM20" s="544"/>
      <c r="FN20" s="544"/>
      <c r="FO20" s="544"/>
      <c r="FP20" s="544"/>
      <c r="FQ20" s="544"/>
      <c r="FR20" s="544"/>
      <c r="FS20" s="544"/>
      <c r="FT20" s="544"/>
      <c r="FU20" s="544"/>
      <c r="FV20" s="544"/>
      <c r="FW20" s="544"/>
      <c r="FX20" s="544"/>
      <c r="FY20" s="544"/>
      <c r="FZ20" s="544"/>
      <c r="GA20" s="544"/>
      <c r="GB20" s="544"/>
      <c r="GC20" s="544"/>
      <c r="GD20" s="544"/>
      <c r="GE20" s="544"/>
      <c r="GF20" s="544"/>
      <c r="GG20" s="544"/>
      <c r="GH20" s="544"/>
      <c r="GI20" s="544"/>
      <c r="GJ20" s="544"/>
      <c r="GK20" s="544"/>
      <c r="GL20" s="544"/>
      <c r="GM20" s="544"/>
      <c r="GN20" s="544"/>
      <c r="GO20" s="544"/>
      <c r="GP20" s="544"/>
      <c r="GQ20" s="544"/>
      <c r="GR20" s="544"/>
      <c r="GS20" s="544"/>
      <c r="GT20" s="544"/>
      <c r="GU20" s="544"/>
      <c r="GV20" s="544"/>
      <c r="GW20" s="544"/>
      <c r="GX20" s="544"/>
      <c r="GY20" s="544"/>
      <c r="GZ20" s="544"/>
      <c r="HA20" s="544"/>
      <c r="HB20" s="544"/>
      <c r="HC20" s="544"/>
      <c r="HD20" s="544"/>
      <c r="HE20" s="544"/>
      <c r="HF20" s="544"/>
      <c r="HG20" s="544"/>
      <c r="HH20" s="544"/>
      <c r="HI20" s="544"/>
      <c r="HJ20" s="544"/>
      <c r="HK20" s="544"/>
      <c r="HL20" s="544"/>
      <c r="HM20" s="544"/>
      <c r="HN20" s="544"/>
      <c r="HO20" s="544"/>
      <c r="HP20" s="544"/>
      <c r="HQ20" s="544"/>
      <c r="HR20" s="544"/>
      <c r="HS20" s="544"/>
      <c r="HT20" s="544"/>
      <c r="HU20" s="544"/>
      <c r="HV20" s="544"/>
      <c r="HW20" s="544"/>
      <c r="HX20" s="544"/>
      <c r="HY20" s="544"/>
      <c r="HZ20" s="544"/>
      <c r="IA20" s="544"/>
      <c r="IB20" s="544"/>
      <c r="IC20" s="544"/>
      <c r="ID20" s="544"/>
      <c r="IE20" s="544"/>
      <c r="IF20" s="544"/>
      <c r="IG20" s="544"/>
    </row>
    <row r="21" spans="1:5" s="524" customFormat="1" ht="23.25" customHeight="1" thickBot="1" thickTop="1">
      <c r="A21" s="604" t="s">
        <v>78</v>
      </c>
      <c r="B21" s="551" t="s">
        <v>80</v>
      </c>
      <c r="C21" s="581">
        <f>C23</f>
        <v>1188000</v>
      </c>
      <c r="D21" s="521">
        <f>D23</f>
        <v>746479</v>
      </c>
      <c r="E21" s="605">
        <f>E23</f>
        <v>1934479</v>
      </c>
    </row>
    <row r="22" spans="1:5" ht="12" customHeight="1" hidden="1">
      <c r="A22" s="606"/>
      <c r="B22" s="525" t="s">
        <v>42</v>
      </c>
      <c r="C22" s="582"/>
      <c r="D22" s="526"/>
      <c r="E22" s="607"/>
    </row>
    <row r="23" spans="1:5" s="554" customFormat="1" ht="24.75" customHeight="1" thickBot="1" thickTop="1">
      <c r="A23" s="611">
        <v>600</v>
      </c>
      <c r="B23" s="552" t="s">
        <v>29</v>
      </c>
      <c r="C23" s="569">
        <f>C24</f>
        <v>1188000</v>
      </c>
      <c r="D23" s="553">
        <f>D24</f>
        <v>746479</v>
      </c>
      <c r="E23" s="612">
        <f>E24</f>
        <v>1934479</v>
      </c>
    </row>
    <row r="24" spans="1:5" s="341" customFormat="1" ht="32.25" customHeight="1" thickTop="1">
      <c r="A24" s="613">
        <v>60015</v>
      </c>
      <c r="B24" s="533" t="s">
        <v>191</v>
      </c>
      <c r="C24" s="583">
        <f>SUM(C25:C30)</f>
        <v>1188000</v>
      </c>
      <c r="D24" s="534">
        <f>SUM(D25:D30)</f>
        <v>746479</v>
      </c>
      <c r="E24" s="609">
        <f>SUM(E25:E30)</f>
        <v>1934479</v>
      </c>
    </row>
    <row r="25" spans="1:5" s="342" customFormat="1" ht="15" customHeight="1">
      <c r="A25" s="614">
        <v>4210</v>
      </c>
      <c r="B25" s="558" t="s">
        <v>20</v>
      </c>
      <c r="C25" s="559">
        <v>3000</v>
      </c>
      <c r="D25" s="334"/>
      <c r="E25" s="345">
        <f aca="true" t="shared" si="0" ref="E25:E30">C25+D25</f>
        <v>3000</v>
      </c>
    </row>
    <row r="26" spans="1:5" s="342" customFormat="1" ht="15" customHeight="1">
      <c r="A26" s="614">
        <v>4260</v>
      </c>
      <c r="B26" s="558" t="s">
        <v>92</v>
      </c>
      <c r="C26" s="559">
        <v>30000</v>
      </c>
      <c r="D26" s="335"/>
      <c r="E26" s="345">
        <f t="shared" si="0"/>
        <v>30000</v>
      </c>
    </row>
    <row r="27" spans="1:5" s="560" customFormat="1" ht="15" customHeight="1">
      <c r="A27" s="614">
        <v>4270</v>
      </c>
      <c r="B27" s="558" t="s">
        <v>130</v>
      </c>
      <c r="C27" s="559">
        <v>997300</v>
      </c>
      <c r="D27" s="335">
        <v>746479</v>
      </c>
      <c r="E27" s="345">
        <f t="shared" si="0"/>
        <v>1743779</v>
      </c>
    </row>
    <row r="28" spans="1:5" s="560" customFormat="1" ht="15" customHeight="1">
      <c r="A28" s="614">
        <v>4300</v>
      </c>
      <c r="B28" s="558" t="s">
        <v>17</v>
      </c>
      <c r="C28" s="559">
        <v>126000</v>
      </c>
      <c r="D28" s="335"/>
      <c r="E28" s="345">
        <f t="shared" si="0"/>
        <v>126000</v>
      </c>
    </row>
    <row r="29" spans="1:5" s="560" customFormat="1" ht="15" customHeight="1">
      <c r="A29" s="614">
        <v>4430</v>
      </c>
      <c r="B29" s="558" t="s">
        <v>195</v>
      </c>
      <c r="C29" s="559">
        <v>27700</v>
      </c>
      <c r="D29" s="335"/>
      <c r="E29" s="345">
        <f t="shared" si="0"/>
        <v>27700</v>
      </c>
    </row>
    <row r="30" spans="1:5" s="560" customFormat="1" ht="15" customHeight="1">
      <c r="A30" s="615">
        <v>4590</v>
      </c>
      <c r="B30" s="585" t="s">
        <v>196</v>
      </c>
      <c r="C30" s="586">
        <v>4000</v>
      </c>
      <c r="D30" s="587"/>
      <c r="E30" s="616">
        <f t="shared" si="0"/>
        <v>4000</v>
      </c>
    </row>
    <row r="31" spans="1:5" s="589" customFormat="1" ht="15" customHeight="1">
      <c r="A31" s="617"/>
      <c r="B31" s="561" t="s">
        <v>197</v>
      </c>
      <c r="C31" s="574">
        <f>SUM(C32:C39)</f>
        <v>1188000</v>
      </c>
      <c r="D31" s="588">
        <f>SUM(D32:D39)</f>
        <v>746479</v>
      </c>
      <c r="E31" s="618">
        <f>SUM(E32:E39)</f>
        <v>1934479</v>
      </c>
    </row>
    <row r="32" spans="1:5" s="563" customFormat="1" ht="12.75" customHeight="1">
      <c r="A32" s="619"/>
      <c r="B32" s="564" t="s">
        <v>198</v>
      </c>
      <c r="C32" s="566">
        <v>708300</v>
      </c>
      <c r="D32" s="565">
        <v>746479</v>
      </c>
      <c r="E32" s="620">
        <f>C32+D32</f>
        <v>1454779</v>
      </c>
    </row>
    <row r="33" spans="1:5" s="563" customFormat="1" ht="12.75" customHeight="1" hidden="1">
      <c r="A33" s="619"/>
      <c r="B33" s="564" t="s">
        <v>199</v>
      </c>
      <c r="C33" s="566"/>
      <c r="D33" s="565"/>
      <c r="E33" s="620">
        <f aca="true" t="shared" si="1" ref="E33:E39">C33+D33</f>
        <v>0</v>
      </c>
    </row>
    <row r="34" spans="1:5" s="563" customFormat="1" ht="12.75" customHeight="1">
      <c r="A34" s="619"/>
      <c r="B34" s="564" t="s">
        <v>215</v>
      </c>
      <c r="C34" s="566">
        <v>150000</v>
      </c>
      <c r="D34" s="565"/>
      <c r="E34" s="620">
        <f t="shared" si="1"/>
        <v>150000</v>
      </c>
    </row>
    <row r="35" spans="1:5" s="563" customFormat="1" ht="12.75" customHeight="1">
      <c r="A35" s="619"/>
      <c r="B35" s="564" t="s">
        <v>216</v>
      </c>
      <c r="C35" s="566">
        <v>100000</v>
      </c>
      <c r="D35" s="565"/>
      <c r="E35" s="620">
        <f t="shared" si="1"/>
        <v>100000</v>
      </c>
    </row>
    <row r="36" spans="1:5" s="563" customFormat="1" ht="12.75" customHeight="1">
      <c r="A36" s="619"/>
      <c r="B36" s="564" t="s">
        <v>217</v>
      </c>
      <c r="C36" s="566">
        <v>195000</v>
      </c>
      <c r="D36" s="565"/>
      <c r="E36" s="620">
        <f t="shared" si="1"/>
        <v>195000</v>
      </c>
    </row>
    <row r="37" spans="1:5" s="563" customFormat="1" ht="12.75" customHeight="1">
      <c r="A37" s="619"/>
      <c r="B37" s="327" t="s">
        <v>218</v>
      </c>
      <c r="C37" s="566">
        <v>3000</v>
      </c>
      <c r="D37" s="565"/>
      <c r="E37" s="620">
        <f t="shared" si="1"/>
        <v>3000</v>
      </c>
    </row>
    <row r="38" spans="1:5" s="563" customFormat="1" ht="12.75" customHeight="1">
      <c r="A38" s="619"/>
      <c r="B38" s="564" t="s">
        <v>219</v>
      </c>
      <c r="C38" s="566">
        <v>27700</v>
      </c>
      <c r="D38" s="565"/>
      <c r="E38" s="620">
        <f t="shared" si="1"/>
        <v>27700</v>
      </c>
    </row>
    <row r="39" spans="1:5" s="563" customFormat="1" ht="28.5" customHeight="1" thickBot="1">
      <c r="A39" s="621"/>
      <c r="B39" s="328" t="s">
        <v>220</v>
      </c>
      <c r="C39" s="590">
        <v>4000</v>
      </c>
      <c r="D39" s="591"/>
      <c r="E39" s="620">
        <f t="shared" si="1"/>
        <v>4000</v>
      </c>
    </row>
    <row r="40" spans="1:5" s="563" customFormat="1" ht="33.75" customHeight="1" hidden="1">
      <c r="A40" s="240">
        <v>900</v>
      </c>
      <c r="B40" s="568" t="s">
        <v>205</v>
      </c>
      <c r="C40" s="592">
        <f>C41+C49+C53</f>
        <v>312000</v>
      </c>
      <c r="D40" s="553">
        <f>D41+D49+D53</f>
        <v>578000</v>
      </c>
      <c r="E40" s="612"/>
    </row>
    <row r="41" spans="1:5" s="563" customFormat="1" ht="21.75" customHeight="1" hidden="1">
      <c r="A41" s="622">
        <v>90001</v>
      </c>
      <c r="B41" s="570" t="s">
        <v>102</v>
      </c>
      <c r="C41" s="593">
        <f>SUM(C42:C44)</f>
        <v>202000</v>
      </c>
      <c r="D41" s="536">
        <f>SUM(D42:D44)</f>
        <v>358000</v>
      </c>
      <c r="E41" s="609"/>
    </row>
    <row r="42" spans="1:5" s="563" customFormat="1" ht="15" customHeight="1" hidden="1">
      <c r="A42" s="623">
        <v>4300</v>
      </c>
      <c r="B42" s="571" t="s">
        <v>17</v>
      </c>
      <c r="C42" s="337">
        <v>45000</v>
      </c>
      <c r="D42" s="335">
        <v>5000</v>
      </c>
      <c r="E42" s="345"/>
    </row>
    <row r="43" spans="1:5" s="563" customFormat="1" ht="15" customHeight="1" hidden="1">
      <c r="A43" s="623">
        <v>4430</v>
      </c>
      <c r="B43" s="571" t="s">
        <v>195</v>
      </c>
      <c r="C43" s="337">
        <v>77000</v>
      </c>
      <c r="D43" s="335">
        <v>350000</v>
      </c>
      <c r="E43" s="345"/>
    </row>
    <row r="44" spans="1:5" s="563" customFormat="1" ht="15" customHeight="1" hidden="1">
      <c r="A44" s="623">
        <v>4580</v>
      </c>
      <c r="B44" s="571" t="s">
        <v>77</v>
      </c>
      <c r="C44" s="337">
        <v>80000</v>
      </c>
      <c r="D44" s="335">
        <v>3000</v>
      </c>
      <c r="E44" s="345"/>
    </row>
    <row r="45" spans="1:5" s="563" customFormat="1" ht="15" customHeight="1" hidden="1">
      <c r="A45" s="614"/>
      <c r="B45" s="327" t="s">
        <v>197</v>
      </c>
      <c r="C45" s="566">
        <f>SUM(C46:C48)</f>
        <v>202000</v>
      </c>
      <c r="D45" s="565">
        <f>SUM(D46:D48)</f>
        <v>358000</v>
      </c>
      <c r="E45" s="620"/>
    </row>
    <row r="46" spans="1:5" s="563" customFormat="1" ht="15" customHeight="1" hidden="1">
      <c r="A46" s="614"/>
      <c r="B46" s="327" t="s">
        <v>206</v>
      </c>
      <c r="C46" s="566">
        <v>77000</v>
      </c>
      <c r="D46" s="565">
        <v>350000</v>
      </c>
      <c r="E46" s="620"/>
    </row>
    <row r="47" spans="1:5" s="563" customFormat="1" ht="15" customHeight="1" hidden="1">
      <c r="A47" s="614"/>
      <c r="B47" s="327" t="s">
        <v>207</v>
      </c>
      <c r="C47" s="566">
        <v>80000</v>
      </c>
      <c r="D47" s="565">
        <v>3000</v>
      </c>
      <c r="E47" s="620"/>
    </row>
    <row r="48" spans="1:5" s="563" customFormat="1" ht="15" customHeight="1" hidden="1">
      <c r="A48" s="614"/>
      <c r="B48" s="327" t="s">
        <v>208</v>
      </c>
      <c r="C48" s="566">
        <v>45000</v>
      </c>
      <c r="D48" s="565">
        <v>5000</v>
      </c>
      <c r="E48" s="620"/>
    </row>
    <row r="49" spans="1:5" s="563" customFormat="1" ht="15" customHeight="1" hidden="1">
      <c r="A49" s="624">
        <v>90003</v>
      </c>
      <c r="B49" s="555" t="s">
        <v>107</v>
      </c>
      <c r="C49" s="572">
        <f>C50</f>
        <v>50000</v>
      </c>
      <c r="D49" s="336">
        <f>D50</f>
        <v>220000</v>
      </c>
      <c r="E49" s="347"/>
    </row>
    <row r="50" spans="1:5" s="563" customFormat="1" ht="15" customHeight="1" hidden="1">
      <c r="A50" s="614">
        <v>4300</v>
      </c>
      <c r="B50" s="340" t="s">
        <v>17</v>
      </c>
      <c r="C50" s="559">
        <f>SUM(C51:C52)</f>
        <v>50000</v>
      </c>
      <c r="D50" s="334">
        <f>SUM(D51:D52)</f>
        <v>220000</v>
      </c>
      <c r="E50" s="345"/>
    </row>
    <row r="51" spans="1:5" s="563" customFormat="1" ht="15" customHeight="1" hidden="1">
      <c r="A51" s="619"/>
      <c r="B51" s="327" t="s">
        <v>209</v>
      </c>
      <c r="C51" s="566">
        <v>50000</v>
      </c>
      <c r="D51" s="562"/>
      <c r="E51" s="620"/>
    </row>
    <row r="52" spans="1:5" s="563" customFormat="1" ht="25.5" customHeight="1" hidden="1">
      <c r="A52" s="619"/>
      <c r="B52" s="327" t="s">
        <v>210</v>
      </c>
      <c r="C52" s="566">
        <v>0</v>
      </c>
      <c r="D52" s="565">
        <v>220000</v>
      </c>
      <c r="E52" s="620"/>
    </row>
    <row r="53" spans="1:5" s="563" customFormat="1" ht="15" customHeight="1" hidden="1">
      <c r="A53" s="624">
        <v>90004</v>
      </c>
      <c r="B53" s="555" t="s">
        <v>211</v>
      </c>
      <c r="C53" s="572">
        <f>C54</f>
        <v>60000</v>
      </c>
      <c r="D53" s="336"/>
      <c r="E53" s="347"/>
    </row>
    <row r="54" spans="1:5" s="563" customFormat="1" ht="15" customHeight="1" hidden="1">
      <c r="A54" s="614">
        <v>4300</v>
      </c>
      <c r="B54" s="340" t="s">
        <v>17</v>
      </c>
      <c r="C54" s="559">
        <f>C55</f>
        <v>60000</v>
      </c>
      <c r="D54" s="335"/>
      <c r="E54" s="345"/>
    </row>
    <row r="55" spans="1:5" s="563" customFormat="1" ht="15" customHeight="1" hidden="1">
      <c r="A55" s="619"/>
      <c r="B55" s="327" t="s">
        <v>212</v>
      </c>
      <c r="C55" s="566">
        <v>60000</v>
      </c>
      <c r="D55" s="565"/>
      <c r="E55" s="620"/>
    </row>
    <row r="56" spans="1:5" s="62" customFormat="1" ht="28.5" customHeight="1" thickBot="1" thickTop="1">
      <c r="A56" s="604" t="s">
        <v>79</v>
      </c>
      <c r="B56" s="339" t="s">
        <v>213</v>
      </c>
      <c r="C56" s="594">
        <f>C13+C14-C21</f>
        <v>0</v>
      </c>
      <c r="D56" s="61">
        <f>D13+D14-D21</f>
        <v>0</v>
      </c>
      <c r="E56" s="625">
        <f>E13+E14-E21</f>
        <v>0</v>
      </c>
    </row>
    <row r="57" ht="13.5" thickTop="1"/>
  </sheetData>
  <printOptions horizontalCentered="1"/>
  <pageMargins left="0" right="0" top="0.984251968503937" bottom="0.5905511811023623" header="0.5118110236220472" footer="0.5118110236220472"/>
  <pageSetup firstPageNumber="13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H35"/>
  <sheetViews>
    <sheetView workbookViewId="0" topLeftCell="I1">
      <selection activeCell="K3" sqref="K3"/>
    </sheetView>
  </sheetViews>
  <sheetFormatPr defaultColWidth="9.00390625" defaultRowHeight="12.75"/>
  <cols>
    <col min="1" max="1" width="5.625" style="195" customWidth="1"/>
    <col min="2" max="2" width="7.75390625" style="188" customWidth="1"/>
    <col min="3" max="3" width="6.125" style="637" customWidth="1"/>
    <col min="4" max="4" width="38.375" style="641" customWidth="1"/>
    <col min="5" max="5" width="9.00390625" style="195" customWidth="1"/>
    <col min="6" max="6" width="9.875" style="188" customWidth="1"/>
    <col min="7" max="7" width="8.625" style="188" customWidth="1"/>
    <col min="8" max="8" width="9.25390625" style="188" customWidth="1"/>
    <col min="9" max="9" width="8.75390625" style="188" customWidth="1"/>
    <col min="10" max="11" width="9.25390625" style="188" customWidth="1"/>
    <col min="12" max="12" width="8.375" style="188" customWidth="1"/>
    <col min="13" max="13" width="8.75390625" style="188" customWidth="1"/>
    <col min="14" max="16384" width="9.125" style="188" customWidth="1"/>
  </cols>
  <sheetData>
    <row r="1" spans="10:12" ht="12.75">
      <c r="J1" s="189"/>
      <c r="K1" s="189" t="s">
        <v>223</v>
      </c>
      <c r="L1" s="260"/>
    </row>
    <row r="2" spans="10:14" ht="12.75">
      <c r="J2" s="635"/>
      <c r="K2" s="9" t="s">
        <v>255</v>
      </c>
      <c r="L2" s="691"/>
      <c r="N2" s="189"/>
    </row>
    <row r="3" spans="10:14" ht="12.75">
      <c r="J3" s="635"/>
      <c r="K3" s="635" t="s">
        <v>1</v>
      </c>
      <c r="L3" s="691"/>
      <c r="N3" s="635"/>
    </row>
    <row r="4" spans="10:14" ht="12.75">
      <c r="J4" s="635"/>
      <c r="K4" s="635" t="s">
        <v>85</v>
      </c>
      <c r="L4" s="691"/>
      <c r="N4" s="635"/>
    </row>
    <row r="5" spans="1:14" ht="24.75" customHeight="1">
      <c r="A5" s="636" t="s">
        <v>224</v>
      </c>
      <c r="D5" s="638"/>
      <c r="E5" s="639"/>
      <c r="F5" s="640"/>
      <c r="G5" s="640"/>
      <c r="H5" s="640"/>
      <c r="I5" s="640"/>
      <c r="J5" s="640"/>
      <c r="K5" s="640"/>
      <c r="L5" s="640"/>
      <c r="M5" s="640"/>
      <c r="N5" s="635"/>
    </row>
    <row r="6" spans="10:13" ht="13.5" thickBot="1">
      <c r="J6" s="642"/>
      <c r="K6" s="642"/>
      <c r="L6" s="642"/>
      <c r="M6" s="643" t="s">
        <v>225</v>
      </c>
    </row>
    <row r="7" spans="1:13" ht="53.25" customHeight="1" thickTop="1">
      <c r="A7" s="644" t="s">
        <v>226</v>
      </c>
      <c r="B7" s="645" t="s">
        <v>227</v>
      </c>
      <c r="C7" s="645" t="s">
        <v>38</v>
      </c>
      <c r="D7" s="646" t="s">
        <v>228</v>
      </c>
      <c r="E7" s="719" t="s">
        <v>229</v>
      </c>
      <c r="F7" s="720"/>
      <c r="G7" s="645" t="s">
        <v>230</v>
      </c>
      <c r="H7" s="692" t="s">
        <v>234</v>
      </c>
      <c r="I7" s="693"/>
      <c r="J7" s="692"/>
      <c r="K7" s="694" t="s">
        <v>235</v>
      </c>
      <c r="L7" s="695"/>
      <c r="M7" s="694"/>
    </row>
    <row r="8" spans="1:13" ht="39" customHeight="1">
      <c r="A8" s="647"/>
      <c r="B8" s="648"/>
      <c r="C8" s="648"/>
      <c r="D8" s="649"/>
      <c r="E8" s="651" t="s">
        <v>231</v>
      </c>
      <c r="F8" s="651" t="s">
        <v>232</v>
      </c>
      <c r="G8" s="650" t="s">
        <v>233</v>
      </c>
      <c r="H8" s="696" t="s">
        <v>245</v>
      </c>
      <c r="I8" s="696" t="s">
        <v>246</v>
      </c>
      <c r="J8" s="696" t="s">
        <v>247</v>
      </c>
      <c r="K8" s="696" t="s">
        <v>245</v>
      </c>
      <c r="L8" s="696" t="s">
        <v>246</v>
      </c>
      <c r="M8" s="697" t="s">
        <v>247</v>
      </c>
    </row>
    <row r="9" spans="1:13" s="656" customFormat="1" ht="13.5">
      <c r="A9" s="652">
        <v>1</v>
      </c>
      <c r="B9" s="653">
        <v>2</v>
      </c>
      <c r="C9" s="654">
        <v>3</v>
      </c>
      <c r="D9" s="653">
        <v>4</v>
      </c>
      <c r="E9" s="653">
        <v>5</v>
      </c>
      <c r="F9" s="653">
        <v>6</v>
      </c>
      <c r="G9" s="653">
        <v>7</v>
      </c>
      <c r="H9" s="653">
        <v>8</v>
      </c>
      <c r="I9" s="653">
        <v>9</v>
      </c>
      <c r="J9" s="653">
        <v>10</v>
      </c>
      <c r="K9" s="698">
        <v>11</v>
      </c>
      <c r="L9" s="698">
        <v>12</v>
      </c>
      <c r="M9" s="655">
        <v>13</v>
      </c>
    </row>
    <row r="10" spans="1:13" s="665" customFormat="1" ht="14.25" customHeight="1">
      <c r="A10" s="657"/>
      <c r="B10" s="658"/>
      <c r="C10" s="658" t="s">
        <v>72</v>
      </c>
      <c r="D10" s="659" t="s">
        <v>236</v>
      </c>
      <c r="E10" s="660"/>
      <c r="F10" s="661"/>
      <c r="G10" s="662"/>
      <c r="H10" s="663">
        <f aca="true" t="shared" si="0" ref="H10:M10">SUM(H11:H14)</f>
        <v>2300</v>
      </c>
      <c r="I10" s="663">
        <f t="shared" si="0"/>
        <v>8850</v>
      </c>
      <c r="J10" s="663">
        <f t="shared" si="0"/>
        <v>11150</v>
      </c>
      <c r="K10" s="663">
        <f t="shared" si="0"/>
        <v>2200</v>
      </c>
      <c r="L10" s="663">
        <f t="shared" si="0"/>
        <v>3800</v>
      </c>
      <c r="M10" s="664">
        <f t="shared" si="0"/>
        <v>6000</v>
      </c>
    </row>
    <row r="11" spans="1:13" s="671" customFormat="1" ht="13.5" customHeight="1">
      <c r="A11" s="666">
        <v>600</v>
      </c>
      <c r="B11" s="667">
        <v>60016</v>
      </c>
      <c r="C11" s="667">
        <v>6050</v>
      </c>
      <c r="D11" s="668" t="s">
        <v>237</v>
      </c>
      <c r="E11" s="669">
        <v>2006</v>
      </c>
      <c r="F11" s="670" t="s">
        <v>238</v>
      </c>
      <c r="G11" s="699">
        <v>4747</v>
      </c>
      <c r="H11" s="699">
        <v>200</v>
      </c>
      <c r="I11" s="699">
        <f>J11-H11</f>
        <v>950</v>
      </c>
      <c r="J11" s="699">
        <v>1150</v>
      </c>
      <c r="K11" s="700">
        <v>200</v>
      </c>
      <c r="L11" s="700">
        <f>M11-K11</f>
        <v>300</v>
      </c>
      <c r="M11" s="701">
        <v>500</v>
      </c>
    </row>
    <row r="12" spans="1:60" s="673" customFormat="1" ht="13.5" customHeight="1">
      <c r="A12" s="666">
        <v>700</v>
      </c>
      <c r="B12" s="667">
        <v>70095</v>
      </c>
      <c r="C12" s="667">
        <v>6050</v>
      </c>
      <c r="D12" s="668" t="s">
        <v>239</v>
      </c>
      <c r="E12" s="672">
        <v>2004</v>
      </c>
      <c r="F12" s="672">
        <v>2009</v>
      </c>
      <c r="G12" s="699">
        <v>9144</v>
      </c>
      <c r="H12" s="699">
        <v>1200</v>
      </c>
      <c r="I12" s="699">
        <f>J12-H12</f>
        <v>5300</v>
      </c>
      <c r="J12" s="699">
        <v>6500</v>
      </c>
      <c r="K12" s="700">
        <v>1200</v>
      </c>
      <c r="L12" s="700">
        <f>M12-K12</f>
        <v>900</v>
      </c>
      <c r="M12" s="701">
        <v>2100</v>
      </c>
      <c r="N12" s="192"/>
      <c r="O12" s="192"/>
      <c r="P12" s="192"/>
      <c r="Q12" s="192"/>
      <c r="R12" s="192"/>
      <c r="S12" s="192"/>
      <c r="T12" s="192"/>
      <c r="U12" s="192"/>
      <c r="V12" s="192"/>
      <c r="W12" s="192"/>
      <c r="X12" s="192"/>
      <c r="Y12" s="192"/>
      <c r="Z12" s="192"/>
      <c r="AA12" s="192"/>
      <c r="AB12" s="192"/>
      <c r="AC12" s="192"/>
      <c r="AD12" s="192"/>
      <c r="AE12" s="192"/>
      <c r="AF12" s="192"/>
      <c r="AG12" s="192"/>
      <c r="AH12" s="192"/>
      <c r="AI12" s="192"/>
      <c r="AJ12" s="192"/>
      <c r="AK12" s="192"/>
      <c r="AL12" s="192"/>
      <c r="AM12" s="192"/>
      <c r="AN12" s="192"/>
      <c r="AO12" s="192"/>
      <c r="AP12" s="192"/>
      <c r="AQ12" s="192"/>
      <c r="AR12" s="192"/>
      <c r="AS12" s="192"/>
      <c r="AT12" s="192"/>
      <c r="AU12" s="192"/>
      <c r="AV12" s="192"/>
      <c r="AW12" s="192"/>
      <c r="AX12" s="192"/>
      <c r="AY12" s="192"/>
      <c r="AZ12" s="192"/>
      <c r="BA12" s="192"/>
      <c r="BB12" s="192"/>
      <c r="BC12" s="192"/>
      <c r="BD12" s="192"/>
      <c r="BE12" s="192"/>
      <c r="BF12" s="192"/>
      <c r="BG12" s="192"/>
      <c r="BH12" s="192"/>
    </row>
    <row r="13" spans="1:60" ht="13.5" customHeight="1">
      <c r="A13" s="666">
        <v>710</v>
      </c>
      <c r="B13" s="667">
        <v>71035</v>
      </c>
      <c r="C13" s="667">
        <v>6050</v>
      </c>
      <c r="D13" s="668" t="s">
        <v>240</v>
      </c>
      <c r="E13" s="672">
        <v>2001</v>
      </c>
      <c r="F13" s="672" t="s">
        <v>238</v>
      </c>
      <c r="G13" s="699">
        <v>4842</v>
      </c>
      <c r="H13" s="699">
        <v>300</v>
      </c>
      <c r="I13" s="699">
        <f>J13-H13</f>
        <v>200</v>
      </c>
      <c r="J13" s="699">
        <v>500</v>
      </c>
      <c r="K13" s="700">
        <v>300</v>
      </c>
      <c r="L13" s="700">
        <f>M13-K13</f>
        <v>100</v>
      </c>
      <c r="M13" s="701">
        <v>400</v>
      </c>
      <c r="N13" s="641"/>
      <c r="O13" s="641"/>
      <c r="P13" s="641"/>
      <c r="Q13" s="641"/>
      <c r="R13" s="641"/>
      <c r="S13" s="641"/>
      <c r="T13" s="641"/>
      <c r="U13" s="641"/>
      <c r="V13" s="641"/>
      <c r="W13" s="641"/>
      <c r="X13" s="641"/>
      <c r="Y13" s="641"/>
      <c r="Z13" s="641"/>
      <c r="AA13" s="641"/>
      <c r="AB13" s="641"/>
      <c r="AC13" s="641"/>
      <c r="AD13" s="641"/>
      <c r="AE13" s="641"/>
      <c r="AF13" s="641"/>
      <c r="AG13" s="641"/>
      <c r="AH13" s="641"/>
      <c r="AI13" s="641"/>
      <c r="AJ13" s="641"/>
      <c r="AK13" s="641"/>
      <c r="AL13" s="641"/>
      <c r="AM13" s="641"/>
      <c r="AN13" s="641"/>
      <c r="AO13" s="641"/>
      <c r="AP13" s="641"/>
      <c r="AQ13" s="641"/>
      <c r="AR13" s="641"/>
      <c r="AS13" s="641"/>
      <c r="AT13" s="641"/>
      <c r="AU13" s="641"/>
      <c r="AV13" s="641"/>
      <c r="AW13" s="641"/>
      <c r="AX13" s="641"/>
      <c r="AY13" s="641"/>
      <c r="AZ13" s="641"/>
      <c r="BA13" s="641"/>
      <c r="BB13" s="641"/>
      <c r="BC13" s="641"/>
      <c r="BD13" s="641"/>
      <c r="BE13" s="641"/>
      <c r="BF13" s="641"/>
      <c r="BG13" s="641"/>
      <c r="BH13" s="641"/>
    </row>
    <row r="14" spans="1:13" ht="27.75" customHeight="1">
      <c r="A14" s="666">
        <v>900</v>
      </c>
      <c r="B14" s="667">
        <v>90001</v>
      </c>
      <c r="C14" s="667">
        <v>6050</v>
      </c>
      <c r="D14" s="674" t="s">
        <v>241</v>
      </c>
      <c r="E14" s="672">
        <v>2004</v>
      </c>
      <c r="F14" s="672" t="s">
        <v>238</v>
      </c>
      <c r="G14" s="699">
        <v>41921.5</v>
      </c>
      <c r="H14" s="699">
        <v>600</v>
      </c>
      <c r="I14" s="699">
        <f>J14-H14</f>
        <v>2400</v>
      </c>
      <c r="J14" s="699">
        <v>3000</v>
      </c>
      <c r="K14" s="700">
        <v>500</v>
      </c>
      <c r="L14" s="700">
        <f>M14-K14</f>
        <v>2500</v>
      </c>
      <c r="M14" s="701">
        <v>3000</v>
      </c>
    </row>
    <row r="15" spans="1:13" s="678" customFormat="1" ht="18" customHeight="1">
      <c r="A15" s="702"/>
      <c r="B15" s="703"/>
      <c r="C15" s="704" t="s">
        <v>73</v>
      </c>
      <c r="D15" s="705" t="s">
        <v>242</v>
      </c>
      <c r="E15" s="706"/>
      <c r="F15" s="706"/>
      <c r="G15" s="707"/>
      <c r="H15" s="708">
        <f aca="true" t="shared" si="1" ref="H15:M15">SUM(H16:H16)</f>
        <v>2000</v>
      </c>
      <c r="I15" s="708">
        <f t="shared" si="1"/>
        <v>3000</v>
      </c>
      <c r="J15" s="708">
        <f t="shared" si="1"/>
        <v>5000</v>
      </c>
      <c r="K15" s="708">
        <f t="shared" si="1"/>
        <v>0</v>
      </c>
      <c r="L15" s="708">
        <f t="shared" si="1"/>
        <v>0</v>
      </c>
      <c r="M15" s="709">
        <f t="shared" si="1"/>
        <v>0</v>
      </c>
    </row>
    <row r="16" spans="1:14" s="641" customFormat="1" ht="25.5" customHeight="1" thickBot="1">
      <c r="A16" s="666">
        <v>921</v>
      </c>
      <c r="B16" s="667">
        <v>92106</v>
      </c>
      <c r="C16" s="675">
        <v>6050</v>
      </c>
      <c r="D16" s="677" t="s">
        <v>244</v>
      </c>
      <c r="E16" s="672">
        <v>2005</v>
      </c>
      <c r="F16" s="672">
        <v>2008</v>
      </c>
      <c r="G16" s="699">
        <v>9402.4</v>
      </c>
      <c r="H16" s="699">
        <v>2000</v>
      </c>
      <c r="I16" s="699">
        <f>J16-H16</f>
        <v>3000</v>
      </c>
      <c r="J16" s="699">
        <v>5000</v>
      </c>
      <c r="K16" s="700">
        <v>0</v>
      </c>
      <c r="L16" s="700">
        <f>M16-K16</f>
        <v>0</v>
      </c>
      <c r="M16" s="701">
        <v>0</v>
      </c>
      <c r="N16" s="188"/>
    </row>
    <row r="17" spans="1:26" s="718" customFormat="1" ht="16.5" customHeight="1" thickBot="1" thickTop="1">
      <c r="A17" s="710"/>
      <c r="B17" s="711"/>
      <c r="C17" s="712"/>
      <c r="D17" s="713" t="s">
        <v>243</v>
      </c>
      <c r="E17" s="714"/>
      <c r="F17" s="715"/>
      <c r="G17" s="715"/>
      <c r="H17" s="716">
        <f aca="true" t="shared" si="2" ref="H17:M17">H10+H15</f>
        <v>4300</v>
      </c>
      <c r="I17" s="716">
        <f t="shared" si="2"/>
        <v>11850</v>
      </c>
      <c r="J17" s="716">
        <f t="shared" si="2"/>
        <v>16150</v>
      </c>
      <c r="K17" s="716">
        <f t="shared" si="2"/>
        <v>2200</v>
      </c>
      <c r="L17" s="716">
        <f t="shared" si="2"/>
        <v>3800</v>
      </c>
      <c r="M17" s="717">
        <f t="shared" si="2"/>
        <v>6000</v>
      </c>
      <c r="N17" s="676"/>
      <c r="O17" s="676"/>
      <c r="P17" s="676"/>
      <c r="Q17" s="676"/>
      <c r="R17" s="676"/>
      <c r="S17" s="676"/>
      <c r="T17" s="676"/>
      <c r="U17" s="676"/>
      <c r="V17" s="676"/>
      <c r="W17" s="676"/>
      <c r="X17" s="676"/>
      <c r="Y17" s="676"/>
      <c r="Z17" s="676"/>
    </row>
    <row r="18" spans="1:54" s="680" customFormat="1" ht="13.5" thickTop="1">
      <c r="A18" s="679"/>
      <c r="C18" s="681"/>
      <c r="D18" s="188"/>
      <c r="E18" s="195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88"/>
      <c r="AF18" s="188"/>
      <c r="AG18" s="188"/>
      <c r="AH18" s="188"/>
      <c r="AI18" s="188"/>
      <c r="AJ18" s="188"/>
      <c r="AK18" s="188"/>
      <c r="AL18" s="188"/>
      <c r="AM18" s="188"/>
      <c r="AN18" s="188"/>
      <c r="AO18" s="188"/>
      <c r="AP18" s="188"/>
      <c r="AQ18" s="188"/>
      <c r="AR18" s="188"/>
      <c r="AS18" s="188"/>
      <c r="AT18" s="188"/>
      <c r="AU18" s="188"/>
      <c r="AV18" s="188"/>
      <c r="AW18" s="188"/>
      <c r="AX18" s="188"/>
      <c r="AY18" s="188"/>
      <c r="AZ18" s="188"/>
      <c r="BA18" s="188"/>
      <c r="BB18" s="188"/>
    </row>
    <row r="19" ht="12.75">
      <c r="D19" s="188"/>
    </row>
    <row r="20" spans="2:13" ht="17.25" customHeight="1">
      <c r="B20" s="721"/>
      <c r="C20" s="722"/>
      <c r="D20" s="722"/>
      <c r="E20" s="722"/>
      <c r="F20" s="722"/>
      <c r="G20" s="722"/>
      <c r="H20" s="722"/>
      <c r="I20" s="722"/>
      <c r="J20" s="722"/>
      <c r="K20" s="722"/>
      <c r="L20" s="722"/>
      <c r="M20" s="722"/>
    </row>
    <row r="21" spans="3:4" ht="17.25" customHeight="1">
      <c r="C21" s="682"/>
      <c r="D21" s="188"/>
    </row>
    <row r="22" spans="3:20" ht="18">
      <c r="C22" s="681"/>
      <c r="D22" s="683"/>
      <c r="E22" s="684"/>
      <c r="F22" s="683"/>
      <c r="G22" s="683"/>
      <c r="H22" s="683"/>
      <c r="I22" s="683"/>
      <c r="J22" s="683"/>
      <c r="K22" s="683"/>
      <c r="L22" s="683"/>
      <c r="M22" s="683"/>
      <c r="N22" s="683"/>
      <c r="O22" s="683"/>
      <c r="P22" s="683"/>
      <c r="Q22" s="683"/>
      <c r="R22" s="683"/>
      <c r="S22" s="683"/>
      <c r="T22" s="683"/>
    </row>
    <row r="23" spans="3:54" ht="18">
      <c r="C23" s="681"/>
      <c r="D23" s="685"/>
      <c r="E23" s="686"/>
      <c r="F23" s="685"/>
      <c r="G23" s="685"/>
      <c r="H23" s="685"/>
      <c r="I23" s="685"/>
      <c r="J23" s="685"/>
      <c r="K23" s="685"/>
      <c r="L23" s="685"/>
      <c r="M23" s="685"/>
      <c r="N23" s="685"/>
      <c r="O23" s="685"/>
      <c r="P23" s="685"/>
      <c r="Q23" s="685"/>
      <c r="R23" s="685"/>
      <c r="S23" s="685"/>
      <c r="T23" s="685"/>
      <c r="U23" s="683"/>
      <c r="V23" s="683"/>
      <c r="W23" s="683"/>
      <c r="X23" s="683"/>
      <c r="Y23" s="683"/>
      <c r="Z23" s="683"/>
      <c r="AA23" s="683"/>
      <c r="AB23" s="683"/>
      <c r="AC23" s="683"/>
      <c r="AD23" s="683"/>
      <c r="AE23" s="683"/>
      <c r="AF23" s="683"/>
      <c r="AG23" s="683"/>
      <c r="AH23" s="683"/>
      <c r="AI23" s="683"/>
      <c r="AJ23" s="683"/>
      <c r="AK23" s="683"/>
      <c r="AL23" s="683"/>
      <c r="AM23" s="683"/>
      <c r="AN23" s="683"/>
      <c r="AO23" s="683"/>
      <c r="AP23" s="683"/>
      <c r="AQ23" s="683"/>
      <c r="AR23" s="683"/>
      <c r="AS23" s="683"/>
      <c r="AT23" s="683"/>
      <c r="AU23" s="683"/>
      <c r="AV23" s="683"/>
      <c r="AW23" s="683"/>
      <c r="AX23" s="683"/>
      <c r="AY23" s="683"/>
      <c r="AZ23" s="683"/>
      <c r="BA23" s="683"/>
      <c r="BB23" s="683"/>
    </row>
    <row r="24" spans="1:54" s="683" customFormat="1" ht="18">
      <c r="A24" s="684"/>
      <c r="C24" s="681"/>
      <c r="D24" s="685"/>
      <c r="E24" s="686"/>
      <c r="F24" s="685"/>
      <c r="G24" s="685"/>
      <c r="H24" s="685"/>
      <c r="I24" s="685"/>
      <c r="J24" s="685"/>
      <c r="K24" s="685"/>
      <c r="L24" s="685"/>
      <c r="M24" s="685"/>
      <c r="N24" s="685"/>
      <c r="O24" s="685"/>
      <c r="P24" s="685"/>
      <c r="Q24" s="685"/>
      <c r="R24" s="685"/>
      <c r="S24" s="685"/>
      <c r="T24" s="685"/>
      <c r="U24" s="685"/>
      <c r="V24" s="685"/>
      <c r="W24" s="685"/>
      <c r="X24" s="685"/>
      <c r="Y24" s="685"/>
      <c r="Z24" s="685"/>
      <c r="AA24" s="685"/>
      <c r="AB24" s="685"/>
      <c r="AC24" s="685"/>
      <c r="AD24" s="685"/>
      <c r="AE24" s="685"/>
      <c r="AF24" s="685"/>
      <c r="AG24" s="685"/>
      <c r="AH24" s="685"/>
      <c r="AI24" s="685"/>
      <c r="AJ24" s="685"/>
      <c r="AK24" s="685"/>
      <c r="AL24" s="685"/>
      <c r="AM24" s="685"/>
      <c r="AN24" s="685"/>
      <c r="AO24" s="685"/>
      <c r="AP24" s="685"/>
      <c r="AQ24" s="685"/>
      <c r="AR24" s="685"/>
      <c r="AS24" s="685"/>
      <c r="AT24" s="685"/>
      <c r="AU24" s="685"/>
      <c r="AV24" s="685"/>
      <c r="AW24" s="685"/>
      <c r="AX24" s="685"/>
      <c r="AY24" s="685"/>
      <c r="AZ24" s="685"/>
      <c r="BA24" s="685"/>
      <c r="BB24" s="685"/>
    </row>
    <row r="25" spans="1:5" s="685" customFormat="1" ht="12.75">
      <c r="A25" s="686"/>
      <c r="C25" s="687"/>
      <c r="E25" s="686"/>
    </row>
    <row r="26" spans="1:5" s="685" customFormat="1" ht="12.75">
      <c r="A26" s="686"/>
      <c r="C26" s="687"/>
      <c r="E26" s="686"/>
    </row>
    <row r="27" spans="1:14" s="671" customFormat="1" ht="12.75">
      <c r="A27" s="643"/>
      <c r="C27" s="690"/>
      <c r="E27" s="688"/>
      <c r="F27" s="689"/>
      <c r="G27" s="689"/>
      <c r="H27" s="689"/>
      <c r="I27" s="689"/>
      <c r="J27" s="689"/>
      <c r="K27" s="689"/>
      <c r="L27" s="689"/>
      <c r="M27" s="689"/>
      <c r="N27" s="689"/>
    </row>
    <row r="28" spans="1:14" s="671" customFormat="1" ht="12.75">
      <c r="A28" s="643"/>
      <c r="C28" s="690"/>
      <c r="E28" s="688"/>
      <c r="F28" s="689"/>
      <c r="G28" s="689"/>
      <c r="H28" s="689"/>
      <c r="I28" s="689"/>
      <c r="J28" s="689"/>
      <c r="K28" s="689"/>
      <c r="L28" s="689"/>
      <c r="M28" s="689"/>
      <c r="N28" s="689"/>
    </row>
    <row r="29" spans="1:14" s="671" customFormat="1" ht="12.75">
      <c r="A29" s="643"/>
      <c r="C29" s="690"/>
      <c r="E29" s="688"/>
      <c r="F29" s="689"/>
      <c r="G29" s="689"/>
      <c r="H29" s="689"/>
      <c r="I29" s="689"/>
      <c r="J29" s="689"/>
      <c r="K29" s="689"/>
      <c r="L29" s="689"/>
      <c r="M29" s="689"/>
      <c r="N29" s="689"/>
    </row>
    <row r="30" spans="1:14" s="671" customFormat="1" ht="12.75">
      <c r="A30" s="643"/>
      <c r="C30" s="690"/>
      <c r="E30" s="688"/>
      <c r="F30" s="689"/>
      <c r="G30" s="689"/>
      <c r="H30" s="689"/>
      <c r="I30" s="689"/>
      <c r="J30" s="689"/>
      <c r="K30" s="689"/>
      <c r="L30" s="689"/>
      <c r="M30" s="689"/>
      <c r="N30" s="689"/>
    </row>
    <row r="31" spans="1:14" s="671" customFormat="1" ht="12.75">
      <c r="A31" s="643"/>
      <c r="C31" s="690"/>
      <c r="D31" s="641"/>
      <c r="E31" s="195"/>
      <c r="F31" s="188"/>
      <c r="G31" s="188"/>
      <c r="H31" s="188"/>
      <c r="I31" s="188"/>
      <c r="J31" s="188"/>
      <c r="K31" s="188"/>
      <c r="L31" s="188"/>
      <c r="M31" s="188"/>
      <c r="N31" s="689"/>
    </row>
    <row r="32" spans="1:14" s="671" customFormat="1" ht="12.75">
      <c r="A32" s="643"/>
      <c r="C32" s="637"/>
      <c r="D32" s="641"/>
      <c r="E32" s="195"/>
      <c r="F32" s="188"/>
      <c r="G32" s="188"/>
      <c r="H32" s="188"/>
      <c r="I32" s="188"/>
      <c r="J32" s="188"/>
      <c r="K32" s="188"/>
      <c r="L32" s="188"/>
      <c r="M32" s="188"/>
      <c r="N32" s="689"/>
    </row>
    <row r="33" spans="1:14" s="671" customFormat="1" ht="12.75">
      <c r="A33" s="643"/>
      <c r="C33" s="637"/>
      <c r="D33" s="641"/>
      <c r="E33" s="195"/>
      <c r="F33" s="188"/>
      <c r="G33" s="188"/>
      <c r="H33" s="188"/>
      <c r="I33" s="188"/>
      <c r="J33" s="188"/>
      <c r="K33" s="188"/>
      <c r="L33" s="188"/>
      <c r="M33" s="188"/>
      <c r="N33" s="689"/>
    </row>
    <row r="34" spans="1:26" s="671" customFormat="1" ht="12.75">
      <c r="A34" s="643"/>
      <c r="C34" s="637"/>
      <c r="D34" s="641"/>
      <c r="E34" s="195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  <c r="X34" s="188"/>
      <c r="Y34" s="188"/>
      <c r="Z34" s="188"/>
    </row>
    <row r="35" spans="1:60" s="671" customFormat="1" ht="12.75">
      <c r="A35" s="643"/>
      <c r="C35" s="637"/>
      <c r="D35" s="641"/>
      <c r="E35" s="195"/>
      <c r="F35" s="188"/>
      <c r="G35" s="188"/>
      <c r="H35" s="188"/>
      <c r="I35" s="188"/>
      <c r="J35" s="188"/>
      <c r="K35" s="188"/>
      <c r="L35" s="188"/>
      <c r="M35" s="188"/>
      <c r="N35" s="188"/>
      <c r="O35" s="188"/>
      <c r="P35" s="188"/>
      <c r="Q35" s="188"/>
      <c r="R35" s="188"/>
      <c r="S35" s="188"/>
      <c r="T35" s="188"/>
      <c r="U35" s="188"/>
      <c r="V35" s="188"/>
      <c r="W35" s="188"/>
      <c r="X35" s="188"/>
      <c r="Y35" s="188"/>
      <c r="Z35" s="188"/>
      <c r="AA35" s="188"/>
      <c r="AB35" s="188"/>
      <c r="AC35" s="188"/>
      <c r="AD35" s="188"/>
      <c r="AE35" s="188"/>
      <c r="AF35" s="188"/>
      <c r="AG35" s="188"/>
      <c r="AH35" s="188"/>
      <c r="AI35" s="188"/>
      <c r="AJ35" s="188"/>
      <c r="AK35" s="188"/>
      <c r="AL35" s="188"/>
      <c r="AM35" s="188"/>
      <c r="AN35" s="188"/>
      <c r="AO35" s="188"/>
      <c r="AP35" s="188"/>
      <c r="AQ35" s="188"/>
      <c r="AR35" s="188"/>
      <c r="AS35" s="188"/>
      <c r="AT35" s="188"/>
      <c r="AU35" s="188"/>
      <c r="AV35" s="188"/>
      <c r="AW35" s="188"/>
      <c r="AX35" s="188"/>
      <c r="AY35" s="188"/>
      <c r="AZ35" s="188"/>
      <c r="BA35" s="188"/>
      <c r="BB35" s="188"/>
      <c r="BC35" s="188"/>
      <c r="BD35" s="188"/>
      <c r="BE35" s="188"/>
      <c r="BF35" s="188"/>
      <c r="BG35" s="188"/>
      <c r="BH35" s="188"/>
    </row>
  </sheetData>
  <mergeCells count="2">
    <mergeCell ref="E7:F7"/>
    <mergeCell ref="B20:M20"/>
  </mergeCells>
  <printOptions horizontalCentered="1"/>
  <pageMargins left="0" right="0" top="0.984251968503937" bottom="0.5905511811023623" header="0.5118110236220472" footer="0.5118110236220472"/>
  <pageSetup firstPageNumber="14" useFirstPageNumber="1" horizontalDpi="600" verticalDpi="600" orientation="landscape" paperSize="9" r:id="rId1"/>
  <headerFooter alignWithMargins="0">
    <oddHeader>&amp;C&amp;"Times New Roman CE,Normalny"&amp;P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Malinowska</dc:creator>
  <cp:keywords/>
  <dc:description/>
  <cp:lastModifiedBy>Malgorzata Krol</cp:lastModifiedBy>
  <cp:lastPrinted>2007-05-04T10:54:44Z</cp:lastPrinted>
  <dcterms:created xsi:type="dcterms:W3CDTF">2005-03-29T09:14:57Z</dcterms:created>
  <dcterms:modified xsi:type="dcterms:W3CDTF">2007-05-09T12:09:00Z</dcterms:modified>
  <cp:category/>
  <cp:version/>
  <cp:contentType/>
  <cp:contentStatus/>
</cp:coreProperties>
</file>