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<sst xmlns="http://schemas.openxmlformats.org/spreadsheetml/2006/main" count="79" uniqueCount="55">
  <si>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Załącznik nr  3  do Uchwały</t>
  </si>
  <si>
    <t>Rady Miejskiej w Koszalinie</t>
  </si>
  <si>
    <t xml:space="preserve">z dnia 17 grudnia 2009 roku </t>
  </si>
  <si>
    <t>PROGNOZOWANE  DOCHODY   MIASTA  KOSZALINA  NA  2010 ROK</t>
  </si>
  <si>
    <t>według  działów klasyfikacji budżetowej</t>
  </si>
  <si>
    <t>w złotych</t>
  </si>
  <si>
    <t>OGÓŁEM</t>
  </si>
  <si>
    <t>DOCHODY  GMINY</t>
  </si>
  <si>
    <t>DOCHODY  POWIATU</t>
  </si>
  <si>
    <t xml:space="preserve">Dział </t>
  </si>
  <si>
    <t>WYSZCZEGÓLNIENIE</t>
  </si>
  <si>
    <t>na zadania            własne</t>
  </si>
  <si>
    <t>na zadania realizowane na podstawie porozumień z organami administracji rządowej</t>
  </si>
  <si>
    <t>na zadania            zlecone</t>
  </si>
  <si>
    <t>ogółem</t>
  </si>
  <si>
    <t>na zadania                   własne</t>
  </si>
  <si>
    <t>na zadania                         zlecone</t>
  </si>
  <si>
    <t>600</t>
  </si>
  <si>
    <t>TRANSPORT I ŁĄCZNOŚĆ</t>
  </si>
  <si>
    <t xml:space="preserve"> bieżące</t>
  </si>
  <si>
    <t xml:space="preserve"> majątkowe</t>
  </si>
  <si>
    <t>700</t>
  </si>
  <si>
    <t>GOSPODARKA MIESZKANIOWA   z tego:</t>
  </si>
  <si>
    <t>DZIAŁALNOŚĆ  USŁUGOWA</t>
  </si>
  <si>
    <t>750</t>
  </si>
  <si>
    <t>ADMINISTRACJA  PUBLICZNA</t>
  </si>
  <si>
    <t>751</t>
  </si>
  <si>
    <t>URZĘDY NACZELNYCH ORGANÓW WŁADZY PAŃSTWOWEJ, KONTROLI I OCHRONY PRAWA  ORAZ SĄDOWNICTWA</t>
  </si>
  <si>
    <t>754</t>
  </si>
  <si>
    <t>BEZPIECZEŃSTWO PUBLICZNE  I OCHRONA PRZECIWPOŻAROWA</t>
  </si>
  <si>
    <t>756</t>
  </si>
  <si>
    <t>DOCHODY OD OSÓB PRAWNYCH, OD OSÓB  FIZYCZNYCH I OD INNYCH JEDNOSTEK NIE POSIADAJĄCYCH OSOBOWOŚCI PRAWNEJ</t>
  </si>
  <si>
    <t>758</t>
  </si>
  <si>
    <t>RÓŻNE ROZLICZENIA</t>
  </si>
  <si>
    <t>801</t>
  </si>
  <si>
    <t>OŚWIATA I WYCHOWANIE</t>
  </si>
  <si>
    <t>851</t>
  </si>
  <si>
    <t>OCHRONA ZDROWIA</t>
  </si>
  <si>
    <t>852</t>
  </si>
  <si>
    <t>POMOC SPOŁECZNA</t>
  </si>
  <si>
    <t>853</t>
  </si>
  <si>
    <t>POZOSTAŁE ZADANIA W ZAKRESIE POLITYKI SPOŁECZNEJ</t>
  </si>
  <si>
    <t>854</t>
  </si>
  <si>
    <t>EDUKACYJNA   OPIEKA WYCHOWAWCZA</t>
  </si>
  <si>
    <t>900</t>
  </si>
  <si>
    <t>GOSPODARKA KOMUNALNA I  OCHRONA ŚRODOWISKA</t>
  </si>
  <si>
    <t>921</t>
  </si>
  <si>
    <t>KULTURA I OCHRONA DZIEDZICTWA NARODOWEGO</t>
  </si>
  <si>
    <t>926</t>
  </si>
  <si>
    <t>KULTURA FIZYCZNA I SPORT</t>
  </si>
  <si>
    <r>
      <t xml:space="preserve">OGÓŁEM  </t>
    </r>
    <r>
      <rPr>
        <sz val="10"/>
        <rFont val="Calibri"/>
        <family val="2"/>
      </rPr>
      <t>z tego:</t>
    </r>
  </si>
  <si>
    <t>Autor dokumentu: Barbara Hombek</t>
  </si>
  <si>
    <t>Wprowadził do BIP: Agnieszka Sulewska</t>
  </si>
  <si>
    <t>Nr  XLV / 533 / 2009</t>
  </si>
  <si>
    <t>Data wprowadzenia do BIP: 18.12.2009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</si>
</sst>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0.0"/>
  </numFmts>
  <fonts count="19">
    <font>
      <sz val="10"/>
      <name val="Arial CE"/>
      <family val="0"/>
    </font>
    <font>
      <b/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7"/>
      <name val="Calibri"/>
      <family val="2"/>
    </font>
    <font>
      <sz val="6"/>
      <name val="Calibri"/>
      <family val="2"/>
    </font>
    <font>
      <b/>
      <sz val="7"/>
      <name val="Calibri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165" fontId="7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1" fontId="10" fillId="0" borderId="0" xfId="0" applyNumberFormat="1" applyFont="1" applyFill="1" applyBorder="1" applyAlignment="1" applyProtection="1">
      <alignment horizontal="right" vertical="center"/>
      <protection locked="0"/>
    </xf>
    <xf numFmtId="1" fontId="11" fillId="0" borderId="0" xfId="0" applyNumberFormat="1" applyFont="1" applyFill="1" applyBorder="1" applyAlignment="1" applyProtection="1">
      <alignment horizontal="fill" vertical="center"/>
      <protection locked="0"/>
    </xf>
    <xf numFmtId="165" fontId="7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164" fontId="11" fillId="0" borderId="0" xfId="0" applyNumberFormat="1" applyFont="1" applyAlignment="1">
      <alignment/>
    </xf>
    <xf numFmtId="0" fontId="10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NumberFormat="1" applyFont="1" applyFill="1" applyBorder="1" applyAlignment="1" applyProtection="1">
      <alignment horizontal="center" wrapText="1"/>
      <protection locked="0"/>
    </xf>
    <xf numFmtId="166" fontId="13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166" fontId="13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166" fontId="14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166" fontId="13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166" fontId="1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166" fontId="15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center" vertical="top" wrapText="1"/>
      <protection locked="0"/>
    </xf>
    <xf numFmtId="0" fontId="3" fillId="0" borderId="8" xfId="0" applyNumberFormat="1" applyFont="1" applyFill="1" applyBorder="1" applyAlignment="1" applyProtection="1">
      <alignment horizontal="center" vertical="top" wrapText="1"/>
      <protection locked="0"/>
    </xf>
    <xf numFmtId="166" fontId="16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66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49" fontId="1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8" fillId="0" borderId="16" xfId="0" applyNumberFormat="1" applyFont="1" applyFill="1" applyBorder="1" applyAlignment="1" applyProtection="1">
      <alignment vertical="center" wrapText="1"/>
      <protection locked="0"/>
    </xf>
    <xf numFmtId="3" fontId="1" fillId="0" borderId="17" xfId="0" applyNumberFormat="1" applyFont="1" applyFill="1" applyBorder="1" applyAlignment="1" applyProtection="1">
      <alignment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49" fontId="18" fillId="0" borderId="7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5" xfId="0" applyNumberFormat="1" applyFont="1" applyFill="1" applyBorder="1" applyAlignment="1" applyProtection="1">
      <alignment vertical="center" wrapText="1"/>
      <protection locked="0"/>
    </xf>
    <xf numFmtId="3" fontId="16" fillId="0" borderId="21" xfId="0" applyNumberFormat="1" applyFont="1" applyFill="1" applyBorder="1" applyAlignment="1" applyProtection="1">
      <alignment vertical="center" wrapText="1"/>
      <protection locked="0"/>
    </xf>
    <xf numFmtId="3" fontId="16" fillId="0" borderId="21" xfId="0" applyNumberFormat="1" applyFont="1" applyFill="1" applyBorder="1" applyAlignment="1" applyProtection="1">
      <alignment vertical="center"/>
      <protection locked="0"/>
    </xf>
    <xf numFmtId="3" fontId="16" fillId="0" borderId="22" xfId="0" applyNumberFormat="1" applyFont="1" applyFill="1" applyBorder="1" applyAlignment="1" applyProtection="1">
      <alignment vertical="center"/>
      <protection locked="0"/>
    </xf>
    <xf numFmtId="3" fontId="16" fillId="0" borderId="23" xfId="0" applyNumberFormat="1" applyFont="1" applyFill="1" applyBorder="1" applyAlignment="1" applyProtection="1">
      <alignment vertical="center"/>
      <protection locked="0"/>
    </xf>
    <xf numFmtId="3" fontId="16" fillId="0" borderId="24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25" xfId="0" applyNumberFormat="1" applyFont="1" applyFill="1" applyBorder="1" applyAlignment="1" applyProtection="1">
      <alignment horizontal="centerContinuous" vertical="center"/>
      <protection locked="0"/>
    </xf>
    <xf numFmtId="0" fontId="16" fillId="0" borderId="25" xfId="0" applyNumberFormat="1" applyFont="1" applyFill="1" applyBorder="1" applyAlignment="1" applyProtection="1">
      <alignment vertical="center" wrapText="1"/>
      <protection locked="0"/>
    </xf>
    <xf numFmtId="3" fontId="16" fillId="0" borderId="26" xfId="0" applyNumberFormat="1" applyFont="1" applyFill="1" applyBorder="1" applyAlignment="1" applyProtection="1">
      <alignment vertical="center" wrapText="1"/>
      <protection locked="0"/>
    </xf>
    <xf numFmtId="3" fontId="16" fillId="0" borderId="26" xfId="0" applyNumberFormat="1" applyFont="1" applyFill="1" applyBorder="1" applyAlignment="1" applyProtection="1">
      <alignment vertical="center"/>
      <protection locked="0"/>
    </xf>
    <xf numFmtId="3" fontId="16" fillId="0" borderId="27" xfId="0" applyNumberFormat="1" applyFont="1" applyFill="1" applyBorder="1" applyAlignment="1" applyProtection="1">
      <alignment vertical="center"/>
      <protection locked="0"/>
    </xf>
    <xf numFmtId="3" fontId="16" fillId="0" borderId="28" xfId="0" applyNumberFormat="1" applyFont="1" applyFill="1" applyBorder="1" applyAlignment="1" applyProtection="1">
      <alignment vertical="center"/>
      <protection locked="0"/>
    </xf>
    <xf numFmtId="3" fontId="16" fillId="0" borderId="29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8" xfId="0" applyNumberFormat="1" applyFont="1" applyFill="1" applyBorder="1" applyAlignment="1" applyProtection="1">
      <alignment vertical="center" wrapText="1"/>
      <protection locked="0"/>
    </xf>
    <xf numFmtId="3" fontId="1" fillId="0" borderId="19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0" fontId="16" fillId="0" borderId="16" xfId="0" applyNumberFormat="1" applyFont="1" applyFill="1" applyBorder="1" applyAlignment="1" applyProtection="1">
      <alignment vertical="center" wrapText="1"/>
      <protection locked="0"/>
    </xf>
    <xf numFmtId="3" fontId="16" fillId="0" borderId="17" xfId="0" applyNumberFormat="1" applyFont="1" applyFill="1" applyBorder="1" applyAlignment="1" applyProtection="1">
      <alignment vertical="center" wrapText="1"/>
      <protection locked="0"/>
    </xf>
    <xf numFmtId="3" fontId="16" fillId="0" borderId="17" xfId="0" applyNumberFormat="1" applyFont="1" applyFill="1" applyBorder="1" applyAlignment="1" applyProtection="1">
      <alignment vertical="center"/>
      <protection locked="0"/>
    </xf>
    <xf numFmtId="3" fontId="16" fillId="0" borderId="18" xfId="0" applyNumberFormat="1" applyFont="1" applyFill="1" applyBorder="1" applyAlignment="1" applyProtection="1">
      <alignment vertical="center"/>
      <protection locked="0"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0" fontId="18" fillId="0" borderId="15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0" fontId="1" fillId="0" borderId="18" xfId="0" applyNumberFormat="1" applyFont="1" applyFill="1" applyBorder="1" applyAlignment="1" applyProtection="1">
      <alignment/>
      <protection locked="0"/>
    </xf>
    <xf numFmtId="0" fontId="1" fillId="0" borderId="19" xfId="0" applyNumberFormat="1" applyFont="1" applyFill="1" applyBorder="1" applyAlignment="1" applyProtection="1">
      <alignment/>
      <protection locked="0"/>
    </xf>
    <xf numFmtId="0" fontId="1" fillId="0" borderId="17" xfId="0" applyNumberFormat="1" applyFont="1" applyFill="1" applyBorder="1" applyAlignment="1" applyProtection="1">
      <alignment vertical="center"/>
      <protection locked="0"/>
    </xf>
    <xf numFmtId="49" fontId="1" fillId="0" borderId="7" xfId="0" applyNumberFormat="1" applyFont="1" applyFill="1" applyBorder="1" applyAlignment="1" applyProtection="1">
      <alignment horizontal="centerContinuous" vertical="center"/>
      <protection locked="0"/>
    </xf>
    <xf numFmtId="0" fontId="16" fillId="0" borderId="21" xfId="0" applyNumberFormat="1" applyFont="1" applyFill="1" applyBorder="1" applyAlignment="1" applyProtection="1">
      <alignment vertical="center"/>
      <protection locked="0"/>
    </xf>
    <xf numFmtId="0" fontId="1" fillId="0" borderId="22" xfId="0" applyNumberFormat="1" applyFont="1" applyFill="1" applyBorder="1" applyAlignment="1" applyProtection="1">
      <alignment/>
      <protection locked="0"/>
    </xf>
    <xf numFmtId="0" fontId="1" fillId="0" borderId="23" xfId="0" applyNumberFormat="1" applyFont="1" applyFill="1" applyBorder="1" applyAlignment="1" applyProtection="1">
      <alignment/>
      <protection locked="0"/>
    </xf>
    <xf numFmtId="3" fontId="16" fillId="0" borderId="9" xfId="0" applyNumberFormat="1" applyFont="1" applyFill="1" applyBorder="1" applyAlignment="1" applyProtection="1">
      <alignment vertical="center" wrapText="1"/>
      <protection locked="0"/>
    </xf>
    <xf numFmtId="3" fontId="16" fillId="0" borderId="9" xfId="0" applyNumberFormat="1" applyFont="1" applyFill="1" applyBorder="1" applyAlignment="1" applyProtection="1">
      <alignment vertical="center"/>
      <protection locked="0"/>
    </xf>
    <xf numFmtId="3" fontId="16" fillId="0" borderId="30" xfId="0" applyNumberFormat="1" applyFont="1" applyFill="1" applyBorder="1" applyAlignment="1" applyProtection="1">
      <alignment vertical="center"/>
      <protection locked="0"/>
    </xf>
    <xf numFmtId="3" fontId="16" fillId="0" borderId="8" xfId="0" applyNumberFormat="1" applyFont="1" applyFill="1" applyBorder="1" applyAlignment="1" applyProtection="1">
      <alignment vertical="center"/>
      <protection locked="0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 wrapText="1"/>
      <protection locked="0"/>
    </xf>
    <xf numFmtId="49" fontId="18" fillId="0" borderId="31" xfId="0" applyNumberFormat="1" applyFont="1" applyFill="1" applyBorder="1" applyAlignment="1" applyProtection="1">
      <alignment horizontal="centerContinuous" vertical="center"/>
      <protection locked="0"/>
    </xf>
    <xf numFmtId="3" fontId="16" fillId="0" borderId="32" xfId="0" applyNumberFormat="1" applyFont="1" applyFill="1" applyBorder="1" applyAlignment="1" applyProtection="1">
      <alignment vertical="center" wrapText="1"/>
      <protection locked="0"/>
    </xf>
    <xf numFmtId="49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/>
      <protection locked="0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49" fontId="1" fillId="0" borderId="34" xfId="0" applyNumberFormat="1" applyFont="1" applyFill="1" applyBorder="1" applyAlignment="1" applyProtection="1">
      <alignment horizontal="centerContinuous" vertical="center"/>
      <protection locked="0"/>
    </xf>
    <xf numFmtId="0" fontId="3" fillId="0" borderId="35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2" xfId="0" applyNumberFormat="1" applyFont="1" applyFill="1" applyBorder="1" applyAlignment="1" applyProtection="1">
      <alignment vertical="center" wrapText="1"/>
      <protection locked="0"/>
    </xf>
    <xf numFmtId="3" fontId="4" fillId="0" borderId="36" xfId="0" applyNumberFormat="1" applyFont="1" applyFill="1" applyBorder="1" applyAlignment="1" applyProtection="1">
      <alignment vertical="center" wrapText="1"/>
      <protection locked="0"/>
    </xf>
    <xf numFmtId="3" fontId="4" fillId="0" borderId="37" xfId="0" applyNumberFormat="1" applyFont="1" applyFill="1" applyBorder="1" applyAlignment="1" applyProtection="1">
      <alignment vertical="center"/>
      <protection locked="0"/>
    </xf>
    <xf numFmtId="3" fontId="4" fillId="0" borderId="38" xfId="0" applyNumberFormat="1" applyFont="1" applyFill="1" applyBorder="1" applyAlignment="1" applyProtection="1">
      <alignment vertical="center" wrapText="1"/>
      <protection locked="0"/>
    </xf>
    <xf numFmtId="3" fontId="4" fillId="0" borderId="39" xfId="0" applyNumberFormat="1" applyFont="1" applyFill="1" applyBorder="1" applyAlignment="1" applyProtection="1">
      <alignment vertical="center"/>
      <protection locked="0"/>
    </xf>
    <xf numFmtId="49" fontId="1" fillId="0" borderId="40" xfId="0" applyNumberFormat="1" applyFont="1" applyFill="1" applyBorder="1" applyAlignment="1" applyProtection="1">
      <alignment horizontal="centerContinuous" vertical="center"/>
      <protection locked="0"/>
    </xf>
    <xf numFmtId="0" fontId="3" fillId="0" borderId="41" xfId="0" applyNumberFormat="1" applyFont="1" applyFill="1" applyBorder="1" applyAlignment="1" applyProtection="1">
      <alignment vertical="center" wrapText="1"/>
      <protection locked="0"/>
    </xf>
    <xf numFmtId="3" fontId="4" fillId="0" borderId="40" xfId="0" applyNumberFormat="1" applyFont="1" applyFill="1" applyBorder="1" applyAlignment="1" applyProtection="1">
      <alignment vertical="center" wrapText="1"/>
      <protection locked="0"/>
    </xf>
    <xf numFmtId="3" fontId="4" fillId="0" borderId="42" xfId="0" applyNumberFormat="1" applyFont="1" applyFill="1" applyBorder="1" applyAlignment="1" applyProtection="1">
      <alignment vertical="center" wrapText="1"/>
      <protection locked="0"/>
    </xf>
    <xf numFmtId="3" fontId="4" fillId="0" borderId="43" xfId="0" applyNumberFormat="1" applyFont="1" applyFill="1" applyBorder="1" applyAlignment="1" applyProtection="1">
      <alignment vertical="center" wrapText="1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5" xfId="0" applyNumberFormat="1" applyFont="1" applyFill="1" applyBorder="1" applyAlignment="1" applyProtection="1">
      <alignment vertical="center" wrapText="1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8"/>
  <sheetViews>
    <sheetView tabSelected="1" workbookViewId="0" topLeftCell="A34">
      <selection activeCell="A54" sqref="A54"/>
    </sheetView>
  </sheetViews>
  <sheetFormatPr defaultColWidth="9.00390625" defaultRowHeight="12.75"/>
  <cols>
    <col min="1" max="1" width="5.00390625" style="1" customWidth="1"/>
    <col min="2" max="2" width="39.125" style="2" customWidth="1"/>
    <col min="3" max="3" width="12.75390625" style="2" customWidth="1"/>
    <col min="4" max="4" width="10.875" style="2" customWidth="1"/>
    <col min="5" max="5" width="11.75390625" style="2" customWidth="1"/>
    <col min="6" max="6" width="10.00390625" style="2" customWidth="1"/>
    <col min="7" max="8" width="11.25390625" style="2" customWidth="1"/>
    <col min="9" max="9" width="11.875" style="2" customWidth="1"/>
    <col min="10" max="10" width="9.125" style="2" customWidth="1"/>
    <col min="11" max="11" width="11.375" style="2" customWidth="1"/>
    <col min="12" max="14" width="12.625" style="2" customWidth="1"/>
    <col min="15" max="15" width="13.00390625" style="2" customWidth="1"/>
    <col min="16" max="16384" width="10.00390625" style="2" customWidth="1"/>
  </cols>
  <sheetData>
    <row r="1" spans="7:14" ht="12" customHeight="1">
      <c r="G1" s="3"/>
      <c r="I1" s="4" t="s">
        <v>0</v>
      </c>
      <c r="K1" s="5"/>
      <c r="L1" s="6"/>
      <c r="M1" s="7"/>
      <c r="N1" s="8"/>
    </row>
    <row r="2" spans="7:14" ht="12" customHeight="1">
      <c r="G2" s="3"/>
      <c r="I2" s="9" t="s">
        <v>53</v>
      </c>
      <c r="K2" s="5"/>
      <c r="L2" s="6"/>
      <c r="M2" s="7"/>
      <c r="N2" s="8"/>
    </row>
    <row r="3" spans="7:14" ht="12" customHeight="1">
      <c r="G3" s="3"/>
      <c r="I3" s="9" t="s">
        <v>1</v>
      </c>
      <c r="K3" s="5"/>
      <c r="L3" s="6"/>
      <c r="M3" s="7"/>
      <c r="N3" s="8"/>
    </row>
    <row r="4" spans="8:14" ht="12" customHeight="1">
      <c r="H4" s="10"/>
      <c r="I4" s="9" t="s">
        <v>2</v>
      </c>
      <c r="J4" s="11"/>
      <c r="K4" s="5"/>
      <c r="L4" s="6"/>
      <c r="M4" s="7"/>
      <c r="N4" s="8"/>
    </row>
    <row r="5" spans="1:14" s="24" customFormat="1" ht="18.75" customHeight="1">
      <c r="A5" s="12" t="s">
        <v>3</v>
      </c>
      <c r="B5" s="13"/>
      <c r="C5" s="14"/>
      <c r="D5" s="14"/>
      <c r="E5" s="14"/>
      <c r="F5" s="15"/>
      <c r="G5" s="16"/>
      <c r="H5" s="17"/>
      <c r="I5" s="18"/>
      <c r="J5" s="19"/>
      <c r="K5" s="20"/>
      <c r="L5" s="21"/>
      <c r="M5" s="22"/>
      <c r="N5" s="23"/>
    </row>
    <row r="6" spans="1:11" s="26" customFormat="1" ht="13.5" customHeight="1" thickBot="1">
      <c r="A6" s="25" t="s">
        <v>4</v>
      </c>
      <c r="C6" s="27"/>
      <c r="D6" s="28"/>
      <c r="E6" s="28"/>
      <c r="F6" s="28"/>
      <c r="G6" s="28"/>
      <c r="H6" s="29"/>
      <c r="I6" s="30"/>
      <c r="J6" s="31"/>
      <c r="K6" s="32" t="s">
        <v>5</v>
      </c>
    </row>
    <row r="7" spans="1:11" s="41" customFormat="1" ht="21" customHeight="1" thickBot="1" thickTop="1">
      <c r="A7" s="33"/>
      <c r="B7" s="34"/>
      <c r="C7" s="144" t="s">
        <v>6</v>
      </c>
      <c r="D7" s="35" t="s">
        <v>7</v>
      </c>
      <c r="E7" s="36"/>
      <c r="F7" s="36"/>
      <c r="G7" s="37"/>
      <c r="H7" s="38" t="s">
        <v>8</v>
      </c>
      <c r="I7" s="39"/>
      <c r="J7" s="39"/>
      <c r="K7" s="40"/>
    </row>
    <row r="8" spans="1:11" s="41" customFormat="1" ht="41.25" customHeight="1" thickBot="1" thickTop="1">
      <c r="A8" s="42" t="s">
        <v>9</v>
      </c>
      <c r="B8" s="43" t="s">
        <v>10</v>
      </c>
      <c r="C8" s="145"/>
      <c r="D8" s="44" t="s">
        <v>11</v>
      </c>
      <c r="E8" s="45" t="s">
        <v>12</v>
      </c>
      <c r="F8" s="46" t="s">
        <v>13</v>
      </c>
      <c r="G8" s="47" t="s">
        <v>14</v>
      </c>
      <c r="H8" s="44" t="s">
        <v>15</v>
      </c>
      <c r="I8" s="45" t="s">
        <v>12</v>
      </c>
      <c r="J8" s="46" t="s">
        <v>16</v>
      </c>
      <c r="K8" s="47" t="s">
        <v>14</v>
      </c>
    </row>
    <row r="9" spans="1:11" s="53" customFormat="1" ht="7.5" customHeight="1" thickBot="1" thickTop="1">
      <c r="A9" s="48">
        <v>1</v>
      </c>
      <c r="B9" s="49">
        <v>2</v>
      </c>
      <c r="C9" s="50">
        <v>3</v>
      </c>
      <c r="D9" s="50">
        <v>4</v>
      </c>
      <c r="E9" s="51">
        <v>5</v>
      </c>
      <c r="F9" s="49">
        <v>6</v>
      </c>
      <c r="G9" s="52">
        <v>7</v>
      </c>
      <c r="H9" s="50">
        <v>8</v>
      </c>
      <c r="I9" s="51">
        <v>9</v>
      </c>
      <c r="J9" s="49">
        <v>10</v>
      </c>
      <c r="K9" s="52">
        <v>11</v>
      </c>
    </row>
    <row r="10" spans="1:14" s="63" customFormat="1" ht="21" customHeight="1" thickTop="1">
      <c r="A10" s="54" t="s">
        <v>17</v>
      </c>
      <c r="B10" s="55" t="s">
        <v>18</v>
      </c>
      <c r="C10" s="56">
        <f aca="true" t="shared" si="0" ref="C10:C45">G10+K10</f>
        <v>16762468</v>
      </c>
      <c r="D10" s="57">
        <v>8695468</v>
      </c>
      <c r="E10" s="58"/>
      <c r="F10" s="59"/>
      <c r="G10" s="59">
        <f aca="true" t="shared" si="1" ref="G10:G17">SUM(D10:F10)</f>
        <v>8695468</v>
      </c>
      <c r="H10" s="60">
        <v>8067000</v>
      </c>
      <c r="I10" s="58"/>
      <c r="J10" s="59"/>
      <c r="K10" s="61">
        <f>SUM(H10:J10)</f>
        <v>8067000</v>
      </c>
      <c r="L10" s="62"/>
      <c r="M10" s="62"/>
      <c r="N10" s="62"/>
    </row>
    <row r="11" spans="1:11" s="71" customFormat="1" ht="12.75" customHeight="1">
      <c r="A11" s="64"/>
      <c r="B11" s="65" t="s">
        <v>19</v>
      </c>
      <c r="C11" s="66">
        <f>G11+K11</f>
        <v>5030</v>
      </c>
      <c r="D11" s="67">
        <v>2030</v>
      </c>
      <c r="E11" s="68"/>
      <c r="F11" s="69"/>
      <c r="G11" s="69">
        <f>SUM(D11:F11)</f>
        <v>2030</v>
      </c>
      <c r="H11" s="67">
        <v>3000</v>
      </c>
      <c r="I11" s="68"/>
      <c r="J11" s="69"/>
      <c r="K11" s="70">
        <f>SUM(H11:J11)</f>
        <v>3000</v>
      </c>
    </row>
    <row r="12" spans="1:11" s="71" customFormat="1" ht="12.75" customHeight="1">
      <c r="A12" s="72"/>
      <c r="B12" s="73" t="s">
        <v>20</v>
      </c>
      <c r="C12" s="74">
        <f>G12+K12</f>
        <v>16757438</v>
      </c>
      <c r="D12" s="75">
        <f>D10-D11</f>
        <v>8693438</v>
      </c>
      <c r="E12" s="76"/>
      <c r="F12" s="77"/>
      <c r="G12" s="78">
        <f>G10-G11</f>
        <v>8693438</v>
      </c>
      <c r="H12" s="75">
        <f>H10-H11</f>
        <v>8064000</v>
      </c>
      <c r="I12" s="76"/>
      <c r="J12" s="77"/>
      <c r="K12" s="78">
        <f>SUM(H12:J12)</f>
        <v>8064000</v>
      </c>
    </row>
    <row r="13" spans="1:14" s="63" customFormat="1" ht="18" customHeight="1">
      <c r="A13" s="54" t="s">
        <v>21</v>
      </c>
      <c r="B13" s="55" t="s">
        <v>22</v>
      </c>
      <c r="C13" s="56">
        <f t="shared" si="0"/>
        <v>25529000</v>
      </c>
      <c r="D13" s="60">
        <v>24501000</v>
      </c>
      <c r="E13" s="58"/>
      <c r="F13" s="59"/>
      <c r="G13" s="59">
        <f t="shared" si="1"/>
        <v>24501000</v>
      </c>
      <c r="H13" s="60">
        <v>1000000</v>
      </c>
      <c r="I13" s="58"/>
      <c r="J13" s="59">
        <v>28000</v>
      </c>
      <c r="K13" s="61">
        <f>SUM(H13:J13)</f>
        <v>1028000</v>
      </c>
      <c r="L13" s="62"/>
      <c r="M13" s="62"/>
      <c r="N13" s="62"/>
    </row>
    <row r="14" spans="1:11" s="71" customFormat="1" ht="12" customHeight="1">
      <c r="A14" s="64"/>
      <c r="B14" s="65" t="s">
        <v>19</v>
      </c>
      <c r="C14" s="66">
        <f t="shared" si="0"/>
        <v>8704000</v>
      </c>
      <c r="D14" s="67">
        <f>D13-D15</f>
        <v>7676000</v>
      </c>
      <c r="E14" s="68"/>
      <c r="F14" s="69"/>
      <c r="G14" s="69">
        <f t="shared" si="1"/>
        <v>7676000</v>
      </c>
      <c r="H14" s="67">
        <f>H13</f>
        <v>1000000</v>
      </c>
      <c r="I14" s="68"/>
      <c r="J14" s="69">
        <f>J13</f>
        <v>28000</v>
      </c>
      <c r="K14" s="70">
        <f>SUM(H14:J14)</f>
        <v>1028000</v>
      </c>
    </row>
    <row r="15" spans="1:11" s="71" customFormat="1" ht="12.75" customHeight="1">
      <c r="A15" s="72"/>
      <c r="B15" s="73" t="s">
        <v>20</v>
      </c>
      <c r="C15" s="74">
        <f t="shared" si="0"/>
        <v>16825000</v>
      </c>
      <c r="D15" s="75">
        <f>600000+15925000+300000</f>
        <v>16825000</v>
      </c>
      <c r="E15" s="76"/>
      <c r="F15" s="77"/>
      <c r="G15" s="78">
        <f t="shared" si="1"/>
        <v>16825000</v>
      </c>
      <c r="H15" s="75"/>
      <c r="I15" s="76"/>
      <c r="J15" s="77"/>
      <c r="K15" s="78"/>
    </row>
    <row r="16" spans="1:14" s="79" customFormat="1" ht="19.5" customHeight="1">
      <c r="A16" s="54">
        <v>710</v>
      </c>
      <c r="B16" s="55" t="s">
        <v>23</v>
      </c>
      <c r="C16" s="56">
        <f t="shared" si="0"/>
        <v>2041600</v>
      </c>
      <c r="D16" s="60">
        <f>SUM(D17:D18)</f>
        <v>1600000</v>
      </c>
      <c r="E16" s="58">
        <f>SUM(E17:E18)</f>
        <v>16600</v>
      </c>
      <c r="F16" s="59"/>
      <c r="G16" s="59">
        <f t="shared" si="1"/>
        <v>1616600</v>
      </c>
      <c r="H16" s="60"/>
      <c r="I16" s="58"/>
      <c r="J16" s="59">
        <f>SUM(J17:J18)</f>
        <v>425000</v>
      </c>
      <c r="K16" s="61">
        <f>SUM(H16:J16)</f>
        <v>425000</v>
      </c>
      <c r="L16" s="62"/>
      <c r="M16" s="62"/>
      <c r="N16" s="62"/>
    </row>
    <row r="17" spans="1:11" s="71" customFormat="1" ht="13.5" customHeight="1">
      <c r="A17" s="64"/>
      <c r="B17" s="65" t="s">
        <v>19</v>
      </c>
      <c r="C17" s="66">
        <f t="shared" si="0"/>
        <v>2041600</v>
      </c>
      <c r="D17" s="67">
        <v>1600000</v>
      </c>
      <c r="E17" s="68">
        <v>16600</v>
      </c>
      <c r="F17" s="69"/>
      <c r="G17" s="69">
        <f t="shared" si="1"/>
        <v>1616600</v>
      </c>
      <c r="H17" s="67"/>
      <c r="I17" s="68"/>
      <c r="J17" s="69">
        <v>425000</v>
      </c>
      <c r="K17" s="70">
        <f>SUM(H17:J17)</f>
        <v>425000</v>
      </c>
    </row>
    <row r="18" spans="1:11" s="71" customFormat="1" ht="15.75" customHeight="1">
      <c r="A18" s="72"/>
      <c r="B18" s="73" t="s">
        <v>20</v>
      </c>
      <c r="C18" s="74">
        <f t="shared" si="0"/>
        <v>0</v>
      </c>
      <c r="D18" s="75"/>
      <c r="E18" s="76"/>
      <c r="F18" s="77"/>
      <c r="G18" s="78"/>
      <c r="H18" s="75"/>
      <c r="I18" s="76"/>
      <c r="J18" s="77"/>
      <c r="K18" s="78">
        <f>SUM(H18:J18)</f>
        <v>0</v>
      </c>
    </row>
    <row r="19" spans="1:14" s="79" customFormat="1" ht="16.5" customHeight="1">
      <c r="A19" s="54" t="s">
        <v>24</v>
      </c>
      <c r="B19" s="55" t="s">
        <v>25</v>
      </c>
      <c r="C19" s="80">
        <f t="shared" si="0"/>
        <v>1434842</v>
      </c>
      <c r="D19" s="60">
        <f>D20</f>
        <v>389042</v>
      </c>
      <c r="E19" s="58"/>
      <c r="F19" s="59">
        <f>F20</f>
        <v>757900</v>
      </c>
      <c r="G19" s="59">
        <f aca="true" t="shared" si="2" ref="G19:G31">SUM(D19:F19)</f>
        <v>1146942</v>
      </c>
      <c r="H19" s="60">
        <f>H20</f>
        <v>2200</v>
      </c>
      <c r="I19" s="58">
        <f>I20</f>
        <v>5500</v>
      </c>
      <c r="J19" s="59">
        <f>J20</f>
        <v>280200</v>
      </c>
      <c r="K19" s="61">
        <f>SUM(H19:J19)</f>
        <v>287900</v>
      </c>
      <c r="L19" s="62"/>
      <c r="M19" s="62"/>
      <c r="N19" s="62"/>
    </row>
    <row r="20" spans="1:11" s="71" customFormat="1" ht="14.25" customHeight="1">
      <c r="A20" s="72"/>
      <c r="B20" s="65" t="s">
        <v>19</v>
      </c>
      <c r="C20" s="66">
        <f t="shared" si="0"/>
        <v>1434842</v>
      </c>
      <c r="D20" s="67">
        <v>389042</v>
      </c>
      <c r="E20" s="68"/>
      <c r="F20" s="69">
        <v>757900</v>
      </c>
      <c r="G20" s="69">
        <f t="shared" si="2"/>
        <v>1146942</v>
      </c>
      <c r="H20" s="67">
        <v>2200</v>
      </c>
      <c r="I20" s="68">
        <v>5500</v>
      </c>
      <c r="J20" s="69">
        <v>280200</v>
      </c>
      <c r="K20" s="70">
        <f>SUM(H20:J20)</f>
        <v>287900</v>
      </c>
    </row>
    <row r="21" spans="1:14" s="79" customFormat="1" ht="30" customHeight="1">
      <c r="A21" s="54" t="s">
        <v>26</v>
      </c>
      <c r="B21" s="55" t="s">
        <v>27</v>
      </c>
      <c r="C21" s="56">
        <f t="shared" si="0"/>
        <v>17977</v>
      </c>
      <c r="D21" s="56"/>
      <c r="E21" s="81"/>
      <c r="F21" s="82">
        <f>F22</f>
        <v>17977</v>
      </c>
      <c r="G21" s="59">
        <f t="shared" si="2"/>
        <v>17977</v>
      </c>
      <c r="H21" s="56"/>
      <c r="I21" s="81"/>
      <c r="J21" s="82"/>
      <c r="K21" s="83"/>
      <c r="L21" s="62"/>
      <c r="M21" s="62"/>
      <c r="N21" s="62"/>
    </row>
    <row r="22" spans="1:11" s="71" customFormat="1" ht="15" customHeight="1">
      <c r="A22" s="72"/>
      <c r="B22" s="65" t="s">
        <v>19</v>
      </c>
      <c r="C22" s="66">
        <f t="shared" si="0"/>
        <v>17977</v>
      </c>
      <c r="D22" s="67"/>
      <c r="E22" s="68"/>
      <c r="F22" s="69">
        <v>17977</v>
      </c>
      <c r="G22" s="69">
        <f t="shared" si="2"/>
        <v>17977</v>
      </c>
      <c r="H22" s="67"/>
      <c r="I22" s="68"/>
      <c r="J22" s="69"/>
      <c r="K22" s="70"/>
    </row>
    <row r="23" spans="1:14" s="79" customFormat="1" ht="24" customHeight="1">
      <c r="A23" s="54" t="s">
        <v>28</v>
      </c>
      <c r="B23" s="55" t="s">
        <v>29</v>
      </c>
      <c r="C23" s="56">
        <f t="shared" si="0"/>
        <v>7931000</v>
      </c>
      <c r="D23" s="56"/>
      <c r="E23" s="81"/>
      <c r="F23" s="82">
        <f>SUM(F24:F24)</f>
        <v>10000</v>
      </c>
      <c r="G23" s="59">
        <f t="shared" si="2"/>
        <v>10000</v>
      </c>
      <c r="H23" s="56"/>
      <c r="I23" s="81"/>
      <c r="J23" s="82">
        <f>SUM(J24:J24)</f>
        <v>7921000</v>
      </c>
      <c r="K23" s="61">
        <f aca="true" t="shared" si="3" ref="K23:K41">SUM(H23:J23)</f>
        <v>7921000</v>
      </c>
      <c r="L23" s="62"/>
      <c r="M23" s="62"/>
      <c r="N23" s="62"/>
    </row>
    <row r="24" spans="1:11" s="71" customFormat="1" ht="13.5" customHeight="1">
      <c r="A24" s="64"/>
      <c r="B24" s="65" t="s">
        <v>19</v>
      </c>
      <c r="C24" s="66">
        <f t="shared" si="0"/>
        <v>7931000</v>
      </c>
      <c r="D24" s="67"/>
      <c r="E24" s="68"/>
      <c r="F24" s="69">
        <v>10000</v>
      </c>
      <c r="G24" s="69">
        <f t="shared" si="2"/>
        <v>10000</v>
      </c>
      <c r="H24" s="67"/>
      <c r="I24" s="68"/>
      <c r="J24" s="69">
        <v>7921000</v>
      </c>
      <c r="K24" s="70">
        <f t="shared" si="3"/>
        <v>7921000</v>
      </c>
    </row>
    <row r="25" spans="1:14" s="79" customFormat="1" ht="33" customHeight="1">
      <c r="A25" s="54" t="s">
        <v>30</v>
      </c>
      <c r="B25" s="55" t="s">
        <v>31</v>
      </c>
      <c r="C25" s="56">
        <f t="shared" si="0"/>
        <v>159642057</v>
      </c>
      <c r="D25" s="60">
        <f>D26</f>
        <v>137127197</v>
      </c>
      <c r="E25" s="58"/>
      <c r="F25" s="59"/>
      <c r="G25" s="59">
        <f t="shared" si="2"/>
        <v>137127197</v>
      </c>
      <c r="H25" s="60">
        <f>H26</f>
        <v>22514860</v>
      </c>
      <c r="I25" s="58"/>
      <c r="J25" s="59"/>
      <c r="K25" s="61">
        <f t="shared" si="3"/>
        <v>22514860</v>
      </c>
      <c r="L25" s="62"/>
      <c r="M25" s="62"/>
      <c r="N25" s="62"/>
    </row>
    <row r="26" spans="1:11" s="71" customFormat="1" ht="15" customHeight="1">
      <c r="A26" s="72"/>
      <c r="B26" s="65" t="s">
        <v>19</v>
      </c>
      <c r="C26" s="66">
        <f t="shared" si="0"/>
        <v>159642057</v>
      </c>
      <c r="D26" s="67">
        <v>137127197</v>
      </c>
      <c r="E26" s="68"/>
      <c r="F26" s="69"/>
      <c r="G26" s="69">
        <f t="shared" si="2"/>
        <v>137127197</v>
      </c>
      <c r="H26" s="67">
        <v>22514860</v>
      </c>
      <c r="I26" s="68"/>
      <c r="J26" s="69"/>
      <c r="K26" s="70">
        <f t="shared" si="3"/>
        <v>22514860</v>
      </c>
    </row>
    <row r="27" spans="1:14" s="79" customFormat="1" ht="15.75" customHeight="1">
      <c r="A27" s="54" t="s">
        <v>32</v>
      </c>
      <c r="B27" s="55" t="s">
        <v>33</v>
      </c>
      <c r="C27" s="56">
        <f t="shared" si="0"/>
        <v>106735848</v>
      </c>
      <c r="D27" s="60">
        <f>D28</f>
        <v>40311227</v>
      </c>
      <c r="E27" s="58"/>
      <c r="F27" s="59"/>
      <c r="G27" s="59">
        <f t="shared" si="2"/>
        <v>40311227</v>
      </c>
      <c r="H27" s="60">
        <f>H28</f>
        <v>66424621</v>
      </c>
      <c r="I27" s="58"/>
      <c r="J27" s="59"/>
      <c r="K27" s="61">
        <f t="shared" si="3"/>
        <v>66424621</v>
      </c>
      <c r="L27" s="62"/>
      <c r="M27" s="62"/>
      <c r="N27" s="62"/>
    </row>
    <row r="28" spans="1:11" s="71" customFormat="1" ht="12.75" customHeight="1">
      <c r="A28" s="72"/>
      <c r="B28" s="84" t="s">
        <v>19</v>
      </c>
      <c r="C28" s="85">
        <f t="shared" si="0"/>
        <v>106735848</v>
      </c>
      <c r="D28" s="86">
        <v>40311227</v>
      </c>
      <c r="E28" s="87"/>
      <c r="F28" s="88"/>
      <c r="G28" s="88">
        <f t="shared" si="2"/>
        <v>40311227</v>
      </c>
      <c r="H28" s="86">
        <v>66424621</v>
      </c>
      <c r="I28" s="87"/>
      <c r="J28" s="88"/>
      <c r="K28" s="89">
        <f t="shared" si="3"/>
        <v>66424621</v>
      </c>
    </row>
    <row r="29" spans="1:14" s="79" customFormat="1" ht="18.75" customHeight="1">
      <c r="A29" s="54" t="s">
        <v>34</v>
      </c>
      <c r="B29" s="90" t="s">
        <v>35</v>
      </c>
      <c r="C29" s="91">
        <f t="shared" si="0"/>
        <v>9961156</v>
      </c>
      <c r="D29" s="92">
        <v>7079842</v>
      </c>
      <c r="E29" s="93"/>
      <c r="F29" s="94"/>
      <c r="G29" s="94">
        <f t="shared" si="2"/>
        <v>7079842</v>
      </c>
      <c r="H29" s="92">
        <v>2881314</v>
      </c>
      <c r="I29" s="93"/>
      <c r="J29" s="94"/>
      <c r="K29" s="95">
        <f t="shared" si="3"/>
        <v>2881314</v>
      </c>
      <c r="L29" s="62"/>
      <c r="M29" s="62"/>
      <c r="N29" s="62"/>
    </row>
    <row r="30" spans="1:11" s="71" customFormat="1" ht="12" customHeight="1">
      <c r="A30" s="64"/>
      <c r="B30" s="65" t="s">
        <v>19</v>
      </c>
      <c r="C30" s="66">
        <f>G30+K30</f>
        <v>1528395</v>
      </c>
      <c r="D30" s="67">
        <f>D29-D31</f>
        <v>983852</v>
      </c>
      <c r="E30" s="68"/>
      <c r="F30" s="69"/>
      <c r="G30" s="69">
        <f>SUM(D30:F30)</f>
        <v>983852</v>
      </c>
      <c r="H30" s="67">
        <f>H29-H31</f>
        <v>544543</v>
      </c>
      <c r="I30" s="68"/>
      <c r="J30" s="69"/>
      <c r="K30" s="70">
        <f>SUM(H30:J30)</f>
        <v>544543</v>
      </c>
    </row>
    <row r="31" spans="1:11" s="71" customFormat="1" ht="14.25" customHeight="1">
      <c r="A31" s="72"/>
      <c r="B31" s="73" t="s">
        <v>20</v>
      </c>
      <c r="C31" s="74">
        <f t="shared" si="0"/>
        <v>8432761</v>
      </c>
      <c r="D31" s="75">
        <f>400000+425000+5270990</f>
        <v>6095990</v>
      </c>
      <c r="E31" s="76"/>
      <c r="F31" s="77"/>
      <c r="G31" s="77">
        <f t="shared" si="2"/>
        <v>6095990</v>
      </c>
      <c r="H31" s="75">
        <f>2334571+2200</f>
        <v>2336771</v>
      </c>
      <c r="I31" s="76"/>
      <c r="J31" s="77"/>
      <c r="K31" s="78">
        <f t="shared" si="3"/>
        <v>2336771</v>
      </c>
    </row>
    <row r="32" spans="1:14" ht="18.75" customHeight="1">
      <c r="A32" s="54" t="s">
        <v>36</v>
      </c>
      <c r="B32" s="55" t="s">
        <v>37</v>
      </c>
      <c r="C32" s="56">
        <f t="shared" si="0"/>
        <v>15000</v>
      </c>
      <c r="D32" s="60"/>
      <c r="E32" s="58"/>
      <c r="F32" s="59"/>
      <c r="G32" s="96"/>
      <c r="H32" s="60"/>
      <c r="I32" s="58"/>
      <c r="J32" s="59">
        <f>J33</f>
        <v>15000</v>
      </c>
      <c r="K32" s="61">
        <f t="shared" si="3"/>
        <v>15000</v>
      </c>
      <c r="L32" s="62"/>
      <c r="M32" s="62"/>
      <c r="N32" s="62"/>
    </row>
    <row r="33" spans="1:14" s="71" customFormat="1" ht="13.5" customHeight="1">
      <c r="A33" s="72"/>
      <c r="B33" s="65" t="s">
        <v>19</v>
      </c>
      <c r="C33" s="85">
        <f t="shared" si="0"/>
        <v>15000</v>
      </c>
      <c r="D33" s="86"/>
      <c r="E33" s="87"/>
      <c r="F33" s="88"/>
      <c r="G33" s="88"/>
      <c r="H33" s="86"/>
      <c r="I33" s="87"/>
      <c r="J33" s="88">
        <v>15000</v>
      </c>
      <c r="K33" s="89">
        <f t="shared" si="3"/>
        <v>15000</v>
      </c>
      <c r="L33" s="62"/>
      <c r="M33" s="62"/>
      <c r="N33" s="62"/>
    </row>
    <row r="34" spans="1:14" ht="18" customHeight="1">
      <c r="A34" s="54" t="s">
        <v>38</v>
      </c>
      <c r="B34" s="55" t="s">
        <v>39</v>
      </c>
      <c r="C34" s="56">
        <f t="shared" si="0"/>
        <v>24837600</v>
      </c>
      <c r="D34" s="60">
        <f>D35</f>
        <v>5486600</v>
      </c>
      <c r="E34" s="97"/>
      <c r="F34" s="58">
        <f>F35</f>
        <v>18925000</v>
      </c>
      <c r="G34" s="59">
        <f aca="true" t="shared" si="4" ref="G34:G44">SUM(D34:F34)</f>
        <v>24411600</v>
      </c>
      <c r="H34" s="60">
        <f>H35</f>
        <v>410000</v>
      </c>
      <c r="I34" s="58"/>
      <c r="J34" s="59">
        <f>J35</f>
        <v>16000</v>
      </c>
      <c r="K34" s="83">
        <f t="shared" si="3"/>
        <v>426000</v>
      </c>
      <c r="L34" s="62"/>
      <c r="M34" s="62"/>
      <c r="N34" s="62"/>
    </row>
    <row r="35" spans="1:14" s="71" customFormat="1" ht="15" customHeight="1">
      <c r="A35" s="72"/>
      <c r="B35" s="65" t="s">
        <v>19</v>
      </c>
      <c r="C35" s="66">
        <f t="shared" si="0"/>
        <v>24837600</v>
      </c>
      <c r="D35" s="67">
        <v>5486600</v>
      </c>
      <c r="E35" s="68"/>
      <c r="F35" s="69">
        <v>18925000</v>
      </c>
      <c r="G35" s="69">
        <f t="shared" si="4"/>
        <v>24411600</v>
      </c>
      <c r="H35" s="67">
        <v>410000</v>
      </c>
      <c r="I35" s="68"/>
      <c r="J35" s="69">
        <v>16000</v>
      </c>
      <c r="K35" s="70">
        <f t="shared" si="3"/>
        <v>426000</v>
      </c>
      <c r="L35" s="98"/>
      <c r="M35" s="98"/>
      <c r="N35" s="98"/>
    </row>
    <row r="36" spans="1:14" ht="21" customHeight="1">
      <c r="A36" s="54" t="s">
        <v>40</v>
      </c>
      <c r="B36" s="55" t="s">
        <v>41</v>
      </c>
      <c r="C36" s="56">
        <f t="shared" si="0"/>
        <v>921819</v>
      </c>
      <c r="D36" s="60">
        <f>D37</f>
        <v>655994</v>
      </c>
      <c r="E36" s="58"/>
      <c r="F36" s="59"/>
      <c r="G36" s="96">
        <f t="shared" si="4"/>
        <v>655994</v>
      </c>
      <c r="H36" s="60">
        <f>H37</f>
        <v>140825</v>
      </c>
      <c r="I36" s="58"/>
      <c r="J36" s="59">
        <f>J37</f>
        <v>125000</v>
      </c>
      <c r="K36" s="61">
        <f t="shared" si="3"/>
        <v>265825</v>
      </c>
      <c r="L36" s="62"/>
      <c r="M36" s="62"/>
      <c r="N36" s="62"/>
    </row>
    <row r="37" spans="1:14" s="71" customFormat="1" ht="15" customHeight="1">
      <c r="A37" s="72"/>
      <c r="B37" s="65" t="s">
        <v>19</v>
      </c>
      <c r="C37" s="66">
        <f t="shared" si="0"/>
        <v>921819</v>
      </c>
      <c r="D37" s="67">
        <v>655994</v>
      </c>
      <c r="E37" s="68"/>
      <c r="F37" s="69"/>
      <c r="G37" s="69">
        <f t="shared" si="4"/>
        <v>655994</v>
      </c>
      <c r="H37" s="67">
        <v>140825</v>
      </c>
      <c r="I37" s="68"/>
      <c r="J37" s="69">
        <v>125000</v>
      </c>
      <c r="K37" s="70">
        <f t="shared" si="3"/>
        <v>265825</v>
      </c>
      <c r="L37" s="98"/>
      <c r="M37" s="98"/>
      <c r="N37" s="98"/>
    </row>
    <row r="38" spans="1:14" ht="18.75" customHeight="1">
      <c r="A38" s="54" t="s">
        <v>42</v>
      </c>
      <c r="B38" s="55" t="s">
        <v>43</v>
      </c>
      <c r="C38" s="56">
        <f t="shared" si="0"/>
        <v>359300</v>
      </c>
      <c r="D38" s="99">
        <f>D39</f>
        <v>115000</v>
      </c>
      <c r="E38" s="100"/>
      <c r="F38" s="101"/>
      <c r="G38" s="59">
        <f t="shared" si="4"/>
        <v>115000</v>
      </c>
      <c r="H38" s="60">
        <f>H39</f>
        <v>244300</v>
      </c>
      <c r="I38" s="58"/>
      <c r="J38" s="59"/>
      <c r="K38" s="61">
        <f t="shared" si="3"/>
        <v>244300</v>
      </c>
      <c r="L38" s="62"/>
      <c r="M38" s="62"/>
      <c r="N38" s="62"/>
    </row>
    <row r="39" spans="1:14" s="71" customFormat="1" ht="15" customHeight="1">
      <c r="A39" s="72"/>
      <c r="B39" s="65" t="s">
        <v>19</v>
      </c>
      <c r="C39" s="66">
        <f t="shared" si="0"/>
        <v>359300</v>
      </c>
      <c r="D39" s="67">
        <v>115000</v>
      </c>
      <c r="E39" s="68"/>
      <c r="F39" s="69"/>
      <c r="G39" s="69">
        <f t="shared" si="4"/>
        <v>115000</v>
      </c>
      <c r="H39" s="67">
        <v>244300</v>
      </c>
      <c r="I39" s="68"/>
      <c r="J39" s="69"/>
      <c r="K39" s="70">
        <f t="shared" si="3"/>
        <v>244300</v>
      </c>
      <c r="L39" s="62"/>
      <c r="M39" s="62"/>
      <c r="N39" s="62"/>
    </row>
    <row r="40" spans="1:14" ht="24" customHeight="1">
      <c r="A40" s="54" t="s">
        <v>44</v>
      </c>
      <c r="B40" s="55" t="s">
        <v>45</v>
      </c>
      <c r="C40" s="56">
        <f t="shared" si="0"/>
        <v>2793300</v>
      </c>
      <c r="D40" s="60">
        <f>D42</f>
        <v>2793000</v>
      </c>
      <c r="E40" s="58"/>
      <c r="F40" s="59"/>
      <c r="G40" s="59">
        <f t="shared" si="4"/>
        <v>2793000</v>
      </c>
      <c r="H40" s="102">
        <f>SUM(H41:H42)</f>
        <v>300</v>
      </c>
      <c r="I40" s="100"/>
      <c r="J40" s="101"/>
      <c r="K40" s="61">
        <f t="shared" si="3"/>
        <v>300</v>
      </c>
      <c r="L40" s="62"/>
      <c r="M40" s="62"/>
      <c r="N40" s="62"/>
    </row>
    <row r="41" spans="1:14" ht="15.75" customHeight="1">
      <c r="A41" s="103"/>
      <c r="B41" s="65" t="s">
        <v>19</v>
      </c>
      <c r="C41" s="66">
        <f t="shared" si="0"/>
        <v>300</v>
      </c>
      <c r="D41" s="92"/>
      <c r="E41" s="93"/>
      <c r="F41" s="94"/>
      <c r="G41" s="94"/>
      <c r="H41" s="104">
        <v>300</v>
      </c>
      <c r="I41" s="105"/>
      <c r="J41" s="106"/>
      <c r="K41" s="70">
        <f t="shared" si="3"/>
        <v>300</v>
      </c>
      <c r="L41" s="62"/>
      <c r="M41" s="62"/>
      <c r="N41" s="62"/>
    </row>
    <row r="42" spans="1:14" s="71" customFormat="1" ht="16.5" customHeight="1">
      <c r="A42" s="72"/>
      <c r="B42" s="73" t="s">
        <v>20</v>
      </c>
      <c r="C42" s="107">
        <f t="shared" si="0"/>
        <v>2793000</v>
      </c>
      <c r="D42" s="108">
        <v>2793000</v>
      </c>
      <c r="E42" s="109"/>
      <c r="F42" s="110"/>
      <c r="G42" s="110">
        <f t="shared" si="4"/>
        <v>2793000</v>
      </c>
      <c r="H42" s="108"/>
      <c r="I42" s="109"/>
      <c r="J42" s="110"/>
      <c r="K42" s="111"/>
      <c r="L42" s="62"/>
      <c r="M42" s="62"/>
      <c r="N42" s="62"/>
    </row>
    <row r="43" spans="1:14" ht="23.25" customHeight="1">
      <c r="A43" s="54" t="s">
        <v>46</v>
      </c>
      <c r="B43" s="55" t="s">
        <v>47</v>
      </c>
      <c r="C43" s="56">
        <f t="shared" si="0"/>
        <v>5989543</v>
      </c>
      <c r="D43" s="60">
        <f>SUM(D44:D45)</f>
        <v>627143</v>
      </c>
      <c r="E43" s="100"/>
      <c r="F43" s="101"/>
      <c r="G43" s="59">
        <f>SUM(D43:F43)</f>
        <v>627143</v>
      </c>
      <c r="H43" s="60">
        <f>H45</f>
        <v>5362400</v>
      </c>
      <c r="I43" s="58"/>
      <c r="J43" s="59"/>
      <c r="K43" s="61">
        <f>SUM(H43:J43)</f>
        <v>5362400</v>
      </c>
      <c r="L43" s="62"/>
      <c r="M43" s="62"/>
      <c r="N43" s="62"/>
    </row>
    <row r="44" spans="1:14" ht="15" customHeight="1">
      <c r="A44" s="103"/>
      <c r="B44" s="65" t="s">
        <v>19</v>
      </c>
      <c r="C44" s="66">
        <f t="shared" si="0"/>
        <v>627143</v>
      </c>
      <c r="D44" s="112">
        <v>627143</v>
      </c>
      <c r="E44" s="105"/>
      <c r="F44" s="106"/>
      <c r="G44" s="69">
        <f t="shared" si="4"/>
        <v>627143</v>
      </c>
      <c r="H44" s="92"/>
      <c r="I44" s="93"/>
      <c r="J44" s="94"/>
      <c r="K44" s="95"/>
      <c r="L44" s="62"/>
      <c r="M44" s="62"/>
      <c r="N44" s="62"/>
    </row>
    <row r="45" spans="1:14" s="71" customFormat="1" ht="15.75" customHeight="1">
      <c r="A45" s="64"/>
      <c r="B45" s="73" t="s">
        <v>20</v>
      </c>
      <c r="C45" s="113">
        <f t="shared" si="0"/>
        <v>5362400</v>
      </c>
      <c r="D45" s="108"/>
      <c r="E45" s="109"/>
      <c r="F45" s="110"/>
      <c r="G45" s="78"/>
      <c r="H45" s="108">
        <v>5362400</v>
      </c>
      <c r="I45" s="109"/>
      <c r="J45" s="110"/>
      <c r="K45" s="111">
        <f>SUM(H45:J45)</f>
        <v>5362400</v>
      </c>
      <c r="L45" s="62"/>
      <c r="M45" s="62"/>
      <c r="N45" s="62"/>
    </row>
    <row r="46" spans="1:14" ht="23.25" customHeight="1">
      <c r="A46" s="54" t="s">
        <v>48</v>
      </c>
      <c r="B46" s="55" t="s">
        <v>49</v>
      </c>
      <c r="C46" s="56">
        <f>G46+K46</f>
        <v>7349187</v>
      </c>
      <c r="D46" s="60">
        <f>SUM(D47:D47)</f>
        <v>7349187</v>
      </c>
      <c r="E46" s="58"/>
      <c r="F46" s="59"/>
      <c r="G46" s="59">
        <f>SUM(D46:F46)</f>
        <v>7349187</v>
      </c>
      <c r="H46" s="60"/>
      <c r="I46" s="58"/>
      <c r="J46" s="59"/>
      <c r="K46" s="61"/>
      <c r="L46" s="62"/>
      <c r="M46" s="62"/>
      <c r="N46" s="62"/>
    </row>
    <row r="47" spans="1:14" s="71" customFormat="1" ht="15.75" customHeight="1" thickBot="1">
      <c r="A47" s="114"/>
      <c r="B47" s="73" t="s">
        <v>20</v>
      </c>
      <c r="C47" s="115">
        <f>G47+K47</f>
        <v>7349187</v>
      </c>
      <c r="D47" s="67">
        <v>7349187</v>
      </c>
      <c r="E47" s="68"/>
      <c r="F47" s="69"/>
      <c r="G47" s="69">
        <f>SUM(D47:F47)</f>
        <v>7349187</v>
      </c>
      <c r="H47" s="75"/>
      <c r="I47" s="76"/>
      <c r="J47" s="77"/>
      <c r="K47" s="111"/>
      <c r="L47" s="62"/>
      <c r="M47" s="62"/>
      <c r="N47" s="62"/>
    </row>
    <row r="48" spans="1:15" s="26" customFormat="1" ht="30" customHeight="1" thickBot="1" thickTop="1">
      <c r="A48" s="116"/>
      <c r="B48" s="117" t="s">
        <v>50</v>
      </c>
      <c r="C48" s="118">
        <f>G48+K48</f>
        <v>372321697</v>
      </c>
      <c r="D48" s="119">
        <f>D43+D46+D40+D38+D36+D34+D32+D29+D27+D25+D23+D21+D19+D16+D13+D10</f>
        <v>236730700</v>
      </c>
      <c r="E48" s="120">
        <f>E43+E46+E40+E38+E36+E34+E32+E29+E27+E25+E23+E21+E19+E16+E13+E10</f>
        <v>16600</v>
      </c>
      <c r="F48" s="121">
        <f>F43+F46+F40+F38+F36+F34+F32+F29+F27+F25+F23+F21+F19+F16+F13+F10</f>
        <v>19710877</v>
      </c>
      <c r="G48" s="122">
        <f>G46+G43+G40+G38+G36+G34+G32+G29+G27+G25+G23+G21+G19+G16+G13+G10</f>
        <v>256458177</v>
      </c>
      <c r="H48" s="123">
        <f>H43+H46+H40+H38+H36+H34+H32+H29+H27+H25+H23+H21+H19+H16+H13+H10</f>
        <v>107047820</v>
      </c>
      <c r="I48" s="120">
        <f>I43+I46+I40+I38+I36+I34+I32+I29+I27+I25+I23+I21+I19+I16+I13+I10</f>
        <v>5500</v>
      </c>
      <c r="J48" s="121">
        <f>J43+J46+J40+J38+J36+J34+J32+J29+J27+J25+J23+J21+J19+J16+J13+J10</f>
        <v>8810200</v>
      </c>
      <c r="K48" s="124">
        <f>K43+K40+K38+K36+K34+K32+K29+K27+K25+K23+K21+K19+K16+K13+K10</f>
        <v>115863520</v>
      </c>
      <c r="L48" s="125"/>
      <c r="M48" s="125"/>
      <c r="N48" s="125"/>
      <c r="O48" s="125"/>
    </row>
    <row r="49" spans="1:11" s="63" customFormat="1" ht="15" customHeight="1" thickTop="1">
      <c r="A49" s="126"/>
      <c r="B49" s="127" t="s">
        <v>19</v>
      </c>
      <c r="C49" s="128">
        <f>G49+K49</f>
        <v>314801911</v>
      </c>
      <c r="D49" s="128">
        <f>D44+D41+D39+D37+D35+D30+D28+D26+D22+D20+D17+D14+D11</f>
        <v>194974085</v>
      </c>
      <c r="E49" s="129">
        <f>E44+E41+E39+E37+E35+E33+E30+E26+E24+E22+E20+E17+E14+E11</f>
        <v>16600</v>
      </c>
      <c r="F49" s="130">
        <f>F44+F41+F39+F37+F35+F33+F30+F26+F24+F22+F20+F17+F14+F11</f>
        <v>19710877</v>
      </c>
      <c r="G49" s="131">
        <f>SUM(D49:F49)</f>
        <v>214701562</v>
      </c>
      <c r="H49" s="132">
        <f>H44+H41+H39+H37+H35+H30+H28+H26+H22+H20+H17+H14+H11</f>
        <v>91284649</v>
      </c>
      <c r="I49" s="130">
        <f>I42+I39+I37+I35+I33+I31+I28+I26+I24+I22+I20+I17+I14+I12</f>
        <v>5500</v>
      </c>
      <c r="J49" s="130">
        <f>J42+J39+J37+J35+J33+J31+J28+J26+J24+J22+J20+J17+J14+J11</f>
        <v>8810200</v>
      </c>
      <c r="K49" s="133">
        <f>SUM(H49:J49)</f>
        <v>100100349</v>
      </c>
    </row>
    <row r="50" spans="1:11" s="63" customFormat="1" ht="17.25" customHeight="1" thickBot="1">
      <c r="A50" s="134"/>
      <c r="B50" s="135" t="s">
        <v>20</v>
      </c>
      <c r="C50" s="136">
        <f>G50+K50</f>
        <v>57519786</v>
      </c>
      <c r="D50" s="137">
        <f>D47+D45+D42+D31+D18+D15+D12</f>
        <v>41756615</v>
      </c>
      <c r="E50" s="138"/>
      <c r="F50" s="138"/>
      <c r="G50" s="139">
        <f>SUM(D50:F50)</f>
        <v>41756615</v>
      </c>
      <c r="H50" s="137">
        <f>H47+H45+H42+H31+H18+H15+H12</f>
        <v>15763171</v>
      </c>
      <c r="I50" s="140"/>
      <c r="J50" s="138"/>
      <c r="K50" s="141">
        <f>SUM(H50:J50)</f>
        <v>15763171</v>
      </c>
    </row>
    <row r="51" ht="16.5" thickTop="1">
      <c r="G51" s="142"/>
    </row>
    <row r="52" spans="1:7" ht="15.75">
      <c r="A52" s="143" t="s">
        <v>51</v>
      </c>
      <c r="G52" s="142"/>
    </row>
    <row r="53" spans="1:7" ht="15.75">
      <c r="A53" s="143" t="s">
        <v>52</v>
      </c>
      <c r="G53" s="142"/>
    </row>
    <row r="54" spans="1:7" ht="15.75">
      <c r="A54" s="143" t="s">
        <v>54</v>
      </c>
      <c r="G54" s="142"/>
    </row>
    <row r="55" ht="15.75">
      <c r="G55" s="142"/>
    </row>
    <row r="56" ht="15.75">
      <c r="G56" s="142"/>
    </row>
    <row r="57" ht="15.75">
      <c r="G57" s="142"/>
    </row>
    <row r="58" ht="15.75">
      <c r="G58" s="142"/>
    </row>
    <row r="59" ht="15.75">
      <c r="G59" s="142"/>
    </row>
    <row r="60" ht="15.75">
      <c r="G60" s="142"/>
    </row>
    <row r="61" ht="15.75">
      <c r="G61" s="142"/>
    </row>
    <row r="62" ht="15.75">
      <c r="G62" s="142"/>
    </row>
    <row r="63" ht="15.75">
      <c r="G63" s="142"/>
    </row>
    <row r="64" ht="15.75">
      <c r="G64" s="142"/>
    </row>
    <row r="65" ht="15.75">
      <c r="G65" s="142"/>
    </row>
    <row r="66" ht="15.75">
      <c r="G66" s="142"/>
    </row>
    <row r="67" ht="15.75">
      <c r="G67" s="142"/>
    </row>
    <row r="68" ht="15.75">
      <c r="G68" s="142"/>
    </row>
    <row r="69" ht="15.75">
      <c r="G69" s="142"/>
    </row>
    <row r="70" ht="15.75">
      <c r="G70" s="142"/>
    </row>
    <row r="71" ht="15.75">
      <c r="G71" s="142"/>
    </row>
    <row r="72" ht="15.75">
      <c r="G72" s="142"/>
    </row>
    <row r="73" ht="15.75">
      <c r="G73" s="142"/>
    </row>
    <row r="74" ht="15.75">
      <c r="G74" s="142"/>
    </row>
    <row r="75" ht="15.75">
      <c r="G75" s="142"/>
    </row>
    <row r="76" ht="15.75">
      <c r="G76" s="142"/>
    </row>
    <row r="77" ht="15.75">
      <c r="G77" s="142"/>
    </row>
    <row r="78" ht="15.75">
      <c r="G78" s="142"/>
    </row>
    <row r="79" ht="15.75">
      <c r="G79" s="142"/>
    </row>
    <row r="80" ht="15.75">
      <c r="G80" s="142"/>
    </row>
    <row r="81" ht="15.75">
      <c r="G81" s="142"/>
    </row>
    <row r="82" ht="15.75">
      <c r="G82" s="142"/>
    </row>
    <row r="83" ht="15.75">
      <c r="G83" s="142"/>
    </row>
    <row r="84" ht="15.75">
      <c r="G84" s="142"/>
    </row>
    <row r="85" ht="15.75">
      <c r="G85" s="142"/>
    </row>
    <row r="86" ht="15.75">
      <c r="G86" s="142"/>
    </row>
    <row r="87" ht="15.75">
      <c r="G87" s="142"/>
    </row>
    <row r="88" ht="15.75">
      <c r="G88" s="142"/>
    </row>
    <row r="89" ht="15.75">
      <c r="G89" s="142"/>
    </row>
    <row r="90" ht="15.75">
      <c r="G90" s="142"/>
    </row>
    <row r="91" ht="15.75">
      <c r="G91" s="142"/>
    </row>
    <row r="92" ht="15.75">
      <c r="G92" s="142"/>
    </row>
    <row r="93" ht="15.75">
      <c r="G93" s="142"/>
    </row>
    <row r="94" ht="15.75">
      <c r="G94" s="142"/>
    </row>
    <row r="95" ht="15.75">
      <c r="G95" s="142"/>
    </row>
    <row r="96" ht="15.75">
      <c r="G96" s="142"/>
    </row>
    <row r="97" ht="15.75">
      <c r="G97" s="142"/>
    </row>
    <row r="98" ht="15.75">
      <c r="G98" s="142"/>
    </row>
    <row r="99" ht="15.75">
      <c r="G99" s="142"/>
    </row>
    <row r="100" ht="15.75">
      <c r="G100" s="142"/>
    </row>
    <row r="101" ht="15.75">
      <c r="G101" s="142"/>
    </row>
    <row r="102" ht="15.75">
      <c r="G102" s="142"/>
    </row>
    <row r="103" ht="15.75">
      <c r="G103" s="142"/>
    </row>
    <row r="104" ht="15.75">
      <c r="G104" s="142"/>
    </row>
    <row r="105" ht="15.75">
      <c r="G105" s="142"/>
    </row>
    <row r="106" ht="15.75">
      <c r="G106" s="142"/>
    </row>
    <row r="107" ht="15.75">
      <c r="G107" s="142"/>
    </row>
    <row r="108" ht="15.75">
      <c r="G108" s="142"/>
    </row>
    <row r="109" ht="15.75">
      <c r="G109" s="142"/>
    </row>
    <row r="110" ht="15.75">
      <c r="G110" s="142"/>
    </row>
    <row r="111" ht="15.75">
      <c r="G111" s="142"/>
    </row>
    <row r="112" ht="15.75">
      <c r="G112" s="142"/>
    </row>
    <row r="113" ht="15.75">
      <c r="G113" s="142"/>
    </row>
    <row r="114" ht="15.75">
      <c r="G114" s="142"/>
    </row>
    <row r="115" ht="15.75">
      <c r="G115" s="142"/>
    </row>
    <row r="116" ht="15.75">
      <c r="G116" s="142"/>
    </row>
    <row r="117" ht="15.75">
      <c r="G117" s="142"/>
    </row>
    <row r="118" ht="15.75">
      <c r="G118" s="142"/>
    </row>
    <row r="119" ht="15.75">
      <c r="G119" s="142"/>
    </row>
    <row r="120" ht="15.75">
      <c r="G120" s="142"/>
    </row>
    <row r="121" ht="15.75">
      <c r="G121" s="142"/>
    </row>
    <row r="122" ht="15.75">
      <c r="G122" s="142"/>
    </row>
    <row r="123" ht="15.75">
      <c r="G123" s="142"/>
    </row>
    <row r="124" ht="15.75">
      <c r="G124" s="142"/>
    </row>
    <row r="125" ht="15.75">
      <c r="G125" s="142"/>
    </row>
    <row r="126" ht="15.75">
      <c r="G126" s="142"/>
    </row>
    <row r="127" ht="15.75">
      <c r="G127" s="142"/>
    </row>
    <row r="128" ht="15.75">
      <c r="G128" s="142"/>
    </row>
    <row r="129" ht="15.75">
      <c r="G129" s="142"/>
    </row>
    <row r="130" ht="15.75">
      <c r="G130" s="142"/>
    </row>
    <row r="131" ht="15.75">
      <c r="G131" s="142"/>
    </row>
    <row r="132" ht="15.75">
      <c r="G132" s="142"/>
    </row>
    <row r="133" ht="15.75">
      <c r="G133" s="142"/>
    </row>
    <row r="134" ht="15.75">
      <c r="G134" s="142"/>
    </row>
    <row r="135" ht="15.75">
      <c r="G135" s="142"/>
    </row>
    <row r="136" ht="15.75">
      <c r="G136" s="142"/>
    </row>
    <row r="137" ht="15.75">
      <c r="G137" s="142"/>
    </row>
    <row r="138" ht="15.75">
      <c r="G138" s="142"/>
    </row>
    <row r="139" ht="15.75">
      <c r="G139" s="142"/>
    </row>
    <row r="140" ht="15.75">
      <c r="G140" s="142"/>
    </row>
    <row r="141" ht="15.75">
      <c r="G141" s="142"/>
    </row>
    <row r="142" ht="15.75">
      <c r="G142" s="142"/>
    </row>
    <row r="143" ht="15.75">
      <c r="G143" s="142"/>
    </row>
    <row r="144" ht="15.75">
      <c r="G144" s="142"/>
    </row>
    <row r="145" ht="15.75">
      <c r="G145" s="142"/>
    </row>
    <row r="146" ht="15.75">
      <c r="G146" s="142"/>
    </row>
    <row r="147" ht="15.75">
      <c r="G147" s="142"/>
    </row>
    <row r="148" ht="15.75">
      <c r="G148" s="142"/>
    </row>
    <row r="149" ht="15.75">
      <c r="G149" s="142"/>
    </row>
    <row r="150" ht="15.75">
      <c r="G150" s="142"/>
    </row>
    <row r="151" ht="15.75">
      <c r="G151" s="142"/>
    </row>
    <row r="152" ht="15.75">
      <c r="G152" s="142"/>
    </row>
    <row r="153" ht="15.75">
      <c r="G153" s="142"/>
    </row>
    <row r="154" ht="15.75">
      <c r="G154" s="142"/>
    </row>
    <row r="155" ht="15.75">
      <c r="G155" s="142"/>
    </row>
    <row r="156" ht="15.75">
      <c r="G156" s="142"/>
    </row>
    <row r="157" ht="15.75">
      <c r="G157" s="142"/>
    </row>
    <row r="158" ht="15.75">
      <c r="G158" s="142"/>
    </row>
    <row r="159" ht="15.75">
      <c r="G159" s="142"/>
    </row>
    <row r="160" ht="15.75">
      <c r="G160" s="142"/>
    </row>
    <row r="161" ht="15.75">
      <c r="G161" s="142"/>
    </row>
    <row r="162" ht="15.75">
      <c r="G162" s="142"/>
    </row>
    <row r="163" ht="15.75">
      <c r="G163" s="142"/>
    </row>
    <row r="164" ht="15.75">
      <c r="G164" s="142"/>
    </row>
    <row r="165" ht="15.75">
      <c r="G165" s="142"/>
    </row>
    <row r="166" ht="15.75">
      <c r="G166" s="142"/>
    </row>
    <row r="167" ht="15.75">
      <c r="G167" s="142"/>
    </row>
    <row r="168" ht="15.75">
      <c r="G168" s="142"/>
    </row>
    <row r="169" ht="15.75">
      <c r="G169" s="142"/>
    </row>
    <row r="170" ht="15.75">
      <c r="G170" s="142"/>
    </row>
    <row r="171" ht="15.75">
      <c r="G171" s="142"/>
    </row>
    <row r="172" ht="15.75">
      <c r="G172" s="142"/>
    </row>
    <row r="173" ht="15.75">
      <c r="G173" s="142"/>
    </row>
    <row r="174" ht="15.75">
      <c r="G174" s="142"/>
    </row>
    <row r="175" ht="15.75">
      <c r="G175" s="142"/>
    </row>
    <row r="176" ht="15.75">
      <c r="G176" s="142"/>
    </row>
    <row r="177" ht="15.75">
      <c r="G177" s="142"/>
    </row>
    <row r="178" ht="15.75">
      <c r="G178" s="142"/>
    </row>
    <row r="179" ht="15.75">
      <c r="G179" s="142"/>
    </row>
    <row r="180" ht="15.75">
      <c r="G180" s="142"/>
    </row>
    <row r="181" ht="15.75">
      <c r="G181" s="142"/>
    </row>
    <row r="182" ht="15.75">
      <c r="G182" s="142"/>
    </row>
    <row r="183" ht="15.75">
      <c r="G183" s="142"/>
    </row>
    <row r="184" ht="15.75">
      <c r="G184" s="142"/>
    </row>
    <row r="185" ht="15.75">
      <c r="G185" s="142"/>
    </row>
    <row r="186" ht="15.75">
      <c r="G186" s="142"/>
    </row>
    <row r="187" ht="15.75">
      <c r="G187" s="142"/>
    </row>
    <row r="188" ht="15.75">
      <c r="G188" s="142"/>
    </row>
    <row r="189" ht="15.75">
      <c r="G189" s="142"/>
    </row>
    <row r="190" ht="15.75">
      <c r="G190" s="142"/>
    </row>
    <row r="191" ht="15.75">
      <c r="G191" s="142"/>
    </row>
    <row r="192" ht="15.75">
      <c r="G192" s="142"/>
    </row>
    <row r="193" ht="15.75">
      <c r="G193" s="142"/>
    </row>
    <row r="194" ht="15.75">
      <c r="G194" s="142"/>
    </row>
    <row r="195" ht="15.75">
      <c r="G195" s="142"/>
    </row>
    <row r="196" ht="15.75">
      <c r="G196" s="142"/>
    </row>
    <row r="197" ht="15.75">
      <c r="G197" s="142"/>
    </row>
    <row r="198" ht="15.75">
      <c r="G198" s="142"/>
    </row>
    <row r="199" ht="15.75">
      <c r="G199" s="142"/>
    </row>
    <row r="200" ht="15.75">
      <c r="G200" s="142"/>
    </row>
    <row r="201" ht="15.75">
      <c r="G201" s="142"/>
    </row>
    <row r="202" ht="15.75">
      <c r="G202" s="142"/>
    </row>
    <row r="203" ht="15.75">
      <c r="G203" s="142"/>
    </row>
    <row r="204" ht="15.75">
      <c r="G204" s="142"/>
    </row>
    <row r="205" ht="15.75">
      <c r="G205" s="142"/>
    </row>
    <row r="206" ht="15.75">
      <c r="G206" s="142"/>
    </row>
    <row r="207" ht="15.75">
      <c r="G207" s="142"/>
    </row>
    <row r="208" ht="15.75">
      <c r="G208" s="142"/>
    </row>
    <row r="209" ht="15.75">
      <c r="G209" s="142"/>
    </row>
    <row r="210" ht="15.75">
      <c r="G210" s="142"/>
    </row>
    <row r="211" ht="15.75">
      <c r="G211" s="142"/>
    </row>
    <row r="212" ht="15.75">
      <c r="G212" s="142"/>
    </row>
    <row r="213" ht="15.75">
      <c r="G213" s="142"/>
    </row>
    <row r="214" ht="15.75">
      <c r="G214" s="142"/>
    </row>
    <row r="215" ht="15.75">
      <c r="G215" s="142"/>
    </row>
    <row r="216" ht="15.75">
      <c r="G216" s="142"/>
    </row>
    <row r="217" ht="15.75">
      <c r="G217" s="142"/>
    </row>
    <row r="218" ht="15.75">
      <c r="G218" s="142"/>
    </row>
    <row r="219" ht="15.75">
      <c r="G219" s="142"/>
    </row>
    <row r="220" ht="15.75">
      <c r="G220" s="142"/>
    </row>
    <row r="221" ht="15.75">
      <c r="G221" s="142"/>
    </row>
    <row r="222" ht="15.75">
      <c r="G222" s="142"/>
    </row>
    <row r="223" ht="15.75">
      <c r="G223" s="142"/>
    </row>
    <row r="224" ht="15.75">
      <c r="G224" s="142"/>
    </row>
    <row r="225" ht="15.75">
      <c r="G225" s="142"/>
    </row>
    <row r="226" ht="15.75">
      <c r="G226" s="142"/>
    </row>
    <row r="227" ht="15.75">
      <c r="G227" s="142"/>
    </row>
    <row r="228" ht="15.75">
      <c r="G228" s="142"/>
    </row>
    <row r="229" ht="15.75">
      <c r="G229" s="142"/>
    </row>
    <row r="230" ht="15.75">
      <c r="G230" s="142"/>
    </row>
    <row r="231" ht="15.75">
      <c r="G231" s="142"/>
    </row>
    <row r="232" ht="15.75">
      <c r="G232" s="142"/>
    </row>
    <row r="233" ht="15.75">
      <c r="G233" s="142"/>
    </row>
    <row r="234" ht="15.75">
      <c r="G234" s="142"/>
    </row>
    <row r="235" ht="15.75">
      <c r="G235" s="142"/>
    </row>
    <row r="236" ht="15.75">
      <c r="G236" s="142"/>
    </row>
    <row r="237" ht="15.75">
      <c r="G237" s="142"/>
    </row>
    <row r="238" ht="15.75">
      <c r="G238" s="142"/>
    </row>
    <row r="239" ht="15.75">
      <c r="G239" s="142"/>
    </row>
    <row r="240" ht="15.75">
      <c r="G240" s="142"/>
    </row>
    <row r="241" ht="15.75">
      <c r="G241" s="142"/>
    </row>
    <row r="242" ht="15.75">
      <c r="G242" s="142"/>
    </row>
    <row r="243" ht="15.75">
      <c r="G243" s="142"/>
    </row>
    <row r="244" ht="15.75">
      <c r="G244" s="142"/>
    </row>
    <row r="245" ht="15.75">
      <c r="G245" s="142"/>
    </row>
    <row r="246" ht="15.75">
      <c r="G246" s="142"/>
    </row>
    <row r="247" ht="15.75">
      <c r="G247" s="142"/>
    </row>
    <row r="248" ht="15.75">
      <c r="G248" s="142"/>
    </row>
    <row r="249" ht="15.75">
      <c r="G249" s="142"/>
    </row>
    <row r="250" ht="15.75">
      <c r="G250" s="142"/>
    </row>
    <row r="251" ht="15.75">
      <c r="G251" s="142"/>
    </row>
    <row r="252" ht="15.75">
      <c r="G252" s="142"/>
    </row>
    <row r="253" ht="15.75">
      <c r="G253" s="142"/>
    </row>
    <row r="254" ht="15.75">
      <c r="G254" s="142"/>
    </row>
    <row r="255" ht="15.75">
      <c r="G255" s="142"/>
    </row>
    <row r="256" ht="15.75">
      <c r="G256" s="142"/>
    </row>
    <row r="257" ht="15.75">
      <c r="G257" s="142"/>
    </row>
    <row r="258" ht="15.75">
      <c r="G258" s="142"/>
    </row>
    <row r="259" ht="15.75">
      <c r="G259" s="142"/>
    </row>
    <row r="260" ht="15.75">
      <c r="G260" s="142"/>
    </row>
    <row r="261" ht="15.75">
      <c r="G261" s="142"/>
    </row>
    <row r="262" ht="15.75">
      <c r="G262" s="142"/>
    </row>
    <row r="263" ht="15.75">
      <c r="G263" s="142"/>
    </row>
    <row r="264" ht="15.75">
      <c r="G264" s="142"/>
    </row>
    <row r="265" ht="15.75">
      <c r="G265" s="142"/>
    </row>
    <row r="266" ht="15.75">
      <c r="G266" s="142"/>
    </row>
    <row r="267" ht="15.75">
      <c r="G267" s="142"/>
    </row>
    <row r="268" ht="15.75">
      <c r="G268" s="142"/>
    </row>
    <row r="269" ht="15.75">
      <c r="G269" s="142"/>
    </row>
    <row r="270" ht="15.75">
      <c r="G270" s="142"/>
    </row>
    <row r="271" ht="15.75">
      <c r="G271" s="142"/>
    </row>
    <row r="272" ht="15.75">
      <c r="G272" s="142"/>
    </row>
    <row r="273" ht="15.75">
      <c r="G273" s="142"/>
    </row>
    <row r="274" ht="15.75">
      <c r="G274" s="142"/>
    </row>
    <row r="275" ht="15.75">
      <c r="G275" s="142"/>
    </row>
    <row r="276" ht="15.75">
      <c r="G276" s="142"/>
    </row>
    <row r="277" ht="15.75">
      <c r="G277" s="142"/>
    </row>
    <row r="278" ht="15.75">
      <c r="G278" s="142"/>
    </row>
    <row r="279" ht="15.75">
      <c r="G279" s="142"/>
    </row>
    <row r="280" ht="15.75">
      <c r="G280" s="142"/>
    </row>
    <row r="281" ht="15.75">
      <c r="G281" s="142"/>
    </row>
    <row r="282" ht="15.75">
      <c r="G282" s="142"/>
    </row>
    <row r="283" ht="15.75">
      <c r="G283" s="142"/>
    </row>
    <row r="284" ht="15.75">
      <c r="G284" s="142"/>
    </row>
    <row r="285" ht="15.75">
      <c r="G285" s="142"/>
    </row>
    <row r="286" ht="15.75">
      <c r="G286" s="142"/>
    </row>
    <row r="287" ht="15.75">
      <c r="G287" s="142"/>
    </row>
    <row r="288" ht="15.75">
      <c r="G288" s="142"/>
    </row>
  </sheetData>
  <mergeCells count="1">
    <mergeCell ref="C7:C8"/>
  </mergeCells>
  <printOptions horizontalCentered="1"/>
  <pageMargins left="0.2" right="0.21" top="0.33" bottom="0.7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2009-11-26T10:54:56Z</cp:lastPrinted>
  <dcterms:created xsi:type="dcterms:W3CDTF">2009-11-26T10:54:19Z</dcterms:created>
  <dcterms:modified xsi:type="dcterms:W3CDTF">2009-12-18T08:43:12Z</dcterms:modified>
  <cp:category/>
  <cp:version/>
  <cp:contentType/>
  <cp:contentStatus/>
</cp:coreProperties>
</file>