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bela VI" sheetId="1" r:id="rId1"/>
  </sheets>
  <definedNames>
    <definedName name="_xlnm.Print_Titles" localSheetId="0">'Tabela VI'!$6:$8</definedName>
  </definedNames>
  <calcPr fullCalcOnLoad="1"/>
</workbook>
</file>

<file path=xl/sharedStrings.xml><?xml version="1.0" encoding="utf-8"?>
<sst xmlns="http://schemas.openxmlformats.org/spreadsheetml/2006/main" count="75" uniqueCount="71">
  <si>
    <t>TABELA VI</t>
  </si>
  <si>
    <t xml:space="preserve">WYKAZ ZAKUPÓW INWESTYCYJNYCH </t>
  </si>
  <si>
    <t>ORAZ INNYCH WYDATKÓW MAJĄTKOWYCH</t>
  </si>
  <si>
    <t xml:space="preserve">NA 2010 ROK </t>
  </si>
  <si>
    <t xml:space="preserve"> w złotych</t>
  </si>
  <si>
    <t>Dział</t>
  </si>
  <si>
    <t>2010 rok</t>
  </si>
  <si>
    <t>GMINA WŁASNE</t>
  </si>
  <si>
    <t>POWIAT WŁASNE</t>
  </si>
  <si>
    <t>Rozdz.   §</t>
  </si>
  <si>
    <t xml:space="preserve">Wyszczególnienie                                       </t>
  </si>
  <si>
    <t>OGÓŁEM</t>
  </si>
  <si>
    <t>Przewidywane        wykonanie            2008 r.</t>
  </si>
  <si>
    <t>GMINA</t>
  </si>
  <si>
    <t>PLAN</t>
  </si>
  <si>
    <t>Przewidywane    wykonanie           2008 r.</t>
  </si>
  <si>
    <t>POWIAT</t>
  </si>
  <si>
    <t>%   wyk.   21 : 16</t>
  </si>
  <si>
    <t>TRANSPORT I ŁĄCZNOŚĆ</t>
  </si>
  <si>
    <t>Lokalny transport zbiorowy</t>
  </si>
  <si>
    <r>
      <t>Wydatki na zakup i objęcie akcji, wniesienie wkładów do spółek prawa handlowego oraz na uzupełnienie funduszy statutowych banków państwowych i innych instytucji finansowych</t>
    </r>
    <r>
      <rPr>
        <i/>
        <sz val="11"/>
        <rFont val="Calibri"/>
        <family val="2"/>
      </rPr>
      <t xml:space="preserve"> (MZK)- GKO</t>
    </r>
  </si>
  <si>
    <t>Infrastruktura telekomunikacyjna</t>
  </si>
  <si>
    <t>Przeciwdziałanie cyfrowemu wykluczeniu mieszkańców Koszalina</t>
  </si>
  <si>
    <t>Pozostała działalność</t>
  </si>
  <si>
    <r>
      <t xml:space="preserve">Wydatki na zakup i objęcie akcji, wniesienie wkładów do spółek prawa handlowego oraz na uzupełnienie funduszy statutowych banków państwowych i innych instytucji finansowych </t>
    </r>
    <r>
      <rPr>
        <i/>
        <sz val="11"/>
        <rFont val="Calibri"/>
        <family val="2"/>
      </rPr>
      <t>(Błękit Bałtyku Sp. z o.o.)- RWZ</t>
    </r>
  </si>
  <si>
    <t>ZDM</t>
  </si>
  <si>
    <t>Monitory, drukarki, komputery</t>
  </si>
  <si>
    <t>GOSPODARKA MIESZKANIOWA</t>
  </si>
  <si>
    <t>Gospodarka gruntami i nieruchomościami</t>
  </si>
  <si>
    <t>Wykupy nieruchomości</t>
  </si>
  <si>
    <t xml:space="preserve">Towarzystwa budownictwa społecznego </t>
  </si>
  <si>
    <r>
      <t xml:space="preserve">Wydatki na zakup i objęcie akcji, wniesienie wkładów do spółek prawa handlowego oraz na uzupełnienie funduszy statutowych banków państwowych i innych instytucji finansowych- </t>
    </r>
    <r>
      <rPr>
        <i/>
        <sz val="11"/>
        <rFont val="Calibri"/>
        <family val="2"/>
      </rPr>
      <t>KTBS</t>
    </r>
  </si>
  <si>
    <t>ADMINISTRACJA PUBLICZNA</t>
  </si>
  <si>
    <t>Urząd Miejski</t>
  </si>
  <si>
    <r>
      <t xml:space="preserve">Wydatki na zakupy inwestycyjne jednostek budżetowych </t>
    </r>
    <r>
      <rPr>
        <i/>
        <sz val="11"/>
        <rFont val="Calibri"/>
        <family val="2"/>
      </rPr>
      <t>w tym:</t>
    </r>
  </si>
  <si>
    <t>Biuro informatyki - budowa zintegrowanego systemu informatycznego</t>
  </si>
  <si>
    <t>Wydział O-A w tym: cyfrowy rejestrator wizyjny - 22 tys. zł, kserokopiarki - 20 tys. zł, sprzęt audiowizualny do sali 300 - 30 tys. zł</t>
  </si>
  <si>
    <t>BEZPIECZEŃSTWO PUBLICZNE I OCHRONA PRZECIWPOŻAROWA</t>
  </si>
  <si>
    <t>Komendy Powiatowe Państwowej Straży Pożarnej</t>
  </si>
  <si>
    <t>Dofinansowanie zakupu samochodu specjalistycznego - autodrabina</t>
  </si>
  <si>
    <t>OŚWIATA I WYCHOWANIE</t>
  </si>
  <si>
    <t>Szkoły podstawowe</t>
  </si>
  <si>
    <t>Zakupy sprzętu komputerowego i drukarek</t>
  </si>
  <si>
    <t>Szkoły Podstawowe Specjalne</t>
  </si>
  <si>
    <t>Zakup kolorowej kserokopiarki</t>
  </si>
  <si>
    <t>Przedszkola</t>
  </si>
  <si>
    <t>Wymiana zużytych urządzeń: patelnie, zmywaki, obieraczki, roboty kuchenne</t>
  </si>
  <si>
    <t>Zespół Obsługi Ekonomiczno-Administracyjnej Przedszkoli</t>
  </si>
  <si>
    <t>Zakup sprzętu komputerowego</t>
  </si>
  <si>
    <t>6068            6069</t>
  </si>
  <si>
    <t>"Przeciwdziałanie wykluczeniu cyfrowemu uczniów koszalińskich szkół"</t>
  </si>
  <si>
    <t>Polsko-Niemiecka Współpraca Młodzieży Koszalin - Strasburg</t>
  </si>
  <si>
    <t>SZKOLNICTWO WYŻSZE</t>
  </si>
  <si>
    <r>
      <t xml:space="preserve">Wydatki na zakup i objęcie akcji, wniesienie wkładów do spółek prawa handlowego oraz na uzupełnienie funduszy statutowych banków państwowych i innych instytucji finansowych </t>
    </r>
    <r>
      <rPr>
        <i/>
        <sz val="11"/>
        <rFont val="Calibri"/>
        <family val="2"/>
      </rPr>
      <t>(Park Technologiczny)</t>
    </r>
  </si>
  <si>
    <t>OCHRONA ZDROWIA</t>
  </si>
  <si>
    <t>Przeciwdziałanie alkoholizmowi</t>
  </si>
  <si>
    <t>Wyposażenie placów, boisk osiedlowych i szkolnych</t>
  </si>
  <si>
    <t>EDUKACUJNA OPIEKA WYCHOWAWCZA</t>
  </si>
  <si>
    <t>Teatry</t>
  </si>
  <si>
    <r>
      <t>"Modernizacja Bałtyckiego Teatru Dramatycznego - etap II</t>
    </r>
    <r>
      <rPr>
        <i/>
        <sz val="11"/>
        <rFont val="Calibri"/>
        <family val="2"/>
      </rPr>
      <t>" - wyposażenie</t>
    </r>
  </si>
  <si>
    <t>Biblioteki</t>
  </si>
  <si>
    <t>"Polsko-Niemiecka Współpraca Młodzieży Koszalin-Strasburg"</t>
  </si>
  <si>
    <t>KULTURA FIZYCZNA I SPORT</t>
  </si>
  <si>
    <t>Obiekty sportowe</t>
  </si>
  <si>
    <r>
      <t xml:space="preserve">Wydatki na zakup i objęcie akcji, wniesienie wkładów do spółek prawa handlowego oraz na uzupełnienie funduszy statutowych banków państwowych i innych instytucji finansowych </t>
    </r>
    <r>
      <rPr>
        <i/>
        <sz val="11"/>
        <rFont val="Calibri"/>
        <family val="2"/>
      </rPr>
      <t>(ZOS)</t>
    </r>
  </si>
  <si>
    <t>z tego:</t>
  </si>
  <si>
    <t xml:space="preserve">zakupy inwestycyjne </t>
  </si>
  <si>
    <t>inne wydatki majątkowe - udziały</t>
  </si>
  <si>
    <t>Autor dokumentu: Kamila Budzyła</t>
  </si>
  <si>
    <t>Wprowadził do BIP: Agnieszka Sulewska</t>
  </si>
  <si>
    <t>Data wprowadzenia do BIP: 18.12.2009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</si>
</sst>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17">
    <font>
      <sz val="10"/>
      <name val="Arial CE"/>
      <family val="0"/>
    </font>
    <font>
      <b/>
      <sz val="13"/>
      <name val="Calibri"/>
      <family val="2"/>
    </font>
    <font>
      <sz val="13"/>
      <name val="Calibri"/>
      <family val="2"/>
    </font>
    <font>
      <sz val="10"/>
      <name val="Calibri"/>
      <family val="2"/>
    </font>
    <font>
      <sz val="13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i/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8" fillId="0" borderId="3" xfId="0" applyNumberFormat="1" applyFont="1" applyBorder="1" applyAlignment="1">
      <alignment horizontal="centerContinuous" vertical="center"/>
    </xf>
    <xf numFmtId="1" fontId="8" fillId="0" borderId="4" xfId="0" applyNumberFormat="1" applyFont="1" applyBorder="1" applyAlignment="1">
      <alignment horizontal="centerContinuous" vertical="center"/>
    </xf>
    <xf numFmtId="1" fontId="8" fillId="0" borderId="5" xfId="0" applyNumberFormat="1" applyFont="1" applyBorder="1" applyAlignment="1">
      <alignment horizontal="centerContinuous" vertical="center"/>
    </xf>
    <xf numFmtId="1" fontId="8" fillId="0" borderId="6" xfId="0" applyNumberFormat="1" applyFont="1" applyBorder="1" applyAlignment="1">
      <alignment horizontal="centerContinuous" vertical="center"/>
    </xf>
    <xf numFmtId="3" fontId="8" fillId="0" borderId="4" xfId="0" applyNumberFormat="1" applyFont="1" applyBorder="1" applyAlignment="1">
      <alignment horizontal="centerContinuous" vertical="center"/>
    </xf>
    <xf numFmtId="3" fontId="8" fillId="0" borderId="6" xfId="0" applyNumberFormat="1" applyFont="1" applyBorder="1" applyAlignment="1">
      <alignment horizontal="centerContinuous" vertical="center"/>
    </xf>
    <xf numFmtId="3" fontId="9" fillId="0" borderId="6" xfId="0" applyNumberFormat="1" applyFont="1" applyBorder="1" applyAlignment="1">
      <alignment horizontal="centerContinuous" vertical="center"/>
    </xf>
    <xf numFmtId="3" fontId="9" fillId="0" borderId="7" xfId="0" applyNumberFormat="1" applyFont="1" applyBorder="1" applyAlignment="1">
      <alignment horizontal="centerContinuous" vertical="center"/>
    </xf>
    <xf numFmtId="1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 vertical="center" wrapText="1"/>
    </xf>
    <xf numFmtId="1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3" fontId="11" fillId="0" borderId="22" xfId="0" applyNumberFormat="1" applyFont="1" applyBorder="1" applyAlignment="1">
      <alignment horizontal="center" vertical="center" wrapText="1"/>
    </xf>
    <xf numFmtId="165" fontId="11" fillId="0" borderId="2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1" fontId="8" fillId="0" borderId="16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17" xfId="18" applyNumberFormat="1" applyFont="1" applyFill="1" applyBorder="1" applyAlignment="1" applyProtection="1">
      <alignment vertical="center" wrapText="1"/>
      <protection locked="0"/>
    </xf>
    <xf numFmtId="3" fontId="8" fillId="0" borderId="18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9" fillId="0" borderId="24" xfId="0" applyNumberFormat="1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" fontId="8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27" xfId="18" applyNumberFormat="1" applyFont="1" applyFill="1" applyBorder="1" applyAlignment="1" applyProtection="1">
      <alignment vertical="center" wrapText="1"/>
      <protection locked="0"/>
    </xf>
    <xf numFmtId="3" fontId="8" fillId="0" borderId="3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3" fontId="8" fillId="0" borderId="28" xfId="0" applyNumberFormat="1" applyFont="1" applyBorder="1" applyAlignment="1">
      <alignment vertical="center"/>
    </xf>
    <xf numFmtId="3" fontId="9" fillId="0" borderId="22" xfId="0" applyNumberFormat="1" applyFont="1" applyBorder="1" applyAlignment="1">
      <alignment vertical="center"/>
    </xf>
    <xf numFmtId="3" fontId="9" fillId="0" borderId="23" xfId="0" applyNumberFormat="1" applyFont="1" applyBorder="1" applyAlignment="1">
      <alignment vertical="center"/>
    </xf>
    <xf numFmtId="1" fontId="5" fillId="0" borderId="29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30" xfId="18" applyNumberFormat="1" applyFont="1" applyFill="1" applyBorder="1" applyAlignment="1" applyProtection="1">
      <alignment vertical="center" wrapText="1"/>
      <protection locked="0"/>
    </xf>
    <xf numFmtId="3" fontId="5" fillId="0" borderId="29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1" fontId="8" fillId="0" borderId="33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34" xfId="18" applyNumberFormat="1" applyFont="1" applyFill="1" applyBorder="1" applyAlignment="1" applyProtection="1">
      <alignment vertical="center" wrapText="1"/>
      <protection locked="0"/>
    </xf>
    <xf numFmtId="3" fontId="8" fillId="0" borderId="35" xfId="0" applyNumberFormat="1" applyFont="1" applyBorder="1" applyAlignment="1">
      <alignment vertical="center"/>
    </xf>
    <xf numFmtId="3" fontId="8" fillId="0" borderId="36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8" fillId="0" borderId="38" xfId="0" applyNumberFormat="1" applyFont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1" fontId="8" fillId="0" borderId="29" xfId="0" applyNumberFormat="1" applyFont="1" applyFill="1" applyBorder="1" applyAlignment="1" applyProtection="1">
      <alignment horizontal="centerContinuous" vertical="center"/>
      <protection locked="0"/>
    </xf>
    <xf numFmtId="3" fontId="8" fillId="0" borderId="30" xfId="18" applyNumberFormat="1" applyFont="1" applyFill="1" applyBorder="1" applyAlignment="1" applyProtection="1">
      <alignment vertical="center" wrapText="1"/>
      <protection locked="0"/>
    </xf>
    <xf numFmtId="3" fontId="8" fillId="0" borderId="42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3" fontId="9" fillId="0" borderId="43" xfId="0" applyNumberFormat="1" applyFont="1" applyBorder="1" applyAlignment="1">
      <alignment vertical="center"/>
    </xf>
    <xf numFmtId="165" fontId="9" fillId="0" borderId="44" xfId="0" applyNumberFormat="1" applyFont="1" applyBorder="1" applyAlignment="1">
      <alignment vertical="center"/>
    </xf>
    <xf numFmtId="1" fontId="5" fillId="0" borderId="14" xfId="0" applyNumberFormat="1" applyFont="1" applyFill="1" applyBorder="1" applyAlignment="1" applyProtection="1">
      <alignment horizontal="centerContinuous" vertical="center"/>
      <protection locked="0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1" fontId="13" fillId="0" borderId="14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45" xfId="18" applyNumberFormat="1" applyFont="1" applyFill="1" applyBorder="1" applyAlignment="1" applyProtection="1">
      <alignment vertical="center" wrapText="1"/>
      <protection locked="0"/>
    </xf>
    <xf numFmtId="3" fontId="13" fillId="0" borderId="10" xfId="0" applyNumberFormat="1" applyFont="1" applyBorder="1" applyAlignment="1">
      <alignment vertical="center"/>
    </xf>
    <xf numFmtId="3" fontId="13" fillId="0" borderId="11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1" fontId="5" fillId="0" borderId="33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34" xfId="18" applyNumberFormat="1" applyFont="1" applyFill="1" applyBorder="1" applyAlignment="1" applyProtection="1">
      <alignment vertical="center" wrapText="1"/>
      <protection locked="0"/>
    </xf>
    <xf numFmtId="3" fontId="5" fillId="0" borderId="35" xfId="0" applyNumberFormat="1" applyFont="1" applyBorder="1" applyAlignment="1">
      <alignment vertical="center"/>
    </xf>
    <xf numFmtId="3" fontId="5" fillId="0" borderId="44" xfId="0" applyNumberFormat="1" applyFont="1" applyBorder="1" applyAlignment="1">
      <alignment vertical="center"/>
    </xf>
    <xf numFmtId="3" fontId="5" fillId="0" borderId="37" xfId="0" applyNumberFormat="1" applyFont="1" applyBorder="1" applyAlignment="1">
      <alignment vertical="center"/>
    </xf>
    <xf numFmtId="3" fontId="5" fillId="0" borderId="38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6" fillId="0" borderId="43" xfId="0" applyNumberFormat="1" applyFont="1" applyBorder="1" applyAlignment="1">
      <alignment vertical="center"/>
    </xf>
    <xf numFmtId="165" fontId="6" fillId="0" borderId="4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" fontId="8" fillId="0" borderId="20" xfId="0" applyNumberFormat="1" applyFont="1" applyBorder="1" applyAlignment="1">
      <alignment vertical="center"/>
    </xf>
    <xf numFmtId="165" fontId="9" fillId="0" borderId="25" xfId="0" applyNumberFormat="1" applyFont="1" applyBorder="1" applyAlignment="1">
      <alignment vertical="center"/>
    </xf>
    <xf numFmtId="164" fontId="8" fillId="0" borderId="30" xfId="18" applyNumberFormat="1" applyFont="1" applyFill="1" applyBorder="1" applyAlignment="1" applyProtection="1">
      <alignment vertical="center" wrapText="1"/>
      <protection locked="0"/>
    </xf>
    <xf numFmtId="3" fontId="8" fillId="0" borderId="46" xfId="0" applyNumberFormat="1" applyFont="1" applyBorder="1" applyAlignment="1">
      <alignment vertical="center"/>
    </xf>
    <xf numFmtId="164" fontId="5" fillId="0" borderId="45" xfId="18" applyNumberFormat="1" applyFont="1" applyFill="1" applyBorder="1" applyAlignment="1" applyProtection="1">
      <alignment vertical="center" wrapText="1"/>
      <protection locked="0"/>
    </xf>
    <xf numFmtId="3" fontId="5" fillId="0" borderId="12" xfId="0" applyNumberFormat="1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165" fontId="6" fillId="0" borderId="23" xfId="0" applyNumberFormat="1" applyFont="1" applyBorder="1" applyAlignment="1">
      <alignment vertical="center"/>
    </xf>
    <xf numFmtId="1" fontId="5" fillId="0" borderId="8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9" xfId="18" applyNumberFormat="1" applyFont="1" applyFill="1" applyBorder="1" applyAlignment="1" applyProtection="1">
      <alignment vertical="center" wrapText="1"/>
      <protection locked="0"/>
    </xf>
    <xf numFmtId="3" fontId="5" fillId="0" borderId="23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3" fontId="5" fillId="0" borderId="41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164" fontId="8" fillId="0" borderId="30" xfId="0" applyNumberFormat="1" applyFont="1" applyBorder="1" applyAlignment="1">
      <alignment vertical="center" wrapText="1"/>
    </xf>
    <xf numFmtId="3" fontId="8" fillId="0" borderId="30" xfId="0" applyNumberFormat="1" applyFont="1" applyBorder="1" applyAlignment="1">
      <alignment vertical="center"/>
    </xf>
    <xf numFmtId="3" fontId="9" fillId="0" borderId="7" xfId="0" applyNumberFormat="1" applyFont="1" applyBorder="1" applyAlignment="1">
      <alignment vertical="center"/>
    </xf>
    <xf numFmtId="1" fontId="12" fillId="0" borderId="33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34" xfId="18" applyNumberFormat="1" applyFont="1" applyFill="1" applyBorder="1" applyAlignment="1" applyProtection="1">
      <alignment vertical="center" wrapText="1"/>
      <protection locked="0"/>
    </xf>
    <xf numFmtId="3" fontId="14" fillId="0" borderId="35" xfId="0" applyNumberFormat="1" applyFont="1" applyBorder="1" applyAlignment="1">
      <alignment vertical="center"/>
    </xf>
    <xf numFmtId="3" fontId="14" fillId="0" borderId="44" xfId="0" applyNumberFormat="1" applyFont="1" applyBorder="1" applyAlignment="1">
      <alignment vertical="center"/>
    </xf>
    <xf numFmtId="3" fontId="14" fillId="0" borderId="37" xfId="0" applyNumberFormat="1" applyFont="1" applyBorder="1" applyAlignment="1">
      <alignment vertical="center"/>
    </xf>
    <xf numFmtId="3" fontId="12" fillId="0" borderId="33" xfId="0" applyNumberFormat="1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3" fontId="15" fillId="0" borderId="43" xfId="0" applyNumberFormat="1" applyFont="1" applyBorder="1" applyAlignment="1">
      <alignment vertical="center"/>
    </xf>
    <xf numFmtId="165" fontId="15" fillId="0" borderId="44" xfId="0" applyNumberFormat="1" applyFont="1" applyBorder="1" applyAlignment="1">
      <alignment vertical="center"/>
    </xf>
    <xf numFmtId="3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" fontId="12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48" xfId="18" applyNumberFormat="1" applyFont="1" applyFill="1" applyBorder="1" applyAlignment="1" applyProtection="1">
      <alignment vertical="center" wrapText="1"/>
      <protection locked="0"/>
    </xf>
    <xf numFmtId="3" fontId="14" fillId="0" borderId="49" xfId="0" applyNumberFormat="1" applyFont="1" applyBorder="1" applyAlignment="1">
      <alignment vertical="center"/>
    </xf>
    <xf numFmtId="3" fontId="14" fillId="0" borderId="50" xfId="0" applyNumberFormat="1" applyFont="1" applyBorder="1" applyAlignment="1">
      <alignment vertical="center"/>
    </xf>
    <xf numFmtId="3" fontId="14" fillId="0" borderId="51" xfId="0" applyNumberFormat="1" applyFont="1" applyBorder="1" applyAlignment="1">
      <alignment vertical="center"/>
    </xf>
    <xf numFmtId="3" fontId="5" fillId="0" borderId="52" xfId="0" applyNumberFormat="1" applyFont="1" applyBorder="1" applyAlignment="1">
      <alignment vertical="center"/>
    </xf>
    <xf numFmtId="3" fontId="12" fillId="0" borderId="47" xfId="0" applyNumberFormat="1" applyFont="1" applyBorder="1" applyAlignment="1">
      <alignment vertical="center"/>
    </xf>
    <xf numFmtId="3" fontId="12" fillId="0" borderId="52" xfId="0" applyNumberFormat="1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165" fontId="15" fillId="0" borderId="0" xfId="0" applyNumberFormat="1" applyFont="1" applyBorder="1" applyAlignment="1">
      <alignment vertical="center"/>
    </xf>
    <xf numFmtId="3" fontId="8" fillId="0" borderId="44" xfId="0" applyNumberFormat="1" applyFont="1" applyBorder="1" applyAlignment="1">
      <alignment vertical="center"/>
    </xf>
    <xf numFmtId="1" fontId="5" fillId="0" borderId="53" xfId="0" applyNumberFormat="1" applyFont="1" applyFill="1" applyBorder="1" applyAlignment="1" applyProtection="1">
      <alignment horizontal="centerContinuous" vertical="center"/>
      <protection locked="0"/>
    </xf>
    <xf numFmtId="3" fontId="5" fillId="0" borderId="54" xfId="0" applyNumberFormat="1" applyFont="1" applyBorder="1" applyAlignment="1">
      <alignment vertical="center"/>
    </xf>
    <xf numFmtId="3" fontId="5" fillId="0" borderId="55" xfId="0" applyNumberFormat="1" applyFont="1" applyBorder="1" applyAlignment="1">
      <alignment vertical="center"/>
    </xf>
    <xf numFmtId="3" fontId="5" fillId="0" borderId="53" xfId="0" applyNumberFormat="1" applyFont="1" applyBorder="1" applyAlignment="1">
      <alignment vertical="center"/>
    </xf>
    <xf numFmtId="3" fontId="5" fillId="0" borderId="45" xfId="0" applyNumberFormat="1" applyFont="1" applyBorder="1" applyAlignment="1">
      <alignment vertical="center"/>
    </xf>
    <xf numFmtId="3" fontId="5" fillId="0" borderId="56" xfId="0" applyNumberFormat="1" applyFont="1" applyBorder="1" applyAlignment="1">
      <alignment vertical="center"/>
    </xf>
    <xf numFmtId="1" fontId="8" fillId="0" borderId="8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9" xfId="18" applyNumberFormat="1" applyFont="1" applyFill="1" applyBorder="1" applyAlignment="1" applyProtection="1">
      <alignment vertical="center" wrapText="1"/>
      <protection locked="0"/>
    </xf>
    <xf numFmtId="3" fontId="8" fillId="0" borderId="57" xfId="0" applyNumberFormat="1" applyFont="1" applyBorder="1" applyAlignment="1">
      <alignment vertical="center"/>
    </xf>
    <xf numFmtId="3" fontId="8" fillId="0" borderId="58" xfId="0" applyNumberFormat="1" applyFont="1" applyBorder="1" applyAlignment="1">
      <alignment vertical="center"/>
    </xf>
    <xf numFmtId="3" fontId="5" fillId="0" borderId="42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8" fillId="0" borderId="42" xfId="0" applyNumberFormat="1" applyFont="1" applyFill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164" fontId="8" fillId="0" borderId="32" xfId="18" applyNumberFormat="1" applyFont="1" applyFill="1" applyBorder="1" applyAlignment="1" applyProtection="1">
      <alignment vertical="center" wrapText="1"/>
      <protection locked="0"/>
    </xf>
    <xf numFmtId="1" fontId="5" fillId="0" borderId="8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0" xfId="0" applyFont="1" applyBorder="1" applyAlignment="1">
      <alignment vertical="center"/>
    </xf>
    <xf numFmtId="3" fontId="5" fillId="0" borderId="57" xfId="0" applyNumberFormat="1" applyFont="1" applyBorder="1" applyAlignment="1">
      <alignment vertical="center"/>
    </xf>
    <xf numFmtId="1" fontId="5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48" xfId="18" applyNumberFormat="1" applyFont="1" applyFill="1" applyBorder="1" applyAlignment="1" applyProtection="1">
      <alignment vertical="center" wrapText="1"/>
      <protection locked="0"/>
    </xf>
    <xf numFmtId="3" fontId="5" fillId="0" borderId="50" xfId="0" applyNumberFormat="1" applyFont="1" applyBorder="1" applyAlignment="1">
      <alignment vertical="center"/>
    </xf>
    <xf numFmtId="3" fontId="5" fillId="0" borderId="51" xfId="0" applyNumberFormat="1" applyFont="1" applyBorder="1" applyAlignment="1">
      <alignment vertical="center"/>
    </xf>
    <xf numFmtId="1" fontId="8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48" xfId="18" applyNumberFormat="1" applyFont="1" applyFill="1" applyBorder="1" applyAlignment="1" applyProtection="1">
      <alignment vertical="center" wrapText="1"/>
      <protection locked="0"/>
    </xf>
    <xf numFmtId="3" fontId="8" fillId="0" borderId="49" xfId="0" applyNumberFormat="1" applyFont="1" applyBorder="1" applyAlignment="1">
      <alignment vertical="center"/>
    </xf>
    <xf numFmtId="3" fontId="8" fillId="0" borderId="50" xfId="0" applyNumberFormat="1" applyFont="1" applyBorder="1" applyAlignment="1">
      <alignment vertical="center"/>
    </xf>
    <xf numFmtId="3" fontId="8" fillId="0" borderId="51" xfId="0" applyNumberFormat="1" applyFont="1" applyBorder="1" applyAlignment="1">
      <alignment vertical="center"/>
    </xf>
    <xf numFmtId="3" fontId="8" fillId="0" borderId="52" xfId="0" applyNumberFormat="1" applyFont="1" applyBorder="1" applyAlignment="1">
      <alignment vertical="center"/>
    </xf>
    <xf numFmtId="164" fontId="5" fillId="0" borderId="59" xfId="18" applyNumberFormat="1" applyFont="1" applyFill="1" applyBorder="1" applyAlignment="1" applyProtection="1">
      <alignment vertical="center" wrapText="1"/>
      <protection locked="0"/>
    </xf>
    <xf numFmtId="3" fontId="5" fillId="0" borderId="60" xfId="0" applyNumberFormat="1" applyFont="1" applyBorder="1" applyAlignment="1">
      <alignment vertical="center"/>
    </xf>
    <xf numFmtId="3" fontId="5" fillId="0" borderId="61" xfId="0" applyNumberFormat="1" applyFont="1" applyBorder="1" applyAlignment="1">
      <alignment vertical="center"/>
    </xf>
    <xf numFmtId="0" fontId="8" fillId="0" borderId="16" xfId="0" applyFont="1" applyBorder="1" applyAlignment="1">
      <alignment/>
    </xf>
    <xf numFmtId="0" fontId="9" fillId="0" borderId="0" xfId="0" applyFont="1" applyAlignment="1">
      <alignment/>
    </xf>
    <xf numFmtId="0" fontId="8" fillId="0" borderId="8" xfId="0" applyFont="1" applyBorder="1" applyAlignment="1">
      <alignment/>
    </xf>
    <xf numFmtId="164" fontId="14" fillId="0" borderId="9" xfId="18" applyNumberFormat="1" applyFont="1" applyFill="1" applyBorder="1" applyAlignment="1" applyProtection="1">
      <alignment vertical="center" wrapText="1"/>
      <protection locked="0"/>
    </xf>
    <xf numFmtId="3" fontId="8" fillId="0" borderId="39" xfId="0" applyNumberFormat="1" applyFont="1" applyBorder="1" applyAlignment="1">
      <alignment/>
    </xf>
    <xf numFmtId="3" fontId="8" fillId="0" borderId="23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3" fontId="8" fillId="0" borderId="41" xfId="0" applyNumberFormat="1" applyFont="1" applyBorder="1" applyAlignment="1">
      <alignment/>
    </xf>
    <xf numFmtId="0" fontId="5" fillId="0" borderId="8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3" fontId="13" fillId="0" borderId="42" xfId="0" applyNumberFormat="1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3" fontId="13" fillId="0" borderId="31" xfId="0" applyNumberFormat="1" applyFont="1" applyBorder="1" applyAlignment="1">
      <alignment vertical="center"/>
    </xf>
    <xf numFmtId="3" fontId="13" fillId="0" borderId="32" xfId="0" applyNumberFormat="1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3" fontId="13" fillId="0" borderId="49" xfId="0" applyNumberFormat="1" applyFont="1" applyBorder="1" applyAlignment="1">
      <alignment vertical="center"/>
    </xf>
    <xf numFmtId="0" fontId="13" fillId="0" borderId="50" xfId="0" applyFont="1" applyBorder="1" applyAlignment="1">
      <alignment vertical="center"/>
    </xf>
    <xf numFmtId="3" fontId="13" fillId="0" borderId="51" xfId="0" applyNumberFormat="1" applyFont="1" applyBorder="1" applyAlignment="1">
      <alignment vertical="center"/>
    </xf>
    <xf numFmtId="3" fontId="13" fillId="0" borderId="52" xfId="0" applyNumberFormat="1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1">
      <selection activeCell="A62" sqref="A62:A64"/>
    </sheetView>
  </sheetViews>
  <sheetFormatPr defaultColWidth="9.00390625" defaultRowHeight="12.75"/>
  <cols>
    <col min="1" max="1" width="7.625" style="6" customWidth="1"/>
    <col min="2" max="2" width="37.00390625" style="6" customWidth="1"/>
    <col min="3" max="3" width="12.75390625" style="6" customWidth="1"/>
    <col min="4" max="4" width="0" style="6" hidden="1" customWidth="1"/>
    <col min="5" max="5" width="12.375" style="6" customWidth="1"/>
    <col min="6" max="7" width="0" style="6" hidden="1" customWidth="1"/>
    <col min="8" max="8" width="11.375" style="6" customWidth="1"/>
    <col min="9" max="10" width="0" style="6" hidden="1" customWidth="1"/>
    <col min="11" max="16384" width="9.125" style="6" customWidth="1"/>
  </cols>
  <sheetData>
    <row r="1" spans="1:8" s="4" customFormat="1" ht="17.25" customHeight="1">
      <c r="A1" s="1"/>
      <c r="B1" s="2"/>
      <c r="C1" s="2"/>
      <c r="D1" s="2"/>
      <c r="E1" s="2"/>
      <c r="F1" s="2"/>
      <c r="G1" s="2"/>
      <c r="H1" s="3" t="s">
        <v>0</v>
      </c>
    </row>
    <row r="2" spans="1:8" s="4" customFormat="1" ht="17.2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20.25" customHeight="1">
      <c r="A3" s="1" t="s">
        <v>2</v>
      </c>
      <c r="B3" s="5"/>
      <c r="C3" s="5"/>
      <c r="D3" s="5"/>
      <c r="E3" s="5"/>
      <c r="F3" s="5"/>
      <c r="G3" s="5"/>
      <c r="H3" s="5"/>
    </row>
    <row r="4" spans="1:8" ht="19.5" customHeight="1">
      <c r="A4" s="1" t="s">
        <v>3</v>
      </c>
      <c r="B4" s="5"/>
      <c r="C4" s="5"/>
      <c r="D4" s="5"/>
      <c r="E4" s="5"/>
      <c r="F4" s="5"/>
      <c r="G4" s="5"/>
      <c r="H4" s="5"/>
    </row>
    <row r="5" spans="1:11" ht="12.75" customHeight="1" thickBot="1">
      <c r="A5" s="7"/>
      <c r="B5" s="7"/>
      <c r="C5" s="7"/>
      <c r="D5" s="7"/>
      <c r="E5" s="7"/>
      <c r="F5" s="7"/>
      <c r="G5" s="7"/>
      <c r="H5" s="8" t="s">
        <v>4</v>
      </c>
      <c r="I5" s="9"/>
      <c r="J5" s="9"/>
      <c r="K5" s="9"/>
    </row>
    <row r="6" spans="1:10" ht="18.75" customHeight="1" thickTop="1">
      <c r="A6" s="10" t="s">
        <v>5</v>
      </c>
      <c r="B6" s="11"/>
      <c r="C6" s="12" t="s">
        <v>6</v>
      </c>
      <c r="D6" s="13" t="s">
        <v>7</v>
      </c>
      <c r="E6" s="14"/>
      <c r="F6" s="15"/>
      <c r="G6" s="16" t="s">
        <v>8</v>
      </c>
      <c r="H6" s="17"/>
      <c r="I6" s="18"/>
      <c r="J6" s="19"/>
    </row>
    <row r="7" spans="1:10" ht="30" customHeight="1" thickBot="1">
      <c r="A7" s="20" t="s">
        <v>9</v>
      </c>
      <c r="B7" s="21" t="s">
        <v>10</v>
      </c>
      <c r="C7" s="22" t="s">
        <v>11</v>
      </c>
      <c r="D7" s="23" t="s">
        <v>12</v>
      </c>
      <c r="E7" s="24" t="s">
        <v>13</v>
      </c>
      <c r="F7" s="25" t="s">
        <v>14</v>
      </c>
      <c r="G7" s="26" t="s">
        <v>15</v>
      </c>
      <c r="H7" s="25" t="s">
        <v>16</v>
      </c>
      <c r="I7" s="27" t="s">
        <v>14</v>
      </c>
      <c r="J7" s="28" t="s">
        <v>17</v>
      </c>
    </row>
    <row r="8" spans="1:10" s="38" customFormat="1" ht="12.75" customHeight="1" thickBot="1" thickTop="1">
      <c r="A8" s="29">
        <v>1</v>
      </c>
      <c r="B8" s="30">
        <v>2</v>
      </c>
      <c r="C8" s="31">
        <v>3</v>
      </c>
      <c r="D8" s="32"/>
      <c r="E8" s="33">
        <v>4</v>
      </c>
      <c r="F8" s="34"/>
      <c r="G8" s="35"/>
      <c r="H8" s="34">
        <v>5</v>
      </c>
      <c r="I8" s="36"/>
      <c r="J8" s="37"/>
    </row>
    <row r="9" spans="1:11" s="48" customFormat="1" ht="20.25" customHeight="1" thickBot="1" thickTop="1">
      <c r="A9" s="39">
        <v>600</v>
      </c>
      <c r="B9" s="40" t="s">
        <v>18</v>
      </c>
      <c r="C9" s="41">
        <f>C10+C12+C14</f>
        <v>2676350</v>
      </c>
      <c r="D9" s="42">
        <f>D14</f>
        <v>31400</v>
      </c>
      <c r="E9" s="43">
        <f>E14+E12+E10</f>
        <v>2676350</v>
      </c>
      <c r="F9" s="44">
        <f>F14</f>
        <v>22000</v>
      </c>
      <c r="G9" s="43">
        <f>G16+G19+G68+G116+G150</f>
        <v>0</v>
      </c>
      <c r="H9" s="44"/>
      <c r="I9" s="45">
        <f>I16+I19+I68+I116+I150</f>
        <v>0</v>
      </c>
      <c r="J9" s="46">
        <f>J16+J19+J68+J116+J150</f>
        <v>0</v>
      </c>
      <c r="K9" s="47"/>
    </row>
    <row r="10" spans="1:11" s="48" customFormat="1" ht="20.25" customHeight="1" thickTop="1">
      <c r="A10" s="49">
        <v>60004</v>
      </c>
      <c r="B10" s="50" t="s">
        <v>19</v>
      </c>
      <c r="C10" s="51">
        <f>E10+H10</f>
        <v>800000</v>
      </c>
      <c r="D10" s="52"/>
      <c r="E10" s="53">
        <f>E11</f>
        <v>800000</v>
      </c>
      <c r="F10" s="54"/>
      <c r="G10" s="53"/>
      <c r="H10" s="55"/>
      <c r="I10" s="56"/>
      <c r="J10" s="57"/>
      <c r="K10" s="47"/>
    </row>
    <row r="11" spans="1:11" s="48" customFormat="1" ht="89.25" customHeight="1">
      <c r="A11" s="58">
        <v>6010</v>
      </c>
      <c r="B11" s="59" t="s">
        <v>20</v>
      </c>
      <c r="C11" s="60">
        <f>E11+H11</f>
        <v>800000</v>
      </c>
      <c r="D11" s="61"/>
      <c r="E11" s="60">
        <v>800000</v>
      </c>
      <c r="F11" s="62"/>
      <c r="G11" s="62"/>
      <c r="H11" s="63"/>
      <c r="I11" s="56"/>
      <c r="J11" s="57"/>
      <c r="K11" s="47"/>
    </row>
    <row r="12" spans="1:11" s="48" customFormat="1" ht="20.25" customHeight="1">
      <c r="A12" s="64">
        <v>60053</v>
      </c>
      <c r="B12" s="65" t="s">
        <v>21</v>
      </c>
      <c r="C12" s="66">
        <f>C13</f>
        <v>1654350</v>
      </c>
      <c r="D12" s="67"/>
      <c r="E12" s="68">
        <f>E13</f>
        <v>1654350</v>
      </c>
      <c r="F12" s="69"/>
      <c r="G12" s="70"/>
      <c r="H12" s="71"/>
      <c r="I12" s="56"/>
      <c r="J12" s="57"/>
      <c r="K12" s="47"/>
    </row>
    <row r="13" spans="1:11" s="48" customFormat="1" ht="30.75" customHeight="1">
      <c r="A13" s="58">
        <v>6060</v>
      </c>
      <c r="B13" s="59" t="s">
        <v>22</v>
      </c>
      <c r="C13" s="72">
        <f>E13+H13</f>
        <v>1654350</v>
      </c>
      <c r="D13" s="73"/>
      <c r="E13" s="74">
        <v>1654350</v>
      </c>
      <c r="F13" s="75"/>
      <c r="G13" s="76"/>
      <c r="H13" s="77"/>
      <c r="I13" s="56"/>
      <c r="J13" s="57"/>
      <c r="K13" s="47"/>
    </row>
    <row r="14" spans="1:11" s="48" customFormat="1" ht="20.25" customHeight="1">
      <c r="A14" s="78">
        <v>60095</v>
      </c>
      <c r="B14" s="79" t="s">
        <v>23</v>
      </c>
      <c r="C14" s="80">
        <f>C16+C15</f>
        <v>222000</v>
      </c>
      <c r="D14" s="81">
        <f>D16</f>
        <v>31400</v>
      </c>
      <c r="E14" s="62">
        <f>E16+E15</f>
        <v>222000</v>
      </c>
      <c r="F14" s="62">
        <f>F16</f>
        <v>22000</v>
      </c>
      <c r="G14" s="82"/>
      <c r="H14" s="63"/>
      <c r="I14" s="83"/>
      <c r="J14" s="84"/>
      <c r="K14" s="47"/>
    </row>
    <row r="15" spans="1:11" s="48" customFormat="1" ht="103.5" customHeight="1">
      <c r="A15" s="85">
        <v>6010</v>
      </c>
      <c r="B15" s="59" t="s">
        <v>24</v>
      </c>
      <c r="C15" s="86">
        <f>E15+H15</f>
        <v>200000</v>
      </c>
      <c r="D15" s="87"/>
      <c r="E15" s="87">
        <v>200000</v>
      </c>
      <c r="F15" s="87"/>
      <c r="G15" s="88"/>
      <c r="H15" s="89"/>
      <c r="I15" s="83"/>
      <c r="J15" s="84"/>
      <c r="K15" s="47"/>
    </row>
    <row r="16" spans="1:11" s="48" customFormat="1" ht="15">
      <c r="A16" s="90"/>
      <c r="B16" s="91" t="s">
        <v>25</v>
      </c>
      <c r="C16" s="92">
        <f>SUM(C17:C17)</f>
        <v>22000</v>
      </c>
      <c r="D16" s="93">
        <f>SUM(D17:D17)</f>
        <v>31400</v>
      </c>
      <c r="E16" s="93">
        <f>SUM(E17:E17)</f>
        <v>22000</v>
      </c>
      <c r="F16" s="93">
        <f>SUM(F17:F17)</f>
        <v>22000</v>
      </c>
      <c r="G16" s="94"/>
      <c r="H16" s="95"/>
      <c r="I16" s="83"/>
      <c r="J16" s="84"/>
      <c r="K16" s="47"/>
    </row>
    <row r="17" spans="1:11" s="105" customFormat="1" ht="15.75" thickBot="1">
      <c r="A17" s="96">
        <v>6060</v>
      </c>
      <c r="B17" s="97" t="s">
        <v>26</v>
      </c>
      <c r="C17" s="98">
        <f>E17+H17</f>
        <v>22000</v>
      </c>
      <c r="D17" s="99">
        <v>31400</v>
      </c>
      <c r="E17" s="100">
        <v>22000</v>
      </c>
      <c r="F17" s="101">
        <f>SUM(E17:E17)</f>
        <v>22000</v>
      </c>
      <c r="G17" s="102"/>
      <c r="H17" s="101"/>
      <c r="I17" s="103"/>
      <c r="J17" s="104"/>
      <c r="K17" s="47"/>
    </row>
    <row r="18" spans="1:11" s="48" customFormat="1" ht="20.25" customHeight="1" thickBot="1" thickTop="1">
      <c r="A18" s="39">
        <v>700</v>
      </c>
      <c r="B18" s="40" t="s">
        <v>27</v>
      </c>
      <c r="C18" s="41">
        <f>E18+H18</f>
        <v>4540000</v>
      </c>
      <c r="D18" s="42" t="e">
        <f>D19+D40+#REF!+#REF!</f>
        <v>#REF!</v>
      </c>
      <c r="E18" s="106">
        <f>E19+E21</f>
        <v>4540000</v>
      </c>
      <c r="F18" s="44" t="e">
        <f>F19+F40+#REF!+#REF!</f>
        <v>#REF!</v>
      </c>
      <c r="G18" s="43"/>
      <c r="H18" s="44"/>
      <c r="I18" s="45"/>
      <c r="J18" s="107"/>
      <c r="K18" s="47"/>
    </row>
    <row r="19" spans="1:11" s="48" customFormat="1" ht="30.75" thickTop="1">
      <c r="A19" s="78">
        <v>70005</v>
      </c>
      <c r="B19" s="108" t="s">
        <v>28</v>
      </c>
      <c r="C19" s="80">
        <f>SUM(C20:C20)</f>
        <v>1000000</v>
      </c>
      <c r="D19" s="109">
        <f>SUM(D20:D20)</f>
        <v>800000</v>
      </c>
      <c r="E19" s="62">
        <f>SUM(E20:E20)</f>
        <v>1000000</v>
      </c>
      <c r="F19" s="62">
        <f>SUM(F20:F20)</f>
        <v>1000000</v>
      </c>
      <c r="G19" s="82"/>
      <c r="H19" s="63"/>
      <c r="I19" s="83"/>
      <c r="J19" s="84"/>
      <c r="K19" s="47"/>
    </row>
    <row r="20" spans="1:11" s="105" customFormat="1" ht="19.5" customHeight="1">
      <c r="A20" s="85">
        <v>6060</v>
      </c>
      <c r="B20" s="110" t="s">
        <v>29</v>
      </c>
      <c r="C20" s="86">
        <f>E20+H20</f>
        <v>1000000</v>
      </c>
      <c r="D20" s="87">
        <v>800000</v>
      </c>
      <c r="E20" s="111">
        <f>1250000-250000</f>
        <v>1000000</v>
      </c>
      <c r="F20" s="89">
        <f>SUM(E20:E20)</f>
        <v>1000000</v>
      </c>
      <c r="G20" s="88"/>
      <c r="H20" s="89"/>
      <c r="I20" s="103"/>
      <c r="J20" s="104"/>
      <c r="K20" s="47"/>
    </row>
    <row r="21" spans="1:11" s="105" customFormat="1" ht="20.25" customHeight="1">
      <c r="A21" s="78">
        <v>70021</v>
      </c>
      <c r="B21" s="108" t="s">
        <v>30</v>
      </c>
      <c r="C21" s="80">
        <f>E21+H21</f>
        <v>3540000</v>
      </c>
      <c r="D21" s="81"/>
      <c r="E21" s="81">
        <f>E22</f>
        <v>3540000</v>
      </c>
      <c r="F21" s="109"/>
      <c r="G21" s="82"/>
      <c r="H21" s="63"/>
      <c r="I21" s="112"/>
      <c r="J21" s="113"/>
      <c r="K21" s="47"/>
    </row>
    <row r="22" spans="1:11" s="105" customFormat="1" ht="88.5" customHeight="1" thickBot="1">
      <c r="A22" s="114">
        <v>6010</v>
      </c>
      <c r="B22" s="115" t="s">
        <v>31</v>
      </c>
      <c r="C22" s="72">
        <f>E22</f>
        <v>3540000</v>
      </c>
      <c r="D22" s="116"/>
      <c r="E22" s="116">
        <v>3540000</v>
      </c>
      <c r="F22" s="73"/>
      <c r="G22" s="117"/>
      <c r="H22" s="118"/>
      <c r="I22" s="112"/>
      <c r="J22" s="113"/>
      <c r="K22" s="47"/>
    </row>
    <row r="23" spans="1:11" s="48" customFormat="1" ht="20.25" customHeight="1" thickBot="1" thickTop="1">
      <c r="A23" s="39">
        <v>750</v>
      </c>
      <c r="B23" s="40" t="s">
        <v>32</v>
      </c>
      <c r="C23" s="41">
        <f aca="true" t="shared" si="0" ref="C23:F24">C24</f>
        <v>988320</v>
      </c>
      <c r="D23" s="119">
        <f t="shared" si="0"/>
        <v>878625</v>
      </c>
      <c r="E23" s="43">
        <f t="shared" si="0"/>
        <v>988320</v>
      </c>
      <c r="F23" s="43">
        <f t="shared" si="0"/>
        <v>988320</v>
      </c>
      <c r="G23" s="43"/>
      <c r="H23" s="44"/>
      <c r="I23" s="45"/>
      <c r="J23" s="107" t="e">
        <f>I23/G23*100</f>
        <v>#DIV/0!</v>
      </c>
      <c r="K23" s="47"/>
    </row>
    <row r="24" spans="1:11" s="48" customFormat="1" ht="20.25" customHeight="1" thickTop="1">
      <c r="A24" s="78">
        <v>75023</v>
      </c>
      <c r="B24" s="120" t="s">
        <v>33</v>
      </c>
      <c r="C24" s="80">
        <f t="shared" si="0"/>
        <v>988320</v>
      </c>
      <c r="D24" s="109">
        <f t="shared" si="0"/>
        <v>878625</v>
      </c>
      <c r="E24" s="121">
        <f t="shared" si="0"/>
        <v>988320</v>
      </c>
      <c r="F24" s="121">
        <f t="shared" si="0"/>
        <v>988320</v>
      </c>
      <c r="G24" s="82"/>
      <c r="H24" s="63"/>
      <c r="I24" s="83"/>
      <c r="J24" s="122" t="e">
        <f>#REF!+#REF!+#REF!+#REF!+#REF!+#REF!+#REF!+#REF!+#REF!+#REF!+#REF!+#REF!+#REF!+#REF!+#REF!+#REF!+#REF!+#REF!+J25+#REF!+#REF!+#REF!+#REF!+#REF!+#REF!+#REF!+J38</f>
        <v>#REF!</v>
      </c>
      <c r="K24" s="47"/>
    </row>
    <row r="25" spans="1:11" s="105" customFormat="1" ht="30">
      <c r="A25" s="85">
        <v>6060</v>
      </c>
      <c r="B25" s="110" t="s">
        <v>34</v>
      </c>
      <c r="C25" s="86">
        <f aca="true" t="shared" si="1" ref="C25:C35">E25+H25</f>
        <v>988320</v>
      </c>
      <c r="D25" s="87">
        <f>SUM(D26:D35)</f>
        <v>878625</v>
      </c>
      <c r="E25" s="111">
        <f>SUM(E26:E27)</f>
        <v>988320</v>
      </c>
      <c r="F25" s="89">
        <f>SUM(E25:E25)</f>
        <v>988320</v>
      </c>
      <c r="G25" s="88"/>
      <c r="H25" s="89"/>
      <c r="I25" s="103"/>
      <c r="J25" s="104"/>
      <c r="K25" s="47"/>
    </row>
    <row r="26" spans="1:11" s="133" customFormat="1" ht="30" customHeight="1">
      <c r="A26" s="123"/>
      <c r="B26" s="124" t="s">
        <v>35</v>
      </c>
      <c r="C26" s="125">
        <f t="shared" si="1"/>
        <v>916320</v>
      </c>
      <c r="D26" s="126">
        <v>605000</v>
      </c>
      <c r="E26" s="127">
        <v>916320</v>
      </c>
      <c r="F26" s="101">
        <f>SUM(E26:E26)</f>
        <v>916320</v>
      </c>
      <c r="G26" s="128"/>
      <c r="H26" s="129"/>
      <c r="I26" s="130"/>
      <c r="J26" s="131"/>
      <c r="K26" s="132"/>
    </row>
    <row r="27" spans="1:12" s="133" customFormat="1" ht="43.5" customHeight="1" thickBot="1">
      <c r="A27" s="134"/>
      <c r="B27" s="135" t="s">
        <v>36</v>
      </c>
      <c r="C27" s="136">
        <f t="shared" si="1"/>
        <v>72000</v>
      </c>
      <c r="D27" s="137">
        <v>273625</v>
      </c>
      <c r="E27" s="138">
        <v>72000</v>
      </c>
      <c r="F27" s="139">
        <f>SUM(E27:E27)</f>
        <v>72000</v>
      </c>
      <c r="G27" s="140"/>
      <c r="H27" s="141"/>
      <c r="I27" s="130"/>
      <c r="J27" s="131"/>
      <c r="K27" s="132"/>
      <c r="L27" s="142"/>
    </row>
    <row r="28" spans="1:11" s="133" customFormat="1" ht="36" customHeight="1" thickBot="1" thickTop="1">
      <c r="A28" s="39">
        <v>754</v>
      </c>
      <c r="B28" s="40" t="s">
        <v>37</v>
      </c>
      <c r="C28" s="41">
        <f>E28+H28</f>
        <v>1000000</v>
      </c>
      <c r="D28" s="119"/>
      <c r="E28" s="106"/>
      <c r="F28" s="143"/>
      <c r="G28" s="119"/>
      <c r="H28" s="44">
        <f>H29</f>
        <v>1000000</v>
      </c>
      <c r="I28" s="144"/>
      <c r="J28" s="145"/>
      <c r="K28" s="132"/>
    </row>
    <row r="29" spans="1:11" s="133" customFormat="1" ht="33.75" customHeight="1" thickTop="1">
      <c r="A29" s="49">
        <v>75411</v>
      </c>
      <c r="B29" s="65" t="s">
        <v>38</v>
      </c>
      <c r="C29" s="51">
        <f>E29+H29</f>
        <v>1000000</v>
      </c>
      <c r="D29" s="67"/>
      <c r="E29" s="53"/>
      <c r="F29" s="146"/>
      <c r="G29" s="69"/>
      <c r="H29" s="55">
        <f>H30</f>
        <v>1000000</v>
      </c>
      <c r="I29" s="144"/>
      <c r="J29" s="145"/>
      <c r="K29" s="132"/>
    </row>
    <row r="30" spans="1:11" s="133" customFormat="1" ht="35.25" customHeight="1" thickBot="1">
      <c r="A30" s="147">
        <v>6220</v>
      </c>
      <c r="B30" s="110" t="s">
        <v>39</v>
      </c>
      <c r="C30" s="148">
        <f>E30+H30</f>
        <v>1000000</v>
      </c>
      <c r="D30" s="149"/>
      <c r="E30" s="150"/>
      <c r="F30" s="87"/>
      <c r="G30" s="151"/>
      <c r="H30" s="152">
        <v>1000000</v>
      </c>
      <c r="I30" s="144"/>
      <c r="J30" s="145"/>
      <c r="K30" s="132"/>
    </row>
    <row r="31" spans="1:11" s="133" customFormat="1" ht="20.25" customHeight="1" thickBot="1" thickTop="1">
      <c r="A31" s="39">
        <v>801</v>
      </c>
      <c r="B31" s="40" t="s">
        <v>40</v>
      </c>
      <c r="C31" s="41">
        <f t="shared" si="1"/>
        <v>910500</v>
      </c>
      <c r="D31" s="119">
        <f>D34+D36+D38+D40+D32</f>
        <v>0</v>
      </c>
      <c r="E31" s="106">
        <f>E34+E36+E38+E40+E32</f>
        <v>347500</v>
      </c>
      <c r="F31" s="106">
        <f>F34+F36+F38+F40</f>
        <v>0</v>
      </c>
      <c r="G31" s="106">
        <f>G34+G36+G38+G40</f>
        <v>0</v>
      </c>
      <c r="H31" s="44">
        <f>H34+H36+H38+H40</f>
        <v>563000</v>
      </c>
      <c r="I31" s="144"/>
      <c r="J31" s="145"/>
      <c r="K31" s="132"/>
    </row>
    <row r="32" spans="1:11" s="133" customFormat="1" ht="20.25" customHeight="1" thickTop="1">
      <c r="A32" s="153">
        <v>80101</v>
      </c>
      <c r="B32" s="154" t="s">
        <v>41</v>
      </c>
      <c r="C32" s="51">
        <f t="shared" si="1"/>
        <v>21500</v>
      </c>
      <c r="D32" s="155"/>
      <c r="E32" s="156">
        <f>E33</f>
        <v>21500</v>
      </c>
      <c r="F32" s="156"/>
      <c r="G32" s="156"/>
      <c r="H32" s="55"/>
      <c r="I32" s="144"/>
      <c r="J32" s="145"/>
      <c r="K32" s="132"/>
    </row>
    <row r="33" spans="1:11" s="133" customFormat="1" ht="30.75" customHeight="1">
      <c r="A33" s="58">
        <v>6060</v>
      </c>
      <c r="B33" s="59" t="s">
        <v>42</v>
      </c>
      <c r="C33" s="157">
        <f t="shared" si="1"/>
        <v>21500</v>
      </c>
      <c r="D33" s="158"/>
      <c r="E33" s="159">
        <v>21500</v>
      </c>
      <c r="F33" s="62"/>
      <c r="G33" s="62"/>
      <c r="H33" s="63"/>
      <c r="I33" s="144"/>
      <c r="J33" s="145"/>
      <c r="K33" s="132"/>
    </row>
    <row r="34" spans="1:8" s="105" customFormat="1" ht="20.25" customHeight="1">
      <c r="A34" s="64">
        <v>80102</v>
      </c>
      <c r="B34" s="65" t="s">
        <v>43</v>
      </c>
      <c r="C34" s="80">
        <f t="shared" si="1"/>
        <v>13000</v>
      </c>
      <c r="D34" s="160"/>
      <c r="E34" s="62"/>
      <c r="F34" s="161"/>
      <c r="G34" s="161"/>
      <c r="H34" s="63">
        <f>H35</f>
        <v>13000</v>
      </c>
    </row>
    <row r="35" spans="1:8" s="105" customFormat="1" ht="21" customHeight="1">
      <c r="A35" s="58">
        <v>6060</v>
      </c>
      <c r="B35" s="59" t="s">
        <v>44</v>
      </c>
      <c r="C35" s="157">
        <f t="shared" si="1"/>
        <v>13000</v>
      </c>
      <c r="D35" s="160"/>
      <c r="E35" s="159"/>
      <c r="F35" s="161"/>
      <c r="G35" s="161"/>
      <c r="H35" s="162">
        <v>13000</v>
      </c>
    </row>
    <row r="36" spans="1:8" s="105" customFormat="1" ht="20.25" customHeight="1">
      <c r="A36" s="78">
        <v>80104</v>
      </c>
      <c r="B36" s="108" t="s">
        <v>45</v>
      </c>
      <c r="C36" s="163">
        <f>C37</f>
        <v>71000</v>
      </c>
      <c r="D36" s="164"/>
      <c r="E36" s="62">
        <f>E37</f>
        <v>71000</v>
      </c>
      <c r="F36" s="165"/>
      <c r="G36" s="165"/>
      <c r="H36" s="63"/>
    </row>
    <row r="37" spans="1:8" s="105" customFormat="1" ht="30">
      <c r="A37" s="58">
        <v>6210</v>
      </c>
      <c r="B37" s="59" t="s">
        <v>46</v>
      </c>
      <c r="C37" s="157">
        <f>E37+H37</f>
        <v>71000</v>
      </c>
      <c r="D37" s="158"/>
      <c r="E37" s="159">
        <v>71000</v>
      </c>
      <c r="F37" s="159"/>
      <c r="G37" s="159"/>
      <c r="H37" s="162"/>
    </row>
    <row r="38" spans="1:8" s="105" customFormat="1" ht="30.75" customHeight="1">
      <c r="A38" s="78">
        <v>80114</v>
      </c>
      <c r="B38" s="108" t="s">
        <v>47</v>
      </c>
      <c r="C38" s="80">
        <f>C39</f>
        <v>5000</v>
      </c>
      <c r="D38" s="81"/>
      <c r="E38" s="62">
        <f>E39</f>
        <v>5000</v>
      </c>
      <c r="F38" s="62"/>
      <c r="G38" s="62"/>
      <c r="H38" s="63"/>
    </row>
    <row r="39" spans="1:8" s="105" customFormat="1" ht="15">
      <c r="A39" s="58">
        <v>6060</v>
      </c>
      <c r="B39" s="59" t="s">
        <v>48</v>
      </c>
      <c r="C39" s="86">
        <f aca="true" t="shared" si="2" ref="C39:C48">E39+H39</f>
        <v>5000</v>
      </c>
      <c r="D39" s="87"/>
      <c r="E39" s="111">
        <v>5000</v>
      </c>
      <c r="F39" s="111"/>
      <c r="G39" s="111"/>
      <c r="H39" s="89"/>
    </row>
    <row r="40" spans="1:8" s="105" customFormat="1" ht="20.25" customHeight="1">
      <c r="A40" s="78">
        <v>80195</v>
      </c>
      <c r="B40" s="166" t="s">
        <v>23</v>
      </c>
      <c r="C40" s="80">
        <f t="shared" si="2"/>
        <v>800000</v>
      </c>
      <c r="D40" s="81"/>
      <c r="E40" s="62">
        <f>E41+E42</f>
        <v>250000</v>
      </c>
      <c r="F40" s="62"/>
      <c r="G40" s="62"/>
      <c r="H40" s="63">
        <f>H41+H42</f>
        <v>550000</v>
      </c>
    </row>
    <row r="41" spans="1:8" s="105" customFormat="1" ht="45">
      <c r="A41" s="167" t="s">
        <v>49</v>
      </c>
      <c r="B41" s="115" t="s">
        <v>50</v>
      </c>
      <c r="C41" s="157">
        <f t="shared" si="2"/>
        <v>250000</v>
      </c>
      <c r="D41" s="158"/>
      <c r="E41" s="159">
        <v>250000</v>
      </c>
      <c r="F41" s="159"/>
      <c r="G41" s="159"/>
      <c r="H41" s="162"/>
    </row>
    <row r="42" spans="1:8" s="105" customFormat="1" ht="30.75" customHeight="1" thickBot="1">
      <c r="A42" s="85">
        <v>6060</v>
      </c>
      <c r="B42" s="110" t="s">
        <v>51</v>
      </c>
      <c r="C42" s="72">
        <f t="shared" si="2"/>
        <v>550000</v>
      </c>
      <c r="D42" s="116"/>
      <c r="E42" s="74"/>
      <c r="F42" s="74"/>
      <c r="G42" s="74"/>
      <c r="H42" s="118">
        <v>550000</v>
      </c>
    </row>
    <row r="43" spans="1:8" s="105" customFormat="1" ht="20.25" customHeight="1" thickBot="1" thickTop="1">
      <c r="A43" s="39">
        <v>803</v>
      </c>
      <c r="B43" s="40" t="s">
        <v>52</v>
      </c>
      <c r="C43" s="41">
        <f>E43+H43</f>
        <v>500000</v>
      </c>
      <c r="D43" s="119"/>
      <c r="E43" s="106">
        <f>E44</f>
        <v>500000</v>
      </c>
      <c r="F43" s="106"/>
      <c r="G43" s="106"/>
      <c r="H43" s="44"/>
    </row>
    <row r="44" spans="1:8" s="105" customFormat="1" ht="20.25" customHeight="1" thickTop="1">
      <c r="A44" s="49">
        <v>80395</v>
      </c>
      <c r="B44" s="50" t="s">
        <v>23</v>
      </c>
      <c r="C44" s="51">
        <f>E44+H44</f>
        <v>500000</v>
      </c>
      <c r="D44" s="155"/>
      <c r="E44" s="156">
        <f>E45</f>
        <v>500000</v>
      </c>
      <c r="F44" s="156"/>
      <c r="G44" s="156"/>
      <c r="H44" s="55"/>
    </row>
    <row r="45" spans="1:8" s="105" customFormat="1" ht="90" customHeight="1" thickBot="1">
      <c r="A45" s="114">
        <v>6010</v>
      </c>
      <c r="B45" s="115" t="s">
        <v>53</v>
      </c>
      <c r="C45" s="72">
        <f>E45+H45</f>
        <v>500000</v>
      </c>
      <c r="D45" s="116"/>
      <c r="E45" s="74">
        <v>500000</v>
      </c>
      <c r="F45" s="74"/>
      <c r="G45" s="74"/>
      <c r="H45" s="118"/>
    </row>
    <row r="46" spans="1:8" s="105" customFormat="1" ht="20.25" customHeight="1" thickBot="1" thickTop="1">
      <c r="A46" s="39">
        <v>851</v>
      </c>
      <c r="B46" s="40" t="s">
        <v>54</v>
      </c>
      <c r="C46" s="41">
        <f t="shared" si="2"/>
        <v>10000</v>
      </c>
      <c r="D46" s="119"/>
      <c r="E46" s="106">
        <f>E47+E48</f>
        <v>10000</v>
      </c>
      <c r="F46" s="106"/>
      <c r="G46" s="106"/>
      <c r="H46" s="44"/>
    </row>
    <row r="47" spans="1:8" s="105" customFormat="1" ht="20.25" customHeight="1" thickTop="1">
      <c r="A47" s="49">
        <v>85154</v>
      </c>
      <c r="B47" s="50" t="s">
        <v>55</v>
      </c>
      <c r="C47" s="51"/>
      <c r="D47" s="155"/>
      <c r="E47" s="156"/>
      <c r="F47" s="156"/>
      <c r="G47" s="156"/>
      <c r="H47" s="55"/>
    </row>
    <row r="48" spans="1:8" s="105" customFormat="1" ht="30.75" customHeight="1" thickBot="1">
      <c r="A48" s="114">
        <v>6060</v>
      </c>
      <c r="B48" s="115" t="s">
        <v>56</v>
      </c>
      <c r="C48" s="72">
        <f t="shared" si="2"/>
        <v>10000</v>
      </c>
      <c r="D48" s="116"/>
      <c r="E48" s="74">
        <v>10000</v>
      </c>
      <c r="F48" s="74"/>
      <c r="G48" s="74"/>
      <c r="H48" s="118"/>
    </row>
    <row r="49" spans="1:12" s="105" customFormat="1" ht="20.25" customHeight="1" thickBot="1" thickTop="1">
      <c r="A49" s="39">
        <v>921</v>
      </c>
      <c r="B49" s="40" t="s">
        <v>57</v>
      </c>
      <c r="C49" s="41">
        <f>C50+C52</f>
        <v>1066880</v>
      </c>
      <c r="D49" s="119">
        <f>D50</f>
        <v>0</v>
      </c>
      <c r="E49" s="106"/>
      <c r="F49" s="106"/>
      <c r="G49" s="106"/>
      <c r="H49" s="44">
        <f>H50+H52</f>
        <v>1066880</v>
      </c>
      <c r="L49" s="168"/>
    </row>
    <row r="50" spans="1:12" s="105" customFormat="1" ht="20.25" customHeight="1" thickTop="1">
      <c r="A50" s="49">
        <v>92106</v>
      </c>
      <c r="B50" s="50" t="s">
        <v>58</v>
      </c>
      <c r="C50" s="51">
        <f aca="true" t="shared" si="3" ref="C50:C57">E50+H50</f>
        <v>784880</v>
      </c>
      <c r="D50" s="169"/>
      <c r="E50" s="156"/>
      <c r="F50" s="156"/>
      <c r="G50" s="156"/>
      <c r="H50" s="55">
        <f>H51</f>
        <v>784880</v>
      </c>
      <c r="L50" s="168"/>
    </row>
    <row r="51" spans="1:8" s="105" customFormat="1" ht="30">
      <c r="A51" s="58">
        <v>6060</v>
      </c>
      <c r="B51" s="59" t="s">
        <v>59</v>
      </c>
      <c r="C51" s="157">
        <f t="shared" si="3"/>
        <v>784880</v>
      </c>
      <c r="D51" s="158">
        <v>3000000</v>
      </c>
      <c r="E51" s="159"/>
      <c r="F51" s="159"/>
      <c r="G51" s="159"/>
      <c r="H51" s="162">
        <v>784880</v>
      </c>
    </row>
    <row r="52" spans="1:8" s="105" customFormat="1" ht="20.25" customHeight="1">
      <c r="A52" s="78">
        <v>92116</v>
      </c>
      <c r="B52" s="108" t="s">
        <v>60</v>
      </c>
      <c r="C52" s="80">
        <f t="shared" si="3"/>
        <v>282000</v>
      </c>
      <c r="D52" s="81"/>
      <c r="E52" s="62"/>
      <c r="F52" s="62"/>
      <c r="G52" s="62"/>
      <c r="H52" s="63">
        <f>H53</f>
        <v>282000</v>
      </c>
    </row>
    <row r="53" spans="1:8" s="105" customFormat="1" ht="30.75" thickBot="1">
      <c r="A53" s="170">
        <v>6060</v>
      </c>
      <c r="B53" s="171" t="s">
        <v>61</v>
      </c>
      <c r="C53" s="148">
        <f t="shared" si="3"/>
        <v>282000</v>
      </c>
      <c r="D53" s="172">
        <v>3200000</v>
      </c>
      <c r="E53" s="173"/>
      <c r="F53" s="173"/>
      <c r="G53" s="173"/>
      <c r="H53" s="139">
        <v>282000</v>
      </c>
    </row>
    <row r="54" spans="1:8" s="105" customFormat="1" ht="20.25" customHeight="1" thickBot="1" thickTop="1">
      <c r="A54" s="174">
        <v>926</v>
      </c>
      <c r="B54" s="175" t="s">
        <v>62</v>
      </c>
      <c r="C54" s="176">
        <f t="shared" si="3"/>
        <v>3300000</v>
      </c>
      <c r="D54" s="177"/>
      <c r="E54" s="178">
        <f>E55</f>
        <v>3300000</v>
      </c>
      <c r="F54" s="178"/>
      <c r="G54" s="178"/>
      <c r="H54" s="179"/>
    </row>
    <row r="55" spans="1:8" s="105" customFormat="1" ht="20.25" customHeight="1" thickTop="1">
      <c r="A55" s="49">
        <v>92601</v>
      </c>
      <c r="B55" s="50" t="s">
        <v>63</v>
      </c>
      <c r="C55" s="51">
        <f t="shared" si="3"/>
        <v>3300000</v>
      </c>
      <c r="D55" s="155"/>
      <c r="E55" s="156">
        <f>E56</f>
        <v>3300000</v>
      </c>
      <c r="F55" s="156"/>
      <c r="G55" s="156"/>
      <c r="H55" s="55"/>
    </row>
    <row r="56" spans="1:8" s="105" customFormat="1" ht="89.25" customHeight="1" thickBot="1">
      <c r="A56" s="147">
        <v>6010</v>
      </c>
      <c r="B56" s="180" t="s">
        <v>64</v>
      </c>
      <c r="C56" s="148">
        <f t="shared" si="3"/>
        <v>3300000</v>
      </c>
      <c r="D56" s="181"/>
      <c r="E56" s="182">
        <v>3300000</v>
      </c>
      <c r="F56" s="182"/>
      <c r="G56" s="182"/>
      <c r="H56" s="152"/>
    </row>
    <row r="57" spans="1:8" s="184" customFormat="1" ht="20.25" customHeight="1" thickBot="1" thickTop="1">
      <c r="A57" s="183"/>
      <c r="B57" s="40" t="s">
        <v>11</v>
      </c>
      <c r="C57" s="41">
        <f t="shared" si="3"/>
        <v>14992050</v>
      </c>
      <c r="D57" s="119" t="e">
        <f>#REF!+D31+D23+D18+D9+D49</f>
        <v>#REF!</v>
      </c>
      <c r="E57" s="106">
        <f>E49+E46+E31+E28+E23+E18+E9+E43+E54</f>
        <v>12362170</v>
      </c>
      <c r="F57" s="106" t="e">
        <f>#REF!+F31+F23+F18+F9+F49</f>
        <v>#REF!</v>
      </c>
      <c r="G57" s="106" t="e">
        <f>#REF!+G31+G23+G18+G9+G49</f>
        <v>#REF!</v>
      </c>
      <c r="H57" s="44">
        <f>H49+H46+H31+H28+H23+H18+H9+H43+H54</f>
        <v>2629880</v>
      </c>
    </row>
    <row r="58" spans="1:8" s="184" customFormat="1" ht="14.25" customHeight="1" thickTop="1">
      <c r="A58" s="185"/>
      <c r="B58" s="186" t="s">
        <v>65</v>
      </c>
      <c r="C58" s="187"/>
      <c r="D58" s="188"/>
      <c r="E58" s="189"/>
      <c r="F58" s="189"/>
      <c r="G58" s="189"/>
      <c r="H58" s="190"/>
    </row>
    <row r="59" spans="1:8" s="105" customFormat="1" ht="20.25" customHeight="1">
      <c r="A59" s="191"/>
      <c r="B59" s="192" t="s">
        <v>66</v>
      </c>
      <c r="C59" s="193">
        <f>E59+H59</f>
        <v>6652050</v>
      </c>
      <c r="D59" s="194"/>
      <c r="E59" s="195">
        <f>E57-E60</f>
        <v>4022170</v>
      </c>
      <c r="F59" s="195" t="e">
        <f>#REF!+F42+F39+F37+F35+F33+F25+F20+F17</f>
        <v>#REF!</v>
      </c>
      <c r="G59" s="195" t="e">
        <f>#REF!+G42+G39+G37+G35+G33+G25+G20+G17</f>
        <v>#REF!</v>
      </c>
      <c r="H59" s="196">
        <f>H57</f>
        <v>2629880</v>
      </c>
    </row>
    <row r="60" spans="1:8" s="105" customFormat="1" ht="21" customHeight="1" thickBot="1">
      <c r="A60" s="197"/>
      <c r="B60" s="198" t="s">
        <v>67</v>
      </c>
      <c r="C60" s="199">
        <f>C56+C45+C22+C15+C11</f>
        <v>8340000</v>
      </c>
      <c r="D60" s="200"/>
      <c r="E60" s="201">
        <f>E11+E22+E45+E56+C15</f>
        <v>8340000</v>
      </c>
      <c r="F60" s="201" t="e">
        <f>F53+F51+#REF!+F13</f>
        <v>#REF!</v>
      </c>
      <c r="G60" s="201" t="e">
        <f>G53+G51+#REF!+G13</f>
        <v>#REF!</v>
      </c>
      <c r="H60" s="202"/>
    </row>
    <row r="61" ht="15.75" thickTop="1"/>
    <row r="62" ht="15">
      <c r="A62" s="203" t="s">
        <v>68</v>
      </c>
    </row>
    <row r="63" ht="15">
      <c r="A63" s="203" t="s">
        <v>69</v>
      </c>
    </row>
    <row r="64" ht="15">
      <c r="A64" s="203" t="s">
        <v>70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dcterms:created xsi:type="dcterms:W3CDTF">2009-12-18T11:37:44Z</dcterms:created>
  <dcterms:modified xsi:type="dcterms:W3CDTF">2009-12-18T11:42:58Z</dcterms:modified>
  <cp:category/>
  <cp:version/>
  <cp:contentType/>
  <cp:contentStatus/>
</cp:coreProperties>
</file>