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<sst xmlns="http://schemas.openxmlformats.org/spreadsheetml/2006/main" count="81" uniqueCount="71">
  <si>
    <t>Tabela nr 7</t>
  </si>
  <si>
    <t>ZESTAWIENIE  WPŁYWÓW  UZYSKANYCH  ZE  ŚRODKÓW  ZEWNĘTRZNYCH</t>
  </si>
  <si>
    <t>DOCHODY</t>
  </si>
  <si>
    <t>WYDATKI</t>
  </si>
  <si>
    <t>w złotych</t>
  </si>
  <si>
    <t>Razem 2005-2006</t>
  </si>
  <si>
    <t>Wydatki</t>
  </si>
  <si>
    <t>Dział</t>
  </si>
  <si>
    <t>WYSZCZEGÓLNIENIE</t>
  </si>
  <si>
    <t xml:space="preserve">Plan </t>
  </si>
  <si>
    <t>Plan</t>
  </si>
  <si>
    <t xml:space="preserve">Wykonanie </t>
  </si>
  <si>
    <t>Plan pierwotny</t>
  </si>
  <si>
    <t>Wykonanie</t>
  </si>
  <si>
    <t>%</t>
  </si>
  <si>
    <t>rozdział</t>
  </si>
  <si>
    <t>pierwotny</t>
  </si>
  <si>
    <t>po zmianach</t>
  </si>
  <si>
    <t>Ogółem</t>
  </si>
  <si>
    <t xml:space="preserve">środki własne </t>
  </si>
  <si>
    <t>środki zewnętrzne</t>
  </si>
  <si>
    <t>Razem środki zewnętrzne</t>
  </si>
  <si>
    <t>% dofinansowania</t>
  </si>
  <si>
    <t>TRANSPORT I ŁĄCZNOŚĆ</t>
  </si>
  <si>
    <t>ADMINISTRACJA PUBLICZNA</t>
  </si>
  <si>
    <t>OŚWIATA I WYCHOWANIE</t>
  </si>
  <si>
    <t>Leonardo da Vinci - Praktyka uczniów technikum szansą na poznanie rynku UE</t>
  </si>
  <si>
    <t>POZOSTAŁE ZADANIA W ZAKRESIE POLITYKI SPOŁECZNEJ</t>
  </si>
  <si>
    <t>"Start"</t>
  </si>
  <si>
    <t>"Szkoły zawodowe dodają skrzydeł"</t>
  </si>
  <si>
    <t>GOSPODARKA KOMUNALNA I OCHRONA ŚRODOWISKA</t>
  </si>
  <si>
    <t>"Concerto ACT 2"</t>
  </si>
  <si>
    <t>KULTURA I OCHRONA DZIEDZICTWA NARODOWEGO</t>
  </si>
  <si>
    <t>Teatry dramatyczne</t>
  </si>
  <si>
    <t>KULTURA FIZYCZNA I SPORT</t>
  </si>
  <si>
    <t>Modernizacja stadionu "Bałtyk" Euroboiska</t>
  </si>
  <si>
    <t>OGÓŁEM</t>
  </si>
  <si>
    <t>Ul. Syrenki</t>
  </si>
  <si>
    <t>"Prezentacje gospodarcze na obszarze Euroregionu Pomerania Schwedt/n. Odrą - Koszalin 2009 do 2011</t>
  </si>
  <si>
    <t xml:space="preserve"> ORAZ  WYDATKÓW  PONIESIONYCH  NA  REALIZACJĘ  TYCH  ZADAŃ  W  2009  ROKU</t>
  </si>
  <si>
    <t>"Tradycje i obyczaje świąt obchodzonych w szkolnym kalendarzu" SP Nr 4</t>
  </si>
  <si>
    <t>"Elementy kultury, taniec i muzyka regionalna" Gimnazjum Nr 2</t>
  </si>
  <si>
    <t>"Ulepszanie naszego środowiska" ZS Nr 11</t>
  </si>
  <si>
    <t>"Zdrowy styl życia - ZS Sportowych"</t>
  </si>
  <si>
    <t>"Przemoc środowiskowa - mediatorzy w szkole bez przemocy" Gimnazjum Nr 2</t>
  </si>
  <si>
    <t>"Europa śpiewa" SP Nr 21</t>
  </si>
  <si>
    <t>Wizyty przygotowawcze SP Nr 4 i ZS Nr 1</t>
  </si>
  <si>
    <t>"Szkoła skautów" ZS Nr 7</t>
  </si>
  <si>
    <t>Leonardo da Vinci "Gastrofach" ZS Nr 12</t>
  </si>
  <si>
    <t>"Przeciwdziałanie wykluczeniu cyfrowemu uczniów koszalińskich szkół"</t>
  </si>
  <si>
    <t>"Program poprawy osiągnięć edukacyjnych uczniów Gimnazjum Nr 2"</t>
  </si>
  <si>
    <t>"Europejczycy: identyczne cele, różne sposoby, identyczne serca, różne uczucia" SP Nr 21</t>
  </si>
  <si>
    <t>EDUKACYJNA OPIEKA WYCHOWAWCZA</t>
  </si>
  <si>
    <t>Europejski fundusz stypendialny dla uczniów szkół ponadgimnazjalnych w Koszalinie</t>
  </si>
  <si>
    <t>XIV Festiwal Młodzieży Euroregionu Pomerania - Koszalin 2009</t>
  </si>
  <si>
    <t>"Polsko Niemieckie Forum Gospodarcze 2008"</t>
  </si>
  <si>
    <t>"Knowledge is power - Wiedza to potęga" ZS Nr 13</t>
  </si>
  <si>
    <t>Umieć czytać historię. Polsko - Niemieckie Spotkania Archiwalne Koszalin 2008"</t>
  </si>
  <si>
    <t>ZADANIA REALIZOWANE ZE ŚRODKÓW UNII EUROPEJSKIEJ</t>
  </si>
  <si>
    <t>ul. Waryńskiego</t>
  </si>
  <si>
    <t>ul. Kwiatkowskiego</t>
  </si>
  <si>
    <t>Budowa hali sportowej z zapleczem i łącznikiem oraz terenowych urządzeń sportowych przy Gimnazjum nr 6 w Koszalinie</t>
  </si>
  <si>
    <t>ZADANIA INWESTYCYJNE REALIZOWANE ZE ŚRODKÓW BUDŻETU PAŃSTWA</t>
  </si>
  <si>
    <t>Moje Boisko Orlik 2012</t>
  </si>
  <si>
    <t>Budowa hali widowiskowo-sportowej*</t>
  </si>
  <si>
    <t xml:space="preserve"> * inwestycja realizowana wspólnie z Politechniką Koszalińską przy udziale śodków z UE oraz budżetu państwa</t>
  </si>
  <si>
    <t>I</t>
  </si>
  <si>
    <t>II</t>
  </si>
  <si>
    <t>Autor dokumentu: Sylwia Szpak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</si>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</sst>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17">
    <font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0"/>
      <color indexed="10"/>
      <name val="Calibri"/>
      <family val="2"/>
    </font>
    <font>
      <b/>
      <i/>
      <sz val="11"/>
      <name val="Calibri"/>
      <family val="2"/>
    </font>
    <font>
      <i/>
      <sz val="10"/>
      <name val="Arial CE"/>
      <family val="0"/>
    </font>
    <font>
      <i/>
      <sz val="11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72" fontId="2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172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172" fontId="3" fillId="0" borderId="3" xfId="0" applyNumberFormat="1" applyFont="1" applyBorder="1" applyAlignment="1">
      <alignment horizontal="centerContinuous" vertical="center" wrapText="1"/>
    </xf>
    <xf numFmtId="0" fontId="2" fillId="0" borderId="4" xfId="0" applyFont="1" applyBorder="1" applyAlignment="1">
      <alignment wrapText="1"/>
    </xf>
    <xf numFmtId="172" fontId="2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172" fontId="3" fillId="0" borderId="8" xfId="0" applyNumberFormat="1" applyFont="1" applyBorder="1" applyAlignment="1">
      <alignment horizontal="centerContinuous" vertical="center" wrapText="1"/>
    </xf>
    <xf numFmtId="0" fontId="2" fillId="0" borderId="9" xfId="0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72" fontId="9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172" fontId="3" fillId="0" borderId="22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3" fontId="3" fillId="0" borderId="25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3" fillId="0" borderId="28" xfId="0" applyNumberFormat="1" applyFont="1" applyBorder="1" applyAlignment="1">
      <alignment vertical="center" wrapText="1"/>
    </xf>
    <xf numFmtId="172" fontId="3" fillId="0" borderId="27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6" fillId="0" borderId="29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172" fontId="2" fillId="0" borderId="8" xfId="0" applyNumberFormat="1" applyFont="1" applyBorder="1" applyAlignment="1">
      <alignment vertical="center" wrapText="1"/>
    </xf>
    <xf numFmtId="172" fontId="2" fillId="0" borderId="3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6" fillId="0" borderId="20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172" fontId="6" fillId="0" borderId="8" xfId="0" applyNumberFormat="1" applyFont="1" applyBorder="1" applyAlignment="1">
      <alignment vertical="center" wrapText="1"/>
    </xf>
    <xf numFmtId="172" fontId="6" fillId="0" borderId="3" xfId="0" applyNumberFormat="1" applyFont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72" fontId="3" fillId="0" borderId="8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8" xfId="0" applyNumberFormat="1" applyFont="1" applyBorder="1" applyAlignment="1" quotePrefix="1">
      <alignment horizontal="right" vertical="center" wrapText="1"/>
    </xf>
    <xf numFmtId="1" fontId="6" fillId="0" borderId="6" xfId="0" applyNumberFormat="1" applyFont="1" applyBorder="1" applyAlignment="1">
      <alignment horizontal="left" vertical="center" wrapText="1"/>
    </xf>
    <xf numFmtId="1" fontId="6" fillId="0" borderId="34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3" fontId="6" fillId="0" borderId="36" xfId="0" applyNumberFormat="1" applyFont="1" applyBorder="1" applyAlignment="1">
      <alignment vertical="center" wrapText="1"/>
    </xf>
    <xf numFmtId="3" fontId="6" fillId="0" borderId="37" xfId="0" applyNumberFormat="1" applyFont="1" applyBorder="1" applyAlignment="1">
      <alignment vertical="center" wrapText="1"/>
    </xf>
    <xf numFmtId="3" fontId="6" fillId="0" borderId="38" xfId="0" applyNumberFormat="1" applyFont="1" applyBorder="1" applyAlignment="1">
      <alignment vertical="center" wrapText="1"/>
    </xf>
    <xf numFmtId="172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39" xfId="0" applyNumberFormat="1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 wrapText="1"/>
    </xf>
    <xf numFmtId="172" fontId="6" fillId="0" borderId="27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31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172" fontId="6" fillId="0" borderId="38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172" fontId="3" fillId="0" borderId="14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172" fontId="6" fillId="0" borderId="22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wrapText="1"/>
    </xf>
    <xf numFmtId="0" fontId="4" fillId="0" borderId="41" xfId="0" applyFont="1" applyBorder="1" applyAlignment="1">
      <alignment wrapText="1"/>
    </xf>
    <xf numFmtId="0" fontId="3" fillId="0" borderId="42" xfId="0" applyFont="1" applyBorder="1" applyAlignment="1">
      <alignment horizontal="centerContinuous" vertical="center" wrapText="1"/>
    </xf>
    <xf numFmtId="0" fontId="3" fillId="0" borderId="43" xfId="0" applyFont="1" applyBorder="1" applyAlignment="1">
      <alignment horizontal="centerContinuous" vertical="center" wrapText="1"/>
    </xf>
    <xf numFmtId="0" fontId="3" fillId="0" borderId="44" xfId="0" applyFont="1" applyBorder="1" applyAlignment="1">
      <alignment horizontal="centerContinuous" vertical="center" wrapText="1"/>
    </xf>
    <xf numFmtId="0" fontId="3" fillId="0" borderId="45" xfId="0" applyFont="1" applyBorder="1" applyAlignment="1">
      <alignment horizontal="centerContinuous" vertical="center" wrapText="1"/>
    </xf>
    <xf numFmtId="1" fontId="4" fillId="0" borderId="46" xfId="0" applyNumberFormat="1" applyFont="1" applyBorder="1" applyAlignment="1">
      <alignment horizontal="center" wrapText="1"/>
    </xf>
    <xf numFmtId="0" fontId="4" fillId="0" borderId="47" xfId="0" applyFont="1" applyBorder="1" applyAlignment="1">
      <alignment horizontal="centerContinuous" wrapText="1"/>
    </xf>
    <xf numFmtId="1" fontId="7" fillId="0" borderId="46" xfId="0" applyNumberFormat="1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center" wrapText="1"/>
    </xf>
    <xf numFmtId="1" fontId="9" fillId="0" borderId="49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right" vertical="center" wrapText="1"/>
    </xf>
    <xf numFmtId="1" fontId="6" fillId="0" borderId="51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right" vertical="center" wrapText="1"/>
    </xf>
    <xf numFmtId="1" fontId="3" fillId="0" borderId="53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vertical="center" wrapText="1"/>
    </xf>
    <xf numFmtId="1" fontId="6" fillId="0" borderId="55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vertical="center" wrapText="1"/>
    </xf>
    <xf numFmtId="3" fontId="6" fillId="0" borderId="50" xfId="0" applyNumberFormat="1" applyFont="1" applyBorder="1" applyAlignment="1">
      <alignment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1" fontId="6" fillId="0" borderId="57" xfId="0" applyNumberFormat="1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 wrapText="1"/>
    </xf>
    <xf numFmtId="3" fontId="6" fillId="0" borderId="56" xfId="0" applyNumberFormat="1" applyFont="1" applyBorder="1" applyAlignment="1">
      <alignment vertical="center" wrapText="1"/>
    </xf>
    <xf numFmtId="3" fontId="3" fillId="0" borderId="52" xfId="0" applyNumberFormat="1" applyFont="1" applyBorder="1" applyAlignment="1">
      <alignment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vertical="center" wrapText="1"/>
    </xf>
    <xf numFmtId="3" fontId="4" fillId="0" borderId="61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3" fontId="3" fillId="0" borderId="65" xfId="0" applyNumberFormat="1" applyFont="1" applyBorder="1" applyAlignment="1">
      <alignment horizontal="centerContinuous" vertical="center" wrapText="1"/>
    </xf>
    <xf numFmtId="3" fontId="3" fillId="0" borderId="32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Continuous" vertical="center" wrapText="1"/>
    </xf>
    <xf numFmtId="0" fontId="3" fillId="0" borderId="66" xfId="0" applyFont="1" applyBorder="1" applyAlignment="1">
      <alignment horizontal="centerContinuous" wrapText="1"/>
    </xf>
    <xf numFmtId="3" fontId="3" fillId="0" borderId="3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1" fontId="3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3" fontId="3" fillId="0" borderId="69" xfId="0" applyNumberFormat="1" applyFont="1" applyBorder="1" applyAlignment="1">
      <alignment vertical="center" wrapText="1"/>
    </xf>
    <xf numFmtId="3" fontId="3" fillId="0" borderId="70" xfId="0" applyNumberFormat="1" applyFont="1" applyBorder="1" applyAlignment="1">
      <alignment vertical="center" wrapText="1"/>
    </xf>
    <xf numFmtId="3" fontId="3" fillId="0" borderId="68" xfId="0" applyNumberFormat="1" applyFont="1" applyBorder="1" applyAlignment="1">
      <alignment vertical="center" wrapText="1"/>
    </xf>
    <xf numFmtId="3" fontId="3" fillId="0" borderId="71" xfId="0" applyNumberFormat="1" applyFont="1" applyBorder="1" applyAlignment="1">
      <alignment vertical="center" wrapText="1"/>
    </xf>
    <xf numFmtId="3" fontId="3" fillId="0" borderId="72" xfId="0" applyNumberFormat="1" applyFont="1" applyBorder="1" applyAlignment="1">
      <alignment vertical="center" wrapText="1"/>
    </xf>
    <xf numFmtId="3" fontId="3" fillId="0" borderId="73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1" fontId="6" fillId="0" borderId="49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66" xfId="0" applyNumberFormat="1" applyFont="1" applyBorder="1" applyAlignment="1">
      <alignment vertical="center" wrapText="1"/>
    </xf>
    <xf numFmtId="3" fontId="6" fillId="0" borderId="47" xfId="0" applyNumberFormat="1" applyFont="1" applyBorder="1" applyAlignment="1">
      <alignment vertical="center" wrapText="1"/>
    </xf>
    <xf numFmtId="0" fontId="10" fillId="0" borderId="74" xfId="0" applyFont="1" applyBorder="1" applyAlignment="1">
      <alignment horizontal="center" vertical="center" wrapText="1"/>
    </xf>
    <xf numFmtId="1" fontId="12" fillId="0" borderId="75" xfId="0" applyNumberFormat="1" applyFont="1" applyBorder="1" applyAlignment="1">
      <alignment horizontal="left"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3" fillId="0" borderId="28" xfId="0" applyNumberFormat="1" applyFont="1" applyBorder="1" applyAlignment="1">
      <alignment vertical="center" wrapText="1"/>
    </xf>
    <xf numFmtId="3" fontId="13" fillId="0" borderId="26" xfId="0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vertical="center" wrapText="1"/>
    </xf>
    <xf numFmtId="172" fontId="14" fillId="0" borderId="8" xfId="0" applyNumberFormat="1" applyFont="1" applyBorder="1" applyAlignment="1">
      <alignment vertical="center" wrapText="1"/>
    </xf>
    <xf numFmtId="3" fontId="14" fillId="0" borderId="32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79" xfId="0" applyFont="1" applyBorder="1" applyAlignment="1">
      <alignment horizontal="center" vertical="center" wrapText="1"/>
    </xf>
    <xf numFmtId="1" fontId="12" fillId="0" borderId="80" xfId="0" applyNumberFormat="1" applyFont="1" applyBorder="1" applyAlignment="1">
      <alignment horizontal="left" vertical="center" wrapText="1"/>
    </xf>
    <xf numFmtId="3" fontId="12" fillId="0" borderId="81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2" fillId="0" borderId="83" xfId="0" applyNumberFormat="1" applyFont="1" applyBorder="1" applyAlignment="1">
      <alignment vertical="center" wrapText="1"/>
    </xf>
    <xf numFmtId="1" fontId="6" fillId="0" borderId="84" xfId="0" applyNumberFormat="1" applyFont="1" applyBorder="1" applyAlignment="1">
      <alignment horizontal="center" vertical="center" wrapText="1"/>
    </xf>
    <xf numFmtId="3" fontId="6" fillId="0" borderId="85" xfId="0" applyNumberFormat="1" applyFont="1" applyBorder="1" applyAlignment="1">
      <alignment vertical="center" wrapText="1"/>
    </xf>
    <xf numFmtId="3" fontId="6" fillId="0" borderId="86" xfId="0" applyNumberFormat="1" applyFont="1" applyBorder="1" applyAlignment="1">
      <alignment vertical="center" wrapText="1"/>
    </xf>
    <xf numFmtId="3" fontId="6" fillId="0" borderId="87" xfId="0" applyNumberFormat="1" applyFont="1" applyBorder="1" applyAlignment="1">
      <alignment vertical="center" wrapText="1"/>
    </xf>
    <xf numFmtId="3" fontId="6" fillId="0" borderId="88" xfId="0" applyNumberFormat="1" applyFont="1" applyBorder="1" applyAlignment="1">
      <alignment vertical="center" wrapText="1"/>
    </xf>
    <xf numFmtId="3" fontId="6" fillId="0" borderId="89" xfId="0" applyNumberFormat="1" applyFont="1" applyBorder="1" applyAlignment="1">
      <alignment vertical="center" wrapText="1"/>
    </xf>
    <xf numFmtId="3" fontId="6" fillId="0" borderId="90" xfId="0" applyNumberFormat="1" applyFont="1" applyBorder="1" applyAlignment="1">
      <alignment vertical="center" wrapText="1"/>
    </xf>
    <xf numFmtId="1" fontId="2" fillId="0" borderId="91" xfId="0" applyNumberFormat="1" applyFont="1" applyBorder="1" applyAlignment="1">
      <alignment horizontal="left" wrapText="1"/>
    </xf>
    <xf numFmtId="0" fontId="0" fillId="0" borderId="91" xfId="0" applyFont="1" applyBorder="1" applyAlignment="1">
      <alignment horizontal="left" wrapText="1"/>
    </xf>
    <xf numFmtId="0" fontId="0" fillId="0" borderId="91" xfId="0" applyBorder="1" applyAlignment="1">
      <alignment wrapText="1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pane xSplit="2" ySplit="7" topLeftCell="E4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:A57"/>
    </sheetView>
  </sheetViews>
  <sheetFormatPr defaultColWidth="9.00390625" defaultRowHeight="12.75"/>
  <cols>
    <col min="1" max="1" width="7.625" style="1" customWidth="1"/>
    <col min="2" max="2" width="41.625" style="2" customWidth="1"/>
    <col min="3" max="3" width="11.25390625" style="3" customWidth="1"/>
    <col min="4" max="4" width="11.25390625" style="4" customWidth="1"/>
    <col min="5" max="5" width="12.00390625" style="4" customWidth="1"/>
    <col min="6" max="6" width="11.875" style="3" customWidth="1"/>
    <col min="7" max="7" width="11.25390625" style="4" customWidth="1"/>
    <col min="8" max="8" width="11.625" style="4" customWidth="1"/>
    <col min="9" max="9" width="11.375" style="4" customWidth="1"/>
    <col min="10" max="10" width="11.25390625" style="4" customWidth="1"/>
    <col min="11" max="11" width="12.625" style="4" hidden="1" customWidth="1"/>
    <col min="12" max="12" width="12.25390625" style="4" hidden="1" customWidth="1"/>
    <col min="13" max="13" width="12.375" style="4" hidden="1" customWidth="1"/>
    <col min="14" max="14" width="5.75390625" style="6" hidden="1" customWidth="1"/>
    <col min="15" max="15" width="11.625" style="4" hidden="1" customWidth="1"/>
    <col min="16" max="16" width="5.875" style="6" hidden="1" customWidth="1"/>
    <col min="17" max="17" width="12.25390625" style="4" customWidth="1"/>
    <col min="18" max="16384" width="9.125" style="4" customWidth="1"/>
  </cols>
  <sheetData>
    <row r="1" ht="15" customHeight="1">
      <c r="J1" s="5" t="s">
        <v>0</v>
      </c>
    </row>
    <row r="2" spans="1:16" s="11" customFormat="1" ht="20.25" customHeight="1">
      <c r="A2" s="7" t="s">
        <v>1</v>
      </c>
      <c r="B2" s="8"/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10"/>
      <c r="P2" s="12"/>
    </row>
    <row r="3" spans="1:16" s="11" customFormat="1" ht="18.75" customHeight="1">
      <c r="A3" s="7" t="s">
        <v>39</v>
      </c>
      <c r="B3" s="8"/>
      <c r="C3" s="9"/>
      <c r="D3" s="8"/>
      <c r="E3" s="8"/>
      <c r="F3" s="9"/>
      <c r="G3" s="8"/>
      <c r="H3" s="8"/>
      <c r="I3" s="8"/>
      <c r="J3" s="8"/>
      <c r="K3" s="8"/>
      <c r="L3" s="8" t="s">
        <v>3</v>
      </c>
      <c r="M3" s="8"/>
      <c r="N3" s="10"/>
      <c r="P3" s="12"/>
    </row>
    <row r="4" spans="1:16" s="11" customFormat="1" ht="12.75" customHeight="1" thickBot="1">
      <c r="A4" s="7"/>
      <c r="B4" s="8"/>
      <c r="C4" s="9"/>
      <c r="D4" s="8"/>
      <c r="E4" s="8"/>
      <c r="F4" s="9"/>
      <c r="G4" s="8"/>
      <c r="H4" s="8"/>
      <c r="I4" s="8"/>
      <c r="J4" s="13" t="s">
        <v>4</v>
      </c>
      <c r="K4" s="8"/>
      <c r="L4" s="8"/>
      <c r="M4" s="8"/>
      <c r="N4" s="10"/>
      <c r="P4" s="12"/>
    </row>
    <row r="5" spans="1:16" ht="18.75" customHeight="1" thickTop="1">
      <c r="A5" s="134"/>
      <c r="B5" s="135"/>
      <c r="C5" s="167" t="s">
        <v>2</v>
      </c>
      <c r="D5" s="136"/>
      <c r="E5" s="137"/>
      <c r="F5" s="167" t="s">
        <v>3</v>
      </c>
      <c r="G5" s="136"/>
      <c r="H5" s="138"/>
      <c r="I5" s="138"/>
      <c r="J5" s="139"/>
      <c r="K5" s="14"/>
      <c r="L5" s="14" t="s">
        <v>5</v>
      </c>
      <c r="M5" s="15"/>
      <c r="N5" s="16"/>
      <c r="O5" s="17" t="s">
        <v>6</v>
      </c>
      <c r="P5" s="18"/>
    </row>
    <row r="6" spans="1:16" ht="18.75" customHeight="1">
      <c r="A6" s="140" t="s">
        <v>7</v>
      </c>
      <c r="B6" s="19" t="s">
        <v>8</v>
      </c>
      <c r="C6" s="168" t="s">
        <v>9</v>
      </c>
      <c r="D6" s="169" t="s">
        <v>10</v>
      </c>
      <c r="E6" s="170" t="s">
        <v>11</v>
      </c>
      <c r="F6" s="168" t="s">
        <v>9</v>
      </c>
      <c r="G6" s="171" t="s">
        <v>10</v>
      </c>
      <c r="H6" s="172" t="s">
        <v>11</v>
      </c>
      <c r="I6" s="173"/>
      <c r="J6" s="141"/>
      <c r="K6" s="20"/>
      <c r="L6" s="20"/>
      <c r="M6" s="21"/>
      <c r="N6" s="22"/>
      <c r="O6" s="23"/>
      <c r="P6" s="24"/>
    </row>
    <row r="7" spans="1:16" s="34" customFormat="1" ht="24.75" customHeight="1">
      <c r="A7" s="142" t="s">
        <v>15</v>
      </c>
      <c r="B7" s="25"/>
      <c r="C7" s="174" t="s">
        <v>16</v>
      </c>
      <c r="D7" s="26" t="s">
        <v>17</v>
      </c>
      <c r="E7" s="175"/>
      <c r="F7" s="174" t="s">
        <v>16</v>
      </c>
      <c r="G7" s="26" t="s">
        <v>17</v>
      </c>
      <c r="H7" s="27" t="s">
        <v>18</v>
      </c>
      <c r="I7" s="27" t="s">
        <v>19</v>
      </c>
      <c r="J7" s="143" t="s">
        <v>20</v>
      </c>
      <c r="K7" s="28" t="s">
        <v>12</v>
      </c>
      <c r="L7" s="29" t="s">
        <v>9</v>
      </c>
      <c r="M7" s="30" t="s">
        <v>13</v>
      </c>
      <c r="N7" s="31" t="s">
        <v>14</v>
      </c>
      <c r="O7" s="32" t="s">
        <v>21</v>
      </c>
      <c r="P7" s="33" t="s">
        <v>22</v>
      </c>
    </row>
    <row r="8" spans="1:16" s="39" customFormat="1" ht="9" customHeight="1" thickBot="1">
      <c r="A8" s="144">
        <v>1</v>
      </c>
      <c r="B8" s="129">
        <v>2</v>
      </c>
      <c r="C8" s="130">
        <v>3</v>
      </c>
      <c r="D8" s="129">
        <v>4</v>
      </c>
      <c r="E8" s="131">
        <v>5</v>
      </c>
      <c r="F8" s="130">
        <v>6</v>
      </c>
      <c r="G8" s="132">
        <v>7</v>
      </c>
      <c r="H8" s="129">
        <v>8</v>
      </c>
      <c r="I8" s="133"/>
      <c r="J8" s="145">
        <v>9</v>
      </c>
      <c r="K8" s="36">
        <v>22</v>
      </c>
      <c r="L8" s="35">
        <v>23</v>
      </c>
      <c r="M8" s="36">
        <v>24</v>
      </c>
      <c r="N8" s="38">
        <v>25</v>
      </c>
      <c r="O8" s="37">
        <v>26</v>
      </c>
      <c r="P8" s="38">
        <v>27</v>
      </c>
    </row>
    <row r="9" spans="1:16" s="127" customFormat="1" ht="34.5" customHeight="1" thickBot="1" thickTop="1">
      <c r="A9" s="198" t="s">
        <v>66</v>
      </c>
      <c r="B9" s="199" t="s">
        <v>58</v>
      </c>
      <c r="C9" s="200">
        <f>C10+C12+C15+C29+C33+C35+C37+C41</f>
        <v>7763514</v>
      </c>
      <c r="D9" s="201">
        <f aca="true" t="shared" si="0" ref="D9:P9">D10+D12+D15+D29+D33+D35+D37+D41</f>
        <v>3697086</v>
      </c>
      <c r="E9" s="202">
        <f t="shared" si="0"/>
        <v>2710742</v>
      </c>
      <c r="F9" s="200">
        <f t="shared" si="0"/>
        <v>6596837</v>
      </c>
      <c r="G9" s="201">
        <f t="shared" si="0"/>
        <v>4982814</v>
      </c>
      <c r="H9" s="201">
        <f t="shared" si="0"/>
        <v>3503663</v>
      </c>
      <c r="I9" s="201">
        <f t="shared" si="0"/>
        <v>322896.92</v>
      </c>
      <c r="J9" s="203">
        <f t="shared" si="0"/>
        <v>3180766.08</v>
      </c>
      <c r="K9" s="204" t="e">
        <f t="shared" si="0"/>
        <v>#REF!</v>
      </c>
      <c r="L9" s="205" t="e">
        <f t="shared" si="0"/>
        <v>#REF!</v>
      </c>
      <c r="M9" s="205" t="e">
        <f t="shared" si="0"/>
        <v>#REF!</v>
      </c>
      <c r="N9" s="205" t="e">
        <f t="shared" si="0"/>
        <v>#REF!</v>
      </c>
      <c r="O9" s="205" t="e">
        <f t="shared" si="0"/>
        <v>#REF!</v>
      </c>
      <c r="P9" s="205" t="e">
        <f t="shared" si="0"/>
        <v>#REF!</v>
      </c>
    </row>
    <row r="10" spans="1:17" s="50" customFormat="1" ht="21" customHeight="1" thickBot="1">
      <c r="A10" s="146">
        <v>600</v>
      </c>
      <c r="B10" s="40" t="s">
        <v>23</v>
      </c>
      <c r="C10" s="41">
        <f>C11</f>
        <v>5000000</v>
      </c>
      <c r="D10" s="42"/>
      <c r="E10" s="43"/>
      <c r="F10" s="41">
        <f>F11</f>
        <v>5000000</v>
      </c>
      <c r="G10" s="44"/>
      <c r="H10" s="42"/>
      <c r="I10" s="45"/>
      <c r="J10" s="147"/>
      <c r="K10" s="44"/>
      <c r="L10" s="42"/>
      <c r="M10" s="44"/>
      <c r="N10" s="46"/>
      <c r="O10" s="47"/>
      <c r="P10" s="48"/>
      <c r="Q10" s="49"/>
    </row>
    <row r="11" spans="1:17" s="127" customFormat="1" ht="15" customHeight="1" thickBot="1" thickTop="1">
      <c r="A11" s="148">
        <v>60015</v>
      </c>
      <c r="B11" s="117" t="s">
        <v>37</v>
      </c>
      <c r="C11" s="118">
        <v>5000000</v>
      </c>
      <c r="D11" s="119"/>
      <c r="E11" s="120"/>
      <c r="F11" s="118">
        <v>5000000</v>
      </c>
      <c r="G11" s="121"/>
      <c r="H11" s="119"/>
      <c r="I11" s="122"/>
      <c r="J11" s="149"/>
      <c r="K11" s="121"/>
      <c r="L11" s="119"/>
      <c r="M11" s="121"/>
      <c r="N11" s="123"/>
      <c r="O11" s="124"/>
      <c r="P11" s="125"/>
      <c r="Q11" s="126"/>
    </row>
    <row r="12" spans="1:17" s="57" customFormat="1" ht="15.75" customHeight="1" thickBot="1" thickTop="1">
      <c r="A12" s="150">
        <v>750</v>
      </c>
      <c r="B12" s="51" t="s">
        <v>24</v>
      </c>
      <c r="C12" s="52"/>
      <c r="D12" s="51">
        <f>D14</f>
        <v>27743</v>
      </c>
      <c r="E12" s="53">
        <f>E14</f>
        <v>27743</v>
      </c>
      <c r="F12" s="52"/>
      <c r="G12" s="54">
        <f>SUM(G13:G14)</f>
        <v>74643</v>
      </c>
      <c r="H12" s="51">
        <f>SUM(H13:H14)</f>
        <v>57816</v>
      </c>
      <c r="I12" s="51">
        <f>SUM(I13:I14)</f>
        <v>9945</v>
      </c>
      <c r="J12" s="151">
        <f>J13</f>
        <v>47871</v>
      </c>
      <c r="K12" s="54" t="e">
        <f>SUM(K14:K14)</f>
        <v>#REF!</v>
      </c>
      <c r="L12" s="51" t="e">
        <f>SUM(L14:L14)</f>
        <v>#REF!</v>
      </c>
      <c r="M12" s="54" t="e">
        <f>SUM(M14:M14)</f>
        <v>#REF!</v>
      </c>
      <c r="N12" s="55" t="e">
        <f>M12/L12*100</f>
        <v>#REF!</v>
      </c>
      <c r="O12" s="52" t="e">
        <f>J12+#REF!</f>
        <v>#REF!</v>
      </c>
      <c r="P12" s="55" t="e">
        <f>O12/M12*100</f>
        <v>#REF!</v>
      </c>
      <c r="Q12" s="56"/>
    </row>
    <row r="13" spans="1:17" s="34" customFormat="1" ht="25.5" customHeight="1" thickBot="1" thickTop="1">
      <c r="A13" s="152">
        <v>75075</v>
      </c>
      <c r="B13" s="58" t="s">
        <v>38</v>
      </c>
      <c r="C13" s="59"/>
      <c r="D13" s="60"/>
      <c r="E13" s="61"/>
      <c r="F13" s="59"/>
      <c r="G13" s="62">
        <v>74643</v>
      </c>
      <c r="H13" s="60">
        <v>57816</v>
      </c>
      <c r="I13" s="63">
        <f>H13-J13</f>
        <v>9945</v>
      </c>
      <c r="J13" s="153">
        <v>47871</v>
      </c>
      <c r="K13" s="62"/>
      <c r="L13" s="60"/>
      <c r="M13" s="62"/>
      <c r="N13" s="64"/>
      <c r="O13" s="59"/>
      <c r="P13" s="65"/>
      <c r="Q13" s="66"/>
    </row>
    <row r="14" spans="1:17" s="80" customFormat="1" ht="21.75" customHeight="1" thickBot="1" thickTop="1">
      <c r="A14" s="148">
        <v>75075</v>
      </c>
      <c r="B14" s="67" t="s">
        <v>55</v>
      </c>
      <c r="C14" s="68"/>
      <c r="D14" s="69">
        <v>27743</v>
      </c>
      <c r="E14" s="70">
        <v>27743</v>
      </c>
      <c r="F14" s="68"/>
      <c r="G14" s="71"/>
      <c r="H14" s="72"/>
      <c r="I14" s="73"/>
      <c r="J14" s="154"/>
      <c r="K14" s="76" t="e">
        <f>F14+#REF!</f>
        <v>#REF!</v>
      </c>
      <c r="L14" s="58" t="e">
        <f>G14+#REF!</f>
        <v>#REF!</v>
      </c>
      <c r="M14" s="76" t="e">
        <f>H14+#REF!</f>
        <v>#REF!</v>
      </c>
      <c r="N14" s="77" t="e">
        <f>M14/L14*100</f>
        <v>#REF!</v>
      </c>
      <c r="O14" s="75" t="e">
        <f>J14+#REF!</f>
        <v>#REF!</v>
      </c>
      <c r="P14" s="78" t="e">
        <f>O14/M14*100</f>
        <v>#REF!</v>
      </c>
      <c r="Q14" s="79"/>
    </row>
    <row r="15" spans="1:16" s="56" customFormat="1" ht="16.5" customHeight="1" thickBot="1" thickTop="1">
      <c r="A15" s="150">
        <v>801</v>
      </c>
      <c r="B15" s="51" t="s">
        <v>25</v>
      </c>
      <c r="C15" s="52"/>
      <c r="D15" s="51">
        <f>SUM(D16:D28)</f>
        <v>989016</v>
      </c>
      <c r="E15" s="51">
        <f>SUM(E16:E28)</f>
        <v>628464</v>
      </c>
      <c r="F15" s="52">
        <f>SUM(F16:F26)</f>
        <v>92020</v>
      </c>
      <c r="G15" s="51">
        <f>SUM(G16:G28)</f>
        <v>1265427</v>
      </c>
      <c r="H15" s="51">
        <f>SUM(H16:H28)</f>
        <v>788105</v>
      </c>
      <c r="I15" s="51">
        <f>SUM(I16:I28)</f>
        <v>12151</v>
      </c>
      <c r="J15" s="151">
        <f>SUM(J16:J28)</f>
        <v>775954</v>
      </c>
      <c r="K15" s="54" t="e">
        <f>SUM(K16:K26)</f>
        <v>#REF!</v>
      </c>
      <c r="L15" s="51" t="e">
        <f>SUM(L16:L26)</f>
        <v>#REF!</v>
      </c>
      <c r="M15" s="54" t="e">
        <f>SUM(M16:M26)</f>
        <v>#REF!</v>
      </c>
      <c r="N15" s="55" t="e">
        <f>M15/L15*100</f>
        <v>#REF!</v>
      </c>
      <c r="O15" s="81" t="e">
        <f>J15+#REF!</f>
        <v>#REF!</v>
      </c>
      <c r="P15" s="82" t="e">
        <f>O15/M15*100</f>
        <v>#REF!</v>
      </c>
    </row>
    <row r="16" spans="1:17" s="85" customFormat="1" ht="25.5" customHeight="1" thickTop="1">
      <c r="A16" s="155">
        <v>80195</v>
      </c>
      <c r="B16" s="72" t="s">
        <v>40</v>
      </c>
      <c r="C16" s="83"/>
      <c r="D16" s="72">
        <v>11423</v>
      </c>
      <c r="E16" s="74">
        <v>13117</v>
      </c>
      <c r="F16" s="83"/>
      <c r="G16" s="71">
        <v>20267</v>
      </c>
      <c r="H16" s="72">
        <v>20267</v>
      </c>
      <c r="I16" s="84"/>
      <c r="J16" s="154">
        <v>20267</v>
      </c>
      <c r="K16" s="71" t="e">
        <f>F16+#REF!</f>
        <v>#REF!</v>
      </c>
      <c r="L16" s="72" t="e">
        <f>G16+#REF!</f>
        <v>#REF!</v>
      </c>
      <c r="M16" s="71" t="e">
        <f>H16+#REF!</f>
        <v>#REF!</v>
      </c>
      <c r="N16" s="77" t="e">
        <f>M16/L16*100</f>
        <v>#REF!</v>
      </c>
      <c r="O16" s="83" t="e">
        <f>J16+#REF!</f>
        <v>#REF!</v>
      </c>
      <c r="P16" s="77" t="e">
        <f>O16/M16*100</f>
        <v>#REF!</v>
      </c>
      <c r="Q16" s="79"/>
    </row>
    <row r="17" spans="1:17" s="85" customFormat="1" ht="24.75" customHeight="1">
      <c r="A17" s="155">
        <v>80195</v>
      </c>
      <c r="B17" s="72" t="s">
        <v>41</v>
      </c>
      <c r="C17" s="83"/>
      <c r="D17" s="72">
        <v>11234</v>
      </c>
      <c r="E17" s="74">
        <v>12773</v>
      </c>
      <c r="F17" s="83"/>
      <c r="G17" s="71">
        <v>16564</v>
      </c>
      <c r="H17" s="72">
        <v>16564</v>
      </c>
      <c r="I17" s="84"/>
      <c r="J17" s="154">
        <v>16564</v>
      </c>
      <c r="K17" s="71"/>
      <c r="L17" s="72"/>
      <c r="M17" s="71"/>
      <c r="N17" s="77"/>
      <c r="O17" s="83"/>
      <c r="P17" s="77"/>
      <c r="Q17" s="79"/>
    </row>
    <row r="18" spans="1:17" s="85" customFormat="1" ht="19.5" customHeight="1">
      <c r="A18" s="155">
        <v>80195</v>
      </c>
      <c r="B18" s="72" t="s">
        <v>42</v>
      </c>
      <c r="C18" s="83"/>
      <c r="D18" s="72">
        <v>11234</v>
      </c>
      <c r="E18" s="74">
        <v>12773</v>
      </c>
      <c r="F18" s="83"/>
      <c r="G18" s="71">
        <v>20514</v>
      </c>
      <c r="H18" s="72">
        <v>20439</v>
      </c>
      <c r="I18" s="84"/>
      <c r="J18" s="154">
        <v>20440</v>
      </c>
      <c r="K18" s="71"/>
      <c r="L18" s="72"/>
      <c r="M18" s="71"/>
      <c r="N18" s="77"/>
      <c r="O18" s="83"/>
      <c r="P18" s="77"/>
      <c r="Q18" s="79"/>
    </row>
    <row r="19" spans="1:17" s="85" customFormat="1" ht="15.75" customHeight="1">
      <c r="A19" s="155">
        <v>80195</v>
      </c>
      <c r="B19" s="72" t="s">
        <v>56</v>
      </c>
      <c r="C19" s="83"/>
      <c r="D19" s="72"/>
      <c r="E19" s="74"/>
      <c r="F19" s="83"/>
      <c r="G19" s="71">
        <v>62325</v>
      </c>
      <c r="H19" s="72">
        <v>34400</v>
      </c>
      <c r="I19" s="84"/>
      <c r="J19" s="154">
        <v>34400</v>
      </c>
      <c r="K19" s="71"/>
      <c r="L19" s="72"/>
      <c r="M19" s="71"/>
      <c r="N19" s="77"/>
      <c r="O19" s="83"/>
      <c r="P19" s="77"/>
      <c r="Q19" s="79"/>
    </row>
    <row r="20" spans="1:17" s="85" customFormat="1" ht="18.75" customHeight="1">
      <c r="A20" s="155">
        <v>80195</v>
      </c>
      <c r="B20" s="72" t="s">
        <v>43</v>
      </c>
      <c r="C20" s="83"/>
      <c r="D20" s="72">
        <f>11840+34</f>
        <v>11874</v>
      </c>
      <c r="E20" s="74"/>
      <c r="F20" s="83"/>
      <c r="G20" s="71">
        <v>57210</v>
      </c>
      <c r="H20" s="72">
        <v>31320</v>
      </c>
      <c r="I20" s="84"/>
      <c r="J20" s="154">
        <v>31320</v>
      </c>
      <c r="K20" s="71"/>
      <c r="L20" s="72"/>
      <c r="M20" s="71"/>
      <c r="N20" s="77"/>
      <c r="O20" s="83"/>
      <c r="P20" s="77"/>
      <c r="Q20" s="79"/>
    </row>
    <row r="21" spans="1:17" s="85" customFormat="1" ht="25.5" customHeight="1">
      <c r="A21" s="155">
        <v>80195</v>
      </c>
      <c r="B21" s="72" t="s">
        <v>44</v>
      </c>
      <c r="C21" s="83"/>
      <c r="D21" s="72">
        <v>48278</v>
      </c>
      <c r="E21" s="86">
        <v>48278</v>
      </c>
      <c r="F21" s="83"/>
      <c r="G21" s="71">
        <v>48278</v>
      </c>
      <c r="H21" s="72">
        <v>10789</v>
      </c>
      <c r="I21" s="84"/>
      <c r="J21" s="154">
        <v>10789</v>
      </c>
      <c r="K21" s="71"/>
      <c r="L21" s="72"/>
      <c r="M21" s="71"/>
      <c r="N21" s="77"/>
      <c r="O21" s="83"/>
      <c r="P21" s="77"/>
      <c r="Q21" s="79"/>
    </row>
    <row r="22" spans="1:17" s="85" customFormat="1" ht="20.25" customHeight="1">
      <c r="A22" s="155">
        <v>80195</v>
      </c>
      <c r="B22" s="87" t="s">
        <v>45</v>
      </c>
      <c r="C22" s="83"/>
      <c r="D22" s="72">
        <v>78667</v>
      </c>
      <c r="E22" s="74">
        <v>78666</v>
      </c>
      <c r="F22" s="83"/>
      <c r="G22" s="71">
        <v>78667</v>
      </c>
      <c r="H22" s="72">
        <v>8500</v>
      </c>
      <c r="I22" s="84"/>
      <c r="J22" s="154">
        <v>8500</v>
      </c>
      <c r="K22" s="71"/>
      <c r="L22" s="72"/>
      <c r="M22" s="71"/>
      <c r="N22" s="77"/>
      <c r="O22" s="83"/>
      <c r="P22" s="77"/>
      <c r="Q22" s="79"/>
    </row>
    <row r="23" spans="1:17" s="85" customFormat="1" ht="28.5" customHeight="1">
      <c r="A23" s="155">
        <v>80195</v>
      </c>
      <c r="B23" s="87" t="s">
        <v>51</v>
      </c>
      <c r="C23" s="83"/>
      <c r="D23" s="72">
        <v>78667</v>
      </c>
      <c r="E23" s="74">
        <v>78666</v>
      </c>
      <c r="F23" s="83"/>
      <c r="G23" s="71">
        <v>78667</v>
      </c>
      <c r="H23" s="72">
        <v>20367</v>
      </c>
      <c r="I23" s="84"/>
      <c r="J23" s="154">
        <v>20367</v>
      </c>
      <c r="K23" s="71"/>
      <c r="L23" s="72"/>
      <c r="M23" s="71"/>
      <c r="N23" s="77"/>
      <c r="O23" s="83"/>
      <c r="P23" s="77"/>
      <c r="Q23" s="79"/>
    </row>
    <row r="24" spans="1:17" s="85" customFormat="1" ht="18" customHeight="1">
      <c r="A24" s="155">
        <v>80195</v>
      </c>
      <c r="B24" s="87" t="s">
        <v>47</v>
      </c>
      <c r="C24" s="83"/>
      <c r="D24" s="72">
        <v>77244</v>
      </c>
      <c r="E24" s="74">
        <v>77244</v>
      </c>
      <c r="F24" s="83"/>
      <c r="G24" s="71">
        <v>77244</v>
      </c>
      <c r="H24" s="72">
        <v>17109</v>
      </c>
      <c r="I24" s="84"/>
      <c r="J24" s="154">
        <v>17108</v>
      </c>
      <c r="K24" s="71"/>
      <c r="L24" s="72"/>
      <c r="M24" s="71"/>
      <c r="N24" s="77"/>
      <c r="O24" s="83"/>
      <c r="P24" s="77"/>
      <c r="Q24" s="79"/>
    </row>
    <row r="25" spans="1:17" s="85" customFormat="1" ht="18" customHeight="1">
      <c r="A25" s="156">
        <v>80195</v>
      </c>
      <c r="B25" s="88" t="s">
        <v>48</v>
      </c>
      <c r="C25" s="89"/>
      <c r="D25" s="90">
        <v>300969</v>
      </c>
      <c r="E25" s="93">
        <v>297250</v>
      </c>
      <c r="F25" s="89"/>
      <c r="G25" s="91">
        <v>300969</v>
      </c>
      <c r="H25" s="90">
        <v>188953</v>
      </c>
      <c r="I25" s="92"/>
      <c r="J25" s="157">
        <v>188953</v>
      </c>
      <c r="K25" s="71"/>
      <c r="L25" s="72"/>
      <c r="M25" s="71"/>
      <c r="N25" s="77"/>
      <c r="O25" s="83"/>
      <c r="P25" s="77"/>
      <c r="Q25" s="79"/>
    </row>
    <row r="26" spans="1:17" s="85" customFormat="1" ht="27.75" customHeight="1" thickBot="1">
      <c r="A26" s="190">
        <v>80195</v>
      </c>
      <c r="B26" s="191" t="s">
        <v>26</v>
      </c>
      <c r="C26" s="192"/>
      <c r="D26" s="193">
        <v>39380</v>
      </c>
      <c r="E26" s="194"/>
      <c r="F26" s="192">
        <v>92020</v>
      </c>
      <c r="G26" s="195">
        <v>131400</v>
      </c>
      <c r="H26" s="193">
        <v>120807</v>
      </c>
      <c r="I26" s="196"/>
      <c r="J26" s="197">
        <v>120807</v>
      </c>
      <c r="K26" s="95" t="e">
        <f>F26+#REF!</f>
        <v>#REF!</v>
      </c>
      <c r="L26" s="72" t="e">
        <f>G26+#REF!</f>
        <v>#REF!</v>
      </c>
      <c r="M26" s="71" t="e">
        <f>H26+#REF!</f>
        <v>#REF!</v>
      </c>
      <c r="N26" s="77"/>
      <c r="O26" s="68" t="e">
        <f>J26+#REF!</f>
        <v>#REF!</v>
      </c>
      <c r="P26" s="94" t="e">
        <f>O26/M26*100</f>
        <v>#REF!</v>
      </c>
      <c r="Q26" s="79"/>
    </row>
    <row r="27" spans="1:17" s="85" customFormat="1" ht="18" customHeight="1" thickBot="1" thickTop="1">
      <c r="A27" s="155">
        <v>80195</v>
      </c>
      <c r="B27" s="87" t="s">
        <v>46</v>
      </c>
      <c r="C27" s="83"/>
      <c r="D27" s="72">
        <v>10344</v>
      </c>
      <c r="E27" s="74">
        <v>9697</v>
      </c>
      <c r="F27" s="83"/>
      <c r="G27" s="71">
        <v>8966</v>
      </c>
      <c r="H27" s="72">
        <v>6685</v>
      </c>
      <c r="I27" s="84"/>
      <c r="J27" s="154">
        <v>6685</v>
      </c>
      <c r="K27" s="95"/>
      <c r="L27" s="72"/>
      <c r="M27" s="71"/>
      <c r="N27" s="77"/>
      <c r="O27" s="68"/>
      <c r="P27" s="94"/>
      <c r="Q27" s="79"/>
    </row>
    <row r="28" spans="1:17" s="85" customFormat="1" ht="27.75" customHeight="1" thickBot="1" thickTop="1">
      <c r="A28" s="155">
        <v>80195</v>
      </c>
      <c r="B28" s="69" t="s">
        <v>49</v>
      </c>
      <c r="C28" s="68"/>
      <c r="D28" s="69">
        <v>309702</v>
      </c>
      <c r="E28" s="70"/>
      <c r="F28" s="68"/>
      <c r="G28" s="95">
        <v>364356</v>
      </c>
      <c r="H28" s="95">
        <v>291905</v>
      </c>
      <c r="I28" s="96">
        <v>12151</v>
      </c>
      <c r="J28" s="158">
        <f>H28-I28</f>
        <v>279754</v>
      </c>
      <c r="K28" s="76"/>
      <c r="L28" s="58"/>
      <c r="M28" s="97"/>
      <c r="N28" s="98"/>
      <c r="O28" s="99"/>
      <c r="P28" s="98"/>
      <c r="Q28" s="79"/>
    </row>
    <row r="29" spans="1:17" s="57" customFormat="1" ht="30" customHeight="1" thickBot="1" thickTop="1">
      <c r="A29" s="150">
        <v>853</v>
      </c>
      <c r="B29" s="51" t="s">
        <v>27</v>
      </c>
      <c r="C29" s="52">
        <f aca="true" t="shared" si="1" ref="C29:J29">SUM(C30:C32)</f>
        <v>1339435</v>
      </c>
      <c r="D29" s="51">
        <f t="shared" si="1"/>
        <v>1451693</v>
      </c>
      <c r="E29" s="53">
        <f t="shared" si="1"/>
        <v>1170161</v>
      </c>
      <c r="F29" s="52">
        <f t="shared" si="1"/>
        <v>1404817</v>
      </c>
      <c r="G29" s="54">
        <f t="shared" si="1"/>
        <v>1612216</v>
      </c>
      <c r="H29" s="54">
        <f t="shared" si="1"/>
        <v>1316972</v>
      </c>
      <c r="I29" s="54">
        <f t="shared" si="1"/>
        <v>191638.91999999998</v>
      </c>
      <c r="J29" s="151">
        <f t="shared" si="1"/>
        <v>1125333.08</v>
      </c>
      <c r="K29" s="54" t="e">
        <f>K30</f>
        <v>#REF!</v>
      </c>
      <c r="L29" s="51" t="e">
        <f>L30</f>
        <v>#REF!</v>
      </c>
      <c r="M29" s="54" t="e">
        <f>M30</f>
        <v>#REF!</v>
      </c>
      <c r="N29" s="55" t="e">
        <f>M29/L29*100</f>
        <v>#REF!</v>
      </c>
      <c r="O29" s="52" t="e">
        <f>J29+#REF!</f>
        <v>#REF!</v>
      </c>
      <c r="P29" s="55" t="e">
        <f>O29/M29*100</f>
        <v>#REF!</v>
      </c>
      <c r="Q29" s="56"/>
    </row>
    <row r="30" spans="1:17" s="80" customFormat="1" ht="19.5" customHeight="1" thickBot="1" thickTop="1">
      <c r="A30" s="152">
        <v>85395</v>
      </c>
      <c r="B30" s="58" t="s">
        <v>28</v>
      </c>
      <c r="C30" s="75">
        <v>942284</v>
      </c>
      <c r="D30" s="58">
        <v>856269</v>
      </c>
      <c r="E30" s="100">
        <v>633985</v>
      </c>
      <c r="F30" s="75">
        <v>942284</v>
      </c>
      <c r="G30" s="76">
        <v>951410</v>
      </c>
      <c r="H30" s="58">
        <v>729126</v>
      </c>
      <c r="I30" s="101">
        <v>95141</v>
      </c>
      <c r="J30" s="159">
        <f>H30-I30</f>
        <v>633985</v>
      </c>
      <c r="K30" s="97" t="e">
        <f>F30+#REF!</f>
        <v>#REF!</v>
      </c>
      <c r="L30" s="102" t="e">
        <f>G30+#REF!</f>
        <v>#REF!</v>
      </c>
      <c r="M30" s="97" t="e">
        <f>H30+#REF!</f>
        <v>#REF!</v>
      </c>
      <c r="N30" s="98" t="e">
        <f>M30/L30*100</f>
        <v>#REF!</v>
      </c>
      <c r="O30" s="99" t="e">
        <f>J30+#REF!</f>
        <v>#REF!</v>
      </c>
      <c r="P30" s="98" t="e">
        <f>O30/M30*100</f>
        <v>#REF!</v>
      </c>
      <c r="Q30" s="79"/>
    </row>
    <row r="31" spans="1:17" s="80" customFormat="1" ht="24.75" customHeight="1" thickBot="1" thickTop="1">
      <c r="A31" s="155">
        <v>85395</v>
      </c>
      <c r="B31" s="87" t="s">
        <v>50</v>
      </c>
      <c r="C31" s="83"/>
      <c r="D31" s="72">
        <v>48824</v>
      </c>
      <c r="E31" s="74">
        <v>21252</v>
      </c>
      <c r="F31" s="83"/>
      <c r="G31" s="71">
        <v>48824</v>
      </c>
      <c r="H31" s="72">
        <v>21252</v>
      </c>
      <c r="I31" s="84"/>
      <c r="J31" s="154">
        <v>21252</v>
      </c>
      <c r="K31" s="97"/>
      <c r="L31" s="102"/>
      <c r="M31" s="97"/>
      <c r="N31" s="98"/>
      <c r="O31" s="83"/>
      <c r="P31" s="77"/>
      <c r="Q31" s="79"/>
    </row>
    <row r="32" spans="1:17" s="80" customFormat="1" ht="19.5" customHeight="1" thickBot="1" thickTop="1">
      <c r="A32" s="148">
        <v>85395</v>
      </c>
      <c r="B32" s="69" t="s">
        <v>29</v>
      </c>
      <c r="C32" s="68">
        <v>397151</v>
      </c>
      <c r="D32" s="69">
        <v>546600</v>
      </c>
      <c r="E32" s="70">
        <v>514924</v>
      </c>
      <c r="F32" s="68">
        <v>462533</v>
      </c>
      <c r="G32" s="95">
        <v>611982</v>
      </c>
      <c r="H32" s="69">
        <v>566594</v>
      </c>
      <c r="I32" s="73">
        <v>96497.92</v>
      </c>
      <c r="J32" s="158">
        <f>H32-I32</f>
        <v>470096.08</v>
      </c>
      <c r="K32" s="97"/>
      <c r="L32" s="102"/>
      <c r="M32" s="97"/>
      <c r="N32" s="98"/>
      <c r="O32" s="83"/>
      <c r="P32" s="77"/>
      <c r="Q32" s="79"/>
    </row>
    <row r="33" spans="1:17" s="57" customFormat="1" ht="21" customHeight="1" thickBot="1" thickTop="1">
      <c r="A33" s="146">
        <v>854</v>
      </c>
      <c r="B33" s="103" t="s">
        <v>52</v>
      </c>
      <c r="C33" s="104"/>
      <c r="D33" s="103">
        <f>D34</f>
        <v>1152490</v>
      </c>
      <c r="E33" s="105">
        <f>E34</f>
        <v>792479</v>
      </c>
      <c r="F33" s="104"/>
      <c r="G33" s="106">
        <f>G34</f>
        <v>1162490</v>
      </c>
      <c r="H33" s="103">
        <f>H34</f>
        <v>799064</v>
      </c>
      <c r="I33" s="107">
        <f>I34</f>
        <v>6585</v>
      </c>
      <c r="J33" s="160">
        <f>J34</f>
        <v>792479</v>
      </c>
      <c r="K33" s="54"/>
      <c r="L33" s="51"/>
      <c r="M33" s="54"/>
      <c r="N33" s="55"/>
      <c r="O33" s="81"/>
      <c r="P33" s="82"/>
      <c r="Q33" s="56"/>
    </row>
    <row r="34" spans="1:17" s="80" customFormat="1" ht="33" customHeight="1" thickBot="1" thickTop="1">
      <c r="A34" s="148">
        <v>85415</v>
      </c>
      <c r="B34" s="69" t="s">
        <v>53</v>
      </c>
      <c r="C34" s="68"/>
      <c r="D34" s="69">
        <v>1152490</v>
      </c>
      <c r="E34" s="70">
        <v>792479</v>
      </c>
      <c r="F34" s="68"/>
      <c r="G34" s="95">
        <v>1162490</v>
      </c>
      <c r="H34" s="69">
        <v>799064</v>
      </c>
      <c r="I34" s="73">
        <v>6585</v>
      </c>
      <c r="J34" s="158">
        <f>H34-I34</f>
        <v>792479</v>
      </c>
      <c r="K34" s="97"/>
      <c r="L34" s="102"/>
      <c r="M34" s="97"/>
      <c r="N34" s="98"/>
      <c r="O34" s="83"/>
      <c r="P34" s="77"/>
      <c r="Q34" s="79"/>
    </row>
    <row r="35" spans="1:17" s="57" customFormat="1" ht="29.25" customHeight="1" thickBot="1" thickTop="1">
      <c r="A35" s="150">
        <v>900</v>
      </c>
      <c r="B35" s="51" t="s">
        <v>30</v>
      </c>
      <c r="C35" s="52"/>
      <c r="D35" s="51"/>
      <c r="E35" s="53"/>
      <c r="F35" s="52">
        <f>F36</f>
        <v>100000</v>
      </c>
      <c r="G35" s="54">
        <f>SUM(G36:G36)</f>
        <v>100000</v>
      </c>
      <c r="H35" s="51">
        <f>SUM(H36:H36)</f>
        <v>6798</v>
      </c>
      <c r="I35" s="51"/>
      <c r="J35" s="151">
        <f>J36</f>
        <v>6798</v>
      </c>
      <c r="K35" s="54" t="e">
        <f>SUM(K36:K36)</f>
        <v>#REF!</v>
      </c>
      <c r="L35" s="51" t="e">
        <f>SUM(L36:L36)</f>
        <v>#REF!</v>
      </c>
      <c r="M35" s="54" t="e">
        <f>SUM(M36:M36)</f>
        <v>#REF!</v>
      </c>
      <c r="N35" s="55" t="e">
        <f>M35/L35*100</f>
        <v>#REF!</v>
      </c>
      <c r="O35" s="81" t="e">
        <f>J35+#REF!</f>
        <v>#REF!</v>
      </c>
      <c r="P35" s="82" t="e">
        <f>O35/M35*100</f>
        <v>#REF!</v>
      </c>
      <c r="Q35" s="56"/>
    </row>
    <row r="36" spans="1:17" s="109" customFormat="1" ht="19.5" customHeight="1" thickBot="1" thickTop="1">
      <c r="A36" s="148">
        <v>90095</v>
      </c>
      <c r="B36" s="69" t="s">
        <v>31</v>
      </c>
      <c r="C36" s="68"/>
      <c r="D36" s="69"/>
      <c r="E36" s="70"/>
      <c r="F36" s="68">
        <v>100000</v>
      </c>
      <c r="G36" s="95">
        <v>100000</v>
      </c>
      <c r="H36" s="69">
        <v>6798</v>
      </c>
      <c r="I36" s="73"/>
      <c r="J36" s="158">
        <v>6798</v>
      </c>
      <c r="K36" s="95" t="e">
        <f>F36+#REF!</f>
        <v>#REF!</v>
      </c>
      <c r="L36" s="69" t="e">
        <f>G36+#REF!</f>
        <v>#REF!</v>
      </c>
      <c r="M36" s="95" t="e">
        <f>H36+#REF!</f>
        <v>#REF!</v>
      </c>
      <c r="N36" s="94" t="e">
        <f>M36/L36*100</f>
        <v>#REF!</v>
      </c>
      <c r="O36" s="89" t="e">
        <f>J36+#REF!</f>
        <v>#REF!</v>
      </c>
      <c r="P36" s="108" t="e">
        <f>O36/M36*100</f>
        <v>#REF!</v>
      </c>
      <c r="Q36" s="79"/>
    </row>
    <row r="37" spans="1:17" s="57" customFormat="1" ht="27.75" customHeight="1" thickBot="1" thickTop="1">
      <c r="A37" s="150">
        <v>921</v>
      </c>
      <c r="B37" s="51" t="s">
        <v>32</v>
      </c>
      <c r="C37" s="52">
        <f>SUM(C39:C40)</f>
        <v>1424079</v>
      </c>
      <c r="D37" s="51">
        <f>D38</f>
        <v>76144</v>
      </c>
      <c r="E37" s="53">
        <f>E38</f>
        <v>76144</v>
      </c>
      <c r="F37" s="52"/>
      <c r="G37" s="54">
        <f>SUM(G38:G40)</f>
        <v>768038</v>
      </c>
      <c r="H37" s="54">
        <f>SUM(H38:H40)</f>
        <v>534908</v>
      </c>
      <c r="I37" s="54">
        <f>SUM(I38:I40)</f>
        <v>102577</v>
      </c>
      <c r="J37" s="151">
        <f>SUM(J38:J40)</f>
        <v>432331</v>
      </c>
      <c r="K37" s="54">
        <f>SUM(K39:K40)</f>
        <v>0</v>
      </c>
      <c r="L37" s="51">
        <f>SUM(L39:L40)</f>
        <v>0</v>
      </c>
      <c r="M37" s="54">
        <f>SUM(M39:M40)</f>
        <v>0</v>
      </c>
      <c r="N37" s="55" t="e">
        <f>M37/L37*100</f>
        <v>#DIV/0!</v>
      </c>
      <c r="O37" s="110" t="e">
        <f>J37+#REF!</f>
        <v>#REF!</v>
      </c>
      <c r="P37" s="111" t="e">
        <f>O37/M37*100</f>
        <v>#REF!</v>
      </c>
      <c r="Q37" s="56"/>
    </row>
    <row r="38" spans="1:17" s="80" customFormat="1" ht="30.75" customHeight="1" thickTop="1">
      <c r="A38" s="155">
        <v>92105</v>
      </c>
      <c r="B38" s="72" t="s">
        <v>57</v>
      </c>
      <c r="C38" s="83"/>
      <c r="D38" s="72">
        <v>76144</v>
      </c>
      <c r="E38" s="74">
        <v>76144</v>
      </c>
      <c r="F38" s="83"/>
      <c r="G38" s="71"/>
      <c r="H38" s="72"/>
      <c r="I38" s="84"/>
      <c r="J38" s="154"/>
      <c r="K38" s="71"/>
      <c r="L38" s="72"/>
      <c r="M38" s="71"/>
      <c r="N38" s="77"/>
      <c r="O38" s="83"/>
      <c r="P38" s="77"/>
      <c r="Q38" s="85"/>
    </row>
    <row r="39" spans="1:17" s="80" customFormat="1" ht="18" customHeight="1">
      <c r="A39" s="155">
        <v>92106</v>
      </c>
      <c r="B39" s="72" t="s">
        <v>33</v>
      </c>
      <c r="C39" s="83">
        <v>1424079</v>
      </c>
      <c r="D39" s="72"/>
      <c r="E39" s="74"/>
      <c r="F39" s="83"/>
      <c r="G39" s="71"/>
      <c r="H39" s="72"/>
      <c r="I39" s="84"/>
      <c r="J39" s="154"/>
      <c r="K39" s="71"/>
      <c r="L39" s="72"/>
      <c r="M39" s="71"/>
      <c r="N39" s="77"/>
      <c r="O39" s="83"/>
      <c r="P39" s="77"/>
      <c r="Q39" s="79"/>
    </row>
    <row r="40" spans="1:17" s="80" customFormat="1" ht="27.75" customHeight="1" thickBot="1">
      <c r="A40" s="155">
        <v>92195</v>
      </c>
      <c r="B40" s="72" t="s">
        <v>54</v>
      </c>
      <c r="C40" s="83"/>
      <c r="D40" s="72"/>
      <c r="E40" s="74"/>
      <c r="F40" s="83"/>
      <c r="G40" s="71">
        <v>768038</v>
      </c>
      <c r="H40" s="72">
        <v>534908</v>
      </c>
      <c r="I40" s="84">
        <v>102577</v>
      </c>
      <c r="J40" s="154">
        <f>H40-I40</f>
        <v>432331</v>
      </c>
      <c r="K40" s="71"/>
      <c r="L40" s="72"/>
      <c r="M40" s="71"/>
      <c r="N40" s="77"/>
      <c r="O40" s="83"/>
      <c r="P40" s="77"/>
      <c r="Q40" s="79"/>
    </row>
    <row r="41" spans="1:17" s="57" customFormat="1" ht="18.75" customHeight="1" thickBot="1" thickTop="1">
      <c r="A41" s="150">
        <v>926</v>
      </c>
      <c r="B41" s="51" t="s">
        <v>34</v>
      </c>
      <c r="C41" s="52"/>
      <c r="D41" s="51"/>
      <c r="E41" s="53">
        <f>SUM(E42:E42)</f>
        <v>15751</v>
      </c>
      <c r="F41" s="52"/>
      <c r="G41" s="54"/>
      <c r="H41" s="51"/>
      <c r="I41" s="51"/>
      <c r="J41" s="151"/>
      <c r="K41" s="54" t="e">
        <f>SUM(K42:K42)</f>
        <v>#REF!</v>
      </c>
      <c r="L41" s="51" t="e">
        <f>SUM(L42:L42)</f>
        <v>#REF!</v>
      </c>
      <c r="M41" s="54" t="e">
        <f>SUM(M42:M42)</f>
        <v>#REF!</v>
      </c>
      <c r="N41" s="55" t="e">
        <f>M41/L41*100</f>
        <v>#REF!</v>
      </c>
      <c r="O41" s="52" t="e">
        <f>J41+#REF!</f>
        <v>#REF!</v>
      </c>
      <c r="P41" s="55" t="e">
        <f>O41/M41*100</f>
        <v>#REF!</v>
      </c>
      <c r="Q41" s="56"/>
    </row>
    <row r="42" spans="1:17" s="109" customFormat="1" ht="17.25" customHeight="1" thickTop="1">
      <c r="A42" s="218">
        <v>92601</v>
      </c>
      <c r="B42" s="219" t="s">
        <v>35</v>
      </c>
      <c r="C42" s="220"/>
      <c r="D42" s="219"/>
      <c r="E42" s="221">
        <v>15751</v>
      </c>
      <c r="F42" s="220"/>
      <c r="G42" s="222"/>
      <c r="H42" s="219"/>
      <c r="I42" s="223"/>
      <c r="J42" s="224"/>
      <c r="K42" s="71" t="e">
        <f>F42+#REF!</f>
        <v>#REF!</v>
      </c>
      <c r="L42" s="72" t="e">
        <f>G42+#REF!</f>
        <v>#REF!</v>
      </c>
      <c r="M42" s="71" t="e">
        <f>H42+#REF!</f>
        <v>#REF!</v>
      </c>
      <c r="N42" s="77"/>
      <c r="O42" s="83" t="e">
        <f>J42+#REF!</f>
        <v>#REF!</v>
      </c>
      <c r="P42" s="77" t="e">
        <f>O42/M42*100</f>
        <v>#REF!</v>
      </c>
      <c r="Q42" s="116"/>
    </row>
    <row r="43" spans="1:17" s="211" customFormat="1" ht="35.25" customHeight="1" thickBot="1">
      <c r="A43" s="212" t="s">
        <v>67</v>
      </c>
      <c r="B43" s="213" t="s">
        <v>62</v>
      </c>
      <c r="C43" s="214">
        <f>C44+C47+C49</f>
        <v>5632000</v>
      </c>
      <c r="D43" s="215">
        <f aca="true" t="shared" si="2" ref="D43:J43">D44+D47+D49</f>
        <v>1966000</v>
      </c>
      <c r="E43" s="216">
        <f t="shared" si="2"/>
        <v>2654509</v>
      </c>
      <c r="F43" s="214">
        <f t="shared" si="2"/>
        <v>8400000</v>
      </c>
      <c r="G43" s="215">
        <f t="shared" si="2"/>
        <v>7997367</v>
      </c>
      <c r="H43" s="215">
        <f t="shared" si="2"/>
        <v>7693841</v>
      </c>
      <c r="I43" s="215">
        <f t="shared" si="2"/>
        <v>5039332</v>
      </c>
      <c r="J43" s="217">
        <f t="shared" si="2"/>
        <v>2654509</v>
      </c>
      <c r="K43" s="206"/>
      <c r="L43" s="207"/>
      <c r="M43" s="206"/>
      <c r="N43" s="208"/>
      <c r="O43" s="209"/>
      <c r="P43" s="208"/>
      <c r="Q43" s="210"/>
    </row>
    <row r="44" spans="1:17" s="188" customFormat="1" ht="22.5" customHeight="1" thickBot="1">
      <c r="A44" s="178">
        <v>600</v>
      </c>
      <c r="B44" s="179" t="s">
        <v>23</v>
      </c>
      <c r="C44" s="180">
        <f>SUM(C45:C46)</f>
        <v>4300000</v>
      </c>
      <c r="D44" s="181"/>
      <c r="E44" s="182"/>
      <c r="F44" s="180">
        <f>SUM(F45:F46)</f>
        <v>4300000</v>
      </c>
      <c r="G44" s="183"/>
      <c r="H44" s="181"/>
      <c r="I44" s="184"/>
      <c r="J44" s="185"/>
      <c r="K44" s="186"/>
      <c r="L44" s="187"/>
      <c r="M44" s="186"/>
      <c r="N44" s="82"/>
      <c r="O44" s="81"/>
      <c r="P44" s="82"/>
      <c r="Q44" s="177"/>
    </row>
    <row r="45" spans="1:17" s="109" customFormat="1" ht="17.25" customHeight="1" thickTop="1">
      <c r="A45" s="155">
        <v>60015</v>
      </c>
      <c r="B45" s="176" t="s">
        <v>59</v>
      </c>
      <c r="C45" s="83">
        <v>2350000</v>
      </c>
      <c r="D45" s="72"/>
      <c r="E45" s="74"/>
      <c r="F45" s="83">
        <v>2350000</v>
      </c>
      <c r="G45" s="71"/>
      <c r="H45" s="72"/>
      <c r="I45" s="84"/>
      <c r="J45" s="154"/>
      <c r="K45" s="71"/>
      <c r="L45" s="72"/>
      <c r="M45" s="71"/>
      <c r="N45" s="77"/>
      <c r="O45" s="83"/>
      <c r="P45" s="77"/>
      <c r="Q45" s="116"/>
    </row>
    <row r="46" spans="1:17" s="109" customFormat="1" ht="17.25" customHeight="1" thickBot="1">
      <c r="A46" s="155">
        <v>60015</v>
      </c>
      <c r="B46" s="176" t="s">
        <v>60</v>
      </c>
      <c r="C46" s="83">
        <v>1950000</v>
      </c>
      <c r="D46" s="72"/>
      <c r="E46" s="74"/>
      <c r="F46" s="83">
        <v>1950000</v>
      </c>
      <c r="G46" s="71"/>
      <c r="H46" s="72"/>
      <c r="I46" s="84"/>
      <c r="J46" s="154"/>
      <c r="K46" s="71"/>
      <c r="L46" s="72"/>
      <c r="M46" s="71"/>
      <c r="N46" s="77"/>
      <c r="O46" s="83"/>
      <c r="P46" s="77"/>
      <c r="Q46" s="116"/>
    </row>
    <row r="47" spans="1:17" s="188" customFormat="1" ht="22.5" customHeight="1" thickBot="1" thickTop="1">
      <c r="A47" s="150">
        <v>801</v>
      </c>
      <c r="B47" s="189" t="s">
        <v>25</v>
      </c>
      <c r="C47" s="52"/>
      <c r="D47" s="51">
        <f aca="true" t="shared" si="3" ref="D47:J47">D48</f>
        <v>100000</v>
      </c>
      <c r="E47" s="53">
        <f t="shared" si="3"/>
        <v>100000</v>
      </c>
      <c r="F47" s="52">
        <f t="shared" si="3"/>
        <v>500000</v>
      </c>
      <c r="G47" s="51">
        <f t="shared" si="3"/>
        <v>601200</v>
      </c>
      <c r="H47" s="51">
        <f t="shared" si="3"/>
        <v>601167</v>
      </c>
      <c r="I47" s="51">
        <f t="shared" si="3"/>
        <v>501167</v>
      </c>
      <c r="J47" s="151">
        <f t="shared" si="3"/>
        <v>100000</v>
      </c>
      <c r="K47" s="186"/>
      <c r="L47" s="187"/>
      <c r="M47" s="186"/>
      <c r="N47" s="82"/>
      <c r="O47" s="81"/>
      <c r="P47" s="82"/>
      <c r="Q47" s="177"/>
    </row>
    <row r="48" spans="1:17" s="109" customFormat="1" ht="42.75" customHeight="1" thickBot="1" thickTop="1">
      <c r="A48" s="155">
        <v>80110</v>
      </c>
      <c r="B48" s="176" t="s">
        <v>61</v>
      </c>
      <c r="C48" s="83"/>
      <c r="D48" s="72">
        <v>100000</v>
      </c>
      <c r="E48" s="74">
        <v>100000</v>
      </c>
      <c r="F48" s="83">
        <v>500000</v>
      </c>
      <c r="G48" s="71">
        <v>601200</v>
      </c>
      <c r="H48" s="72">
        <v>601167</v>
      </c>
      <c r="I48" s="84">
        <f>H48-J48</f>
        <v>501167</v>
      </c>
      <c r="J48" s="154">
        <v>100000</v>
      </c>
      <c r="K48" s="71"/>
      <c r="L48" s="72"/>
      <c r="M48" s="71"/>
      <c r="N48" s="77"/>
      <c r="O48" s="83"/>
      <c r="P48" s="77"/>
      <c r="Q48" s="116"/>
    </row>
    <row r="49" spans="1:17" s="188" customFormat="1" ht="24" customHeight="1" thickBot="1" thickTop="1">
      <c r="A49" s="150">
        <v>926</v>
      </c>
      <c r="B49" s="189" t="s">
        <v>34</v>
      </c>
      <c r="C49" s="52">
        <f aca="true" t="shared" si="4" ref="C49:J49">SUM(C50:C51)</f>
        <v>1332000</v>
      </c>
      <c r="D49" s="51">
        <f t="shared" si="4"/>
        <v>1866000</v>
      </c>
      <c r="E49" s="53">
        <f t="shared" si="4"/>
        <v>2554509</v>
      </c>
      <c r="F49" s="52">
        <f t="shared" si="4"/>
        <v>3600000</v>
      </c>
      <c r="G49" s="51">
        <f>SUM(G50:G51)</f>
        <v>7396167</v>
      </c>
      <c r="H49" s="51">
        <f>SUM(H50:H51)</f>
        <v>7092674</v>
      </c>
      <c r="I49" s="51">
        <f>SUM(I50:I51)</f>
        <v>4538165</v>
      </c>
      <c r="J49" s="151">
        <f t="shared" si="4"/>
        <v>2554509</v>
      </c>
      <c r="K49" s="186"/>
      <c r="L49" s="187"/>
      <c r="M49" s="186"/>
      <c r="N49" s="82"/>
      <c r="O49" s="81"/>
      <c r="P49" s="82"/>
      <c r="Q49" s="177"/>
    </row>
    <row r="50" spans="1:17" s="109" customFormat="1" ht="20.25" customHeight="1" thickTop="1">
      <c r="A50" s="155">
        <v>92601</v>
      </c>
      <c r="B50" s="128" t="s">
        <v>64</v>
      </c>
      <c r="C50" s="83"/>
      <c r="D50" s="72">
        <v>534000</v>
      </c>
      <c r="E50" s="74">
        <v>1222509</v>
      </c>
      <c r="F50" s="83"/>
      <c r="G50" s="71">
        <v>4556667</v>
      </c>
      <c r="H50" s="72">
        <v>4416766</v>
      </c>
      <c r="I50" s="84">
        <f>H50-J50</f>
        <v>3194257</v>
      </c>
      <c r="J50" s="154">
        <v>1222509</v>
      </c>
      <c r="K50" s="71"/>
      <c r="L50" s="72"/>
      <c r="M50" s="71"/>
      <c r="N50" s="77"/>
      <c r="O50" s="83"/>
      <c r="P50" s="77"/>
      <c r="Q50" s="116"/>
    </row>
    <row r="51" spans="1:17" s="109" customFormat="1" ht="23.25" customHeight="1" thickBot="1">
      <c r="A51" s="155">
        <v>92601</v>
      </c>
      <c r="B51" s="176" t="s">
        <v>63</v>
      </c>
      <c r="C51" s="83">
        <v>1332000</v>
      </c>
      <c r="D51" s="72">
        <v>1332000</v>
      </c>
      <c r="E51" s="74">
        <v>1332000</v>
      </c>
      <c r="F51" s="83">
        <v>3600000</v>
      </c>
      <c r="G51" s="71">
        <v>2839500</v>
      </c>
      <c r="H51" s="72">
        <v>2675908</v>
      </c>
      <c r="I51" s="84">
        <f>H51-J51</f>
        <v>1343908</v>
      </c>
      <c r="J51" s="154">
        <v>1332000</v>
      </c>
      <c r="K51" s="71"/>
      <c r="L51" s="72"/>
      <c r="M51" s="71"/>
      <c r="N51" s="77"/>
      <c r="O51" s="83"/>
      <c r="P51" s="77"/>
      <c r="Q51" s="116"/>
    </row>
    <row r="52" spans="1:17" s="115" customFormat="1" ht="30" customHeight="1" thickBot="1" thickTop="1">
      <c r="A52" s="161"/>
      <c r="B52" s="162" t="s">
        <v>36</v>
      </c>
      <c r="C52" s="163">
        <f aca="true" t="shared" si="5" ref="C52:J52">C9+C43</f>
        <v>13395514</v>
      </c>
      <c r="D52" s="164">
        <f t="shared" si="5"/>
        <v>5663086</v>
      </c>
      <c r="E52" s="165">
        <f t="shared" si="5"/>
        <v>5365251</v>
      </c>
      <c r="F52" s="163">
        <f t="shared" si="5"/>
        <v>14996837</v>
      </c>
      <c r="G52" s="164">
        <f t="shared" si="5"/>
        <v>12980181</v>
      </c>
      <c r="H52" s="164">
        <f t="shared" si="5"/>
        <v>11197504</v>
      </c>
      <c r="I52" s="164">
        <f t="shared" si="5"/>
        <v>5362228.92</v>
      </c>
      <c r="J52" s="166">
        <f t="shared" si="5"/>
        <v>5835275.08</v>
      </c>
      <c r="K52" s="113" t="e">
        <f>K41+K37+K35+K29+#REF!+#REF!+K15+#REF!+K12+#REF!+#REF!+#REF!</f>
        <v>#REF!</v>
      </c>
      <c r="L52" s="112" t="e">
        <f>L41+L37+L35+L29+#REF!+#REF!+L15+#REF!+L12+#REF!+#REF!+#REF!</f>
        <v>#REF!</v>
      </c>
      <c r="M52" s="113" t="e">
        <f>M41+M37+M35+M29+#REF!+#REF!+M15+#REF!+M12+#REF!+#REF!+#REF!</f>
        <v>#REF!</v>
      </c>
      <c r="N52" s="55" t="e">
        <f>M52/L52*100</f>
        <v>#REF!</v>
      </c>
      <c r="O52" s="52" t="e">
        <f>J52+#REF!</f>
        <v>#REF!</v>
      </c>
      <c r="P52" s="55" t="e">
        <f>O52/M52*100</f>
        <v>#REF!</v>
      </c>
      <c r="Q52" s="114"/>
    </row>
    <row r="53" spans="1:13" ht="27" customHeight="1">
      <c r="A53" s="225" t="s">
        <v>65</v>
      </c>
      <c r="B53" s="226"/>
      <c r="C53" s="227"/>
      <c r="D53" s="227"/>
      <c r="E53" s="227"/>
      <c r="F53" s="227"/>
      <c r="G53" s="227"/>
      <c r="H53" s="227"/>
      <c r="I53" s="227"/>
      <c r="J53" s="227"/>
      <c r="K53" s="6"/>
      <c r="L53" s="3"/>
      <c r="M53" s="3"/>
    </row>
    <row r="54" ht="15">
      <c r="I54" s="3"/>
    </row>
    <row r="55" ht="15">
      <c r="A55" s="228" t="s">
        <v>68</v>
      </c>
    </row>
    <row r="56" ht="15">
      <c r="A56" s="228" t="s">
        <v>69</v>
      </c>
    </row>
    <row r="57" ht="15">
      <c r="A57" s="228" t="s">
        <v>70</v>
      </c>
    </row>
  </sheetData>
  <mergeCells count="1">
    <mergeCell ref="A53:J53"/>
  </mergeCells>
  <printOptions horizontalCentered="1"/>
  <pageMargins left="0.15748031496062992" right="0.15748031496062992" top="0.984251968503937" bottom="0.4724409448818898" header="0.5118110236220472" footer="0.5118110236220472"/>
  <pageSetup firstPageNumber="210" useFirstPageNumber="1" horizontalDpi="600" verticalDpi="600" orientation="landscape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2010-03-18T11:11:44Z</cp:lastPrinted>
  <dcterms:created xsi:type="dcterms:W3CDTF">1997-02-26T13:46:56Z</dcterms:created>
  <dcterms:modified xsi:type="dcterms:W3CDTF">2010-04-27T11:53:27Z</dcterms:modified>
  <cp:category/>
  <cp:version/>
  <cp:contentType/>
  <cp:contentStatus/>
</cp:coreProperties>
</file>