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0" windowWidth="19035" windowHeight="8190" activeTab="0"/>
  </bookViews>
  <sheets>
    <sheet name="Arkusz1" sheetId="1" r:id="rId1"/>
  </sheets>
  <definedNames>
    <definedName name="_xlnm.Print_Titles" localSheetId="0">'Arkusz1'!$5:$8</definedName>
  </definedNames>
  <calcPr fullCalcOnLoad="1"/>
</workbook>
</file>

<file path=xl/comments1.xml><?xml version="1.0" encoding="utf-8"?>
<comments xmlns="http://schemas.openxmlformats.org/spreadsheetml/2006/main">
  <authors>
    <author>sulewska</author>
  </authors>
  <commentList>
    <comment ref="E8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B10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</commentList>
</comments>
</file>

<file path=xl/sharedStrings.xml><?xml version="1.0" encoding="utf-8"?>
<sst xmlns="http://schemas.openxmlformats.org/spreadsheetml/2006/main" count="369" uniqueCount="272">
  <si>
    <t>Opracowano audyt energetyczny dla budynku Ośrodka, z uwagi na ewentualną możliwość zmiany sposobu ogrzewania (z elektrycznego na miejskie co).</t>
  </si>
  <si>
    <r>
      <t xml:space="preserve">Roboty inwestycyjne </t>
    </r>
    <r>
      <rPr>
        <i/>
        <sz val="8"/>
        <rFont val="Calibri"/>
        <family val="2"/>
      </rPr>
      <t>(pkt 1-112 z wyjątkiem pkt 24)</t>
    </r>
  </si>
  <si>
    <t>Zakupy inwestycyjne</t>
  </si>
  <si>
    <t>Załącznik nr 3</t>
  </si>
  <si>
    <t>Inne majątkowe</t>
  </si>
  <si>
    <t>Remonty</t>
  </si>
  <si>
    <t>Załącznik nr 4</t>
  </si>
  <si>
    <t>OGÓŁEM WYDATKI MAJĄTKOWE I REMONTY</t>
  </si>
  <si>
    <t>Autor dokumentu: Sylwia Szpak</t>
  </si>
  <si>
    <t>Wprowadził do BIP: Agnieszka Sulewska</t>
  </si>
  <si>
    <t>Data wprowadzenia do BIP: 03.09.2010 r.</t>
  </si>
  <si>
    <t>Tabela nr 20</t>
  </si>
  <si>
    <t xml:space="preserve">INFORMACJA  Z  REALIZACJI  WYDATKÓW  MAJĄTKOWYCH  I  REMONTÓW  W  I  PÓŁROCZU  2010  ROKU </t>
  </si>
  <si>
    <t>w tys. zł</t>
  </si>
  <si>
    <t xml:space="preserve">Plan </t>
  </si>
  <si>
    <t xml:space="preserve">Wykonanie </t>
  </si>
  <si>
    <t xml:space="preserve">% </t>
  </si>
  <si>
    <t>Lp.</t>
  </si>
  <si>
    <t>Wyszczególnienie</t>
  </si>
  <si>
    <t>Rozdział</t>
  </si>
  <si>
    <t>pierwotny</t>
  </si>
  <si>
    <t>po
zmianach</t>
  </si>
  <si>
    <t>wyk.</t>
  </si>
  <si>
    <t>Zakres rzeczowy</t>
  </si>
  <si>
    <t>§</t>
  </si>
  <si>
    <t>6 : 5</t>
  </si>
  <si>
    <t>I</t>
  </si>
  <si>
    <t>ZAWARTE UMOWY, PRE - UMOWY</t>
  </si>
  <si>
    <t>Uzbrojenie Strefy Zorganizowanej Działalności Inwestycyjno - Przemysłowej w Koszalinie - budowa i przebudowa dróg stanowiących zewnętrzny pierścień układu komunikacyjnego miasta Koszalina połączenie ul.BOWID z ul.Władysława IV</t>
  </si>
  <si>
    <t>60015
§ 6050</t>
  </si>
  <si>
    <t xml:space="preserve">W trakcie roboty drogowe w rejonie ul. Mieszka I-go, dojazdu do nowego centrum logistycznego „Biedronka” (nowy inwestor Strefy). Budowa dojazdu objęta jest zakresem robót w trakcie realizacji (budowa ulicy Strefowej, ul. Mieszka I-go, ul. Hipolita Cegielskiego, z terminem zakończenia sierpień 2011r.). </t>
  </si>
  <si>
    <t>Budowa i przebudowa dróg stanowiących zewnętrzny pierścień układu komunikacyjnego</t>
  </si>
  <si>
    <t>W lipcu br. podpisano umowę o dofinansowanie zadania ze środków unijnych. W I półroczu dokonano opłaty za wycinkę drzew. W trakcie roboty drogowe, termin zakończenia inwestycji - 2013 rok.</t>
  </si>
  <si>
    <t>"Bezpieczny i inteligentny Koszalin"-Inteligentne systemy transportowe</t>
  </si>
  <si>
    <t>60053
§ 6050</t>
  </si>
  <si>
    <t>W I półroczu opracowano koncepcję Bezprzewodowych Punktów Publicznego Dostępu do Internetu, ułożono kabel światłowodowy w relacjach ul. Kwiatkowskiego - Śniadeckich - Rejtana - Orląt Lwowskich. W trakcie opracowanie projektów rurociągów kablowych w ul. Zwycięstwa, 4.Marca, ponadto Mieszka I i Morskiej, Staszica oraz Leśnej i Zwycięstwa o długości 18 km. Opracowywany jest program funkcjonalno - użytkowy do przetargu w trybie zaprojektuj i wybuduj na zadanie pn. "Przebudowa budynku Ośrodka Elektronicznego Wojewódzkiego Urzędu Statystycznego przy ul. Monte Cassino 4 na Centrum Zarządzania Siecią wraz z serwerownią miejską". Ponadto przygotowywane jest studium wykonalności oraz wniosek aplikacyjny o dofinansowanie zadania ze środków unijnych, którego termin złożenia przypada na 31 sierpnia br.</t>
  </si>
  <si>
    <t xml:space="preserve">"Bezpieczny i inteligentny Koszalin"-budowa sieci teleinformatycznej </t>
  </si>
  <si>
    <t>"Bezpieczny i inteligentny Koszalin"-system monitoringu wizyjnego</t>
  </si>
  <si>
    <t>Sala sportowa przy Gimnazjum Nr 6,                                               ul. Stanisława Dąbka</t>
  </si>
  <si>
    <t>80110
§ 6050</t>
  </si>
  <si>
    <t>Inwestycja w trakcie realizacji:  budowa sali gimnastycznej wraz z boiskiem zewnętrznym, zapleczem i łącznikiem z budynkiem szkoły.  Zaawansowanie robót odpowiednio: zakończono roboty rozbiórkowe, ziemne, fundamenty oraz kanalizację deszczową; w trakcie konstrukcje murowe, betonowe i żelbetowe (74%),ścianki działowe (68%), kanalizacja sanitarna (33%); rozpoczęto prace wykończeniowe - podłogi i posadzki (6,3%) oraz przygotowano dźwigary dachu do zamontowania. Termin zakończenia - 01.07.2011r.                                                                                                                                                                                                           Inwestycja z dofinansowaniem zewnętrznym - z Funduszu Rozwoju Kultury Fizycznej w wysokości 1,5mln.zł.</t>
  </si>
  <si>
    <t>Termomodernizacja placówek oświatowych Gminy Miasto Koszalin</t>
  </si>
  <si>
    <t>80195
§ 6050</t>
  </si>
  <si>
    <t>Podpisana umowa o dofinansowanie projektu w ramach PO Infrastruktura i Środowisko. Realizacja zadania do końca 2011 roku.</t>
  </si>
  <si>
    <t>Uzbrojenie Strefy Zorganizowanej Działalności Inwestycyjno-Przemysłowej w Koszalinie - uzbrojenie terenu Słupskiej Specjalnej Strefy Ekonomicznej Podstrefa Koszalin</t>
  </si>
  <si>
    <t>90001
§ 6050</t>
  </si>
  <si>
    <t xml:space="preserve">Kontynuacja budowy uzbrojenia terenu Strefy w zakresie budowy dróg.  Zakończono remont ulicy BOWiD. Wykonano: jezdnię o nawierzchni mineralno-bitumicznej (dł. 559mb, szer. 10,5m) wraz z chodnikiem o nawierzchni betonowej (dł. 102mb, szer. 2m), zieleń (1196,72m2). W trakcie realizacji budowa ulicy BoWiD -Bohaterów Warszawy-Ignacego Łukasiewicza o nawierzchni mineralno asfaltowej z przebudową ronda wraz z oświetleniem i odwodnieniem (wykonano 57% całości zadania:ul. Ignacego Łukasiewicza o dł. 297,3m szer. 7m; ul. BoWiD o dł. 250,5m szer. 10,5m; ul. Bohaterów Warszawy  o dł. 191,8m szer.14m  termin zakończenia 30.06.2010r.);  ponadto budowa ulicy  Strefowej-Mieszka I-go-H. Cegielskiego o nawierzchni mineralno-asfaltowej wraz  z oświetleniem i odwodnieniem (termin zakończenia budowy 01.08.2011r.).  
Opracowano dokumentację techniczną budowy przedłużenia ulic Strefowej-H. Cegielskiego  wraz z oświetleniem oraz łącznika ulic H. Cegielskiego z ulicą I. Łukasiewicza oraz 
dokumentację zamienną skrzyżowania ulic Bohaterów Warszawy - BOWiD-Ignacego Łukasiewicza na rondo.
</t>
  </si>
  <si>
    <t>Opracowano Pogram funkcjonalno - użytkowy wraz z  pozyskaniem decyzji o środowiskowych uwarunkowaniach oraz pozyskania decyzji lokalizacji inwestycji celu publicznego dla budowy chodników i ścieżek w ulicy BOWiD i Mieszka I-go i przebudowy ul.Mieszka I-go  oraz BoWiD, dokumentów niezbędnych do złożenia wniosku o dofinansowanie ze środków unijnych. W trakcie procedura przetargowa na wykonanie dokumentacji technicznej wraz z realizacją. Inwestycja z planowanym dofinansowaniem ze środków UE -Indykatywny Plan Inwestycyjny RPO Woj.Zach. 2007-2013 (podpisana preumowa o dofinansowanie).</t>
  </si>
  <si>
    <t xml:space="preserve">Uzbrojenie rejonu ulicy Szczecińskiej </t>
  </si>
  <si>
    <t>Dn.15.02.2010 została podpisana umowa o dofinansowanie projektu w ramach Programu Operacyjnego Infrastruktura i Środowisko. Poniesione wydatki dotyczą obsługi projektu, tj. usług firmy konsultingowej i wynagrodzenia osób zaangażowanych w realizację projektu. Obecnie trwają procedury przetargowe na wyłonienie wykonawcy robót. Realizacja nastąpi w II półroczu.</t>
  </si>
  <si>
    <t>Uzbrojenie Osiedla Sarzyno</t>
  </si>
  <si>
    <t>Uzbrojenie Osiedla Wilkowo</t>
  </si>
  <si>
    <t xml:space="preserve">"Uporządkowanie gospodarki wodno - ściekowej w m. Koszalin - etap I" - Jednostka Realizująca Projekt </t>
  </si>
  <si>
    <t>System gospodarki odpadami oraz budowa zakładu termicznego przekształcania odpadów dla miast i gmin Pomorza Środkowego</t>
  </si>
  <si>
    <t>90002
§ 6050</t>
  </si>
  <si>
    <t>Kontynuacja umowy na opracowanie wniosku o dofinansowanie oraz na doradztwo Biegłego - inwestycja planowana z  dofinansowaniem z UE w ramach Programu Operacyjnego Infrastruktura i Środowisko 2007-2013 - Indykatywny Plan Inwestycyjny (podpisana pre-umowa na dofinansowanie, złożono wniosek o dofinansowanie). Podpisano umowę użyczenia gruntu pod budowę ZPTO. Zlecono i podpisano umowę na opracowanie dokumentów umożliwiających ogłoszenie przetargu na koncesjonariusza (koncesja na roboty budowlane obejmująca projektowanie, budowę, finansowanie i zarządzanie).</t>
  </si>
  <si>
    <t>Filharmonia - sala koncertowa</t>
  </si>
  <si>
    <t>92108
§ 6050</t>
  </si>
  <si>
    <t>Opracowano dokumentację techniczną budowy sali i opracowano materiały przetargowe na realizację. W trakcie procedury przetargowej na wyłonienie wykonawcy robót budowlano-montażowych (planowany termin podpisania umowy - lipiec br). Inwestycja z dofinansowaniem ze środków UE w ramach Regionalnego Programu Operacyjnego Woj.Zach. 2007-2013 (Indykatywny Plan Inwestycyjny -podpisana umowa na dofinansowanie).</t>
  </si>
  <si>
    <t>Budowa hali widowiskowo-sportowej</t>
  </si>
  <si>
    <t>92601
§ 6050</t>
  </si>
  <si>
    <t>Inwestycja, wspólna z Politechniką Koszalińską, w trakcie realizacji. Wykonano: fundamenty hali, fundamenty wraz z konstrukcją parteru zaplecza oraz słupy żelbetowe hali, zjazdy drogowe do drogi publicznej, kanalizację deszczową,  odwodnienie dróg i parkingów; w trakcie realizacji ściany żelbetowe i podciągi budynku hali (zaawansowanie 90%), konstrukcja żelbetowa części zaplecza oraz ściany murowane (zaawansowanie 95%), podłoża pod posadzki hali (zaawansowanie 60%), podłoża w części zapleczowej (80%), konstrukcje żelbetowe trybun i stropu hali (zaawansowanie 45%), ścianki działowe (zaawasowanie 60%), niwelacja terenu (zaawasowanie 90%), przyłącze wodociągowe wraz ze studnią wodomierzową (80%); rozpoczęto instalację wewnętrzną elektryczną (15%) i sanitarną (15%). Inwestycja z dofinansowaniem ze środków UE w ramach Regionalnego Programu Operacyjnego Woj. Zach. 2007-2013 (Indykatywny Plan Inwestycyjny, podpisana umowa na dofinansowanie) oraz z Ministerstwa Sportu i Turystyki w wysokości 8 mln.zł. (dla Miasta Koszalina), a także 11,7 mln z Ministerstwa Nauki i Szkolnictwa Wyższego (dla Politechniki Koszalińskiej).</t>
  </si>
  <si>
    <t>Przebudowa ul.Niepodległości</t>
  </si>
  <si>
    <t>Zadanie planowane do dofinansowania z budżetu państwa. Zakres robót w I półroczu br. objął roboty rozbiórkowe i przygotowawcze.</t>
  </si>
  <si>
    <t>Remont obiektów mostowych (ul.Monte Cassino)</t>
  </si>
  <si>
    <r>
      <t>W trakcie realizacji roboty budowlane, których zakres objął: chodniki z kostki brukowej na pow. 55,6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, przygotowanie i montaż uzbrojenia, wykonanie izolacji (1.762,7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), bloków oporowych na dźwigarach, sączków, drenażu, dylatacji. Ponadto wykonano zabezpieczenia antykorozyjnego na pow. 6.000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oraz wzmocniono dźwigary kablobetonowe (2.440 m).   </t>
    </r>
  </si>
  <si>
    <t>II</t>
  </si>
  <si>
    <t>ZŁOŻONE WNIOSKI O DOFINANSOWANIE</t>
  </si>
  <si>
    <t>Polsko Niemiecka Współpraca Młodzieży Koszalin -Strasburg</t>
  </si>
  <si>
    <t>Realizacja zadania możliwa po uzyskaniu dofinansowania ze środków unijnych.</t>
  </si>
  <si>
    <t>Modernizacja Bałtyckiego Teatru Dramatycznego (zagospodarowanie terenu)</t>
  </si>
  <si>
    <t>92106
§ 6050</t>
  </si>
  <si>
    <t xml:space="preserve">Inwestycja planowana do dofinansowania ze środków UE w ramach Regionalnego Programu Operacyjnego Woj.Zach. 2007-2013 - tryb konkursowy. Złożony wniosek o dofinansowanie uzyskał pozytywną ocenę we wszystkich etapach weryfikacji, jednakże z uwagi na ograniczone środki finansowe dostępne w naborze, wniosek nie zakwalifikował się do dofinansowania i został umieszczony na liście rezerwowej. Rozpoczęcie realizacji nastąpi z chwilą zmiany puli tych środków i ponownej weryfikacji wniosków o dofinansowanie.  </t>
  </si>
  <si>
    <t xml:space="preserve">Budowa ścieżek rowerowych </t>
  </si>
  <si>
    <t>Wniosek aplikacyjny o dofinansowanie zadania ze środków unijnych w trakcie rozpatrywania. Zadanie obejmie ścieżki rowerowe w ul. Morskiej, Szczecińskiej, Gnieźnieńskiej. Poniesione w I półroczu koszty są związane z dokumentacją projektową, stanowiącą załącznik do wniosku.</t>
  </si>
  <si>
    <t>Budownictwo mieszkaniowe ul. Lechicka, ul. Gnieźnieńska, ul. Modrzejewskiej</t>
  </si>
  <si>
    <t>70095
§ 6050</t>
  </si>
  <si>
    <t xml:space="preserve"> Opracowano dokumentację techniczną na budowę dwóch budynków z mieszkaniami komunalnymi - budynek (33 mieszkania) przy ulicy Lechickiej i budynek (51 mieszkań wraz usługami) przy ul.Gnieźnieńskiej-H.Modrzejewskiej. Przeprowadzono przetarg na realizację i podpisano umowy z Wykonawcami robót. Termin realizacji 30.06.2012r.                                                                              </t>
  </si>
  <si>
    <t>Multicentrum - Koszalińska Biblioteka Publiczna</t>
  </si>
  <si>
    <t>92116
§ 6220</t>
  </si>
  <si>
    <t>Wniosek o dofinansowanie w trakcie rozpatrywania. Realizacja zadania nastąpi po akceptacji wniosku.</t>
  </si>
  <si>
    <t>Boiska sportowe w ramach Programu                                          "Moje Boisko ORLIK 2012"</t>
  </si>
  <si>
    <r>
      <t xml:space="preserve">Zakończono budowę boisk na Osiedlu Wenedów </t>
    </r>
    <r>
      <rPr>
        <sz val="9"/>
        <rFont val="Calibri"/>
        <family val="2"/>
      </rPr>
      <t>i oddano do użytkowania.                                                                                                                                                                                                                           Wykonano: boisko do piłki nożnej o nawierzchni ze sztucznej trawy o wymiarach 23x53m (o powierzchni całkowitej 1593m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), boisko wielofunkcyjne o nawierzchni poliuretanowej (koszykówka, piłka siatkowa) o wymiarach 15,1x28,1m (o powierzchni całkowitej 613,11m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), ogrodzenie wraz z piłkochwytami (256,87mb), instalacje zewnętrzne: kan. deszczowa (97,5mb), wodociąg (186mb), kan. sanitarna (195mb), oświetlenie terenu (8 słupów oświetleniowych), budynek sanitarno-szatniowy wraz z podjazdem, balustradą i mediami.                                                                                Opracowano dokumentację techniczną na budowę </t>
    </r>
    <r>
      <rPr>
        <sz val="9"/>
        <rFont val="Calibri"/>
        <family val="2"/>
      </rPr>
      <t xml:space="preserve">boisk sportowych przy Szkole Podstawowej Nr 4 przy ul. Podgórnej oraz boisk sportowych w Jamnie. </t>
    </r>
    <r>
      <rPr>
        <sz val="9"/>
        <rFont val="Calibri"/>
        <family val="2"/>
      </rPr>
      <t xml:space="preserve">Rozstrzygnięto przetarg na realizację i podpisano umowy z 
wykonawcą. Termin zakończenia 15.10.2010r.    
Inwestycje z dofinansowniem zewnętrznym - z Ministerstwa Sportu i Turystyki oraz 
Urzędu Marszałkowskiego w Szczecinie po 333 tys.zł. na każde boisko.                                                                                                                </t>
    </r>
  </si>
  <si>
    <t>III</t>
  </si>
  <si>
    <t>WNIOSKI PLANOWANE DO ZŁOŻENIA</t>
  </si>
  <si>
    <t>"Portal edukacyjny województwa zachodniopomorskiego - Koszalin"</t>
  </si>
  <si>
    <t>75023
§ 6060</t>
  </si>
  <si>
    <t>Zadanie zostało wpisane na indykatywną listę projektów w ramach RPO WZ. Termin złożenia wniosku o dofinansowanie przypada na 16.08. br.</t>
  </si>
  <si>
    <t>Przebudowa ul.Paproci i ul.Wrzosów</t>
  </si>
  <si>
    <t>Opracowano dokumentację projektową. Termin złożenia wniosku o dofinansowanie zadania z budżetu państwa - 30.09.2010</t>
  </si>
  <si>
    <t>Przebudowa ul.Gnieźnieńskiej (od 4 Marca do ul.Połczyńskiej)</t>
  </si>
  <si>
    <t>Inwestycja w trakcie realizacji.</t>
  </si>
  <si>
    <t xml:space="preserve">Rewitalizacja zabytkowych parków miejskich, w tym: </t>
  </si>
  <si>
    <t>90004
§ 6050</t>
  </si>
  <si>
    <t>Projekt wpisany na indykatywną listę projektów w ramach RPO WZ, termin złożenia wniosku - 31.10.2010</t>
  </si>
  <si>
    <t xml:space="preserve">Rewitalizacja Parku Książąt Pomorskich A </t>
  </si>
  <si>
    <t>IV</t>
  </si>
  <si>
    <t>POZOSTAŁE</t>
  </si>
  <si>
    <t>Odwodnienie targowiska przy ul. Władysława IV</t>
  </si>
  <si>
    <t>50095
§ 6050</t>
  </si>
  <si>
    <t>Realizacja zadania w II półroczu.</t>
  </si>
  <si>
    <t>Utworzenie dodatkowych miejsc handlowych na targowiskach miejskich</t>
  </si>
  <si>
    <t>W II półroczu planuje się utworzyć dodatkowych 56 miejsc handlowych na targowiskach miejskich, w związku z planowaną likwidacją targowiska przy ul. Drzymały.</t>
  </si>
  <si>
    <t>Remont drogi Jamno -Łabusz</t>
  </si>
  <si>
    <t>Zadanie w trakcie realizacji, podpisano umowę na wykonanie robót.</t>
  </si>
  <si>
    <t>Przebudowa / budowa skrzyżowań z ruchem okrężnym</t>
  </si>
  <si>
    <t xml:space="preserve">W trakcie opracowywania dokumentacja projektowa skrzyżowania ul. 4 Marca 
i ul. Wojska Polskiego. </t>
  </si>
  <si>
    <t>ul. Wojska Polskiego, Żwirowa, M. Konopnickiej</t>
  </si>
  <si>
    <t>Trwa opracowywanie dokumentacji projektowej na przebudowę ulic.</t>
  </si>
  <si>
    <t>Ul. Mieszka I-go (od ul. BoWiD do wiaduktu)</t>
  </si>
  <si>
    <t>Realizacja w II półroczu br.</t>
  </si>
  <si>
    <t>Waryńskiego ze skrzyżowaniem z ul. Zwycięstwa, Piłsudskiego, Kościuszki</t>
  </si>
  <si>
    <t>Wykonano obejścia przyłącza wodociągowego w związku z kolizją nowobudowanego kolektora deszczowego DN 800. Trwa opracowywanie dokumentacji projektowej skrzyżowania ulicy Waryńskiego i Zwycięstwa.</t>
  </si>
  <si>
    <t xml:space="preserve">Przebudowa ul. Syrenki i ul. Gdańskiej </t>
  </si>
  <si>
    <t xml:space="preserve">Inwestycja w trakcie realizacji. Zakres robót objął w ul. Syrenki frezowanie nawierzchni (760m 20, podbudowę z kruszywa łamanego (231,8m2), ułożenie w wykopie rur ochronnych z PCW oraz kabli wielożyłowych YAKY. Dokonano plantowania i humusowania  oraz sadzenia drzew i krzewów. </t>
  </si>
  <si>
    <t>ul. Połczyńska (odcinek od ul. Działkowej do ul. Żytniej)</t>
  </si>
  <si>
    <t>Budowa miejsc postojowych przed budynkiem położonym przy ul. Morskiej 9</t>
  </si>
  <si>
    <t>Opracowano projekt budowlany i wykonawczy budowy miejsc postojowych, chodnika i murku oporowego przy ul. Morskiej 9.</t>
  </si>
  <si>
    <t>Budowa zatok postojowych przy ul. Franciszkańskiej</t>
  </si>
  <si>
    <t>Trwa procedura przetargowa na wyłonienie wykonawcy robót.</t>
  </si>
  <si>
    <t>Remont odcinka nawierzchni ul. Dzierżęcińskiej</t>
  </si>
  <si>
    <t>Zakończono procedurę przetargową na wyłonienie wykonawcy robót, podpisano umowę.</t>
  </si>
  <si>
    <t>Ewidencja dróg</t>
  </si>
  <si>
    <t xml:space="preserve">Dokumentacja pod przyszłe inwestycje </t>
  </si>
  <si>
    <t>W trakcie opracowywanie dokumentacji projektowych na przebudowę 
ul. Bohaterów Warszawy i ul. Powstańców Wielkopolskich.</t>
  </si>
  <si>
    <t>Przebudowa ul. St. Moniuszki</t>
  </si>
  <si>
    <t>60016
§ 6050</t>
  </si>
  <si>
    <t>Trwa pozyskiwanie pozwolenia na budowę oraz przygotowanie procedury przetargowej na wyłonienie wykonawcy robót.</t>
  </si>
  <si>
    <t>Ul. Rzeczna (dojazd do Spec. Ośrodka Szkolno-Wychowawczego)</t>
  </si>
  <si>
    <t>Zlecenie aktualizacji dokumentacji dojazdu po uchwaleniu zmian do miejscowego planu zagospodarowania przestrzennego.</t>
  </si>
  <si>
    <t>Modernizacja rejonu ulic Tytusa Chałubińskiego - Leśna - Promykowa</t>
  </si>
  <si>
    <t xml:space="preserve">Przeprowadzono przetarg na realizację i podpisano umowę z wykonawcą robót. Inwestycja wspólna z MWiK (sieci), Miasto (roboty drogowe)). Termin realizacji 30.05.2011r.                                                                                                                                                                                                        W trakcie opracowania  dokumentacja techniczna na przebudowę łącznika ulic M.Karłowicza-L.Zamenhofa wraz z odwodnieniem i oświetleniem. Termin opracowania 31.08.2010r.                                                                                                                                                                                                Opracowano koncepcję budowy odcinka ulicy M. Karłowicza (od skrzyżowania z łącznikiem ulic M. Karłowicza i L. Zamenhofa do skrzyżowania z ulicą Promykową). </t>
  </si>
  <si>
    <t>Osiedle Lipowe - drogi</t>
  </si>
  <si>
    <r>
      <t>Kontynuacja budowy dróg na osiedlu. Zakończono budowę ulicy Śliwkowej. Wykonano jezdnię (o dł. 151mb szer. 6m) z chodnikiem (1108m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), wjazdami (440m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 i parkingiem (440m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 wraz z uzbrojeniem (kanalizacja sanitarna o dł.107,50 mb, kanalizacja deszczowa o dł.120,5mb, studnie 7 szt., sieć wodociągowa o dł.124mb), oświetleniem oraz zagospodarowanie terenu - zieleń (879,15m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). Opracowano dokumentację projektową sieci oświetleniowej w ulicy Śliwkowej i ulicy Jabłoniowej.</t>
    </r>
  </si>
  <si>
    <t>Osiedle Unii Europejskiej - drogi</t>
  </si>
  <si>
    <t>Rozstrzygnięto przetarg  oraz podpisano umowę na realizację ulicy Fińskiej (3 odcinki) i ulicy Greckiej (2 odcinki). Planowany termin realizacji 30.04.2011.</t>
  </si>
  <si>
    <t>Ul.: Lutyków, Obotrytów, P. Skargi, Łużycka, Poprzeczna</t>
  </si>
  <si>
    <t>Wykonano badania nawierzchni ul. Łużyckiej oraz aktualizację kosztorysu inwestorskiego budowy i przebudowy kanalizacji deszczowej w ul. Obotrytów. Realizacja w II półroczu br.</t>
  </si>
  <si>
    <t>Ul.: Reymonta, Staffa, Struga, Tetmajera, Żeromskiego</t>
  </si>
  <si>
    <t xml:space="preserve">Inwestycja w trakcie realizacji. Roboty objęły ułożenie rur ochronnych z PCV (21 m), kabli YAKYXs, ustawienie 10 słupów oświetleniowych. </t>
  </si>
  <si>
    <t>ul. Kalinowa - chodniki</t>
  </si>
  <si>
    <t>Przebudowa ul.: Zawiszy Czarnego, Dąbrówki, Ks. Anastazji, K. Wielkiego, M. Ludwiki, Bogusława II - go</t>
  </si>
  <si>
    <r>
      <t>Roboty drogowe objęły wykonanie nawierzchni z kostki brukowej betonowej na łącznej pow. 306,7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, nawierzchni z brukowca z kamienia obrobionego (395,9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), chodniki na pow. 677,5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. Z zakresu sanitarnego położono kanały z rur betonowych i żelbetonowych na długości 159,4 m i z rur PCV (135,7 m), 6 studni rewizyjnych. Ponadto ustawiono słupy oświetleniowe. </t>
    </r>
  </si>
  <si>
    <t xml:space="preserve">ul. Szymanowskiego i ul. Matejki </t>
  </si>
  <si>
    <t>Trwa pozyskiwanie pozwolenia na przebudowę ul. Matejki (na odcinku od ul. Waryńskiego do ul. Moniuszki) oraz przygotowanie procedury przetargowej na wyłonienie wykonawcy robót.</t>
  </si>
  <si>
    <t>ul. H. Kołłątaja</t>
  </si>
  <si>
    <t>Zakończono procedurę przetargową na wyłonienie wykonawcy robót, podpisano umowę. W trakcie przekazania placu budowy.</t>
  </si>
  <si>
    <t>Uzbrojenie Osiedla Wenedów</t>
  </si>
  <si>
    <t>Zawarto umowę na opracowanie projektu stałej organizacji ruchu drogowego na przejeździe kolejowym w ciągu ulicy Wenedów; termin opracowania: 13.07.2010r</t>
  </si>
  <si>
    <t>Osiedle Bukowe - drogi</t>
  </si>
  <si>
    <t>Opracowano  dokumentację  techniczną  budowy dróg na osiedlu -ulica Małopolska-Śląska. Przygotowano materiały przetargowe na dokumentację techniczną budowy ulicy Jadwigi Jelec. Planowany termin zlecenia - II połowa 2010r.</t>
  </si>
  <si>
    <t>Osiedle Topolowe - drogi</t>
  </si>
  <si>
    <t>Z uwagi na zerwanie umowy na opracowanie dokumentacji technicznej budowy ulicy Mahoniowej - Wierzbowej planowane ponowne zlecenie w II połowie br.</t>
  </si>
  <si>
    <t>Ul. Kosynierów</t>
  </si>
  <si>
    <t>Rozstrzygnięto przetarg na realizację, podpisano umowę i rozpoczęto realizację budowy ulicy wraz z odwodnieniem (odcinek od ulicy Spokojnej do ulicy Rybackiej) oraz przebudowę ulicy Kosynierów wraz z odwodnieniem na odcinku od ul. Rybackiej do ulicy Sienkiewicza; termin realizacji - 13.01.2011r. Wykonano: kan. sanitarna (dł. 84m), kan. deszczowa (225m).</t>
  </si>
  <si>
    <t>W trakcie opracowanie dokumentacji projektowych przebudowy ul.: Legnickiej, Chopina, Dworcowej 6-8-10.</t>
  </si>
  <si>
    <t>Dokonano zakupu programu ewidencyjnego, sporządzono mapy ewidencyjne dzielnicy Jamno i Łabusz.</t>
  </si>
  <si>
    <t>Osiedle Podgórne - Bat. Chłopskich - drogi</t>
  </si>
  <si>
    <t>W trakcie opracowania dokumentacji technicznej na budowę ulicy Odrodzenia. Termin opracowania 15.12.2010r.</t>
  </si>
  <si>
    <t>Parking przy ul. Na Skarpie - E. Kwiatkowskiego</t>
  </si>
  <si>
    <t>Wykonano przyłącze energetyczne wraz z montażem szafki oświetleniowej - oświetlenia parkingu oraz ulicy Na Skarpie. Realizacja parkingu planowana w latach 2011-2012</t>
  </si>
  <si>
    <t xml:space="preserve">ul. Austriacka i ul. Duńska </t>
  </si>
  <si>
    <t>60017
§ 6050</t>
  </si>
  <si>
    <t xml:space="preserve">Opracowano dokumentację projektową. Realizacja w II półroczu br. </t>
  </si>
  <si>
    <t>ul. Radogoszczańska, ul. Ratajczaka</t>
  </si>
  <si>
    <t>Trwa opracowywanie dokumentacji projektowej.</t>
  </si>
  <si>
    <t>Przebudowa Rynku Staromiejskiego</t>
  </si>
  <si>
    <t>Planowane zlecenie opracowania dokumentacji technicznej po opracowaniu koncepcji zmiany układu komunikacyjnego centrum Miasta (ulica Młyńska-Zwycięstwa).</t>
  </si>
  <si>
    <t>Ciąg pieszo - jezdny przy ul. Radogoszczańskiej</t>
  </si>
  <si>
    <t>Trwa opracowywanie dokumentacji projektowej przebudowy ul. Radogoszczańskiej.</t>
  </si>
  <si>
    <t>Wykonanie chodnika osiedlowego RO "Śniadeckich"</t>
  </si>
  <si>
    <t xml:space="preserve">Inwestycja realizowana na wniosek RO "Śniadeckich", złożono wniosek o pozwolenie na budowę chodnika przy ul. Lelewela. </t>
  </si>
  <si>
    <t>Remont budynków komunalnych - Zarząd Budynków Mieszkalnych</t>
  </si>
  <si>
    <t>70001
§ 6220</t>
  </si>
  <si>
    <t>Remonty w budynkach przy ul. Kościuszki 32, Morskiej 9-9A oraz Łużyckiej 12 zostaną wykonane w II półroczu.</t>
  </si>
  <si>
    <t xml:space="preserve">Budownictwo mieszkaniowe ul. Przemysłowa </t>
  </si>
  <si>
    <t>Kontynuacja budowy  budynków z mieszkaniami socjalnymi przy ulicy Przemysłowej. Termin realizacji: 30.09.2010r.</t>
  </si>
  <si>
    <t xml:space="preserve">Rozbudowa Cmentarza Komunalnego </t>
  </si>
  <si>
    <t>71035
§ 6050</t>
  </si>
  <si>
    <r>
      <t>Zakończono budowę  odwodnienia  terenu pod następny etap rozbudowy cmentarza. Wykonano 1443mb sieci drenarskiej wraz z podziemnym zbiornikiem rozsączającym o obj. 145,2m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. Wykonano dokumentację w zakresie inwentaryzacji zieleni dalszej części  cmentarza, przewidzianej do rozbudowy.                                                                                                                                                                                                                                   </t>
    </r>
  </si>
  <si>
    <t>Rozbudowa Powiatowego Urzędu Pracy w Koszalinie</t>
  </si>
  <si>
    <t>75020
§ 6300</t>
  </si>
  <si>
    <t>Miasto udzieli pomocy finansowej Powiatowi Koszalińskiemu na rozbudowę Powiatowego Urzędu Pracy w II półroczu, po przedstawieniu przez Powiat udokumentowanej wysokości planowanych wydatków.</t>
  </si>
  <si>
    <t xml:space="preserve">Urząd Miejski </t>
  </si>
  <si>
    <t>75023
§ 6050</t>
  </si>
  <si>
    <t>Zamontowano windę dla osób niepełnosprawnych w USC, dokonano przebudowy strychu w budynku przy ul. Mickiewicza, wykonano nową wizualizację holu III piętra w budynku Ratusza. W trakcie realizacja inwestycji pn. klimatyzacja w budynku Ratusza.</t>
  </si>
  <si>
    <t>Rezerwa na inwestycje i zakupy inwestycyjne</t>
  </si>
  <si>
    <t>75818
§ 6800</t>
  </si>
  <si>
    <t>Opracowano audyt energetyczny dla budynku Centralnego Ośrodka Szkolenia Taekwondo w Koszalinie. Zawarto umowę na opracowanie projektu stałej organizacji ruchu drogowego na przejeździe kolejowym w ciągu ulicy Wenedów; termin opracowania: 13.07.2010r. Zawarto umowę na budowę kanalizacji sanitarnej w ulicy Skowronków; termin: 21.06.2010r.</t>
  </si>
  <si>
    <t>Boisko sportowe przy Szkole Podstawowej nr 13, ul. Rzemieślnicza</t>
  </si>
  <si>
    <t>80101
§ 6050</t>
  </si>
  <si>
    <t>Inwestycja w trakcie realizacji. Zaawansowanie robót: odwodnienie - 95%, ciągi komunikacyjne - 85%, ogrodzenie - 11%,  przyłącza kanalizacji deszczowej - 85%, oświetlenie - 65%, boisko wielofunkcyjne z bieżnią i skocznią - 8,7%, elementy małej architektury - 13%, pochylnie, schody - 65%, trybuny - 70%, płyty boisk z poliuretanu - 60%, roboty rozbiórkowe - 88%). Termin zakończenia budowy 31.10.2010r.</t>
  </si>
  <si>
    <t>Modernizacja szkół</t>
  </si>
  <si>
    <t>Wymieniono okna w pomieszczeniu kuchennym i wykonano sieć komputerową 
w SP nr 4. Dokonano rozbudowy systemu monitoringu wizyjnego w ZS nr 11.</t>
  </si>
  <si>
    <t>Boisko sportowe przy Szkole Podstawowej nr 7, ul. Wojska Polskiego</t>
  </si>
  <si>
    <t>W trakcie procesu sądowego. Dokończenie realizacji po zakończeniu procedury dowodowej.</t>
  </si>
  <si>
    <t xml:space="preserve">Modernizacja przedszkoli </t>
  </si>
  <si>
    <t>80104
6210</t>
  </si>
  <si>
    <t xml:space="preserve">Przebudowano główne wejście do Przedszkola nr 8 i 12, przebudowano łazienki dla dzieci w Przedszkole nr 15, zmodernizowano rampę dostawczą w Przedszkolu nr 14, ponadto w placówkach dokonano remontów pomieszczeń, konserwacji dźwigów towarowych i instalacji elektrycznej, wodociągowej, kanalizacyjnej, c.o. i gazowej. </t>
  </si>
  <si>
    <t>Wyremontowano schody wewnętrzne i zewnętrzne w Gimnazjum nr 11 oraz dokonano rozbudowy systemu monitoringu wizyjnego w ZS nr 11.</t>
  </si>
  <si>
    <t>80114
§ 6050</t>
  </si>
  <si>
    <t>Przebudowano łazienki dla dzieci w Przedszkolu Integracyjnym, Przedszkolu nr 9 i 13, opracowano dokumentację projektową budynku Przedszkola nr 20.</t>
  </si>
  <si>
    <t>80120
§ 6050</t>
  </si>
  <si>
    <t>Wykonano remont sal lekcyjnych i innych pomieszczeń szkolnych w II LO, ponadto w ZS nr 2 przebudowano portiernię, wymieniono okna w gabinecie pielęgniarskim, wymieniono posadzki w wybranych salach lekcyjnych.</t>
  </si>
  <si>
    <t>80130
§ 6050</t>
  </si>
  <si>
    <t xml:space="preserve">W ZS nr 10 dokonano naprawy dachu na budynku warsztatów szkolnych, w ZS Nr 11 wyremontowano pomieszczenia socjalne przy salach gimnastycznych. </t>
  </si>
  <si>
    <t>80140
§ 6050</t>
  </si>
  <si>
    <t>Remont pomieszczeń szkolnych w II półroczu br.</t>
  </si>
  <si>
    <t>Likwidacja barier architektonicznych w szkołach</t>
  </si>
  <si>
    <t>Inwestycja w trakcie realizacji, dotyczy wykonania podjazdu oraz przystosowania toalet dla osób niepełnosprawnych  w SP nr 13.</t>
  </si>
  <si>
    <t xml:space="preserve">W ZS nr 10 dokonano naprawy dachu na budynku warsztatów szkolnych, w ZS nr 11 wyremontowano pomieszczenia socjalne przy salach gimnastycznych. </t>
  </si>
  <si>
    <t>Rozbudowa oddziału Żłobka Miejskiego "Maluch", ul.H.Jagoszewskiego</t>
  </si>
  <si>
    <t>85305
§ 6050</t>
  </si>
  <si>
    <t>W trakcie opracowania dokumentacji technicznej rozbudowy żłobka oraz placu zabaw dla dzieci z ogrodzeniem działki, wjazdem i miejscami postojowymi na terenie żłobka; termin: 15.07.2010r.</t>
  </si>
  <si>
    <t>Wymiana instalacji centralnego ogrzewania w oddziale Żłobka Miejskiego "Bolek i Lolek"</t>
  </si>
  <si>
    <t>85305
§ 6210</t>
  </si>
  <si>
    <t>Realizacja inwestycji w II półroczu br.</t>
  </si>
  <si>
    <t>Place zabaw  i boiska szkolne</t>
  </si>
  <si>
    <t>85154
§ 6050</t>
  </si>
  <si>
    <t xml:space="preserve">W ramach Miejskiego Programu Profilaktyki i Rozwiązywania Problemów Alkoholowych wydatkowano środki na organizację i wyposażenie placów zabaw. </t>
  </si>
  <si>
    <t>Modernizacja placówek edukacyjnych</t>
  </si>
  <si>
    <t>85410
§ 6050</t>
  </si>
  <si>
    <t>Remonty pomieszczeń szkolnych w ZS nr 10 i CKU w II półroczu - podczas przerwy wakacyjnej.</t>
  </si>
  <si>
    <t>85406
§ 6050</t>
  </si>
  <si>
    <t>Wykonanie ogrodzenia wokół budynku Miejskiej Poradni Psychologiczno - Pedagogicznej nastąpi w II półroczu.</t>
  </si>
  <si>
    <t>85417
§ 6050</t>
  </si>
  <si>
    <t>Realizacja w II półroczu (remont pomieszczeń w Szkolnym Schronisku Młodzieżowym).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</si>
  <si>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</si>
  <si>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 xml:space="preserve">Inwestycja w trakcie realizacji, wspólna z MWiK  (Miasto - drogi wraz z oświetleniem, MWiK - sieci wod.-kan.). Wykonano 159 mb kanalizacji deszczowej, 303,5 mb wodociągu, 122mb ulicy Lnianej o szerokości  6m  oraz rozpoczęto następny odcinek ul. Lnianej o dł. 122m o szer. 6m (zakończono podbudowę). Termin zakończenia 29.10.2011r. Opracowano aktualizację projektu docelowej organizacji ruchu w ulicy Lnianej.                                                                 </t>
  </si>
  <si>
    <t>W trakcie realizacji odcinek sieci kanalizacji sanitarnej.</t>
  </si>
  <si>
    <t>Budowa schroniska dla zwierząt</t>
  </si>
  <si>
    <t>90013
§ 6050</t>
  </si>
  <si>
    <t>Opracowano dokumentację techniczną budowy schroniska z uzbrojeniem (sieci wod.kan.) i z koncepcją drogową (dojazd do schroniska). Zlecono przetarg na realizację drogi tymczasowej wraz z uzbrojeniem dla celów schroniska oraz przygotowano materiały przetargowe na jego realizację. Inwestycja planowana z dofinansowaniem z Wojewódzkiego Funduszu Ochrony Środowiska  i Gospodarki Wodnej w Szczecinie  (pożyczka preferencyjna).</t>
  </si>
  <si>
    <t>Rozbudowa sieci oświetleniowej - drogi krajowe, wojewódzkie i powiatowe</t>
  </si>
  <si>
    <t>90015
§ 6050</t>
  </si>
  <si>
    <t>Opracowanie dokumentacji projektowej oświetlenia drogowego przy ul. Dzierżęcińskiej w II półroczu br.</t>
  </si>
  <si>
    <t>Rozbudowa sieci oświetleniowej - drogi gminne</t>
  </si>
  <si>
    <t>Planowany jest zakup i montaż sieci oświetleniowej ulic na osiedlu Jamno - Łabusz. Realizacja w II półroczu.</t>
  </si>
  <si>
    <t>Porządkowanie gospodarki wodno-ściekowej w rejonie ul. Monte Cassino</t>
  </si>
  <si>
    <t>90019
§ 6050</t>
  </si>
  <si>
    <t xml:space="preserve">Inwestycja w trakcie realizacji. Wybudowano odwodnienie działki nr 132/11 w rejonie ul. Monte Cassino. </t>
  </si>
  <si>
    <t>Modernizacja zieleńca modernistycznego położonego przy ul.J. Piłsudskiego - I etap</t>
  </si>
  <si>
    <t>Zagospodarowanie zielenią terenu położonego przy ul.Wielkopolskiej wg opracowanej dokumentacji II etap od ul.Sudeckiej w kierunku lasu</t>
  </si>
  <si>
    <t>Wykonanie dwóch drewnianych kładek dla pieszych na terenie zespołu przyrodniczo - krajobrazowego "Wąwozy Grabowe"</t>
  </si>
  <si>
    <t>Obsadzenie drzewami, krzewami i pnączami terenów przy Szkole Podstawowej Nr 13</t>
  </si>
  <si>
    <t>Budowa boiska i placu zabaw przy ul.Ratajczaka</t>
  </si>
  <si>
    <t>90095
§ 6050</t>
  </si>
  <si>
    <t xml:space="preserve">Ogłoszono przetarg  na realizację I etapu - plac zabaw przy ul. Ratajczaka. </t>
  </si>
  <si>
    <t>Przebudowa i remont Parku Osiedlowego ABC położonego przy ul.Wańkowicza</t>
  </si>
  <si>
    <t>Opracowano dokumentację techniczną dodatkowego przyłącza energetycznego do lampy oświetleniowej. Prace związane z procedurą przetargowa w trakcie realizacji - ogłoszenie przetargu w II półroczu.</t>
  </si>
  <si>
    <t>Remonty placów zabaw</t>
  </si>
  <si>
    <t>Budowa sztucznej nawierzchni na boisku do siatkówki w „Misiowej Dolinie”</t>
  </si>
  <si>
    <t>Inwestycja zakończona. Płatność nastąpi w lipcu br.</t>
  </si>
  <si>
    <t>Uzbrojenie terenów pod budownictwo mieszkaniowe</t>
  </si>
  <si>
    <t>Planowane finansowanie uzbrojenia pod budynek mieszkalny na Os. Przylesie 
w II połowie br.</t>
  </si>
  <si>
    <t>Budowa szaletów miejskich</t>
  </si>
  <si>
    <t>Opracowano dokumentację. Uzyskano pozwolenie na budowę szaletu w Parku Książąt Pomorskich . Realizacja planowana w II poł. br.</t>
  </si>
  <si>
    <t>Uzbrojenie terenu pod ogródki działkowe przy ul.Władysława IV-go</t>
  </si>
  <si>
    <t>W związku z planowaną likwidacją ogrodów przy ul.J. Fałata zlecono opracowanie dokumentacji technicznej budowy uzbrojenia terenu pod ogródki działkowe. Termin opracowania 01.07.2010r.</t>
  </si>
  <si>
    <t>Dokumentacja pod przyszłe inwestycje</t>
  </si>
  <si>
    <t>Załącznik nr 1</t>
  </si>
  <si>
    <t>Inwestycyjne inicjatywy społeczne</t>
  </si>
  <si>
    <t>Załącznik nr 2</t>
  </si>
  <si>
    <t>Inwestycyjne inicjatywy społeczne - ul.Saperów (inwestycja zakończona)</t>
  </si>
  <si>
    <t>Uzbrojenie terenu w rejonie Koszalińskiego Parku Linowego</t>
  </si>
  <si>
    <t>Opracowano dokumentację projektową, dokonano opłaty przyłączeniowej i wybudowano przyłącze energetyczne, umożliwiające funkcjonowanie Parku  (rozszerzenie oferty działalności).</t>
  </si>
  <si>
    <t>"Budowa kanalizacji deszczowej w rejonie ulicy Bohaterów Warszawy - Syrenki"</t>
  </si>
  <si>
    <t>Współfinansowanie budowy uzbrojenia zgodnie z ugodą z firmą AJCON w II półroczu br.</t>
  </si>
  <si>
    <t>Zakup i montaż windy w Muzeum (likwidacja barier architektonicznych)</t>
  </si>
  <si>
    <t>92118
§ 6220</t>
  </si>
  <si>
    <t>Trwają procedury przetargowe. Realizacja w II półroczu br.</t>
  </si>
  <si>
    <t xml:space="preserve">Przeprowadzenia audytu w sprawie wymiany ogrzewania w budynku Centralnego Ośrodka Szkolenia Taekwondo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</si>
</sst>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4">
    <font>
      <sz val="10"/>
      <name val="Calibri"/>
      <family val="0"/>
    </font>
    <font>
      <b/>
      <sz val="8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vertAlign val="superscript"/>
      <sz val="9"/>
      <name val="Calibri"/>
      <family val="2"/>
    </font>
    <font>
      <sz val="9"/>
      <name val="Arial CE"/>
      <family val="0"/>
    </font>
    <font>
      <b/>
      <i/>
      <sz val="13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18" applyNumberFormat="1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6" xfId="0" applyNumberFormat="1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vertical="center"/>
    </xf>
    <xf numFmtId="0" fontId="14" fillId="0" borderId="13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0" borderId="19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164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vertical="center"/>
    </xf>
    <xf numFmtId="0" fontId="14" fillId="0" borderId="16" xfId="0" applyNumberFormat="1" applyFont="1" applyBorder="1" applyAlignment="1">
      <alignment vertical="center" wrapText="1"/>
    </xf>
    <xf numFmtId="16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14" fillId="0" borderId="13" xfId="0" applyNumberFormat="1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164" fontId="3" fillId="0" borderId="27" xfId="0" applyNumberFormat="1" applyFont="1" applyBorder="1" applyAlignment="1">
      <alignment vertical="center"/>
    </xf>
    <xf numFmtId="164" fontId="16" fillId="0" borderId="27" xfId="0" applyNumberFormat="1" applyFont="1" applyBorder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164" fontId="3" fillId="0" borderId="31" xfId="0" applyNumberFormat="1" applyFont="1" applyBorder="1" applyAlignment="1">
      <alignment vertical="center"/>
    </xf>
    <xf numFmtId="164" fontId="16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workbookViewId="0" topLeftCell="A126">
      <selection activeCell="A133" sqref="A133:A135"/>
    </sheetView>
  </sheetViews>
  <sheetFormatPr defaultColWidth="9.140625" defaultRowHeight="12.75"/>
  <cols>
    <col min="1" max="1" width="4.28125" style="1" customWidth="1"/>
    <col min="2" max="2" width="39.00390625" style="2" customWidth="1"/>
    <col min="3" max="3" width="7.00390625" style="3" customWidth="1"/>
    <col min="4" max="4" width="10.7109375" style="4" customWidth="1"/>
    <col min="5" max="5" width="11.57421875" style="4" customWidth="1"/>
    <col min="6" max="6" width="11.28125" style="4" customWidth="1"/>
    <col min="7" max="7" width="6.421875" style="5" customWidth="1"/>
    <col min="8" max="8" width="56.28125" style="159" customWidth="1"/>
    <col min="9" max="16384" width="9.140625" style="7" customWidth="1"/>
  </cols>
  <sheetData>
    <row r="1" ht="15.75">
      <c r="H1" s="6" t="s">
        <v>11</v>
      </c>
    </row>
    <row r="2" spans="1:8" s="4" customFormat="1" ht="20.25" customHeight="1">
      <c r="A2" s="8" t="s">
        <v>12</v>
      </c>
      <c r="B2" s="9"/>
      <c r="C2" s="10"/>
      <c r="D2" s="11"/>
      <c r="E2" s="12"/>
      <c r="F2" s="12"/>
      <c r="G2" s="13"/>
      <c r="H2" s="14"/>
    </row>
    <row r="3" spans="1:8" s="4" customFormat="1" ht="15" customHeight="1">
      <c r="A3" s="15"/>
      <c r="B3" s="15"/>
      <c r="C3" s="16"/>
      <c r="D3" s="16"/>
      <c r="E3" s="16"/>
      <c r="F3" s="16"/>
      <c r="G3" s="17"/>
      <c r="H3" s="18"/>
    </row>
    <row r="4" spans="2:8" ht="15" customHeight="1" thickBot="1">
      <c r="B4" s="19"/>
      <c r="C4" s="20"/>
      <c r="D4" s="21"/>
      <c r="E4" s="21"/>
      <c r="F4" s="22" t="s">
        <v>13</v>
      </c>
      <c r="G4" s="23"/>
      <c r="H4" s="24"/>
    </row>
    <row r="5" spans="1:8" ht="15.75" customHeight="1" thickTop="1">
      <c r="A5" s="25"/>
      <c r="B5" s="26"/>
      <c r="C5" s="27"/>
      <c r="D5" s="28" t="s">
        <v>14</v>
      </c>
      <c r="E5" s="29"/>
      <c r="F5" s="30" t="s">
        <v>15</v>
      </c>
      <c r="G5" s="27" t="s">
        <v>16</v>
      </c>
      <c r="H5" s="31"/>
    </row>
    <row r="6" spans="1:8" ht="14.25" customHeight="1">
      <c r="A6" s="32" t="s">
        <v>17</v>
      </c>
      <c r="B6" s="33" t="s">
        <v>18</v>
      </c>
      <c r="C6" s="34" t="s">
        <v>19</v>
      </c>
      <c r="D6" s="35" t="s">
        <v>20</v>
      </c>
      <c r="E6" s="36" t="s">
        <v>21</v>
      </c>
      <c r="F6" s="37"/>
      <c r="G6" s="38" t="s">
        <v>22</v>
      </c>
      <c r="H6" s="39" t="s">
        <v>23</v>
      </c>
    </row>
    <row r="7" spans="1:8" ht="14.25" customHeight="1">
      <c r="A7" s="40"/>
      <c r="B7" s="41"/>
      <c r="C7" s="42" t="s">
        <v>24</v>
      </c>
      <c r="D7" s="43"/>
      <c r="E7" s="44"/>
      <c r="F7" s="45"/>
      <c r="G7" s="46" t="s">
        <v>25</v>
      </c>
      <c r="H7" s="47"/>
    </row>
    <row r="8" spans="1:8" s="52" customFormat="1" ht="11.25" customHeight="1">
      <c r="A8" s="48">
        <v>1</v>
      </c>
      <c r="B8" s="49">
        <v>2</v>
      </c>
      <c r="C8" s="50">
        <v>3</v>
      </c>
      <c r="D8" s="49">
        <v>4</v>
      </c>
      <c r="E8" s="49">
        <v>5</v>
      </c>
      <c r="F8" s="49">
        <v>6</v>
      </c>
      <c r="G8" s="49">
        <v>7</v>
      </c>
      <c r="H8" s="51">
        <v>8</v>
      </c>
    </row>
    <row r="9" spans="1:8" s="60" customFormat="1" ht="21.75" customHeight="1">
      <c r="A9" s="53" t="s">
        <v>26</v>
      </c>
      <c r="B9" s="54" t="s">
        <v>27</v>
      </c>
      <c r="C9" s="55"/>
      <c r="D9" s="56">
        <f>SUM(D10:D27)</f>
        <v>62617.399999999994</v>
      </c>
      <c r="E9" s="57">
        <f>SUM(E10:E27)</f>
        <v>60870.8</v>
      </c>
      <c r="F9" s="57">
        <f>SUM(F10:F27)</f>
        <v>6391.1</v>
      </c>
      <c r="G9" s="58">
        <f>F9/E9*100</f>
        <v>10.499451296845121</v>
      </c>
      <c r="H9" s="59"/>
    </row>
    <row r="10" spans="1:8" s="68" customFormat="1" ht="72" customHeight="1">
      <c r="A10" s="61">
        <v>1</v>
      </c>
      <c r="B10" s="62" t="s">
        <v>28</v>
      </c>
      <c r="C10" s="63" t="s">
        <v>29</v>
      </c>
      <c r="D10" s="64">
        <v>480</v>
      </c>
      <c r="E10" s="65">
        <v>2980</v>
      </c>
      <c r="F10" s="65">
        <v>0.9</v>
      </c>
      <c r="G10" s="66">
        <f>F10/E10*100</f>
        <v>0.0302013422818792</v>
      </c>
      <c r="H10" s="67" t="s">
        <v>30</v>
      </c>
    </row>
    <row r="11" spans="1:8" s="68" customFormat="1" ht="42" customHeight="1">
      <c r="A11" s="61">
        <v>2</v>
      </c>
      <c r="B11" s="62" t="s">
        <v>31</v>
      </c>
      <c r="C11" s="63" t="s">
        <v>29</v>
      </c>
      <c r="D11" s="64">
        <v>8000</v>
      </c>
      <c r="E11" s="65">
        <v>8000</v>
      </c>
      <c r="F11" s="65">
        <v>125.6</v>
      </c>
      <c r="G11" s="66">
        <f>F11/E11*100</f>
        <v>1.5699999999999998</v>
      </c>
      <c r="H11" s="69" t="s">
        <v>32</v>
      </c>
    </row>
    <row r="12" spans="1:8" s="68" customFormat="1" ht="40.5" customHeight="1">
      <c r="A12" s="61">
        <v>3</v>
      </c>
      <c r="B12" s="70" t="s">
        <v>33</v>
      </c>
      <c r="C12" s="63" t="s">
        <v>34</v>
      </c>
      <c r="D12" s="64">
        <v>1000</v>
      </c>
      <c r="E12" s="64">
        <v>300</v>
      </c>
      <c r="F12" s="64">
        <v>0</v>
      </c>
      <c r="G12" s="66">
        <f aca="true" t="shared" si="0" ref="G12:G19">F12/E12*100</f>
        <v>0</v>
      </c>
      <c r="H12" s="71" t="s">
        <v>35</v>
      </c>
    </row>
    <row r="13" spans="1:8" s="68" customFormat="1" ht="48" customHeight="1">
      <c r="A13" s="61">
        <v>4</v>
      </c>
      <c r="B13" s="70" t="s">
        <v>36</v>
      </c>
      <c r="C13" s="63" t="s">
        <v>34</v>
      </c>
      <c r="D13" s="64">
        <v>7800</v>
      </c>
      <c r="E13" s="64">
        <v>3350</v>
      </c>
      <c r="F13" s="64">
        <v>404.4</v>
      </c>
      <c r="G13" s="66">
        <f t="shared" si="0"/>
        <v>12.071641791044776</v>
      </c>
      <c r="H13" s="72"/>
    </row>
    <row r="14" spans="1:8" s="68" customFormat="1" ht="44.25" customHeight="1">
      <c r="A14" s="61">
        <v>5</v>
      </c>
      <c r="B14" s="70" t="s">
        <v>37</v>
      </c>
      <c r="C14" s="63" t="s">
        <v>34</v>
      </c>
      <c r="D14" s="73"/>
      <c r="E14" s="73">
        <v>700</v>
      </c>
      <c r="F14" s="73">
        <v>0</v>
      </c>
      <c r="G14" s="66">
        <f t="shared" si="0"/>
        <v>0</v>
      </c>
      <c r="H14" s="74"/>
    </row>
    <row r="15" spans="1:8" s="68" customFormat="1" ht="115.5" customHeight="1">
      <c r="A15" s="61">
        <v>6</v>
      </c>
      <c r="B15" s="70" t="s">
        <v>38</v>
      </c>
      <c r="C15" s="63" t="s">
        <v>39</v>
      </c>
      <c r="D15" s="73">
        <v>3000</v>
      </c>
      <c r="E15" s="73">
        <v>2999.9</v>
      </c>
      <c r="F15" s="73">
        <v>1038.5</v>
      </c>
      <c r="G15" s="66">
        <f t="shared" si="0"/>
        <v>34.6178205940198</v>
      </c>
      <c r="H15" s="75" t="s">
        <v>40</v>
      </c>
    </row>
    <row r="16" spans="1:8" s="68" customFormat="1" ht="30" customHeight="1">
      <c r="A16" s="61">
        <v>7</v>
      </c>
      <c r="B16" s="70" t="s">
        <v>41</v>
      </c>
      <c r="C16" s="63" t="s">
        <v>42</v>
      </c>
      <c r="D16" s="73">
        <v>9531.6</v>
      </c>
      <c r="E16" s="73">
        <v>10282.6</v>
      </c>
      <c r="F16" s="73">
        <v>0</v>
      </c>
      <c r="G16" s="66">
        <f t="shared" si="0"/>
        <v>0</v>
      </c>
      <c r="H16" s="69" t="s">
        <v>43</v>
      </c>
    </row>
    <row r="17" spans="1:8" s="68" customFormat="1" ht="161.25" customHeight="1">
      <c r="A17" s="76">
        <v>8</v>
      </c>
      <c r="B17" s="77" t="s">
        <v>44</v>
      </c>
      <c r="C17" s="78" t="s">
        <v>45</v>
      </c>
      <c r="D17" s="79">
        <v>5500</v>
      </c>
      <c r="E17" s="79">
        <v>4650</v>
      </c>
      <c r="F17" s="79">
        <v>649</v>
      </c>
      <c r="G17" s="80">
        <f t="shared" si="0"/>
        <v>13.956989247311826</v>
      </c>
      <c r="H17" s="81" t="s">
        <v>46</v>
      </c>
    </row>
    <row r="18" spans="1:8" s="68" customFormat="1" ht="99.75" customHeight="1">
      <c r="A18" s="82"/>
      <c r="B18" s="83"/>
      <c r="C18" s="84"/>
      <c r="D18" s="85"/>
      <c r="E18" s="85"/>
      <c r="F18" s="85"/>
      <c r="G18" s="86"/>
      <c r="H18" s="87" t="s">
        <v>47</v>
      </c>
    </row>
    <row r="19" spans="1:8" s="68" customFormat="1" ht="24.75" customHeight="1">
      <c r="A19" s="61">
        <v>9</v>
      </c>
      <c r="B19" s="70" t="s">
        <v>48</v>
      </c>
      <c r="C19" s="63" t="s">
        <v>45</v>
      </c>
      <c r="D19" s="73">
        <v>2800</v>
      </c>
      <c r="E19" s="73">
        <v>2800</v>
      </c>
      <c r="F19" s="73">
        <v>0</v>
      </c>
      <c r="G19" s="88">
        <f t="shared" si="0"/>
        <v>0</v>
      </c>
      <c r="H19" s="71" t="s">
        <v>49</v>
      </c>
    </row>
    <row r="20" spans="1:8" s="68" customFormat="1" ht="24.75" customHeight="1">
      <c r="A20" s="61">
        <v>10</v>
      </c>
      <c r="B20" s="70" t="s">
        <v>50</v>
      </c>
      <c r="C20" s="63" t="s">
        <v>45</v>
      </c>
      <c r="D20" s="73">
        <v>1900</v>
      </c>
      <c r="E20" s="73">
        <v>1900</v>
      </c>
      <c r="F20" s="73">
        <v>0</v>
      </c>
      <c r="G20" s="66"/>
      <c r="H20" s="89"/>
    </row>
    <row r="21" spans="1:8" s="68" customFormat="1" ht="22.5" customHeight="1">
      <c r="A21" s="61">
        <v>11</v>
      </c>
      <c r="B21" s="70" t="s">
        <v>51</v>
      </c>
      <c r="C21" s="63" t="s">
        <v>45</v>
      </c>
      <c r="D21" s="73">
        <v>1000</v>
      </c>
      <c r="E21" s="73">
        <v>1000</v>
      </c>
      <c r="F21" s="73">
        <v>0</v>
      </c>
      <c r="G21" s="66"/>
      <c r="H21" s="89"/>
    </row>
    <row r="22" spans="1:8" s="68" customFormat="1" ht="32.25" customHeight="1">
      <c r="A22" s="61">
        <v>12</v>
      </c>
      <c r="B22" s="70" t="s">
        <v>52</v>
      </c>
      <c r="C22" s="63" t="s">
        <v>45</v>
      </c>
      <c r="D22" s="73">
        <v>0</v>
      </c>
      <c r="E22" s="73">
        <v>738.5</v>
      </c>
      <c r="F22" s="73">
        <v>90.2</v>
      </c>
      <c r="G22" s="66">
        <f aca="true" t="shared" si="1" ref="G22:G35">F22/E22*100</f>
        <v>12.213947190250508</v>
      </c>
      <c r="H22" s="74"/>
    </row>
    <row r="23" spans="1:8" s="68" customFormat="1" ht="102.75" customHeight="1">
      <c r="A23" s="61">
        <v>13</v>
      </c>
      <c r="B23" s="70" t="s">
        <v>53</v>
      </c>
      <c r="C23" s="63" t="s">
        <v>54</v>
      </c>
      <c r="D23" s="73">
        <v>2200</v>
      </c>
      <c r="E23" s="73">
        <v>2264</v>
      </c>
      <c r="F23" s="73">
        <v>2.5</v>
      </c>
      <c r="G23" s="66">
        <f t="shared" si="1"/>
        <v>0.11042402826855124</v>
      </c>
      <c r="H23" s="90" t="s">
        <v>55</v>
      </c>
    </row>
    <row r="24" spans="1:8" s="68" customFormat="1" ht="80.25" customHeight="1">
      <c r="A24" s="61">
        <v>14</v>
      </c>
      <c r="B24" s="70" t="s">
        <v>56</v>
      </c>
      <c r="C24" s="63" t="s">
        <v>57</v>
      </c>
      <c r="D24" s="73">
        <v>2500</v>
      </c>
      <c r="E24" s="73">
        <v>2500</v>
      </c>
      <c r="F24" s="73">
        <v>1273.5</v>
      </c>
      <c r="G24" s="66">
        <f t="shared" si="1"/>
        <v>50.94</v>
      </c>
      <c r="H24" s="75" t="s">
        <v>58</v>
      </c>
    </row>
    <row r="25" spans="1:8" s="68" customFormat="1" ht="195.75" customHeight="1">
      <c r="A25" s="61">
        <v>15</v>
      </c>
      <c r="B25" s="70" t="s">
        <v>59</v>
      </c>
      <c r="C25" s="63" t="s">
        <v>60</v>
      </c>
      <c r="D25" s="73">
        <v>8605.8</v>
      </c>
      <c r="E25" s="73">
        <v>8605.8</v>
      </c>
      <c r="F25" s="73">
        <v>19.9</v>
      </c>
      <c r="G25" s="66">
        <f t="shared" si="1"/>
        <v>0.23123939668595597</v>
      </c>
      <c r="H25" s="75" t="s">
        <v>61</v>
      </c>
    </row>
    <row r="26" spans="1:8" s="68" customFormat="1" ht="32.25" customHeight="1">
      <c r="A26" s="61">
        <v>16</v>
      </c>
      <c r="B26" s="62" t="s">
        <v>62</v>
      </c>
      <c r="C26" s="91" t="s">
        <v>29</v>
      </c>
      <c r="D26" s="73">
        <v>2500</v>
      </c>
      <c r="E26" s="85">
        <v>2000</v>
      </c>
      <c r="F26" s="85">
        <v>73.5</v>
      </c>
      <c r="G26" s="66">
        <f>F26/E26*100</f>
        <v>3.675</v>
      </c>
      <c r="H26" s="69" t="s">
        <v>63</v>
      </c>
    </row>
    <row r="27" spans="1:8" s="68" customFormat="1" ht="82.5" customHeight="1">
      <c r="A27" s="61">
        <v>17</v>
      </c>
      <c r="B27" s="62" t="s">
        <v>64</v>
      </c>
      <c r="C27" s="91" t="s">
        <v>29</v>
      </c>
      <c r="D27" s="73">
        <v>5800</v>
      </c>
      <c r="E27" s="85">
        <v>5800</v>
      </c>
      <c r="F27" s="85">
        <v>2713.1</v>
      </c>
      <c r="G27" s="66">
        <f t="shared" si="1"/>
        <v>46.77758620689655</v>
      </c>
      <c r="H27" s="69" t="s">
        <v>65</v>
      </c>
    </row>
    <row r="28" spans="1:8" s="95" customFormat="1" ht="23.25" customHeight="1">
      <c r="A28" s="53" t="s">
        <v>66</v>
      </c>
      <c r="B28" s="92" t="s">
        <v>67</v>
      </c>
      <c r="C28" s="93"/>
      <c r="D28" s="57">
        <f>SUM(D29:D34)</f>
        <v>11261.2</v>
      </c>
      <c r="E28" s="57">
        <f>SUM(E29:E34)</f>
        <v>9508.1</v>
      </c>
      <c r="F28" s="57">
        <f>SUM(F29:F34)</f>
        <v>460.6</v>
      </c>
      <c r="G28" s="66">
        <f t="shared" si="1"/>
        <v>4.844290657439446</v>
      </c>
      <c r="H28" s="94"/>
    </row>
    <row r="29" spans="1:8" s="68" customFormat="1" ht="25.5" customHeight="1">
      <c r="A29" s="61">
        <v>18</v>
      </c>
      <c r="B29" s="83" t="s">
        <v>68</v>
      </c>
      <c r="C29" s="63" t="s">
        <v>42</v>
      </c>
      <c r="D29" s="73">
        <v>4661.2</v>
      </c>
      <c r="E29" s="73">
        <v>1784.6</v>
      </c>
      <c r="F29" s="73">
        <v>0</v>
      </c>
      <c r="G29" s="66">
        <f t="shared" si="1"/>
        <v>0</v>
      </c>
      <c r="H29" s="69" t="s">
        <v>69</v>
      </c>
    </row>
    <row r="30" spans="1:8" s="68" customFormat="1" ht="90.75" customHeight="1">
      <c r="A30" s="61">
        <v>19</v>
      </c>
      <c r="B30" s="70" t="s">
        <v>70</v>
      </c>
      <c r="C30" s="63" t="s">
        <v>71</v>
      </c>
      <c r="D30" s="73">
        <v>1000</v>
      </c>
      <c r="E30" s="73">
        <v>1000</v>
      </c>
      <c r="F30" s="73">
        <v>0</v>
      </c>
      <c r="G30" s="66">
        <f t="shared" si="1"/>
        <v>0</v>
      </c>
      <c r="H30" s="69" t="s">
        <v>72</v>
      </c>
    </row>
    <row r="31" spans="1:8" s="68" customFormat="1" ht="61.5" customHeight="1">
      <c r="A31" s="61">
        <v>20</v>
      </c>
      <c r="B31" s="70" t="s">
        <v>73</v>
      </c>
      <c r="C31" s="91" t="s">
        <v>29</v>
      </c>
      <c r="D31" s="64">
        <v>400</v>
      </c>
      <c r="E31" s="65">
        <v>900</v>
      </c>
      <c r="F31" s="65">
        <v>2.3</v>
      </c>
      <c r="G31" s="66">
        <f t="shared" si="1"/>
        <v>0.25555555555555554</v>
      </c>
      <c r="H31" s="69" t="s">
        <v>74</v>
      </c>
    </row>
    <row r="32" spans="1:8" s="68" customFormat="1" ht="78" customHeight="1">
      <c r="A32" s="61">
        <v>21</v>
      </c>
      <c r="B32" s="70" t="s">
        <v>75</v>
      </c>
      <c r="C32" s="63" t="s">
        <v>76</v>
      </c>
      <c r="D32" s="73">
        <v>1000</v>
      </c>
      <c r="E32" s="73">
        <v>1000</v>
      </c>
      <c r="F32" s="73">
        <v>266.9</v>
      </c>
      <c r="G32" s="66">
        <f t="shared" si="1"/>
        <v>26.689999999999998</v>
      </c>
      <c r="H32" s="96" t="s">
        <v>77</v>
      </c>
    </row>
    <row r="33" spans="1:8" s="68" customFormat="1" ht="30.75" customHeight="1">
      <c r="A33" s="61">
        <v>22</v>
      </c>
      <c r="B33" s="97" t="s">
        <v>78</v>
      </c>
      <c r="C33" s="63" t="s">
        <v>79</v>
      </c>
      <c r="D33" s="73">
        <v>1700</v>
      </c>
      <c r="E33" s="73">
        <v>1700</v>
      </c>
      <c r="F33" s="73">
        <v>0</v>
      </c>
      <c r="G33" s="66">
        <f>F33/E33*100</f>
        <v>0</v>
      </c>
      <c r="H33" s="69" t="s">
        <v>80</v>
      </c>
    </row>
    <row r="34" spans="1:8" s="68" customFormat="1" ht="192" customHeight="1">
      <c r="A34" s="61">
        <v>23</v>
      </c>
      <c r="B34" s="98" t="s">
        <v>81</v>
      </c>
      <c r="C34" s="63" t="s">
        <v>60</v>
      </c>
      <c r="D34" s="73">
        <v>2500</v>
      </c>
      <c r="E34" s="73">
        <v>3123.5</v>
      </c>
      <c r="F34" s="73">
        <v>191.4</v>
      </c>
      <c r="G34" s="66">
        <f t="shared" si="1"/>
        <v>6.127741315831599</v>
      </c>
      <c r="H34" s="99" t="s">
        <v>82</v>
      </c>
    </row>
    <row r="35" spans="1:8" s="60" customFormat="1" ht="30" customHeight="1">
      <c r="A35" s="53" t="s">
        <v>83</v>
      </c>
      <c r="B35" s="100" t="s">
        <v>84</v>
      </c>
      <c r="C35" s="101"/>
      <c r="D35" s="57">
        <f>SUM(D36:D40)</f>
        <v>550</v>
      </c>
      <c r="E35" s="57">
        <f>SUM(E36:E40)</f>
        <v>3761.3</v>
      </c>
      <c r="F35" s="57">
        <f>SUM(F36:F40)</f>
        <v>2.4</v>
      </c>
      <c r="G35" s="102">
        <f t="shared" si="1"/>
        <v>0.06380772605216281</v>
      </c>
      <c r="H35" s="103"/>
    </row>
    <row r="36" spans="1:8" s="68" customFormat="1" ht="33" customHeight="1">
      <c r="A36" s="61">
        <v>24</v>
      </c>
      <c r="B36" s="104" t="s">
        <v>85</v>
      </c>
      <c r="C36" s="63" t="s">
        <v>86</v>
      </c>
      <c r="D36" s="73"/>
      <c r="E36" s="73">
        <v>2811.3</v>
      </c>
      <c r="F36" s="73">
        <v>0</v>
      </c>
      <c r="G36" s="66"/>
      <c r="H36" s="69" t="s">
        <v>87</v>
      </c>
    </row>
    <row r="37" spans="1:8" s="68" customFormat="1" ht="32.25" customHeight="1">
      <c r="A37" s="61">
        <v>25</v>
      </c>
      <c r="B37" s="62" t="s">
        <v>88</v>
      </c>
      <c r="C37" s="91" t="s">
        <v>29</v>
      </c>
      <c r="D37" s="64">
        <v>350</v>
      </c>
      <c r="E37" s="65">
        <v>350</v>
      </c>
      <c r="F37" s="65">
        <v>0.6</v>
      </c>
      <c r="G37" s="66">
        <f>F37/E37*100</f>
        <v>0.17142857142857143</v>
      </c>
      <c r="H37" s="69" t="s">
        <v>89</v>
      </c>
    </row>
    <row r="38" spans="1:8" s="68" customFormat="1" ht="30" customHeight="1">
      <c r="A38" s="61">
        <v>26</v>
      </c>
      <c r="B38" s="62" t="s">
        <v>90</v>
      </c>
      <c r="C38" s="91" t="s">
        <v>29</v>
      </c>
      <c r="D38" s="64">
        <v>0</v>
      </c>
      <c r="E38" s="65">
        <v>400</v>
      </c>
      <c r="F38" s="65">
        <v>0</v>
      </c>
      <c r="G38" s="66">
        <f>F38/E38*100</f>
        <v>0</v>
      </c>
      <c r="H38" s="69" t="s">
        <v>91</v>
      </c>
    </row>
    <row r="39" spans="1:8" s="68" customFormat="1" ht="21.75" customHeight="1">
      <c r="A39" s="76">
        <v>27</v>
      </c>
      <c r="B39" s="98" t="s">
        <v>92</v>
      </c>
      <c r="C39" s="105" t="s">
        <v>93</v>
      </c>
      <c r="D39" s="79"/>
      <c r="E39" s="79"/>
      <c r="F39" s="79"/>
      <c r="G39" s="79"/>
      <c r="H39" s="71" t="s">
        <v>94</v>
      </c>
    </row>
    <row r="40" spans="1:8" s="68" customFormat="1" ht="21" customHeight="1">
      <c r="A40" s="82"/>
      <c r="B40" s="106" t="s">
        <v>95</v>
      </c>
      <c r="C40" s="107"/>
      <c r="D40" s="85">
        <v>200</v>
      </c>
      <c r="E40" s="85">
        <v>200</v>
      </c>
      <c r="F40" s="85">
        <v>1.8</v>
      </c>
      <c r="G40" s="85">
        <f>F40/E40*100</f>
        <v>0.9000000000000001</v>
      </c>
      <c r="H40" s="108"/>
    </row>
    <row r="41" spans="1:8" s="114" customFormat="1" ht="23.25" customHeight="1">
      <c r="A41" s="109" t="s">
        <v>96</v>
      </c>
      <c r="B41" s="110" t="s">
        <v>97</v>
      </c>
      <c r="C41" s="111"/>
      <c r="D41" s="112">
        <f>SUM(D42:D126)</f>
        <v>30083.100000000002</v>
      </c>
      <c r="E41" s="112">
        <f>SUM(E42:E126)</f>
        <v>33116.303</v>
      </c>
      <c r="F41" s="112">
        <f>SUM(F42:F126)</f>
        <v>5109.500000000001</v>
      </c>
      <c r="G41" s="113">
        <f>F41/E41*100</f>
        <v>15.42895654747452</v>
      </c>
      <c r="H41" s="94"/>
    </row>
    <row r="42" spans="1:8" s="52" customFormat="1" ht="36" customHeight="1">
      <c r="A42" s="82">
        <v>28</v>
      </c>
      <c r="B42" s="115" t="s">
        <v>98</v>
      </c>
      <c r="C42" s="91" t="s">
        <v>99</v>
      </c>
      <c r="D42" s="85">
        <v>20</v>
      </c>
      <c r="E42" s="85">
        <v>20</v>
      </c>
      <c r="F42" s="85">
        <v>0</v>
      </c>
      <c r="G42" s="116">
        <f>F42/E42*100</f>
        <v>0</v>
      </c>
      <c r="H42" s="69" t="s">
        <v>100</v>
      </c>
    </row>
    <row r="43" spans="1:8" s="52" customFormat="1" ht="42" customHeight="1">
      <c r="A43" s="82">
        <v>29</v>
      </c>
      <c r="B43" s="117" t="s">
        <v>101</v>
      </c>
      <c r="C43" s="91" t="s">
        <v>99</v>
      </c>
      <c r="D43" s="85">
        <v>0</v>
      </c>
      <c r="E43" s="85">
        <v>255</v>
      </c>
      <c r="F43" s="85">
        <v>0</v>
      </c>
      <c r="G43" s="116"/>
      <c r="H43" s="69" t="s">
        <v>102</v>
      </c>
    </row>
    <row r="44" spans="1:8" s="114" customFormat="1" ht="27.75" customHeight="1">
      <c r="A44" s="82">
        <v>30</v>
      </c>
      <c r="B44" s="62" t="s">
        <v>103</v>
      </c>
      <c r="C44" s="91" t="s">
        <v>29</v>
      </c>
      <c r="D44" s="64">
        <v>500</v>
      </c>
      <c r="E44" s="65">
        <v>500</v>
      </c>
      <c r="F44" s="65"/>
      <c r="G44" s="66">
        <f>F44/E44*100</f>
        <v>0</v>
      </c>
      <c r="H44" s="69" t="s">
        <v>104</v>
      </c>
    </row>
    <row r="45" spans="1:8" s="114" customFormat="1" ht="29.25" customHeight="1">
      <c r="A45" s="82">
        <v>31</v>
      </c>
      <c r="B45" s="118" t="s">
        <v>105</v>
      </c>
      <c r="C45" s="91" t="s">
        <v>29</v>
      </c>
      <c r="D45" s="64">
        <v>200</v>
      </c>
      <c r="E45" s="65">
        <v>200</v>
      </c>
      <c r="F45" s="65">
        <v>0</v>
      </c>
      <c r="G45" s="66">
        <f aca="true" t="shared" si="2" ref="G45:G108">F45/E45*100</f>
        <v>0</v>
      </c>
      <c r="H45" s="119" t="s">
        <v>106</v>
      </c>
    </row>
    <row r="46" spans="1:8" s="114" customFormat="1" ht="29.25" customHeight="1">
      <c r="A46" s="82">
        <v>32</v>
      </c>
      <c r="B46" s="62" t="s">
        <v>107</v>
      </c>
      <c r="C46" s="91" t="s">
        <v>29</v>
      </c>
      <c r="D46" s="64">
        <v>150</v>
      </c>
      <c r="E46" s="65">
        <v>150</v>
      </c>
      <c r="F46" s="65">
        <v>0</v>
      </c>
      <c r="G46" s="66">
        <f t="shared" si="2"/>
        <v>0</v>
      </c>
      <c r="H46" s="119" t="s">
        <v>108</v>
      </c>
    </row>
    <row r="47" spans="1:8" s="114" customFormat="1" ht="26.25" customHeight="1">
      <c r="A47" s="82">
        <v>33</v>
      </c>
      <c r="B47" s="62" t="s">
        <v>109</v>
      </c>
      <c r="C47" s="91" t="s">
        <v>29</v>
      </c>
      <c r="D47" s="64">
        <v>100</v>
      </c>
      <c r="E47" s="65">
        <v>100</v>
      </c>
      <c r="F47" s="65">
        <v>0</v>
      </c>
      <c r="G47" s="66">
        <f t="shared" si="2"/>
        <v>0</v>
      </c>
      <c r="H47" s="119" t="s">
        <v>110</v>
      </c>
    </row>
    <row r="48" spans="1:8" s="114" customFormat="1" ht="54.75" customHeight="1">
      <c r="A48" s="82">
        <v>34</v>
      </c>
      <c r="B48" s="62" t="s">
        <v>111</v>
      </c>
      <c r="C48" s="91" t="s">
        <v>29</v>
      </c>
      <c r="D48" s="64">
        <v>1770</v>
      </c>
      <c r="E48" s="65">
        <v>1270</v>
      </c>
      <c r="F48" s="65">
        <v>1.9</v>
      </c>
      <c r="G48" s="66">
        <f t="shared" si="2"/>
        <v>0.14960629921259844</v>
      </c>
      <c r="H48" s="119" t="s">
        <v>112</v>
      </c>
    </row>
    <row r="49" spans="1:8" s="114" customFormat="1" ht="68.25" customHeight="1">
      <c r="A49" s="82">
        <v>35</v>
      </c>
      <c r="B49" s="62" t="s">
        <v>113</v>
      </c>
      <c r="C49" s="91" t="s">
        <v>29</v>
      </c>
      <c r="D49" s="64">
        <v>3271</v>
      </c>
      <c r="E49" s="65">
        <v>3271</v>
      </c>
      <c r="F49" s="65">
        <v>200.9</v>
      </c>
      <c r="G49" s="66">
        <f t="shared" si="2"/>
        <v>6.141852644451238</v>
      </c>
      <c r="H49" s="119" t="s">
        <v>114</v>
      </c>
    </row>
    <row r="50" spans="1:8" s="114" customFormat="1" ht="27.75" customHeight="1">
      <c r="A50" s="82">
        <v>36</v>
      </c>
      <c r="B50" s="62" t="s">
        <v>115</v>
      </c>
      <c r="C50" s="91" t="s">
        <v>29</v>
      </c>
      <c r="D50" s="64">
        <v>20</v>
      </c>
      <c r="E50" s="65">
        <v>20</v>
      </c>
      <c r="F50" s="65">
        <v>0</v>
      </c>
      <c r="G50" s="66">
        <f t="shared" si="2"/>
        <v>0</v>
      </c>
      <c r="H50" s="119" t="s">
        <v>110</v>
      </c>
    </row>
    <row r="51" spans="1:8" s="114" customFormat="1" ht="27.75" customHeight="1">
      <c r="A51" s="82">
        <v>37</v>
      </c>
      <c r="B51" s="62" t="s">
        <v>116</v>
      </c>
      <c r="C51" s="91" t="s">
        <v>29</v>
      </c>
      <c r="D51" s="64">
        <v>0</v>
      </c>
      <c r="E51" s="65">
        <v>160</v>
      </c>
      <c r="F51" s="65">
        <v>17.1</v>
      </c>
      <c r="G51" s="66">
        <f t="shared" si="2"/>
        <v>10.687500000000002</v>
      </c>
      <c r="H51" s="119" t="s">
        <v>117</v>
      </c>
    </row>
    <row r="52" spans="1:8" s="114" customFormat="1" ht="27.75" customHeight="1">
      <c r="A52" s="82">
        <v>38</v>
      </c>
      <c r="B52" s="62" t="s">
        <v>118</v>
      </c>
      <c r="C52" s="91" t="s">
        <v>29</v>
      </c>
      <c r="D52" s="64">
        <v>0</v>
      </c>
      <c r="E52" s="65">
        <v>280</v>
      </c>
      <c r="F52" s="65">
        <v>0</v>
      </c>
      <c r="G52" s="66">
        <f t="shared" si="2"/>
        <v>0</v>
      </c>
      <c r="H52" s="119" t="s">
        <v>119</v>
      </c>
    </row>
    <row r="53" spans="1:8" s="114" customFormat="1" ht="27.75" customHeight="1">
      <c r="A53" s="82">
        <v>39</v>
      </c>
      <c r="B53" s="62" t="s">
        <v>120</v>
      </c>
      <c r="C53" s="91" t="s">
        <v>29</v>
      </c>
      <c r="D53" s="64">
        <v>500</v>
      </c>
      <c r="E53" s="65">
        <v>500</v>
      </c>
      <c r="F53" s="65">
        <v>0</v>
      </c>
      <c r="G53" s="66">
        <f t="shared" si="2"/>
        <v>0</v>
      </c>
      <c r="H53" s="119" t="s">
        <v>121</v>
      </c>
    </row>
    <row r="54" spans="1:8" s="114" customFormat="1" ht="24.75" customHeight="1">
      <c r="A54" s="82">
        <v>40</v>
      </c>
      <c r="B54" s="70" t="s">
        <v>122</v>
      </c>
      <c r="C54" s="91" t="s">
        <v>29</v>
      </c>
      <c r="D54" s="64">
        <v>50</v>
      </c>
      <c r="E54" s="65">
        <v>50</v>
      </c>
      <c r="F54" s="65">
        <v>0</v>
      </c>
      <c r="G54" s="66">
        <f t="shared" si="2"/>
        <v>0</v>
      </c>
      <c r="H54" s="119" t="s">
        <v>110</v>
      </c>
    </row>
    <row r="55" spans="1:8" s="114" customFormat="1" ht="33.75" customHeight="1">
      <c r="A55" s="61">
        <v>41</v>
      </c>
      <c r="B55" s="97" t="s">
        <v>123</v>
      </c>
      <c r="C55" s="91" t="s">
        <v>29</v>
      </c>
      <c r="D55" s="120">
        <v>200</v>
      </c>
      <c r="E55" s="64">
        <v>200</v>
      </c>
      <c r="F55" s="64">
        <v>0</v>
      </c>
      <c r="G55" s="66">
        <f t="shared" si="2"/>
        <v>0</v>
      </c>
      <c r="H55" s="69" t="s">
        <v>124</v>
      </c>
    </row>
    <row r="56" spans="1:8" s="114" customFormat="1" ht="30" customHeight="1">
      <c r="A56" s="82">
        <v>42</v>
      </c>
      <c r="B56" s="62" t="s">
        <v>125</v>
      </c>
      <c r="C56" s="91" t="s">
        <v>126</v>
      </c>
      <c r="D56" s="64">
        <v>100</v>
      </c>
      <c r="E56" s="65">
        <v>100</v>
      </c>
      <c r="F56" s="65">
        <v>0</v>
      </c>
      <c r="G56" s="66">
        <f t="shared" si="2"/>
        <v>0</v>
      </c>
      <c r="H56" s="119" t="s">
        <v>127</v>
      </c>
    </row>
    <row r="57" spans="1:8" s="121" customFormat="1" ht="31.5" customHeight="1">
      <c r="A57" s="82">
        <v>43</v>
      </c>
      <c r="B57" s="70" t="s">
        <v>128</v>
      </c>
      <c r="C57" s="91" t="s">
        <v>126</v>
      </c>
      <c r="D57" s="64">
        <v>100</v>
      </c>
      <c r="E57" s="73">
        <v>100</v>
      </c>
      <c r="F57" s="73">
        <v>0</v>
      </c>
      <c r="G57" s="66">
        <f t="shared" si="2"/>
        <v>0</v>
      </c>
      <c r="H57" s="90" t="s">
        <v>129</v>
      </c>
    </row>
    <row r="58" spans="1:8" s="121" customFormat="1" ht="103.5" customHeight="1">
      <c r="A58" s="82">
        <v>44</v>
      </c>
      <c r="B58" s="70" t="s">
        <v>130</v>
      </c>
      <c r="C58" s="91" t="s">
        <v>126</v>
      </c>
      <c r="D58" s="64">
        <v>1261</v>
      </c>
      <c r="E58" s="73">
        <v>1261</v>
      </c>
      <c r="F58" s="73">
        <v>45.3</v>
      </c>
      <c r="G58" s="66">
        <f t="shared" si="2"/>
        <v>3.59238699444885</v>
      </c>
      <c r="H58" s="75" t="s">
        <v>131</v>
      </c>
    </row>
    <row r="59" spans="1:8" s="121" customFormat="1" ht="91.5" customHeight="1">
      <c r="A59" s="82">
        <v>45</v>
      </c>
      <c r="B59" s="97" t="s">
        <v>132</v>
      </c>
      <c r="C59" s="91" t="s">
        <v>126</v>
      </c>
      <c r="D59" s="64">
        <v>600</v>
      </c>
      <c r="E59" s="73">
        <v>600</v>
      </c>
      <c r="F59" s="73">
        <v>373.1</v>
      </c>
      <c r="G59" s="66">
        <f t="shared" si="2"/>
        <v>62.18333333333334</v>
      </c>
      <c r="H59" s="122" t="s">
        <v>133</v>
      </c>
    </row>
    <row r="60" spans="1:8" s="121" customFormat="1" ht="40.5" customHeight="1">
      <c r="A60" s="82">
        <v>46</v>
      </c>
      <c r="B60" s="97" t="s">
        <v>134</v>
      </c>
      <c r="C60" s="91" t="s">
        <v>126</v>
      </c>
      <c r="D60" s="64">
        <v>1300</v>
      </c>
      <c r="E60" s="73">
        <v>1190</v>
      </c>
      <c r="F60" s="73">
        <v>1</v>
      </c>
      <c r="G60" s="66">
        <f t="shared" si="2"/>
        <v>0.08403361344537816</v>
      </c>
      <c r="H60" s="75" t="s">
        <v>135</v>
      </c>
    </row>
    <row r="61" spans="1:8" s="121" customFormat="1" ht="51" customHeight="1">
      <c r="A61" s="82">
        <v>47</v>
      </c>
      <c r="B61" s="70" t="s">
        <v>136</v>
      </c>
      <c r="C61" s="91" t="s">
        <v>126</v>
      </c>
      <c r="D61" s="64">
        <v>1100</v>
      </c>
      <c r="E61" s="73">
        <v>700</v>
      </c>
      <c r="F61" s="73">
        <v>5.5</v>
      </c>
      <c r="G61" s="66">
        <f t="shared" si="2"/>
        <v>0.7857142857142858</v>
      </c>
      <c r="H61" s="69" t="s">
        <v>137</v>
      </c>
    </row>
    <row r="62" spans="1:8" s="121" customFormat="1" ht="41.25" customHeight="1">
      <c r="A62" s="82">
        <v>48</v>
      </c>
      <c r="B62" s="70" t="s">
        <v>138</v>
      </c>
      <c r="C62" s="91" t="s">
        <v>126</v>
      </c>
      <c r="D62" s="64">
        <v>1500</v>
      </c>
      <c r="E62" s="73">
        <v>1500</v>
      </c>
      <c r="F62" s="73">
        <v>80.4</v>
      </c>
      <c r="G62" s="66">
        <f t="shared" si="2"/>
        <v>5.36</v>
      </c>
      <c r="H62" s="69" t="s">
        <v>139</v>
      </c>
    </row>
    <row r="63" spans="1:8" s="121" customFormat="1" ht="29.25" customHeight="1">
      <c r="A63" s="82">
        <v>49</v>
      </c>
      <c r="B63" s="70" t="s">
        <v>140</v>
      </c>
      <c r="C63" s="91" t="s">
        <v>126</v>
      </c>
      <c r="D63" s="64">
        <v>200</v>
      </c>
      <c r="E63" s="73">
        <v>200</v>
      </c>
      <c r="F63" s="73">
        <v>0</v>
      </c>
      <c r="G63" s="66">
        <f t="shared" si="2"/>
        <v>0</v>
      </c>
      <c r="H63" s="69" t="s">
        <v>121</v>
      </c>
    </row>
    <row r="64" spans="1:8" s="121" customFormat="1" ht="81" customHeight="1">
      <c r="A64" s="82">
        <v>50</v>
      </c>
      <c r="B64" s="70" t="s">
        <v>141</v>
      </c>
      <c r="C64" s="91" t="s">
        <v>126</v>
      </c>
      <c r="D64" s="64">
        <v>1200</v>
      </c>
      <c r="E64" s="73">
        <v>1200</v>
      </c>
      <c r="F64" s="73">
        <v>645.1</v>
      </c>
      <c r="G64" s="66">
        <f t="shared" si="2"/>
        <v>53.75833333333333</v>
      </c>
      <c r="H64" s="69" t="s">
        <v>142</v>
      </c>
    </row>
    <row r="65" spans="1:8" s="121" customFormat="1" ht="49.5" customHeight="1">
      <c r="A65" s="82">
        <v>51</v>
      </c>
      <c r="B65" s="70" t="s">
        <v>143</v>
      </c>
      <c r="C65" s="91" t="s">
        <v>126</v>
      </c>
      <c r="D65" s="64">
        <v>50</v>
      </c>
      <c r="E65" s="73">
        <v>50</v>
      </c>
      <c r="F65" s="73">
        <v>0</v>
      </c>
      <c r="G65" s="66">
        <f t="shared" si="2"/>
        <v>0</v>
      </c>
      <c r="H65" s="69" t="s">
        <v>144</v>
      </c>
    </row>
    <row r="66" spans="1:8" s="121" customFormat="1" ht="40.5" customHeight="1">
      <c r="A66" s="82">
        <v>52</v>
      </c>
      <c r="B66" s="70" t="s">
        <v>145</v>
      </c>
      <c r="C66" s="91" t="s">
        <v>126</v>
      </c>
      <c r="D66" s="64">
        <v>70</v>
      </c>
      <c r="E66" s="73">
        <v>70</v>
      </c>
      <c r="F66" s="73">
        <v>0</v>
      </c>
      <c r="G66" s="66">
        <f t="shared" si="2"/>
        <v>0</v>
      </c>
      <c r="H66" s="123" t="s">
        <v>146</v>
      </c>
    </row>
    <row r="67" spans="1:8" s="121" customFormat="1" ht="40.5" customHeight="1">
      <c r="A67" s="82">
        <v>53</v>
      </c>
      <c r="B67" s="70" t="s">
        <v>147</v>
      </c>
      <c r="C67" s="91" t="s">
        <v>126</v>
      </c>
      <c r="D67" s="64"/>
      <c r="E67" s="73">
        <v>1.5</v>
      </c>
      <c r="F67" s="73">
        <v>0</v>
      </c>
      <c r="G67" s="66">
        <f t="shared" si="2"/>
        <v>0</v>
      </c>
      <c r="H67" s="90" t="s">
        <v>148</v>
      </c>
    </row>
    <row r="68" spans="1:8" s="121" customFormat="1" ht="48" customHeight="1">
      <c r="A68" s="82">
        <v>54</v>
      </c>
      <c r="B68" s="97" t="s">
        <v>149</v>
      </c>
      <c r="C68" s="91" t="s">
        <v>126</v>
      </c>
      <c r="D68" s="64">
        <v>100</v>
      </c>
      <c r="E68" s="73">
        <v>100</v>
      </c>
      <c r="F68" s="73">
        <v>0</v>
      </c>
      <c r="G68" s="66">
        <f t="shared" si="2"/>
        <v>0</v>
      </c>
      <c r="H68" s="90" t="s">
        <v>150</v>
      </c>
    </row>
    <row r="69" spans="1:8" s="121" customFormat="1" ht="43.5" customHeight="1">
      <c r="A69" s="82">
        <v>55</v>
      </c>
      <c r="B69" s="97" t="s">
        <v>151</v>
      </c>
      <c r="C69" s="91" t="s">
        <v>126</v>
      </c>
      <c r="D69" s="64">
        <v>0</v>
      </c>
      <c r="E69" s="73">
        <v>84.2</v>
      </c>
      <c r="F69" s="73">
        <v>0</v>
      </c>
      <c r="G69" s="66">
        <f t="shared" si="2"/>
        <v>0</v>
      </c>
      <c r="H69" s="75" t="s">
        <v>152</v>
      </c>
    </row>
    <row r="70" spans="1:8" s="121" customFormat="1" ht="72.75" customHeight="1">
      <c r="A70" s="82">
        <v>56</v>
      </c>
      <c r="B70" s="70" t="s">
        <v>153</v>
      </c>
      <c r="C70" s="91" t="s">
        <v>126</v>
      </c>
      <c r="D70" s="64">
        <v>700</v>
      </c>
      <c r="E70" s="73">
        <v>810</v>
      </c>
      <c r="F70" s="73">
        <v>224.7</v>
      </c>
      <c r="G70" s="66">
        <f t="shared" si="2"/>
        <v>27.740740740740737</v>
      </c>
      <c r="H70" s="90" t="s">
        <v>154</v>
      </c>
    </row>
    <row r="71" spans="1:8" s="121" customFormat="1" ht="30.75" customHeight="1">
      <c r="A71" s="82">
        <v>57</v>
      </c>
      <c r="B71" s="97" t="s">
        <v>123</v>
      </c>
      <c r="C71" s="91" t="s">
        <v>126</v>
      </c>
      <c r="D71" s="64">
        <v>100</v>
      </c>
      <c r="E71" s="73">
        <v>100</v>
      </c>
      <c r="F71" s="73">
        <v>0</v>
      </c>
      <c r="G71" s="66">
        <f t="shared" si="2"/>
        <v>0</v>
      </c>
      <c r="H71" s="69" t="s">
        <v>155</v>
      </c>
    </row>
    <row r="72" spans="1:8" s="121" customFormat="1" ht="30" customHeight="1">
      <c r="A72" s="82">
        <v>58</v>
      </c>
      <c r="B72" s="70" t="s">
        <v>122</v>
      </c>
      <c r="C72" s="91" t="s">
        <v>126</v>
      </c>
      <c r="D72" s="64">
        <v>50</v>
      </c>
      <c r="E72" s="73">
        <v>50</v>
      </c>
      <c r="F72" s="73">
        <v>7.5</v>
      </c>
      <c r="G72" s="66">
        <f t="shared" si="2"/>
        <v>15</v>
      </c>
      <c r="H72" s="69" t="s">
        <v>156</v>
      </c>
    </row>
    <row r="73" spans="1:8" s="121" customFormat="1" ht="39" customHeight="1">
      <c r="A73" s="82">
        <v>59</v>
      </c>
      <c r="B73" s="97" t="s">
        <v>157</v>
      </c>
      <c r="C73" s="91" t="s">
        <v>126</v>
      </c>
      <c r="D73" s="64">
        <v>150</v>
      </c>
      <c r="E73" s="73">
        <v>150</v>
      </c>
      <c r="F73" s="73">
        <v>0</v>
      </c>
      <c r="G73" s="66">
        <f t="shared" si="2"/>
        <v>0</v>
      </c>
      <c r="H73" s="90" t="s">
        <v>158</v>
      </c>
    </row>
    <row r="74" spans="1:8" s="121" customFormat="1" ht="44.25" customHeight="1">
      <c r="A74" s="82">
        <v>60</v>
      </c>
      <c r="B74" s="70" t="s">
        <v>159</v>
      </c>
      <c r="C74" s="91" t="s">
        <v>126</v>
      </c>
      <c r="D74" s="64">
        <v>50</v>
      </c>
      <c r="E74" s="73">
        <v>50</v>
      </c>
      <c r="F74" s="73">
        <v>0</v>
      </c>
      <c r="G74" s="66">
        <f t="shared" si="2"/>
        <v>0</v>
      </c>
      <c r="H74" s="90" t="s">
        <v>160</v>
      </c>
    </row>
    <row r="75" spans="1:8" s="121" customFormat="1" ht="30" customHeight="1">
      <c r="A75" s="82">
        <v>61</v>
      </c>
      <c r="B75" s="124" t="s">
        <v>161</v>
      </c>
      <c r="C75" s="91" t="s">
        <v>162</v>
      </c>
      <c r="D75" s="64">
        <v>500</v>
      </c>
      <c r="E75" s="73">
        <v>500</v>
      </c>
      <c r="F75" s="73">
        <v>0</v>
      </c>
      <c r="G75" s="66">
        <f t="shared" si="2"/>
        <v>0</v>
      </c>
      <c r="H75" s="69" t="s">
        <v>163</v>
      </c>
    </row>
    <row r="76" spans="1:8" s="121" customFormat="1" ht="28.5" customHeight="1">
      <c r="A76" s="82">
        <v>62</v>
      </c>
      <c r="B76" s="70" t="s">
        <v>164</v>
      </c>
      <c r="C76" s="91" t="s">
        <v>162</v>
      </c>
      <c r="D76" s="64">
        <v>120</v>
      </c>
      <c r="E76" s="73">
        <v>120</v>
      </c>
      <c r="F76" s="73">
        <v>0.1</v>
      </c>
      <c r="G76" s="66">
        <f t="shared" si="2"/>
        <v>0.08333333333333334</v>
      </c>
      <c r="H76" s="69" t="s">
        <v>165</v>
      </c>
    </row>
    <row r="77" spans="1:8" s="121" customFormat="1" ht="43.5" customHeight="1">
      <c r="A77" s="82">
        <v>63</v>
      </c>
      <c r="B77" s="70" t="s">
        <v>166</v>
      </c>
      <c r="C77" s="91" t="s">
        <v>162</v>
      </c>
      <c r="D77" s="64">
        <v>200</v>
      </c>
      <c r="E77" s="73">
        <v>200</v>
      </c>
      <c r="F77" s="73">
        <v>0</v>
      </c>
      <c r="G77" s="66">
        <f t="shared" si="2"/>
        <v>0</v>
      </c>
      <c r="H77" s="90" t="s">
        <v>167</v>
      </c>
    </row>
    <row r="78" spans="1:8" s="121" customFormat="1" ht="32.25" customHeight="1">
      <c r="A78" s="82">
        <v>64</v>
      </c>
      <c r="B78" s="70" t="s">
        <v>168</v>
      </c>
      <c r="C78" s="91" t="s">
        <v>162</v>
      </c>
      <c r="D78" s="64">
        <v>0</v>
      </c>
      <c r="E78" s="73">
        <v>144.6</v>
      </c>
      <c r="F78" s="73">
        <v>0</v>
      </c>
      <c r="G78" s="66">
        <f t="shared" si="2"/>
        <v>0</v>
      </c>
      <c r="H78" s="69" t="s">
        <v>169</v>
      </c>
    </row>
    <row r="79" spans="1:8" s="121" customFormat="1" ht="32.25" customHeight="1">
      <c r="A79" s="82">
        <v>65</v>
      </c>
      <c r="B79" s="70" t="s">
        <v>170</v>
      </c>
      <c r="C79" s="91" t="s">
        <v>162</v>
      </c>
      <c r="D79" s="64">
        <v>0</v>
      </c>
      <c r="E79" s="73">
        <v>78.1</v>
      </c>
      <c r="F79" s="73">
        <v>0</v>
      </c>
      <c r="G79" s="66">
        <f t="shared" si="2"/>
        <v>0</v>
      </c>
      <c r="H79" s="69" t="s">
        <v>171</v>
      </c>
    </row>
    <row r="80" spans="1:8" ht="35.25" customHeight="1">
      <c r="A80" s="82">
        <v>66</v>
      </c>
      <c r="B80" s="70" t="s">
        <v>172</v>
      </c>
      <c r="C80" s="91" t="s">
        <v>173</v>
      </c>
      <c r="D80" s="64">
        <v>300</v>
      </c>
      <c r="E80" s="125">
        <f>300+166+150</f>
        <v>616</v>
      </c>
      <c r="F80" s="64">
        <v>0</v>
      </c>
      <c r="G80" s="66">
        <f t="shared" si="2"/>
        <v>0</v>
      </c>
      <c r="H80" s="69" t="s">
        <v>174</v>
      </c>
    </row>
    <row r="81" spans="1:8" s="121" customFormat="1" ht="42.75" customHeight="1">
      <c r="A81" s="82">
        <v>67</v>
      </c>
      <c r="B81" s="97" t="s">
        <v>175</v>
      </c>
      <c r="C81" s="91" t="s">
        <v>76</v>
      </c>
      <c r="D81" s="64">
        <v>1000</v>
      </c>
      <c r="E81" s="125">
        <v>1000</v>
      </c>
      <c r="F81" s="73">
        <v>543.9</v>
      </c>
      <c r="G81" s="66">
        <f t="shared" si="2"/>
        <v>54.38999999999999</v>
      </c>
      <c r="H81" s="69" t="s">
        <v>176</v>
      </c>
    </row>
    <row r="82" spans="1:8" s="114" customFormat="1" ht="69" customHeight="1">
      <c r="A82" s="82">
        <v>68</v>
      </c>
      <c r="B82" s="97" t="s">
        <v>177</v>
      </c>
      <c r="C82" s="91" t="s">
        <v>178</v>
      </c>
      <c r="D82" s="64">
        <v>800</v>
      </c>
      <c r="E82" s="125">
        <v>800</v>
      </c>
      <c r="F82" s="64">
        <v>282.8</v>
      </c>
      <c r="G82" s="88">
        <f>F82/E82*100</f>
        <v>35.35</v>
      </c>
      <c r="H82" s="90" t="s">
        <v>179</v>
      </c>
    </row>
    <row r="83" spans="1:8" s="121" customFormat="1" ht="41.25" customHeight="1">
      <c r="A83" s="82">
        <v>69</v>
      </c>
      <c r="B83" s="70" t="s">
        <v>180</v>
      </c>
      <c r="C83" s="91" t="s">
        <v>181</v>
      </c>
      <c r="D83" s="64">
        <v>1000</v>
      </c>
      <c r="E83" s="126">
        <v>1000</v>
      </c>
      <c r="F83" s="73">
        <v>0</v>
      </c>
      <c r="G83" s="66">
        <f t="shared" si="2"/>
        <v>0</v>
      </c>
      <c r="H83" s="69" t="s">
        <v>182</v>
      </c>
    </row>
    <row r="84" spans="1:8" s="114" customFormat="1" ht="55.5" customHeight="1">
      <c r="A84" s="82">
        <v>70</v>
      </c>
      <c r="B84" s="97" t="s">
        <v>183</v>
      </c>
      <c r="C84" s="91" t="s">
        <v>184</v>
      </c>
      <c r="D84" s="64">
        <v>971.7</v>
      </c>
      <c r="E84" s="125">
        <f>971.7+120+4.844</f>
        <v>1096.544</v>
      </c>
      <c r="F84" s="64">
        <v>697.5</v>
      </c>
      <c r="G84" s="88">
        <f>F84/E84*100</f>
        <v>63.608938629001656</v>
      </c>
      <c r="H84" s="69" t="s">
        <v>185</v>
      </c>
    </row>
    <row r="85" spans="1:8" s="121" customFormat="1" ht="73.5" customHeight="1">
      <c r="A85" s="82">
        <v>71</v>
      </c>
      <c r="B85" s="70" t="s">
        <v>186</v>
      </c>
      <c r="C85" s="91" t="s">
        <v>187</v>
      </c>
      <c r="D85" s="64">
        <v>150</v>
      </c>
      <c r="E85" s="125">
        <f>150-1.5-10-9.97</f>
        <v>128.53</v>
      </c>
      <c r="F85" s="73"/>
      <c r="G85" s="66">
        <f t="shared" si="2"/>
        <v>0</v>
      </c>
      <c r="H85" s="127" t="s">
        <v>188</v>
      </c>
    </row>
    <row r="86" spans="1:8" s="114" customFormat="1" ht="79.5" customHeight="1">
      <c r="A86" s="82">
        <v>72</v>
      </c>
      <c r="B86" s="70" t="s">
        <v>189</v>
      </c>
      <c r="C86" s="91" t="s">
        <v>190</v>
      </c>
      <c r="D86" s="64">
        <v>2000</v>
      </c>
      <c r="E86" s="125">
        <v>2000</v>
      </c>
      <c r="F86" s="64">
        <v>455.9</v>
      </c>
      <c r="G86" s="88">
        <f>F86/E86*100</f>
        <v>22.794999999999998</v>
      </c>
      <c r="H86" s="90" t="s">
        <v>191</v>
      </c>
    </row>
    <row r="87" spans="1:8" s="121" customFormat="1" ht="42.75" customHeight="1">
      <c r="A87" s="82">
        <v>73</v>
      </c>
      <c r="B87" s="70" t="s">
        <v>192</v>
      </c>
      <c r="C87" s="91" t="s">
        <v>190</v>
      </c>
      <c r="D87" s="64">
        <v>97</v>
      </c>
      <c r="E87" s="128">
        <f>97+1.8+0.223</f>
        <v>99.023</v>
      </c>
      <c r="F87" s="73">
        <v>29.1</v>
      </c>
      <c r="G87" s="66">
        <f t="shared" si="2"/>
        <v>29.38711208507115</v>
      </c>
      <c r="H87" s="69" t="s">
        <v>193</v>
      </c>
    </row>
    <row r="88" spans="1:8" s="121" customFormat="1" ht="31.5" customHeight="1">
      <c r="A88" s="82">
        <v>74</v>
      </c>
      <c r="B88" s="70" t="s">
        <v>194</v>
      </c>
      <c r="C88" s="91" t="s">
        <v>190</v>
      </c>
      <c r="D88" s="64">
        <v>0</v>
      </c>
      <c r="E88" s="128">
        <v>850</v>
      </c>
      <c r="F88" s="73">
        <v>0</v>
      </c>
      <c r="G88" s="66">
        <f t="shared" si="2"/>
        <v>0</v>
      </c>
      <c r="H88" s="75" t="s">
        <v>195</v>
      </c>
    </row>
    <row r="89" spans="1:8" s="114" customFormat="1" ht="71.25" customHeight="1">
      <c r="A89" s="82">
        <v>75</v>
      </c>
      <c r="B89" s="97" t="s">
        <v>196</v>
      </c>
      <c r="C89" s="129" t="s">
        <v>197</v>
      </c>
      <c r="D89" s="64"/>
      <c r="E89" s="128">
        <v>400</v>
      </c>
      <c r="F89" s="64">
        <v>334.2</v>
      </c>
      <c r="G89" s="88">
        <f>F89/E89*100</f>
        <v>83.55</v>
      </c>
      <c r="H89" s="69" t="s">
        <v>198</v>
      </c>
    </row>
    <row r="90" spans="1:8" s="121" customFormat="1" ht="31.5" customHeight="1">
      <c r="A90" s="82">
        <v>76</v>
      </c>
      <c r="B90" s="70" t="s">
        <v>192</v>
      </c>
      <c r="C90" s="129" t="s">
        <v>39</v>
      </c>
      <c r="D90" s="64">
        <v>102.7</v>
      </c>
      <c r="E90" s="128">
        <f>102.7+13.2+1.35+8.2</f>
        <v>125.45</v>
      </c>
      <c r="F90" s="73">
        <v>44.3</v>
      </c>
      <c r="G90" s="66">
        <f t="shared" si="2"/>
        <v>35.31287365484256</v>
      </c>
      <c r="H90" s="69" t="s">
        <v>199</v>
      </c>
    </row>
    <row r="91" spans="1:8" s="114" customFormat="1" ht="39.75" customHeight="1">
      <c r="A91" s="82">
        <v>77</v>
      </c>
      <c r="B91" s="97" t="s">
        <v>196</v>
      </c>
      <c r="C91" s="129" t="s">
        <v>200</v>
      </c>
      <c r="D91" s="64">
        <v>150</v>
      </c>
      <c r="E91" s="128">
        <v>150</v>
      </c>
      <c r="F91" s="64">
        <v>119.8</v>
      </c>
      <c r="G91" s="88">
        <f t="shared" si="2"/>
        <v>79.86666666666666</v>
      </c>
      <c r="H91" s="69" t="s">
        <v>201</v>
      </c>
    </row>
    <row r="92" spans="1:8" s="121" customFormat="1" ht="53.25" customHeight="1">
      <c r="A92" s="82">
        <v>78</v>
      </c>
      <c r="B92" s="70" t="s">
        <v>192</v>
      </c>
      <c r="C92" s="129" t="s">
        <v>202</v>
      </c>
      <c r="D92" s="64">
        <v>98.3</v>
      </c>
      <c r="E92" s="128">
        <f>98.3+22.2-10</f>
        <v>110.5</v>
      </c>
      <c r="F92" s="73">
        <v>73.2</v>
      </c>
      <c r="G92" s="66">
        <f t="shared" si="2"/>
        <v>66.2443438914027</v>
      </c>
      <c r="H92" s="69" t="s">
        <v>203</v>
      </c>
    </row>
    <row r="93" spans="1:8" s="121" customFormat="1" ht="45" customHeight="1">
      <c r="A93" s="82">
        <v>79</v>
      </c>
      <c r="B93" s="70" t="s">
        <v>192</v>
      </c>
      <c r="C93" s="91" t="s">
        <v>204</v>
      </c>
      <c r="D93" s="64">
        <v>98</v>
      </c>
      <c r="E93" s="125">
        <v>98</v>
      </c>
      <c r="F93" s="73">
        <v>62.8</v>
      </c>
      <c r="G93" s="66">
        <f t="shared" si="2"/>
        <v>64.08163265306122</v>
      </c>
      <c r="H93" s="69" t="s">
        <v>205</v>
      </c>
    </row>
    <row r="94" spans="1:8" s="121" customFormat="1" ht="38.25">
      <c r="A94" s="82">
        <v>80</v>
      </c>
      <c r="B94" s="70" t="s">
        <v>192</v>
      </c>
      <c r="C94" s="129" t="s">
        <v>206</v>
      </c>
      <c r="D94" s="79">
        <v>29.4</v>
      </c>
      <c r="E94" s="128">
        <v>29.4</v>
      </c>
      <c r="F94" s="73">
        <v>0</v>
      </c>
      <c r="G94" s="66">
        <f t="shared" si="2"/>
        <v>0</v>
      </c>
      <c r="H94" s="69" t="s">
        <v>207</v>
      </c>
    </row>
    <row r="95" spans="1:8" s="121" customFormat="1" ht="36.75" customHeight="1">
      <c r="A95" s="82">
        <v>81</v>
      </c>
      <c r="B95" s="130" t="s">
        <v>208</v>
      </c>
      <c r="C95" s="91" t="s">
        <v>42</v>
      </c>
      <c r="D95" s="64">
        <v>43</v>
      </c>
      <c r="E95" s="125">
        <v>43</v>
      </c>
      <c r="F95" s="73">
        <v>27.8</v>
      </c>
      <c r="G95" s="66">
        <f t="shared" si="2"/>
        <v>64.65116279069768</v>
      </c>
      <c r="H95" s="69" t="s">
        <v>209</v>
      </c>
    </row>
    <row r="96" spans="1:8" s="114" customFormat="1" ht="48.75" customHeight="1">
      <c r="A96" s="82">
        <v>82</v>
      </c>
      <c r="B96" s="70" t="s">
        <v>192</v>
      </c>
      <c r="C96" s="91" t="s">
        <v>42</v>
      </c>
      <c r="D96" s="73">
        <v>1779</v>
      </c>
      <c r="E96" s="125">
        <v>1777.7</v>
      </c>
      <c r="F96" s="65">
        <f>451.1-27.7</f>
        <v>423.40000000000003</v>
      </c>
      <c r="G96" s="66">
        <f t="shared" si="2"/>
        <v>23.817292006525285</v>
      </c>
      <c r="H96" s="69" t="s">
        <v>210</v>
      </c>
    </row>
    <row r="97" spans="1:8" s="114" customFormat="1" ht="42.75" customHeight="1">
      <c r="A97" s="82">
        <v>83</v>
      </c>
      <c r="B97" s="124" t="s">
        <v>211</v>
      </c>
      <c r="C97" s="91" t="s">
        <v>212</v>
      </c>
      <c r="D97" s="73">
        <v>100</v>
      </c>
      <c r="E97" s="125">
        <f>1500-1400</f>
        <v>100</v>
      </c>
      <c r="F97" s="65">
        <v>0</v>
      </c>
      <c r="G97" s="66">
        <f t="shared" si="2"/>
        <v>0</v>
      </c>
      <c r="H97" s="90" t="s">
        <v>213</v>
      </c>
    </row>
    <row r="98" spans="1:8" s="114" customFormat="1" ht="29.25" customHeight="1">
      <c r="A98" s="82">
        <v>84</v>
      </c>
      <c r="B98" s="124" t="s">
        <v>214</v>
      </c>
      <c r="C98" s="91" t="s">
        <v>215</v>
      </c>
      <c r="D98" s="73"/>
      <c r="E98" s="125">
        <v>293</v>
      </c>
      <c r="F98" s="64">
        <v>0</v>
      </c>
      <c r="G98" s="66">
        <f t="shared" si="2"/>
        <v>0</v>
      </c>
      <c r="H98" s="69" t="s">
        <v>216</v>
      </c>
    </row>
    <row r="99" spans="1:8" s="114" customFormat="1" ht="39.75" customHeight="1">
      <c r="A99" s="82">
        <v>85</v>
      </c>
      <c r="B99" s="104" t="s">
        <v>217</v>
      </c>
      <c r="C99" s="91" t="s">
        <v>218</v>
      </c>
      <c r="D99" s="73">
        <v>67</v>
      </c>
      <c r="E99" s="125">
        <f>67-32.4+130+50-85</f>
        <v>129.6</v>
      </c>
      <c r="F99" s="64">
        <v>34.6</v>
      </c>
      <c r="G99" s="66">
        <f t="shared" si="2"/>
        <v>26.69753086419753</v>
      </c>
      <c r="H99" s="69" t="s">
        <v>219</v>
      </c>
    </row>
    <row r="100" spans="1:8" s="114" customFormat="1" ht="38.25">
      <c r="A100" s="82">
        <v>86</v>
      </c>
      <c r="B100" s="104" t="s">
        <v>220</v>
      </c>
      <c r="C100" s="91" t="s">
        <v>221</v>
      </c>
      <c r="D100" s="73">
        <v>50</v>
      </c>
      <c r="E100" s="125">
        <f>50-2.5</f>
        <v>47.5</v>
      </c>
      <c r="F100" s="65">
        <v>0</v>
      </c>
      <c r="G100" s="66">
        <f t="shared" si="2"/>
        <v>0</v>
      </c>
      <c r="H100" s="119" t="s">
        <v>222</v>
      </c>
    </row>
    <row r="101" spans="1:8" s="114" customFormat="1" ht="33" customHeight="1">
      <c r="A101" s="82">
        <v>87</v>
      </c>
      <c r="B101" s="104" t="s">
        <v>220</v>
      </c>
      <c r="C101" s="91" t="s">
        <v>223</v>
      </c>
      <c r="D101" s="73"/>
      <c r="E101" s="125">
        <v>16</v>
      </c>
      <c r="F101" s="65">
        <v>0</v>
      </c>
      <c r="G101" s="66">
        <f t="shared" si="2"/>
        <v>0</v>
      </c>
      <c r="H101" s="69" t="s">
        <v>224</v>
      </c>
    </row>
    <row r="102" spans="1:8" s="114" customFormat="1" ht="29.25" customHeight="1">
      <c r="A102" s="82">
        <v>88</v>
      </c>
      <c r="B102" s="104" t="s">
        <v>220</v>
      </c>
      <c r="C102" s="91" t="s">
        <v>225</v>
      </c>
      <c r="D102" s="73">
        <v>40</v>
      </c>
      <c r="E102" s="125">
        <v>40</v>
      </c>
      <c r="F102" s="65">
        <v>0</v>
      </c>
      <c r="G102" s="66">
        <f t="shared" si="2"/>
        <v>0</v>
      </c>
      <c r="H102" s="69" t="s">
        <v>226</v>
      </c>
    </row>
    <row r="103" spans="1:8" s="114" customFormat="1" ht="77.25" customHeight="1">
      <c r="A103" s="82">
        <v>89</v>
      </c>
      <c r="B103" s="104" t="s">
        <v>227</v>
      </c>
      <c r="C103" s="91" t="s">
        <v>45</v>
      </c>
      <c r="D103" s="73">
        <v>2500</v>
      </c>
      <c r="E103" s="125">
        <v>2500</v>
      </c>
      <c r="F103" s="65">
        <v>242.3</v>
      </c>
      <c r="G103" s="66">
        <f t="shared" si="2"/>
        <v>9.692</v>
      </c>
      <c r="H103" s="127" t="s">
        <v>228</v>
      </c>
    </row>
    <row r="104" spans="1:8" s="114" customFormat="1" ht="38.25">
      <c r="A104" s="82">
        <v>90</v>
      </c>
      <c r="B104" s="97" t="s">
        <v>51</v>
      </c>
      <c r="C104" s="91" t="s">
        <v>45</v>
      </c>
      <c r="D104" s="73"/>
      <c r="E104" s="125">
        <v>5.7</v>
      </c>
      <c r="F104" s="65">
        <v>0</v>
      </c>
      <c r="G104" s="66">
        <f t="shared" si="2"/>
        <v>0</v>
      </c>
      <c r="H104" s="131" t="s">
        <v>229</v>
      </c>
    </row>
    <row r="105" spans="1:8" ht="92.25" customHeight="1">
      <c r="A105" s="82">
        <v>91</v>
      </c>
      <c r="B105" s="70" t="s">
        <v>230</v>
      </c>
      <c r="C105" s="91" t="s">
        <v>231</v>
      </c>
      <c r="D105" s="73">
        <v>800</v>
      </c>
      <c r="E105" s="125">
        <f>800-65</f>
        <v>735</v>
      </c>
      <c r="F105" s="73">
        <v>0</v>
      </c>
      <c r="G105" s="66">
        <f>F105/E105*100</f>
        <v>0</v>
      </c>
      <c r="H105" s="75" t="s">
        <v>232</v>
      </c>
    </row>
    <row r="106" spans="1:8" s="114" customFormat="1" ht="25.5">
      <c r="A106" s="82">
        <v>92</v>
      </c>
      <c r="B106" s="70" t="s">
        <v>233</v>
      </c>
      <c r="C106" s="91" t="s">
        <v>234</v>
      </c>
      <c r="D106" s="73">
        <v>0</v>
      </c>
      <c r="E106" s="126">
        <v>22</v>
      </c>
      <c r="F106" s="65">
        <v>0</v>
      </c>
      <c r="G106" s="66">
        <f t="shared" si="2"/>
        <v>0</v>
      </c>
      <c r="H106" s="69" t="s">
        <v>235</v>
      </c>
    </row>
    <row r="107" spans="1:8" s="114" customFormat="1" ht="34.5" customHeight="1">
      <c r="A107" s="82">
        <v>93</v>
      </c>
      <c r="B107" s="70" t="s">
        <v>236</v>
      </c>
      <c r="C107" s="91" t="s">
        <v>234</v>
      </c>
      <c r="D107" s="64">
        <v>0</v>
      </c>
      <c r="E107" s="126">
        <v>170</v>
      </c>
      <c r="F107" s="64">
        <v>0</v>
      </c>
      <c r="G107" s="88">
        <f t="shared" si="2"/>
        <v>0</v>
      </c>
      <c r="H107" s="69" t="s">
        <v>237</v>
      </c>
    </row>
    <row r="108" spans="1:8" ht="33" customHeight="1">
      <c r="A108" s="82">
        <v>94</v>
      </c>
      <c r="B108" s="70" t="s">
        <v>238</v>
      </c>
      <c r="C108" s="91" t="s">
        <v>239</v>
      </c>
      <c r="D108" s="73">
        <v>0</v>
      </c>
      <c r="E108" s="126">
        <v>225</v>
      </c>
      <c r="F108" s="73">
        <v>105.2</v>
      </c>
      <c r="G108" s="66">
        <f t="shared" si="2"/>
        <v>46.75555555555555</v>
      </c>
      <c r="H108" s="69" t="s">
        <v>240</v>
      </c>
    </row>
    <row r="109" spans="1:8" ht="33.75" customHeight="1">
      <c r="A109" s="82">
        <v>95</v>
      </c>
      <c r="B109" s="132" t="s">
        <v>241</v>
      </c>
      <c r="C109" s="91" t="s">
        <v>239</v>
      </c>
      <c r="D109" s="73">
        <v>0</v>
      </c>
      <c r="E109" s="126">
        <v>100</v>
      </c>
      <c r="F109" s="73">
        <v>0</v>
      </c>
      <c r="G109" s="66">
        <f aca="true" t="shared" si="3" ref="G109:G131">F109/E109*100</f>
        <v>0</v>
      </c>
      <c r="H109" s="69" t="s">
        <v>110</v>
      </c>
    </row>
    <row r="110" spans="1:8" s="114" customFormat="1" ht="42" customHeight="1">
      <c r="A110" s="82">
        <v>96</v>
      </c>
      <c r="B110" s="132" t="s">
        <v>242</v>
      </c>
      <c r="C110" s="91" t="s">
        <v>239</v>
      </c>
      <c r="D110" s="64">
        <v>0</v>
      </c>
      <c r="E110" s="126">
        <v>80</v>
      </c>
      <c r="F110" s="64">
        <v>0</v>
      </c>
      <c r="G110" s="88">
        <f t="shared" si="3"/>
        <v>0</v>
      </c>
      <c r="H110" s="69" t="s">
        <v>110</v>
      </c>
    </row>
    <row r="111" spans="1:8" ht="40.5" customHeight="1">
      <c r="A111" s="82">
        <v>97</v>
      </c>
      <c r="B111" s="133" t="s">
        <v>243</v>
      </c>
      <c r="C111" s="91" t="s">
        <v>239</v>
      </c>
      <c r="D111" s="73">
        <v>0</v>
      </c>
      <c r="E111" s="126">
        <v>60</v>
      </c>
      <c r="F111" s="73">
        <v>0</v>
      </c>
      <c r="G111" s="66">
        <f t="shared" si="3"/>
        <v>0</v>
      </c>
      <c r="H111" s="69" t="s">
        <v>110</v>
      </c>
    </row>
    <row r="112" spans="1:8" s="114" customFormat="1" ht="33" customHeight="1">
      <c r="A112" s="61">
        <v>98</v>
      </c>
      <c r="B112" s="133" t="s">
        <v>244</v>
      </c>
      <c r="C112" s="91" t="s">
        <v>239</v>
      </c>
      <c r="D112" s="64">
        <v>0</v>
      </c>
      <c r="E112" s="126">
        <v>110</v>
      </c>
      <c r="F112" s="64">
        <v>0</v>
      </c>
      <c r="G112" s="88">
        <f t="shared" si="3"/>
        <v>0</v>
      </c>
      <c r="H112" s="69" t="s">
        <v>110</v>
      </c>
    </row>
    <row r="113" spans="1:8" ht="34.5" customHeight="1">
      <c r="A113" s="82">
        <v>99</v>
      </c>
      <c r="B113" s="124" t="s">
        <v>245</v>
      </c>
      <c r="C113" s="91" t="s">
        <v>246</v>
      </c>
      <c r="D113" s="73">
        <v>75</v>
      </c>
      <c r="E113" s="125">
        <f>75+115</f>
        <v>190</v>
      </c>
      <c r="F113" s="73">
        <v>0</v>
      </c>
      <c r="G113" s="66">
        <f t="shared" si="3"/>
        <v>0</v>
      </c>
      <c r="H113" s="69" t="s">
        <v>247</v>
      </c>
    </row>
    <row r="114" spans="1:8" s="121" customFormat="1" ht="42.75" customHeight="1">
      <c r="A114" s="82">
        <v>100</v>
      </c>
      <c r="B114" s="124" t="s">
        <v>248</v>
      </c>
      <c r="C114" s="91" t="s">
        <v>246</v>
      </c>
      <c r="D114" s="79">
        <v>300</v>
      </c>
      <c r="E114" s="125">
        <f>600-300</f>
        <v>300</v>
      </c>
      <c r="F114" s="79">
        <v>2.3</v>
      </c>
      <c r="G114" s="134">
        <f t="shared" si="3"/>
        <v>0.7666666666666666</v>
      </c>
      <c r="H114" s="69" t="s">
        <v>249</v>
      </c>
    </row>
    <row r="115" spans="1:8" s="121" customFormat="1" ht="27" customHeight="1">
      <c r="A115" s="82">
        <v>101</v>
      </c>
      <c r="B115" s="124" t="s">
        <v>250</v>
      </c>
      <c r="C115" s="91" t="s">
        <v>246</v>
      </c>
      <c r="D115" s="73">
        <v>50</v>
      </c>
      <c r="E115" s="125">
        <v>0</v>
      </c>
      <c r="F115" s="73">
        <v>0</v>
      </c>
      <c r="G115" s="66"/>
      <c r="H115" s="69"/>
    </row>
    <row r="116" spans="1:8" s="114" customFormat="1" ht="34.5" customHeight="1">
      <c r="A116" s="82">
        <v>102</v>
      </c>
      <c r="B116" s="70" t="s">
        <v>251</v>
      </c>
      <c r="C116" s="91" t="s">
        <v>246</v>
      </c>
      <c r="D116" s="112"/>
      <c r="E116" s="125">
        <v>30</v>
      </c>
      <c r="F116" s="64">
        <v>0</v>
      </c>
      <c r="G116" s="88">
        <f t="shared" si="3"/>
        <v>0</v>
      </c>
      <c r="H116" s="69" t="s">
        <v>252</v>
      </c>
    </row>
    <row r="117" spans="1:8" s="121" customFormat="1" ht="41.25" customHeight="1">
      <c r="A117" s="82">
        <v>103</v>
      </c>
      <c r="B117" s="70" t="s">
        <v>253</v>
      </c>
      <c r="C117" s="91" t="s">
        <v>246</v>
      </c>
      <c r="D117" s="73">
        <v>100</v>
      </c>
      <c r="E117" s="125">
        <v>100</v>
      </c>
      <c r="F117" s="73">
        <v>0</v>
      </c>
      <c r="G117" s="66">
        <f t="shared" si="3"/>
        <v>0</v>
      </c>
      <c r="H117" s="75" t="s">
        <v>254</v>
      </c>
    </row>
    <row r="118" spans="1:8" s="121" customFormat="1" ht="37.5" customHeight="1">
      <c r="A118" s="82">
        <v>104</v>
      </c>
      <c r="B118" s="70" t="s">
        <v>255</v>
      </c>
      <c r="C118" s="91" t="s">
        <v>246</v>
      </c>
      <c r="D118" s="73">
        <v>100</v>
      </c>
      <c r="E118" s="125">
        <f>200-100</f>
        <v>100</v>
      </c>
      <c r="F118" s="73">
        <v>0</v>
      </c>
      <c r="G118" s="66">
        <f t="shared" si="3"/>
        <v>0</v>
      </c>
      <c r="H118" s="90" t="s">
        <v>256</v>
      </c>
    </row>
    <row r="119" spans="1:8" s="121" customFormat="1" ht="41.25" customHeight="1">
      <c r="A119" s="82">
        <v>105</v>
      </c>
      <c r="B119" s="124" t="s">
        <v>257</v>
      </c>
      <c r="C119" s="91" t="s">
        <v>246</v>
      </c>
      <c r="D119" s="73">
        <v>100</v>
      </c>
      <c r="E119" s="125">
        <f>500-400</f>
        <v>100</v>
      </c>
      <c r="F119" s="73">
        <v>0</v>
      </c>
      <c r="G119" s="135">
        <f t="shared" si="3"/>
        <v>0</v>
      </c>
      <c r="H119" s="90" t="s">
        <v>258</v>
      </c>
    </row>
    <row r="120" spans="1:8" s="114" customFormat="1" ht="30" customHeight="1">
      <c r="A120" s="82">
        <v>106</v>
      </c>
      <c r="B120" s="97" t="s">
        <v>259</v>
      </c>
      <c r="C120" s="91" t="s">
        <v>246</v>
      </c>
      <c r="D120" s="64">
        <v>300</v>
      </c>
      <c r="E120" s="125">
        <f>300-64</f>
        <v>236</v>
      </c>
      <c r="F120" s="64">
        <v>23.3</v>
      </c>
      <c r="G120" s="88">
        <f t="shared" si="3"/>
        <v>9.872881355932202</v>
      </c>
      <c r="H120" s="69" t="s">
        <v>260</v>
      </c>
    </row>
    <row r="121" spans="1:8" s="114" customFormat="1" ht="24" customHeight="1">
      <c r="A121" s="82">
        <v>107</v>
      </c>
      <c r="B121" s="97" t="s">
        <v>261</v>
      </c>
      <c r="C121" s="91" t="s">
        <v>246</v>
      </c>
      <c r="D121" s="64">
        <v>250</v>
      </c>
      <c r="E121" s="125">
        <f>250-20+25.386</f>
        <v>255.386</v>
      </c>
      <c r="F121" s="64">
        <v>0</v>
      </c>
      <c r="G121" s="66">
        <f t="shared" si="3"/>
        <v>0</v>
      </c>
      <c r="H121" s="71" t="s">
        <v>262</v>
      </c>
    </row>
    <row r="122" spans="1:8" s="114" customFormat="1" ht="30" customHeight="1">
      <c r="A122" s="82">
        <v>108</v>
      </c>
      <c r="B122" s="70" t="s">
        <v>263</v>
      </c>
      <c r="C122" s="91" t="s">
        <v>246</v>
      </c>
      <c r="D122" s="64"/>
      <c r="E122" s="125">
        <v>10</v>
      </c>
      <c r="F122" s="64">
        <v>0</v>
      </c>
      <c r="G122" s="66">
        <f>F122/E122*100</f>
        <v>0</v>
      </c>
      <c r="H122" s="74"/>
    </row>
    <row r="123" spans="1:8" s="114" customFormat="1" ht="52.5" customHeight="1">
      <c r="A123" s="82">
        <v>109</v>
      </c>
      <c r="B123" s="70" t="s">
        <v>264</v>
      </c>
      <c r="C123" s="91" t="s">
        <v>246</v>
      </c>
      <c r="D123" s="64"/>
      <c r="E123" s="125">
        <v>65</v>
      </c>
      <c r="F123" s="64">
        <v>0.2</v>
      </c>
      <c r="G123" s="66">
        <f>F123/E123*100</f>
        <v>0.3076923076923077</v>
      </c>
      <c r="H123" s="90" t="s">
        <v>265</v>
      </c>
    </row>
    <row r="124" spans="1:8" s="114" customFormat="1" ht="36.75" customHeight="1">
      <c r="A124" s="82">
        <v>110</v>
      </c>
      <c r="B124" s="70" t="s">
        <v>266</v>
      </c>
      <c r="C124" s="91" t="s">
        <v>246</v>
      </c>
      <c r="D124" s="64"/>
      <c r="E124" s="125">
        <v>32.3</v>
      </c>
      <c r="F124" s="64">
        <v>0</v>
      </c>
      <c r="G124" s="66">
        <f t="shared" si="3"/>
        <v>0</v>
      </c>
      <c r="H124" s="90" t="s">
        <v>267</v>
      </c>
    </row>
    <row r="125" spans="1:8" s="114" customFormat="1" ht="42.75" customHeight="1">
      <c r="A125" s="82">
        <v>111</v>
      </c>
      <c r="B125" s="70" t="s">
        <v>268</v>
      </c>
      <c r="C125" s="91" t="s">
        <v>269</v>
      </c>
      <c r="D125" s="64">
        <v>400</v>
      </c>
      <c r="E125" s="125">
        <f>1040-600-40</f>
        <v>400</v>
      </c>
      <c r="F125" s="64">
        <v>0</v>
      </c>
      <c r="G125" s="66">
        <f t="shared" si="3"/>
        <v>0</v>
      </c>
      <c r="H125" s="69" t="s">
        <v>270</v>
      </c>
    </row>
    <row r="126" spans="1:8" s="114" customFormat="1" ht="45.75" customHeight="1" thickBot="1">
      <c r="A126" s="82">
        <v>112</v>
      </c>
      <c r="B126" s="136" t="s">
        <v>271</v>
      </c>
      <c r="C126" s="91" t="s">
        <v>60</v>
      </c>
      <c r="D126" s="64"/>
      <c r="E126" s="137">
        <v>4.27</v>
      </c>
      <c r="F126" s="64">
        <v>4.3</v>
      </c>
      <c r="G126" s="66">
        <f t="shared" si="3"/>
        <v>100.70257611241217</v>
      </c>
      <c r="H126" s="90" t="s">
        <v>0</v>
      </c>
    </row>
    <row r="127" spans="1:8" s="144" customFormat="1" ht="21" customHeight="1" thickBot="1" thickTop="1">
      <c r="A127" s="138" t="s">
        <v>26</v>
      </c>
      <c r="B127" s="139" t="s">
        <v>1</v>
      </c>
      <c r="C127" s="140"/>
      <c r="D127" s="141">
        <f>D9+D28+D35+D41</f>
        <v>104511.7</v>
      </c>
      <c r="E127" s="141">
        <f>E9+E28+E35+E41-E36</f>
        <v>104445.20300000001</v>
      </c>
      <c r="F127" s="141">
        <f>F9+F28+F35+F41</f>
        <v>11963.600000000002</v>
      </c>
      <c r="G127" s="142">
        <f t="shared" si="3"/>
        <v>11.454427447472145</v>
      </c>
      <c r="H127" s="143"/>
    </row>
    <row r="128" spans="1:8" s="148" customFormat="1" ht="18.75" thickBot="1" thickTop="1">
      <c r="A128" s="145" t="s">
        <v>66</v>
      </c>
      <c r="B128" s="139" t="s">
        <v>2</v>
      </c>
      <c r="C128" s="146"/>
      <c r="D128" s="141">
        <v>6652.1</v>
      </c>
      <c r="E128" s="141">
        <v>8342</v>
      </c>
      <c r="F128" s="141">
        <v>824.3</v>
      </c>
      <c r="G128" s="142">
        <f t="shared" si="3"/>
        <v>9.881323423639413</v>
      </c>
      <c r="H128" s="147" t="s">
        <v>3</v>
      </c>
    </row>
    <row r="129" spans="1:8" s="148" customFormat="1" ht="18.75" thickBot="1" thickTop="1">
      <c r="A129" s="145" t="s">
        <v>83</v>
      </c>
      <c r="B129" s="139" t="s">
        <v>4</v>
      </c>
      <c r="C129" s="146"/>
      <c r="D129" s="141">
        <v>8340</v>
      </c>
      <c r="E129" s="141">
        <v>8340</v>
      </c>
      <c r="F129" s="141">
        <v>3850</v>
      </c>
      <c r="G129" s="142">
        <f t="shared" si="3"/>
        <v>46.16306954436451</v>
      </c>
      <c r="H129" s="147" t="s">
        <v>3</v>
      </c>
    </row>
    <row r="130" spans="1:8" s="148" customFormat="1" ht="17.25" thickBot="1" thickTop="1">
      <c r="A130" s="149" t="s">
        <v>96</v>
      </c>
      <c r="B130" s="150" t="s">
        <v>5</v>
      </c>
      <c r="C130" s="151"/>
      <c r="D130" s="141">
        <v>6810</v>
      </c>
      <c r="E130" s="141">
        <v>9164</v>
      </c>
      <c r="F130" s="141">
        <v>3771.1</v>
      </c>
      <c r="G130" s="142">
        <f t="shared" si="3"/>
        <v>41.15124399825404</v>
      </c>
      <c r="H130" s="147" t="s">
        <v>6</v>
      </c>
    </row>
    <row r="131" spans="1:8" s="114" customFormat="1" ht="21" customHeight="1" thickBot="1" thickTop="1">
      <c r="A131" s="152" t="s">
        <v>7</v>
      </c>
      <c r="B131" s="153"/>
      <c r="C131" s="154"/>
      <c r="D131" s="155">
        <f>SUM(D127:D130)</f>
        <v>126313.8</v>
      </c>
      <c r="E131" s="155">
        <f>SUM(E127:E130)</f>
        <v>130291.20300000001</v>
      </c>
      <c r="F131" s="155">
        <f>SUM(F127:F130)</f>
        <v>20409</v>
      </c>
      <c r="G131" s="156">
        <f t="shared" si="3"/>
        <v>15.664142728039742</v>
      </c>
      <c r="H131" s="157"/>
    </row>
    <row r="132" spans="1:7" ht="16.5" thickTop="1">
      <c r="A132" s="68"/>
      <c r="B132" s="121"/>
      <c r="C132" s="20"/>
      <c r="D132" s="7"/>
      <c r="E132" s="7"/>
      <c r="F132" s="7"/>
      <c r="G132" s="158"/>
    </row>
    <row r="133" spans="1:7" ht="15.75">
      <c r="A133" s="4" t="s">
        <v>8</v>
      </c>
      <c r="B133" s="121"/>
      <c r="C133" s="20"/>
      <c r="D133" s="7"/>
      <c r="E133" s="7"/>
      <c r="F133" s="7"/>
      <c r="G133" s="158"/>
    </row>
    <row r="134" spans="1:7" ht="15.75">
      <c r="A134" s="4" t="s">
        <v>9</v>
      </c>
      <c r="B134" s="121"/>
      <c r="C134" s="20"/>
      <c r="D134" s="7"/>
      <c r="E134" s="7"/>
      <c r="F134" s="7"/>
      <c r="G134" s="158"/>
    </row>
    <row r="135" spans="1:7" ht="15.75">
      <c r="A135" s="4" t="s">
        <v>10</v>
      </c>
      <c r="B135" s="121"/>
      <c r="C135" s="20"/>
      <c r="D135" s="7"/>
      <c r="E135" s="7"/>
      <c r="F135" s="7"/>
      <c r="G135" s="158"/>
    </row>
    <row r="136" spans="1:7" ht="15.75">
      <c r="A136" s="68"/>
      <c r="B136" s="121"/>
      <c r="C136" s="20"/>
      <c r="D136" s="7"/>
      <c r="E136" s="7"/>
      <c r="F136" s="7"/>
      <c r="G136" s="158"/>
    </row>
    <row r="137" spans="1:7" ht="15.75">
      <c r="A137" s="68"/>
      <c r="B137" s="121"/>
      <c r="C137" s="20"/>
      <c r="D137" s="7"/>
      <c r="E137" s="7"/>
      <c r="F137" s="7"/>
      <c r="G137" s="158"/>
    </row>
    <row r="138" spans="1:7" ht="15.75">
      <c r="A138" s="68"/>
      <c r="B138" s="121"/>
      <c r="C138" s="20"/>
      <c r="D138" s="7"/>
      <c r="E138" s="7"/>
      <c r="F138" s="7"/>
      <c r="G138" s="158"/>
    </row>
    <row r="139" spans="1:7" ht="15.75">
      <c r="A139" s="68"/>
      <c r="B139" s="121"/>
      <c r="C139" s="20"/>
      <c r="D139" s="7"/>
      <c r="E139" s="7"/>
      <c r="F139" s="7"/>
      <c r="G139" s="158"/>
    </row>
    <row r="140" spans="1:7" ht="15.75">
      <c r="A140" s="68"/>
      <c r="B140" s="121"/>
      <c r="C140" s="20"/>
      <c r="D140" s="7"/>
      <c r="E140" s="7"/>
      <c r="F140" s="7"/>
      <c r="G140" s="158"/>
    </row>
    <row r="141" spans="1:7" ht="15.75">
      <c r="A141" s="68"/>
      <c r="B141" s="121"/>
      <c r="C141" s="20"/>
      <c r="D141" s="7"/>
      <c r="E141" s="7"/>
      <c r="F141" s="7"/>
      <c r="G141" s="158"/>
    </row>
    <row r="142" spans="1:7" ht="15.75">
      <c r="A142" s="68"/>
      <c r="B142" s="121"/>
      <c r="C142" s="20"/>
      <c r="D142" s="7"/>
      <c r="E142" s="7"/>
      <c r="F142" s="7"/>
      <c r="G142" s="158"/>
    </row>
    <row r="143" spans="1:7" ht="15.75">
      <c r="A143" s="68"/>
      <c r="B143" s="121"/>
      <c r="C143" s="20"/>
      <c r="D143" s="7"/>
      <c r="E143" s="7"/>
      <c r="F143" s="7"/>
      <c r="G143" s="158"/>
    </row>
    <row r="144" spans="1:7" ht="15.75">
      <c r="A144" s="68"/>
      <c r="B144" s="121"/>
      <c r="C144" s="20"/>
      <c r="D144" s="7"/>
      <c r="E144" s="7"/>
      <c r="F144" s="7"/>
      <c r="G144" s="158"/>
    </row>
    <row r="145" spans="1:7" ht="15.75">
      <c r="A145" s="68"/>
      <c r="B145" s="121"/>
      <c r="C145" s="20"/>
      <c r="D145" s="7"/>
      <c r="E145" s="7"/>
      <c r="F145" s="7"/>
      <c r="G145" s="158"/>
    </row>
    <row r="146" spans="1:7" ht="15.75">
      <c r="A146" s="68"/>
      <c r="B146" s="121"/>
      <c r="C146" s="20"/>
      <c r="D146" s="7"/>
      <c r="E146" s="7"/>
      <c r="F146" s="7"/>
      <c r="G146" s="158"/>
    </row>
    <row r="147" spans="1:7" ht="15.75">
      <c r="A147" s="68"/>
      <c r="B147" s="121"/>
      <c r="C147" s="20"/>
      <c r="D147" s="7"/>
      <c r="E147" s="7"/>
      <c r="F147" s="7"/>
      <c r="G147" s="158"/>
    </row>
    <row r="148" spans="1:7" ht="15.75">
      <c r="A148" s="68"/>
      <c r="B148" s="121"/>
      <c r="C148" s="20"/>
      <c r="D148" s="7"/>
      <c r="E148" s="7"/>
      <c r="F148" s="7"/>
      <c r="G148" s="158"/>
    </row>
    <row r="149" spans="1:7" ht="15.75">
      <c r="A149" s="68"/>
      <c r="B149" s="121"/>
      <c r="C149" s="20"/>
      <c r="D149" s="7"/>
      <c r="E149" s="7"/>
      <c r="F149" s="7"/>
      <c r="G149" s="158"/>
    </row>
    <row r="150" spans="1:7" ht="15.75">
      <c r="A150" s="68"/>
      <c r="B150" s="121"/>
      <c r="C150" s="20"/>
      <c r="D150" s="7"/>
      <c r="E150" s="7"/>
      <c r="F150" s="7"/>
      <c r="G150" s="158"/>
    </row>
    <row r="151" spans="1:7" ht="15.75">
      <c r="A151" s="68"/>
      <c r="B151" s="121"/>
      <c r="C151" s="20"/>
      <c r="D151" s="7"/>
      <c r="E151" s="7"/>
      <c r="F151" s="7"/>
      <c r="G151" s="158"/>
    </row>
    <row r="152" spans="1:7" ht="15.75">
      <c r="A152" s="68"/>
      <c r="B152" s="121"/>
      <c r="C152" s="20"/>
      <c r="D152" s="7"/>
      <c r="E152" s="7"/>
      <c r="F152" s="7"/>
      <c r="G152" s="158"/>
    </row>
    <row r="153" spans="1:7" ht="15.75">
      <c r="A153" s="68"/>
      <c r="B153" s="121"/>
      <c r="C153" s="20"/>
      <c r="D153" s="7"/>
      <c r="E153" s="7"/>
      <c r="F153" s="7"/>
      <c r="G153" s="158"/>
    </row>
    <row r="154" spans="1:7" ht="15.75">
      <c r="A154" s="68"/>
      <c r="B154" s="121"/>
      <c r="C154" s="20"/>
      <c r="D154" s="7"/>
      <c r="E154" s="7"/>
      <c r="F154" s="7"/>
      <c r="G154" s="158"/>
    </row>
    <row r="155" spans="1:7" ht="15.75">
      <c r="A155" s="68"/>
      <c r="B155" s="121"/>
      <c r="C155" s="20"/>
      <c r="D155" s="7"/>
      <c r="E155" s="7"/>
      <c r="F155" s="7"/>
      <c r="G155" s="158"/>
    </row>
    <row r="156" spans="1:7" ht="15.75">
      <c r="A156" s="68"/>
      <c r="B156" s="121"/>
      <c r="C156" s="20"/>
      <c r="D156" s="7"/>
      <c r="E156" s="7"/>
      <c r="F156" s="7"/>
      <c r="G156" s="158"/>
    </row>
    <row r="157" spans="1:7" ht="15.75">
      <c r="A157" s="68"/>
      <c r="B157" s="121"/>
      <c r="C157" s="20"/>
      <c r="D157" s="7"/>
      <c r="E157" s="7"/>
      <c r="F157" s="7"/>
      <c r="G157" s="158"/>
    </row>
    <row r="158" spans="1:7" ht="15.75">
      <c r="A158" s="68"/>
      <c r="B158" s="121"/>
      <c r="C158" s="20"/>
      <c r="D158" s="7"/>
      <c r="E158" s="7"/>
      <c r="F158" s="7"/>
      <c r="G158" s="158"/>
    </row>
    <row r="159" spans="1:7" ht="15.75">
      <c r="A159" s="68"/>
      <c r="B159" s="121"/>
      <c r="C159" s="20"/>
      <c r="D159" s="7"/>
      <c r="E159" s="7"/>
      <c r="F159" s="7"/>
      <c r="G159" s="158"/>
    </row>
    <row r="160" spans="1:7" ht="15.75">
      <c r="A160" s="68"/>
      <c r="B160" s="121"/>
      <c r="C160" s="20"/>
      <c r="D160" s="7"/>
      <c r="E160" s="7"/>
      <c r="F160" s="7"/>
      <c r="G160" s="158"/>
    </row>
    <row r="161" spans="1:7" ht="15.75">
      <c r="A161" s="68"/>
      <c r="B161" s="121"/>
      <c r="C161" s="20"/>
      <c r="D161" s="7"/>
      <c r="E161" s="7"/>
      <c r="F161" s="7"/>
      <c r="G161" s="158"/>
    </row>
    <row r="162" spans="1:7" ht="15.75">
      <c r="A162" s="68"/>
      <c r="B162" s="121"/>
      <c r="C162" s="20"/>
      <c r="D162" s="7"/>
      <c r="E162" s="7"/>
      <c r="F162" s="7"/>
      <c r="G162" s="158"/>
    </row>
    <row r="163" spans="1:7" ht="15.75">
      <c r="A163" s="68"/>
      <c r="B163" s="121"/>
      <c r="C163" s="20"/>
      <c r="D163" s="7"/>
      <c r="E163" s="7"/>
      <c r="F163" s="7"/>
      <c r="G163" s="158"/>
    </row>
    <row r="164" spans="1:7" ht="15.75">
      <c r="A164" s="68"/>
      <c r="B164" s="121"/>
      <c r="C164" s="20"/>
      <c r="D164" s="7"/>
      <c r="E164" s="7"/>
      <c r="F164" s="7"/>
      <c r="G164" s="158"/>
    </row>
    <row r="165" spans="1:7" ht="15.75">
      <c r="A165" s="68"/>
      <c r="B165" s="121"/>
      <c r="C165" s="20"/>
      <c r="D165" s="7"/>
      <c r="E165" s="7"/>
      <c r="F165" s="7"/>
      <c r="G165" s="158"/>
    </row>
    <row r="166" spans="1:7" ht="15.75">
      <c r="A166" s="68"/>
      <c r="B166" s="121"/>
      <c r="C166" s="20"/>
      <c r="D166" s="7"/>
      <c r="E166" s="7"/>
      <c r="F166" s="7"/>
      <c r="G166" s="158"/>
    </row>
    <row r="167" spans="1:7" ht="15.75">
      <c r="A167" s="68"/>
      <c r="B167" s="121"/>
      <c r="C167" s="20"/>
      <c r="D167" s="7"/>
      <c r="E167" s="7"/>
      <c r="F167" s="7"/>
      <c r="G167" s="158"/>
    </row>
    <row r="168" spans="1:7" ht="15.75">
      <c r="A168" s="68"/>
      <c r="B168" s="121"/>
      <c r="C168" s="20"/>
      <c r="D168" s="7"/>
      <c r="E168" s="7"/>
      <c r="F168" s="7"/>
      <c r="G168" s="158"/>
    </row>
    <row r="169" spans="1:7" ht="15.75">
      <c r="A169" s="68"/>
      <c r="B169" s="121"/>
      <c r="C169" s="20"/>
      <c r="D169" s="7"/>
      <c r="E169" s="7"/>
      <c r="F169" s="7"/>
      <c r="G169" s="158"/>
    </row>
    <row r="170" spans="1:7" ht="15.75">
      <c r="A170" s="68"/>
      <c r="B170" s="121"/>
      <c r="C170" s="20"/>
      <c r="D170" s="7"/>
      <c r="E170" s="7"/>
      <c r="F170" s="7"/>
      <c r="G170" s="158"/>
    </row>
    <row r="171" spans="1:7" ht="15.75">
      <c r="A171" s="68"/>
      <c r="B171" s="121"/>
      <c r="C171" s="20"/>
      <c r="D171" s="7"/>
      <c r="E171" s="7"/>
      <c r="F171" s="7"/>
      <c r="G171" s="158"/>
    </row>
    <row r="172" spans="1:7" ht="15.75">
      <c r="A172" s="68"/>
      <c r="B172" s="121"/>
      <c r="C172" s="20"/>
      <c r="D172" s="7"/>
      <c r="E172" s="7"/>
      <c r="F172" s="7"/>
      <c r="G172" s="158"/>
    </row>
    <row r="173" spans="1:7" ht="15.75">
      <c r="A173" s="68"/>
      <c r="B173" s="121"/>
      <c r="C173" s="20"/>
      <c r="D173" s="7"/>
      <c r="E173" s="7"/>
      <c r="F173" s="7"/>
      <c r="G173" s="158"/>
    </row>
    <row r="174" spans="1:7" ht="15.75">
      <c r="A174" s="68"/>
      <c r="B174" s="121"/>
      <c r="C174" s="20"/>
      <c r="D174" s="7"/>
      <c r="E174" s="7"/>
      <c r="F174" s="7"/>
      <c r="G174" s="158"/>
    </row>
    <row r="175" spans="1:7" ht="15.75">
      <c r="A175" s="68"/>
      <c r="B175" s="121"/>
      <c r="C175" s="20"/>
      <c r="D175" s="7"/>
      <c r="E175" s="7"/>
      <c r="F175" s="7"/>
      <c r="G175" s="158"/>
    </row>
    <row r="176" spans="1:7" ht="15.75">
      <c r="A176" s="68"/>
      <c r="B176" s="121"/>
      <c r="C176" s="20"/>
      <c r="D176" s="7"/>
      <c r="E176" s="7"/>
      <c r="F176" s="7"/>
      <c r="G176" s="158"/>
    </row>
    <row r="177" spans="1:7" ht="15.75">
      <c r="A177" s="68"/>
      <c r="B177" s="121"/>
      <c r="C177" s="20"/>
      <c r="D177" s="7"/>
      <c r="E177" s="7"/>
      <c r="F177" s="7"/>
      <c r="G177" s="158"/>
    </row>
    <row r="178" spans="1:7" ht="15.75">
      <c r="A178" s="68"/>
      <c r="B178" s="121"/>
      <c r="C178" s="20"/>
      <c r="D178" s="7"/>
      <c r="E178" s="7"/>
      <c r="F178" s="7"/>
      <c r="G178" s="158"/>
    </row>
    <row r="179" spans="1:7" ht="15.75">
      <c r="A179" s="68"/>
      <c r="B179" s="121"/>
      <c r="C179" s="20"/>
      <c r="D179" s="7"/>
      <c r="E179" s="7"/>
      <c r="F179" s="7"/>
      <c r="G179" s="158"/>
    </row>
    <row r="180" spans="1:7" ht="15.75">
      <c r="A180" s="68"/>
      <c r="B180" s="121"/>
      <c r="C180" s="20"/>
      <c r="D180" s="7"/>
      <c r="E180" s="7"/>
      <c r="F180" s="7"/>
      <c r="G180" s="158"/>
    </row>
    <row r="181" spans="1:7" ht="15.75">
      <c r="A181" s="68"/>
      <c r="B181" s="121"/>
      <c r="C181" s="20"/>
      <c r="D181" s="7"/>
      <c r="E181" s="7"/>
      <c r="F181" s="7"/>
      <c r="G181" s="158"/>
    </row>
    <row r="182" spans="1:7" ht="15.75">
      <c r="A182" s="68"/>
      <c r="B182" s="121"/>
      <c r="C182" s="20"/>
      <c r="D182" s="7"/>
      <c r="E182" s="7"/>
      <c r="F182" s="7"/>
      <c r="G182" s="158"/>
    </row>
    <row r="183" spans="1:7" ht="15.75">
      <c r="A183" s="68"/>
      <c r="B183" s="121"/>
      <c r="C183" s="20"/>
      <c r="D183" s="7"/>
      <c r="E183" s="7"/>
      <c r="F183" s="7"/>
      <c r="G183" s="158"/>
    </row>
    <row r="184" spans="1:7" ht="15.75">
      <c r="A184" s="68"/>
      <c r="B184" s="121"/>
      <c r="C184" s="20"/>
      <c r="D184" s="7"/>
      <c r="E184" s="7"/>
      <c r="F184" s="7"/>
      <c r="G184" s="158"/>
    </row>
    <row r="185" spans="1:7" ht="15.75">
      <c r="A185" s="68"/>
      <c r="B185" s="121"/>
      <c r="C185" s="20"/>
      <c r="D185" s="7"/>
      <c r="E185" s="7"/>
      <c r="F185" s="7"/>
      <c r="G185" s="158"/>
    </row>
    <row r="186" spans="1:7" ht="15.75">
      <c r="A186" s="68"/>
      <c r="B186" s="121"/>
      <c r="C186" s="20"/>
      <c r="D186" s="7"/>
      <c r="E186" s="7"/>
      <c r="F186" s="7"/>
      <c r="G186" s="158"/>
    </row>
    <row r="187" spans="1:7" ht="15.75">
      <c r="A187" s="68"/>
      <c r="B187" s="121"/>
      <c r="C187" s="20"/>
      <c r="D187" s="7"/>
      <c r="E187" s="7"/>
      <c r="F187" s="7"/>
      <c r="G187" s="158"/>
    </row>
    <row r="188" spans="1:7" ht="15.75">
      <c r="A188" s="68"/>
      <c r="B188" s="121"/>
      <c r="C188" s="20"/>
      <c r="D188" s="7"/>
      <c r="E188" s="7"/>
      <c r="F188" s="7"/>
      <c r="G188" s="158"/>
    </row>
    <row r="189" spans="1:7" ht="15.75">
      <c r="A189" s="68"/>
      <c r="B189" s="121"/>
      <c r="C189" s="20"/>
      <c r="D189" s="7"/>
      <c r="E189" s="7"/>
      <c r="F189" s="7"/>
      <c r="G189" s="158"/>
    </row>
    <row r="190" spans="1:7" ht="15.75">
      <c r="A190" s="68"/>
      <c r="B190" s="121"/>
      <c r="C190" s="20"/>
      <c r="D190" s="7"/>
      <c r="E190" s="7"/>
      <c r="F190" s="7"/>
      <c r="G190" s="158"/>
    </row>
    <row r="191" spans="1:7" ht="15.75">
      <c r="A191" s="68"/>
      <c r="B191" s="121"/>
      <c r="C191" s="20"/>
      <c r="D191" s="7"/>
      <c r="E191" s="7"/>
      <c r="F191" s="7"/>
      <c r="G191" s="158"/>
    </row>
    <row r="192" spans="1:7" ht="15.75">
      <c r="A192" s="68"/>
      <c r="B192" s="121"/>
      <c r="C192" s="20"/>
      <c r="D192" s="7"/>
      <c r="E192" s="7"/>
      <c r="F192" s="7"/>
      <c r="G192" s="158"/>
    </row>
    <row r="193" spans="1:7" ht="15.75">
      <c r="A193" s="68"/>
      <c r="B193" s="121"/>
      <c r="C193" s="20"/>
      <c r="D193" s="7"/>
      <c r="E193" s="7"/>
      <c r="F193" s="7"/>
      <c r="G193" s="158"/>
    </row>
    <row r="194" spans="1:7" ht="15.75">
      <c r="A194" s="68"/>
      <c r="B194" s="121"/>
      <c r="C194" s="20"/>
      <c r="D194" s="7"/>
      <c r="E194" s="7"/>
      <c r="F194" s="7"/>
      <c r="G194" s="158"/>
    </row>
    <row r="195" spans="1:7" ht="15.75">
      <c r="A195" s="68"/>
      <c r="B195" s="121"/>
      <c r="C195" s="20"/>
      <c r="D195" s="7"/>
      <c r="E195" s="7"/>
      <c r="F195" s="7"/>
      <c r="G195" s="158"/>
    </row>
    <row r="196" spans="1:7" ht="15.75">
      <c r="A196" s="68"/>
      <c r="B196" s="121"/>
      <c r="C196" s="20"/>
      <c r="D196" s="7"/>
      <c r="E196" s="7"/>
      <c r="F196" s="7"/>
      <c r="G196" s="158"/>
    </row>
    <row r="197" spans="1:7" ht="15.75">
      <c r="A197" s="68"/>
      <c r="B197" s="121"/>
      <c r="C197" s="20"/>
      <c r="D197" s="7"/>
      <c r="E197" s="7"/>
      <c r="F197" s="7"/>
      <c r="G197" s="158"/>
    </row>
    <row r="198" spans="1:7" ht="15.75">
      <c r="A198" s="68"/>
      <c r="B198" s="121"/>
      <c r="C198" s="20"/>
      <c r="D198" s="7"/>
      <c r="E198" s="7"/>
      <c r="F198" s="7"/>
      <c r="G198" s="158"/>
    </row>
    <row r="199" spans="1:7" ht="15.75">
      <c r="A199" s="68"/>
      <c r="B199" s="121"/>
      <c r="C199" s="20"/>
      <c r="D199" s="7"/>
      <c r="E199" s="7"/>
      <c r="F199" s="7"/>
      <c r="G199" s="158"/>
    </row>
    <row r="200" spans="1:7" ht="15.75">
      <c r="A200" s="68"/>
      <c r="B200" s="121"/>
      <c r="C200" s="20"/>
      <c r="D200" s="7"/>
      <c r="E200" s="7"/>
      <c r="F200" s="7"/>
      <c r="G200" s="158"/>
    </row>
    <row r="201" spans="1:7" ht="15.75">
      <c r="A201" s="68"/>
      <c r="B201" s="121"/>
      <c r="C201" s="20"/>
      <c r="D201" s="7"/>
      <c r="E201" s="7"/>
      <c r="F201" s="7"/>
      <c r="G201" s="158"/>
    </row>
    <row r="202" spans="1:7" ht="15.75">
      <c r="A202" s="68"/>
      <c r="B202" s="121"/>
      <c r="C202" s="20"/>
      <c r="D202" s="7"/>
      <c r="E202" s="7"/>
      <c r="F202" s="7"/>
      <c r="G202" s="158"/>
    </row>
    <row r="203" spans="1:7" ht="15.75">
      <c r="A203" s="68"/>
      <c r="B203" s="121"/>
      <c r="C203" s="20"/>
      <c r="D203" s="7"/>
      <c r="E203" s="7"/>
      <c r="F203" s="7"/>
      <c r="G203" s="158"/>
    </row>
    <row r="204" spans="1:7" ht="15.75">
      <c r="A204" s="68"/>
      <c r="B204" s="121"/>
      <c r="C204" s="20"/>
      <c r="D204" s="7"/>
      <c r="E204" s="7"/>
      <c r="F204" s="7"/>
      <c r="G204" s="158"/>
    </row>
    <row r="205" spans="1:7" ht="15.75">
      <c r="A205" s="68"/>
      <c r="B205" s="121"/>
      <c r="C205" s="20"/>
      <c r="D205" s="7"/>
      <c r="E205" s="7"/>
      <c r="F205" s="7"/>
      <c r="G205" s="158"/>
    </row>
    <row r="206" spans="1:7" ht="15.75">
      <c r="A206" s="68"/>
      <c r="B206" s="121"/>
      <c r="C206" s="20"/>
      <c r="D206" s="7"/>
      <c r="E206" s="7"/>
      <c r="F206" s="7"/>
      <c r="G206" s="158"/>
    </row>
    <row r="207" spans="1:7" ht="15.75">
      <c r="A207" s="68"/>
      <c r="B207" s="121"/>
      <c r="C207" s="20"/>
      <c r="D207" s="7"/>
      <c r="E207" s="7"/>
      <c r="F207" s="7"/>
      <c r="G207" s="158"/>
    </row>
    <row r="208" spans="1:7" ht="15.75">
      <c r="A208" s="68"/>
      <c r="B208" s="121"/>
      <c r="C208" s="20"/>
      <c r="D208" s="7"/>
      <c r="E208" s="7"/>
      <c r="F208" s="7"/>
      <c r="G208" s="158"/>
    </row>
    <row r="209" spans="1:7" ht="15.75">
      <c r="A209" s="68"/>
      <c r="B209" s="121"/>
      <c r="C209" s="20"/>
      <c r="D209" s="7"/>
      <c r="E209" s="7"/>
      <c r="F209" s="7"/>
      <c r="G209" s="158"/>
    </row>
    <row r="210" spans="1:7" ht="15.75">
      <c r="A210" s="68"/>
      <c r="B210" s="121"/>
      <c r="C210" s="20"/>
      <c r="D210" s="7"/>
      <c r="E210" s="7"/>
      <c r="F210" s="7"/>
      <c r="G210" s="158"/>
    </row>
    <row r="211" spans="1:7" ht="15.75">
      <c r="A211" s="68"/>
      <c r="B211" s="121"/>
      <c r="C211" s="20"/>
      <c r="D211" s="7"/>
      <c r="E211" s="7"/>
      <c r="F211" s="7"/>
      <c r="G211" s="158"/>
    </row>
    <row r="212" spans="1:7" ht="15.75">
      <c r="A212" s="68"/>
      <c r="B212" s="121"/>
      <c r="C212" s="20"/>
      <c r="D212" s="7"/>
      <c r="E212" s="7"/>
      <c r="F212" s="7"/>
      <c r="G212" s="158"/>
    </row>
    <row r="213" spans="1:7" ht="15.75">
      <c r="A213" s="68"/>
      <c r="B213" s="121"/>
      <c r="C213" s="20"/>
      <c r="D213" s="7"/>
      <c r="E213" s="7"/>
      <c r="F213" s="7"/>
      <c r="G213" s="158"/>
    </row>
    <row r="214" spans="1:7" ht="15.75">
      <c r="A214" s="68"/>
      <c r="B214" s="121"/>
      <c r="C214" s="20"/>
      <c r="D214" s="7"/>
      <c r="E214" s="7"/>
      <c r="F214" s="7"/>
      <c r="G214" s="158"/>
    </row>
    <row r="215" spans="1:7" ht="15.75">
      <c r="A215" s="68"/>
      <c r="B215" s="121"/>
      <c r="C215" s="20"/>
      <c r="D215" s="7"/>
      <c r="E215" s="7"/>
      <c r="F215" s="7"/>
      <c r="G215" s="158"/>
    </row>
    <row r="216" spans="1:7" ht="15.75">
      <c r="A216" s="68"/>
      <c r="B216" s="121"/>
      <c r="C216" s="20"/>
      <c r="D216" s="7"/>
      <c r="E216" s="7"/>
      <c r="F216" s="7"/>
      <c r="G216" s="158"/>
    </row>
    <row r="217" spans="1:7" ht="15.75">
      <c r="A217" s="68"/>
      <c r="B217" s="121"/>
      <c r="C217" s="20"/>
      <c r="D217" s="7"/>
      <c r="E217" s="7"/>
      <c r="F217" s="7"/>
      <c r="G217" s="158"/>
    </row>
    <row r="218" spans="1:7" ht="15.75">
      <c r="A218" s="68"/>
      <c r="B218" s="121"/>
      <c r="C218" s="20"/>
      <c r="D218" s="7"/>
      <c r="E218" s="7"/>
      <c r="F218" s="7"/>
      <c r="G218" s="158"/>
    </row>
    <row r="219" spans="1:7" ht="15.75">
      <c r="A219" s="68"/>
      <c r="B219" s="121"/>
      <c r="C219" s="20"/>
      <c r="D219" s="7"/>
      <c r="E219" s="7"/>
      <c r="F219" s="7"/>
      <c r="G219" s="158"/>
    </row>
    <row r="220" spans="1:7" ht="15.75">
      <c r="A220" s="68"/>
      <c r="B220" s="121"/>
      <c r="C220" s="20"/>
      <c r="D220" s="7"/>
      <c r="E220" s="7"/>
      <c r="F220" s="7"/>
      <c r="G220" s="158"/>
    </row>
    <row r="221" spans="1:7" ht="15.75">
      <c r="A221" s="68"/>
      <c r="B221" s="121"/>
      <c r="C221" s="20"/>
      <c r="D221" s="7"/>
      <c r="E221" s="7"/>
      <c r="F221" s="7"/>
      <c r="G221" s="158"/>
    </row>
    <row r="222" spans="1:7" ht="15.75">
      <c r="A222" s="68"/>
      <c r="B222" s="121"/>
      <c r="C222" s="20"/>
      <c r="D222" s="7"/>
      <c r="E222" s="7"/>
      <c r="F222" s="7"/>
      <c r="G222" s="158"/>
    </row>
    <row r="223" spans="1:7" ht="15.75">
      <c r="A223" s="68"/>
      <c r="B223" s="121"/>
      <c r="C223" s="20"/>
      <c r="D223" s="7"/>
      <c r="E223" s="7"/>
      <c r="F223" s="7"/>
      <c r="G223" s="158"/>
    </row>
    <row r="224" spans="1:7" ht="15.75">
      <c r="A224" s="68"/>
      <c r="B224" s="121"/>
      <c r="C224" s="20"/>
      <c r="D224" s="7"/>
      <c r="E224" s="7"/>
      <c r="F224" s="7"/>
      <c r="G224" s="158"/>
    </row>
    <row r="225" spans="1:7" ht="15.75">
      <c r="A225" s="68"/>
      <c r="B225" s="121"/>
      <c r="C225" s="20"/>
      <c r="D225" s="7"/>
      <c r="E225" s="7"/>
      <c r="F225" s="7"/>
      <c r="G225" s="158"/>
    </row>
    <row r="226" spans="1:7" ht="15.75">
      <c r="A226" s="68"/>
      <c r="B226" s="121"/>
      <c r="C226" s="20"/>
      <c r="D226" s="7"/>
      <c r="E226" s="7"/>
      <c r="F226" s="7"/>
      <c r="G226" s="158"/>
    </row>
    <row r="227" spans="1:7" ht="15.75">
      <c r="A227" s="68"/>
      <c r="B227" s="121"/>
      <c r="C227" s="20"/>
      <c r="D227" s="7"/>
      <c r="E227" s="7"/>
      <c r="F227" s="7"/>
      <c r="G227" s="158"/>
    </row>
    <row r="228" spans="1:7" ht="15.75">
      <c r="A228" s="68"/>
      <c r="B228" s="121"/>
      <c r="C228" s="20"/>
      <c r="D228" s="7"/>
      <c r="E228" s="7"/>
      <c r="F228" s="7"/>
      <c r="G228" s="158"/>
    </row>
    <row r="229" spans="1:7" ht="15.75">
      <c r="A229" s="68"/>
      <c r="B229" s="121"/>
      <c r="C229" s="20"/>
      <c r="D229" s="7"/>
      <c r="E229" s="7"/>
      <c r="F229" s="7"/>
      <c r="G229" s="158"/>
    </row>
    <row r="230" spans="1:7" ht="15.75">
      <c r="A230" s="68"/>
      <c r="B230" s="121"/>
      <c r="C230" s="20"/>
      <c r="D230" s="7"/>
      <c r="E230" s="7"/>
      <c r="F230" s="7"/>
      <c r="G230" s="158"/>
    </row>
    <row r="231" spans="1:7" ht="15.75">
      <c r="A231" s="68"/>
      <c r="B231" s="121"/>
      <c r="C231" s="20"/>
      <c r="D231" s="7"/>
      <c r="E231" s="7"/>
      <c r="F231" s="7"/>
      <c r="G231" s="158"/>
    </row>
    <row r="232" spans="1:7" ht="15.75">
      <c r="A232" s="68"/>
      <c r="B232" s="121"/>
      <c r="C232" s="20"/>
      <c r="D232" s="7"/>
      <c r="E232" s="7"/>
      <c r="F232" s="7"/>
      <c r="G232" s="158"/>
    </row>
    <row r="233" spans="1:7" ht="15.75">
      <c r="A233" s="68"/>
      <c r="B233" s="121"/>
      <c r="C233" s="20"/>
      <c r="D233" s="7"/>
      <c r="E233" s="7"/>
      <c r="F233" s="7"/>
      <c r="G233" s="158"/>
    </row>
    <row r="234" spans="1:7" ht="15.75">
      <c r="A234" s="68"/>
      <c r="B234" s="121"/>
      <c r="C234" s="20"/>
      <c r="D234" s="7"/>
      <c r="E234" s="7"/>
      <c r="F234" s="7"/>
      <c r="G234" s="158"/>
    </row>
    <row r="235" spans="1:7" ht="15.75">
      <c r="A235" s="68"/>
      <c r="B235" s="121"/>
      <c r="C235" s="20"/>
      <c r="D235" s="7"/>
      <c r="E235" s="7"/>
      <c r="F235" s="7"/>
      <c r="G235" s="158"/>
    </row>
    <row r="236" spans="1:7" ht="15.75">
      <c r="A236" s="68"/>
      <c r="B236" s="121"/>
      <c r="C236" s="20"/>
      <c r="D236" s="7"/>
      <c r="E236" s="7"/>
      <c r="F236" s="7"/>
      <c r="G236" s="158"/>
    </row>
    <row r="237" spans="1:7" ht="15.75">
      <c r="A237" s="68"/>
      <c r="B237" s="121"/>
      <c r="C237" s="20"/>
      <c r="D237" s="7"/>
      <c r="E237" s="7"/>
      <c r="F237" s="7"/>
      <c r="G237" s="158"/>
    </row>
    <row r="238" spans="1:7" ht="15.75">
      <c r="A238" s="68"/>
      <c r="B238" s="121"/>
      <c r="C238" s="20"/>
      <c r="D238" s="7"/>
      <c r="E238" s="7"/>
      <c r="F238" s="7"/>
      <c r="G238" s="158"/>
    </row>
    <row r="239" spans="1:7" ht="15.75">
      <c r="A239" s="68"/>
      <c r="B239" s="121"/>
      <c r="C239" s="20"/>
      <c r="D239" s="7"/>
      <c r="E239" s="7"/>
      <c r="F239" s="7"/>
      <c r="G239" s="158"/>
    </row>
    <row r="240" spans="1:7" ht="15.75">
      <c r="A240" s="68"/>
      <c r="B240" s="121"/>
      <c r="C240" s="20"/>
      <c r="D240" s="7"/>
      <c r="E240" s="7"/>
      <c r="F240" s="7"/>
      <c r="G240" s="158"/>
    </row>
    <row r="241" spans="1:7" ht="15.75">
      <c r="A241" s="68"/>
      <c r="B241" s="121"/>
      <c r="C241" s="20"/>
      <c r="D241" s="7"/>
      <c r="E241" s="7"/>
      <c r="F241" s="7"/>
      <c r="G241" s="158"/>
    </row>
    <row r="242" spans="1:7" ht="15.75">
      <c r="A242" s="68"/>
      <c r="B242" s="121"/>
      <c r="C242" s="20"/>
      <c r="D242" s="7"/>
      <c r="E242" s="7"/>
      <c r="F242" s="7"/>
      <c r="G242" s="158"/>
    </row>
    <row r="243" spans="1:7" ht="15.75">
      <c r="A243" s="68"/>
      <c r="B243" s="121"/>
      <c r="C243" s="20"/>
      <c r="D243" s="7"/>
      <c r="E243" s="7"/>
      <c r="F243" s="7"/>
      <c r="G243" s="158"/>
    </row>
    <row r="244" spans="1:7" ht="15.75">
      <c r="A244" s="68"/>
      <c r="B244" s="121"/>
      <c r="C244" s="20"/>
      <c r="D244" s="7"/>
      <c r="E244" s="7"/>
      <c r="F244" s="7"/>
      <c r="G244" s="158"/>
    </row>
    <row r="245" spans="1:7" ht="15.75">
      <c r="A245" s="68"/>
      <c r="B245" s="121"/>
      <c r="C245" s="20"/>
      <c r="D245" s="7"/>
      <c r="E245" s="7"/>
      <c r="F245" s="7"/>
      <c r="G245" s="158"/>
    </row>
    <row r="246" spans="1:7" ht="15.75">
      <c r="A246" s="68"/>
      <c r="B246" s="121"/>
      <c r="C246" s="20"/>
      <c r="D246" s="7"/>
      <c r="E246" s="7"/>
      <c r="F246" s="7"/>
      <c r="G246" s="158"/>
    </row>
    <row r="247" spans="1:7" ht="15.75">
      <c r="A247" s="68"/>
      <c r="B247" s="121"/>
      <c r="C247" s="20"/>
      <c r="D247" s="7"/>
      <c r="E247" s="7"/>
      <c r="F247" s="7"/>
      <c r="G247" s="158"/>
    </row>
    <row r="248" spans="1:7" ht="15.75">
      <c r="A248" s="68"/>
      <c r="B248" s="121"/>
      <c r="C248" s="20"/>
      <c r="D248" s="7"/>
      <c r="E248" s="7"/>
      <c r="F248" s="7"/>
      <c r="G248" s="158"/>
    </row>
    <row r="249" spans="1:7" ht="15.75">
      <c r="A249" s="68"/>
      <c r="B249" s="121"/>
      <c r="C249" s="20"/>
      <c r="D249" s="7"/>
      <c r="E249" s="7"/>
      <c r="F249" s="7"/>
      <c r="G249" s="158"/>
    </row>
    <row r="250" spans="1:7" ht="15.75">
      <c r="A250" s="68"/>
      <c r="B250" s="121"/>
      <c r="C250" s="20"/>
      <c r="D250" s="7"/>
      <c r="E250" s="7"/>
      <c r="F250" s="7"/>
      <c r="G250" s="158"/>
    </row>
    <row r="251" spans="1:7" ht="15.75">
      <c r="A251" s="68"/>
      <c r="B251" s="121"/>
      <c r="C251" s="20"/>
      <c r="D251" s="7"/>
      <c r="E251" s="7"/>
      <c r="F251" s="7"/>
      <c r="G251" s="158"/>
    </row>
    <row r="252" spans="1:7" ht="15.75">
      <c r="A252" s="68"/>
      <c r="B252" s="121"/>
      <c r="C252" s="20"/>
      <c r="D252" s="7"/>
      <c r="E252" s="7"/>
      <c r="F252" s="7"/>
      <c r="G252" s="158"/>
    </row>
    <row r="253" spans="1:7" ht="15.75">
      <c r="A253" s="68"/>
      <c r="B253" s="121"/>
      <c r="C253" s="20"/>
      <c r="D253" s="7"/>
      <c r="E253" s="7"/>
      <c r="F253" s="7"/>
      <c r="G253" s="158"/>
    </row>
    <row r="254" spans="1:7" ht="15.75">
      <c r="A254" s="68"/>
      <c r="B254" s="121"/>
      <c r="C254" s="20"/>
      <c r="D254" s="7"/>
      <c r="E254" s="7"/>
      <c r="F254" s="7"/>
      <c r="G254" s="158"/>
    </row>
    <row r="255" spans="1:7" ht="15.75">
      <c r="A255" s="68"/>
      <c r="B255" s="121"/>
      <c r="C255" s="20"/>
      <c r="D255" s="7"/>
      <c r="E255" s="7"/>
      <c r="F255" s="7"/>
      <c r="G255" s="158"/>
    </row>
    <row r="256" spans="1:7" ht="15.75">
      <c r="A256" s="68"/>
      <c r="B256" s="121"/>
      <c r="C256" s="20"/>
      <c r="D256" s="7"/>
      <c r="E256" s="7"/>
      <c r="F256" s="7"/>
      <c r="G256" s="158"/>
    </row>
    <row r="257" spans="1:7" ht="15.75">
      <c r="A257" s="68"/>
      <c r="B257" s="121"/>
      <c r="C257" s="20"/>
      <c r="D257" s="7"/>
      <c r="E257" s="7"/>
      <c r="F257" s="7"/>
      <c r="G257" s="158"/>
    </row>
    <row r="258" spans="1:7" ht="15.75">
      <c r="A258" s="68"/>
      <c r="B258" s="121"/>
      <c r="C258" s="20"/>
      <c r="D258" s="7"/>
      <c r="E258" s="7"/>
      <c r="F258" s="7"/>
      <c r="G258" s="158"/>
    </row>
    <row r="259" spans="1:7" ht="15.75">
      <c r="A259" s="68"/>
      <c r="B259" s="121"/>
      <c r="C259" s="20"/>
      <c r="D259" s="7"/>
      <c r="E259" s="7"/>
      <c r="F259" s="7"/>
      <c r="G259" s="158"/>
    </row>
    <row r="260" spans="1:7" ht="15.75">
      <c r="A260" s="68"/>
      <c r="B260" s="121"/>
      <c r="C260" s="20"/>
      <c r="D260" s="7"/>
      <c r="E260" s="7"/>
      <c r="F260" s="7"/>
      <c r="G260" s="158"/>
    </row>
    <row r="261" spans="1:7" ht="15.75">
      <c r="A261" s="68"/>
      <c r="B261" s="121"/>
      <c r="C261" s="20"/>
      <c r="D261" s="7"/>
      <c r="E261" s="7"/>
      <c r="F261" s="7"/>
      <c r="G261" s="158"/>
    </row>
    <row r="262" spans="1:7" ht="15.75">
      <c r="A262" s="68"/>
      <c r="B262" s="121"/>
      <c r="C262" s="20"/>
      <c r="D262" s="7"/>
      <c r="E262" s="7"/>
      <c r="F262" s="7"/>
      <c r="G262" s="158"/>
    </row>
    <row r="263" spans="1:7" ht="15.75">
      <c r="A263" s="68"/>
      <c r="B263" s="121"/>
      <c r="C263" s="20"/>
      <c r="D263" s="7"/>
      <c r="E263" s="7"/>
      <c r="F263" s="7"/>
      <c r="G263" s="158"/>
    </row>
    <row r="264" spans="1:7" ht="15.75">
      <c r="A264" s="68"/>
      <c r="B264" s="121"/>
      <c r="C264" s="20"/>
      <c r="D264" s="7"/>
      <c r="E264" s="7"/>
      <c r="F264" s="7"/>
      <c r="G264" s="158"/>
    </row>
    <row r="265" spans="1:7" ht="15.75">
      <c r="A265" s="68"/>
      <c r="B265" s="121"/>
      <c r="C265" s="20"/>
      <c r="D265" s="7"/>
      <c r="E265" s="7"/>
      <c r="F265" s="7"/>
      <c r="G265" s="158"/>
    </row>
    <row r="266" spans="1:7" ht="15.75">
      <c r="A266" s="68"/>
      <c r="B266" s="121"/>
      <c r="C266" s="20"/>
      <c r="D266" s="7"/>
      <c r="E266" s="7"/>
      <c r="F266" s="7"/>
      <c r="G266" s="158"/>
    </row>
    <row r="267" spans="1:7" ht="15.75">
      <c r="A267" s="68"/>
      <c r="B267" s="121"/>
      <c r="C267" s="20"/>
      <c r="D267" s="7"/>
      <c r="E267" s="7"/>
      <c r="F267" s="7"/>
      <c r="G267" s="158"/>
    </row>
    <row r="268" spans="1:7" ht="15.75">
      <c r="A268" s="68"/>
      <c r="B268" s="121"/>
      <c r="C268" s="20"/>
      <c r="D268" s="7"/>
      <c r="E268" s="7"/>
      <c r="F268" s="7"/>
      <c r="G268" s="158"/>
    </row>
    <row r="269" spans="1:7" ht="15.75">
      <c r="A269" s="68"/>
      <c r="B269" s="121"/>
      <c r="C269" s="20"/>
      <c r="D269" s="7"/>
      <c r="E269" s="7"/>
      <c r="F269" s="7"/>
      <c r="G269" s="158"/>
    </row>
    <row r="270" spans="1:7" ht="15.75">
      <c r="A270" s="68"/>
      <c r="B270" s="121"/>
      <c r="C270" s="20"/>
      <c r="D270" s="7"/>
      <c r="E270" s="7"/>
      <c r="F270" s="7"/>
      <c r="G270" s="158"/>
    </row>
    <row r="271" spans="1:7" ht="15.75">
      <c r="A271" s="68"/>
      <c r="B271" s="121"/>
      <c r="C271" s="20"/>
      <c r="D271" s="7"/>
      <c r="E271" s="7"/>
      <c r="F271" s="7"/>
      <c r="G271" s="158"/>
    </row>
    <row r="272" spans="1:7" ht="15.75">
      <c r="A272" s="68"/>
      <c r="B272" s="121"/>
      <c r="C272" s="20"/>
      <c r="D272" s="7"/>
      <c r="E272" s="7"/>
      <c r="F272" s="7"/>
      <c r="G272" s="158"/>
    </row>
    <row r="273" spans="1:7" ht="15.75">
      <c r="A273" s="68"/>
      <c r="B273" s="121"/>
      <c r="C273" s="20"/>
      <c r="D273" s="7"/>
      <c r="E273" s="7"/>
      <c r="F273" s="7"/>
      <c r="G273" s="158"/>
    </row>
    <row r="274" spans="1:7" ht="15.75">
      <c r="A274" s="68"/>
      <c r="B274" s="121"/>
      <c r="C274" s="20"/>
      <c r="D274" s="7"/>
      <c r="E274" s="7"/>
      <c r="F274" s="7"/>
      <c r="G274" s="158"/>
    </row>
    <row r="275" spans="1:7" ht="15.75">
      <c r="A275" s="68"/>
      <c r="B275" s="121"/>
      <c r="C275" s="20"/>
      <c r="D275" s="7"/>
      <c r="E275" s="7"/>
      <c r="F275" s="7"/>
      <c r="G275" s="158"/>
    </row>
    <row r="276" spans="1:7" ht="15.75">
      <c r="A276" s="68"/>
      <c r="B276" s="121"/>
      <c r="C276" s="20"/>
      <c r="D276" s="7"/>
      <c r="E276" s="7"/>
      <c r="F276" s="7"/>
      <c r="G276" s="158"/>
    </row>
    <row r="277" spans="1:7" ht="15.75">
      <c r="A277" s="68"/>
      <c r="B277" s="121"/>
      <c r="C277" s="20"/>
      <c r="D277" s="7"/>
      <c r="E277" s="7"/>
      <c r="F277" s="7"/>
      <c r="G277" s="158"/>
    </row>
    <row r="278" spans="1:7" ht="15.75">
      <c r="A278" s="68"/>
      <c r="B278" s="121"/>
      <c r="C278" s="20"/>
      <c r="D278" s="7"/>
      <c r="E278" s="7"/>
      <c r="F278" s="7"/>
      <c r="G278" s="158"/>
    </row>
    <row r="279" spans="1:7" ht="15.75">
      <c r="A279" s="68"/>
      <c r="B279" s="121"/>
      <c r="C279" s="20"/>
      <c r="D279" s="7"/>
      <c r="E279" s="7"/>
      <c r="F279" s="7"/>
      <c r="G279" s="158"/>
    </row>
    <row r="280" spans="1:7" ht="15.75">
      <c r="A280" s="68"/>
      <c r="B280" s="121"/>
      <c r="C280" s="20"/>
      <c r="D280" s="7"/>
      <c r="E280" s="7"/>
      <c r="F280" s="7"/>
      <c r="G280" s="158"/>
    </row>
    <row r="281" spans="1:7" ht="15.75">
      <c r="A281" s="68"/>
      <c r="B281" s="121"/>
      <c r="C281" s="20"/>
      <c r="D281" s="7"/>
      <c r="E281" s="7"/>
      <c r="F281" s="7"/>
      <c r="G281" s="158"/>
    </row>
    <row r="282" spans="1:7" ht="15.75">
      <c r="A282" s="68"/>
      <c r="B282" s="121"/>
      <c r="C282" s="20"/>
      <c r="D282" s="7"/>
      <c r="E282" s="7"/>
      <c r="F282" s="7"/>
      <c r="G282" s="158"/>
    </row>
    <row r="283" spans="1:7" ht="15.75">
      <c r="A283" s="68"/>
      <c r="B283" s="121"/>
      <c r="C283" s="20"/>
      <c r="D283" s="7"/>
      <c r="E283" s="7"/>
      <c r="F283" s="7"/>
      <c r="G283" s="158"/>
    </row>
    <row r="284" spans="1:7" ht="15.75">
      <c r="A284" s="68"/>
      <c r="B284" s="121"/>
      <c r="C284" s="20"/>
      <c r="D284" s="7"/>
      <c r="E284" s="7"/>
      <c r="F284" s="7"/>
      <c r="G284" s="158"/>
    </row>
    <row r="285" spans="1:7" ht="15.75">
      <c r="A285" s="68"/>
      <c r="B285" s="121"/>
      <c r="C285" s="20"/>
      <c r="D285" s="7"/>
      <c r="E285" s="7"/>
      <c r="F285" s="7"/>
      <c r="G285" s="158"/>
    </row>
    <row r="286" spans="1:7" ht="15.75">
      <c r="A286" s="68"/>
      <c r="B286" s="121"/>
      <c r="C286" s="20"/>
      <c r="D286" s="7"/>
      <c r="E286" s="7"/>
      <c r="F286" s="7"/>
      <c r="G286" s="158"/>
    </row>
    <row r="287" spans="1:7" ht="15.75">
      <c r="A287" s="68"/>
      <c r="B287" s="121"/>
      <c r="C287" s="20"/>
      <c r="D287" s="7"/>
      <c r="E287" s="7"/>
      <c r="F287" s="7"/>
      <c r="G287" s="158"/>
    </row>
    <row r="288" spans="1:7" ht="15.75">
      <c r="A288" s="68"/>
      <c r="B288" s="121"/>
      <c r="C288" s="20"/>
      <c r="D288" s="7"/>
      <c r="E288" s="7"/>
      <c r="F288" s="7"/>
      <c r="G288" s="158"/>
    </row>
    <row r="289" spans="1:7" ht="15.75">
      <c r="A289" s="68"/>
      <c r="B289" s="121"/>
      <c r="C289" s="20"/>
      <c r="D289" s="7"/>
      <c r="E289" s="7"/>
      <c r="F289" s="7"/>
      <c r="G289" s="158"/>
    </row>
    <row r="290" spans="1:7" ht="15.75">
      <c r="A290" s="68"/>
      <c r="B290" s="121"/>
      <c r="C290" s="20"/>
      <c r="D290" s="7"/>
      <c r="E290" s="7"/>
      <c r="F290" s="7"/>
      <c r="G290" s="158"/>
    </row>
    <row r="291" spans="1:7" ht="15.75">
      <c r="A291" s="68"/>
      <c r="B291" s="121"/>
      <c r="C291" s="20"/>
      <c r="D291" s="7"/>
      <c r="E291" s="7"/>
      <c r="F291" s="7"/>
      <c r="G291" s="158"/>
    </row>
    <row r="292" spans="1:7" ht="15.75">
      <c r="A292" s="68"/>
      <c r="B292" s="121"/>
      <c r="C292" s="20"/>
      <c r="D292" s="7"/>
      <c r="E292" s="7"/>
      <c r="F292" s="7"/>
      <c r="G292" s="158"/>
    </row>
    <row r="293" spans="1:7" ht="15.75">
      <c r="A293" s="68"/>
      <c r="B293" s="121"/>
      <c r="C293" s="20"/>
      <c r="D293" s="7"/>
      <c r="E293" s="7"/>
      <c r="F293" s="7"/>
      <c r="G293" s="158"/>
    </row>
    <row r="294" spans="1:7" ht="15.75">
      <c r="A294" s="68"/>
      <c r="B294" s="121"/>
      <c r="C294" s="20"/>
      <c r="D294" s="7"/>
      <c r="E294" s="7"/>
      <c r="F294" s="7"/>
      <c r="G294" s="158"/>
    </row>
    <row r="295" spans="1:7" ht="15.75">
      <c r="A295" s="68"/>
      <c r="B295" s="121"/>
      <c r="C295" s="20"/>
      <c r="D295" s="7"/>
      <c r="E295" s="7"/>
      <c r="F295" s="7"/>
      <c r="G295" s="158"/>
    </row>
    <row r="296" spans="1:7" ht="15.75">
      <c r="A296" s="68"/>
      <c r="B296" s="121"/>
      <c r="C296" s="20"/>
      <c r="D296" s="7"/>
      <c r="E296" s="7"/>
      <c r="F296" s="7"/>
      <c r="G296" s="158"/>
    </row>
    <row r="297" spans="1:7" ht="15.75">
      <c r="A297" s="68"/>
      <c r="B297" s="121"/>
      <c r="C297" s="20"/>
      <c r="D297" s="7"/>
      <c r="E297" s="7"/>
      <c r="F297" s="7"/>
      <c r="G297" s="158"/>
    </row>
    <row r="298" spans="1:7" ht="15.75">
      <c r="A298" s="68"/>
      <c r="B298" s="121"/>
      <c r="C298" s="20"/>
      <c r="D298" s="7"/>
      <c r="E298" s="7"/>
      <c r="F298" s="7"/>
      <c r="G298" s="158"/>
    </row>
    <row r="299" spans="1:7" ht="15.75">
      <c r="A299" s="68"/>
      <c r="B299" s="121"/>
      <c r="C299" s="20"/>
      <c r="D299" s="7"/>
      <c r="E299" s="7"/>
      <c r="F299" s="7"/>
      <c r="G299" s="158"/>
    </row>
    <row r="300" spans="1:7" ht="15.75">
      <c r="A300" s="68"/>
      <c r="B300" s="121"/>
      <c r="C300" s="20"/>
      <c r="D300" s="7"/>
      <c r="E300" s="7"/>
      <c r="F300" s="7"/>
      <c r="G300" s="158"/>
    </row>
    <row r="301" spans="1:7" ht="15.75">
      <c r="A301" s="68"/>
      <c r="B301" s="121"/>
      <c r="C301" s="20"/>
      <c r="D301" s="7"/>
      <c r="E301" s="7"/>
      <c r="F301" s="7"/>
      <c r="G301" s="158"/>
    </row>
    <row r="302" spans="1:7" ht="15.75">
      <c r="A302" s="68"/>
      <c r="B302" s="121"/>
      <c r="C302" s="20"/>
      <c r="D302" s="7"/>
      <c r="E302" s="7"/>
      <c r="F302" s="7"/>
      <c r="G302" s="158"/>
    </row>
    <row r="303" spans="1:7" ht="15.75">
      <c r="A303" s="68"/>
      <c r="B303" s="121"/>
      <c r="C303" s="20"/>
      <c r="D303" s="7"/>
      <c r="E303" s="7"/>
      <c r="F303" s="7"/>
      <c r="G303" s="158"/>
    </row>
    <row r="304" spans="1:7" ht="15.75">
      <c r="A304" s="68"/>
      <c r="B304" s="121"/>
      <c r="C304" s="20"/>
      <c r="D304" s="7"/>
      <c r="E304" s="7"/>
      <c r="F304" s="7"/>
      <c r="G304" s="158"/>
    </row>
    <row r="305" spans="1:7" ht="15.75">
      <c r="A305" s="68"/>
      <c r="B305" s="121"/>
      <c r="C305" s="20"/>
      <c r="D305" s="7"/>
      <c r="E305" s="7"/>
      <c r="F305" s="7"/>
      <c r="G305" s="158"/>
    </row>
    <row r="306" spans="1:7" ht="15.75">
      <c r="A306" s="68"/>
      <c r="B306" s="121"/>
      <c r="C306" s="20"/>
      <c r="D306" s="7"/>
      <c r="E306" s="7"/>
      <c r="F306" s="7"/>
      <c r="G306" s="158"/>
    </row>
    <row r="307" spans="1:7" ht="15.75">
      <c r="A307" s="68"/>
      <c r="B307" s="121"/>
      <c r="C307" s="20"/>
      <c r="D307" s="7"/>
      <c r="E307" s="7"/>
      <c r="F307" s="7"/>
      <c r="G307" s="158"/>
    </row>
    <row r="308" spans="1:7" ht="15.75">
      <c r="A308" s="68"/>
      <c r="B308" s="121"/>
      <c r="C308" s="20"/>
      <c r="D308" s="7"/>
      <c r="E308" s="7"/>
      <c r="F308" s="7"/>
      <c r="G308" s="158"/>
    </row>
    <row r="309" spans="1:7" ht="15.75">
      <c r="A309" s="68"/>
      <c r="B309" s="121"/>
      <c r="C309" s="20"/>
      <c r="D309" s="7"/>
      <c r="E309" s="7"/>
      <c r="F309" s="7"/>
      <c r="G309" s="158"/>
    </row>
    <row r="310" spans="1:7" ht="15.75">
      <c r="A310" s="68"/>
      <c r="B310" s="121"/>
      <c r="C310" s="20"/>
      <c r="D310" s="7"/>
      <c r="E310" s="7"/>
      <c r="F310" s="7"/>
      <c r="G310" s="158"/>
    </row>
    <row r="311" spans="1:7" ht="15.75">
      <c r="A311" s="68"/>
      <c r="B311" s="121"/>
      <c r="C311" s="20"/>
      <c r="D311" s="7"/>
      <c r="E311" s="7"/>
      <c r="F311" s="7"/>
      <c r="G311" s="158"/>
    </row>
    <row r="312" spans="1:7" ht="15.75">
      <c r="A312" s="68"/>
      <c r="B312" s="121"/>
      <c r="C312" s="20"/>
      <c r="D312" s="7"/>
      <c r="E312" s="7"/>
      <c r="F312" s="7"/>
      <c r="G312" s="158"/>
    </row>
    <row r="313" spans="1:7" ht="15.75">
      <c r="A313" s="68"/>
      <c r="B313" s="121"/>
      <c r="C313" s="20"/>
      <c r="D313" s="7"/>
      <c r="E313" s="7"/>
      <c r="F313" s="7"/>
      <c r="G313" s="158"/>
    </row>
    <row r="314" spans="1:7" ht="15.75">
      <c r="A314" s="68"/>
      <c r="B314" s="121"/>
      <c r="C314" s="20"/>
      <c r="D314" s="7"/>
      <c r="E314" s="7"/>
      <c r="F314" s="7"/>
      <c r="G314" s="158"/>
    </row>
    <row r="315" spans="1:7" ht="15.75">
      <c r="A315" s="68"/>
      <c r="B315" s="121"/>
      <c r="C315" s="20"/>
      <c r="D315" s="7"/>
      <c r="E315" s="7"/>
      <c r="F315" s="7"/>
      <c r="G315" s="158"/>
    </row>
    <row r="316" spans="1:7" ht="15.75">
      <c r="A316" s="68"/>
      <c r="B316" s="121"/>
      <c r="C316" s="20"/>
      <c r="D316" s="7"/>
      <c r="E316" s="7"/>
      <c r="F316" s="7"/>
      <c r="G316" s="158"/>
    </row>
    <row r="317" spans="1:7" ht="15.75">
      <c r="A317" s="68"/>
      <c r="B317" s="121"/>
      <c r="C317" s="20"/>
      <c r="D317" s="7"/>
      <c r="E317" s="7"/>
      <c r="F317" s="7"/>
      <c r="G317" s="158"/>
    </row>
    <row r="318" spans="1:7" ht="15.75">
      <c r="A318" s="68"/>
      <c r="B318" s="121"/>
      <c r="C318" s="20"/>
      <c r="D318" s="7"/>
      <c r="E318" s="7"/>
      <c r="F318" s="7"/>
      <c r="G318" s="158"/>
    </row>
    <row r="319" spans="1:7" ht="15.75">
      <c r="A319" s="68"/>
      <c r="B319" s="121"/>
      <c r="C319" s="20"/>
      <c r="D319" s="7"/>
      <c r="E319" s="7"/>
      <c r="F319" s="7"/>
      <c r="G319" s="158"/>
    </row>
    <row r="320" spans="1:7" ht="15.75">
      <c r="A320" s="68"/>
      <c r="B320" s="121"/>
      <c r="C320" s="20"/>
      <c r="D320" s="7"/>
      <c r="E320" s="7"/>
      <c r="F320" s="7"/>
      <c r="G320" s="158"/>
    </row>
    <row r="321" spans="1:7" ht="15.75">
      <c r="A321" s="68"/>
      <c r="B321" s="121"/>
      <c r="C321" s="20"/>
      <c r="D321" s="7"/>
      <c r="E321" s="7"/>
      <c r="F321" s="7"/>
      <c r="G321" s="158"/>
    </row>
    <row r="322" spans="1:7" ht="15.75">
      <c r="A322" s="68"/>
      <c r="B322" s="121"/>
      <c r="C322" s="20"/>
      <c r="D322" s="7"/>
      <c r="E322" s="7"/>
      <c r="F322" s="7"/>
      <c r="G322" s="158"/>
    </row>
    <row r="323" spans="1:7" ht="15.75">
      <c r="A323" s="68"/>
      <c r="B323" s="121"/>
      <c r="C323" s="20"/>
      <c r="D323" s="7"/>
      <c r="E323" s="7"/>
      <c r="F323" s="7"/>
      <c r="G323" s="158"/>
    </row>
    <row r="324" spans="1:7" ht="15.75">
      <c r="A324" s="68"/>
      <c r="B324" s="121"/>
      <c r="C324" s="20"/>
      <c r="D324" s="7"/>
      <c r="E324" s="7"/>
      <c r="F324" s="7"/>
      <c r="G324" s="158"/>
    </row>
    <row r="325" spans="1:7" ht="15.75">
      <c r="A325" s="68"/>
      <c r="B325" s="121"/>
      <c r="C325" s="20"/>
      <c r="D325" s="7"/>
      <c r="E325" s="7"/>
      <c r="F325" s="7"/>
      <c r="G325" s="158"/>
    </row>
    <row r="326" spans="1:7" ht="15.75">
      <c r="A326" s="68"/>
      <c r="B326" s="121"/>
      <c r="C326" s="20"/>
      <c r="D326" s="7"/>
      <c r="E326" s="7"/>
      <c r="F326" s="7"/>
      <c r="G326" s="158"/>
    </row>
    <row r="327" spans="1:7" ht="15.75">
      <c r="A327" s="68"/>
      <c r="B327" s="121"/>
      <c r="C327" s="20"/>
      <c r="D327" s="7"/>
      <c r="E327" s="7"/>
      <c r="F327" s="7"/>
      <c r="G327" s="158"/>
    </row>
    <row r="328" spans="1:7" ht="15.75">
      <c r="A328" s="68"/>
      <c r="B328" s="121"/>
      <c r="C328" s="20"/>
      <c r="D328" s="7"/>
      <c r="E328" s="7"/>
      <c r="F328" s="7"/>
      <c r="G328" s="158"/>
    </row>
    <row r="329" spans="1:7" ht="15.75">
      <c r="A329" s="68"/>
      <c r="B329" s="121"/>
      <c r="C329" s="20"/>
      <c r="D329" s="7"/>
      <c r="E329" s="7"/>
      <c r="F329" s="7"/>
      <c r="G329" s="158"/>
    </row>
    <row r="330" spans="1:7" ht="15.75">
      <c r="A330" s="68"/>
      <c r="B330" s="121"/>
      <c r="C330" s="20"/>
      <c r="D330" s="7"/>
      <c r="E330" s="7"/>
      <c r="F330" s="7"/>
      <c r="G330" s="158"/>
    </row>
    <row r="331" spans="1:7" ht="15.75">
      <c r="A331" s="68"/>
      <c r="B331" s="121"/>
      <c r="C331" s="20"/>
      <c r="D331" s="7"/>
      <c r="E331" s="7"/>
      <c r="F331" s="7"/>
      <c r="G331" s="158"/>
    </row>
    <row r="332" spans="1:7" ht="15.75">
      <c r="A332" s="68"/>
      <c r="B332" s="121"/>
      <c r="C332" s="20"/>
      <c r="D332" s="7"/>
      <c r="E332" s="7"/>
      <c r="F332" s="7"/>
      <c r="G332" s="158"/>
    </row>
    <row r="333" spans="1:7" ht="15.75">
      <c r="A333" s="68"/>
      <c r="B333" s="121"/>
      <c r="C333" s="20"/>
      <c r="D333" s="7"/>
      <c r="E333" s="7"/>
      <c r="F333" s="7"/>
      <c r="G333" s="158"/>
    </row>
    <row r="334" spans="1:7" ht="15.75">
      <c r="A334" s="68"/>
      <c r="B334" s="121"/>
      <c r="C334" s="20"/>
      <c r="D334" s="7"/>
      <c r="E334" s="7"/>
      <c r="F334" s="7"/>
      <c r="G334" s="158"/>
    </row>
    <row r="335" spans="1:7" ht="15.75">
      <c r="A335" s="68"/>
      <c r="B335" s="121"/>
      <c r="C335" s="20"/>
      <c r="D335" s="7"/>
      <c r="E335" s="7"/>
      <c r="F335" s="7"/>
      <c r="G335" s="158"/>
    </row>
    <row r="336" spans="1:7" ht="15.75">
      <c r="A336" s="68"/>
      <c r="B336" s="121"/>
      <c r="C336" s="20"/>
      <c r="D336" s="7"/>
      <c r="E336" s="7"/>
      <c r="F336" s="7"/>
      <c r="G336" s="158"/>
    </row>
    <row r="337" spans="1:7" ht="15.75">
      <c r="A337" s="68"/>
      <c r="B337" s="121"/>
      <c r="C337" s="20"/>
      <c r="D337" s="7"/>
      <c r="E337" s="7"/>
      <c r="F337" s="7"/>
      <c r="G337" s="158"/>
    </row>
    <row r="338" spans="1:7" ht="15.75">
      <c r="A338" s="68"/>
      <c r="B338" s="121"/>
      <c r="C338" s="20"/>
      <c r="D338" s="7"/>
      <c r="E338" s="7"/>
      <c r="F338" s="7"/>
      <c r="G338" s="158"/>
    </row>
    <row r="339" spans="1:7" ht="15.75">
      <c r="A339" s="68"/>
      <c r="B339" s="121"/>
      <c r="C339" s="20"/>
      <c r="D339" s="7"/>
      <c r="E339" s="7"/>
      <c r="F339" s="7"/>
      <c r="G339" s="158"/>
    </row>
    <row r="340" spans="1:7" ht="15.75">
      <c r="A340" s="68"/>
      <c r="B340" s="121"/>
      <c r="C340" s="20"/>
      <c r="D340" s="7"/>
      <c r="E340" s="7"/>
      <c r="F340" s="7"/>
      <c r="G340" s="158"/>
    </row>
    <row r="341" spans="1:7" ht="15.75">
      <c r="A341" s="68"/>
      <c r="B341" s="121"/>
      <c r="C341" s="20"/>
      <c r="D341" s="7"/>
      <c r="E341" s="7"/>
      <c r="F341" s="7"/>
      <c r="G341" s="158"/>
    </row>
    <row r="342" spans="1:7" ht="15.75">
      <c r="A342" s="68"/>
      <c r="B342" s="121"/>
      <c r="C342" s="20"/>
      <c r="D342" s="7"/>
      <c r="E342" s="7"/>
      <c r="F342" s="7"/>
      <c r="G342" s="158"/>
    </row>
    <row r="343" spans="1:7" ht="15.75">
      <c r="A343" s="68"/>
      <c r="B343" s="121"/>
      <c r="C343" s="20"/>
      <c r="D343" s="7"/>
      <c r="E343" s="7"/>
      <c r="F343" s="7"/>
      <c r="G343" s="158"/>
    </row>
    <row r="344" spans="1:7" ht="15.75">
      <c r="A344" s="68"/>
      <c r="B344" s="121"/>
      <c r="C344" s="20"/>
      <c r="D344" s="7"/>
      <c r="E344" s="7"/>
      <c r="F344" s="7"/>
      <c r="G344" s="158"/>
    </row>
    <row r="345" spans="1:7" ht="15.75">
      <c r="A345" s="68"/>
      <c r="B345" s="121"/>
      <c r="C345" s="20"/>
      <c r="D345" s="7"/>
      <c r="E345" s="7"/>
      <c r="F345" s="7"/>
      <c r="G345" s="158"/>
    </row>
    <row r="346" spans="1:7" ht="15.75">
      <c r="A346" s="68"/>
      <c r="B346" s="121"/>
      <c r="C346" s="20"/>
      <c r="D346" s="7"/>
      <c r="E346" s="7"/>
      <c r="F346" s="7"/>
      <c r="G346" s="158"/>
    </row>
    <row r="347" spans="1:7" ht="15.75">
      <c r="A347" s="68"/>
      <c r="B347" s="121"/>
      <c r="C347" s="20"/>
      <c r="D347" s="7"/>
      <c r="E347" s="7"/>
      <c r="F347" s="7"/>
      <c r="G347" s="158"/>
    </row>
    <row r="348" spans="1:7" ht="15.75">
      <c r="A348" s="68"/>
      <c r="B348" s="121"/>
      <c r="C348" s="20"/>
      <c r="D348" s="7"/>
      <c r="E348" s="7"/>
      <c r="F348" s="7"/>
      <c r="G348" s="158"/>
    </row>
    <row r="349" spans="1:7" ht="15.75">
      <c r="A349" s="68"/>
      <c r="B349" s="121"/>
      <c r="C349" s="20"/>
      <c r="D349" s="7"/>
      <c r="E349" s="7"/>
      <c r="F349" s="7"/>
      <c r="G349" s="158"/>
    </row>
    <row r="350" spans="1:7" ht="15.75">
      <c r="A350" s="68"/>
      <c r="B350" s="121"/>
      <c r="C350" s="20"/>
      <c r="D350" s="7"/>
      <c r="E350" s="7"/>
      <c r="F350" s="7"/>
      <c r="G350" s="158"/>
    </row>
    <row r="351" spans="1:7" ht="15.75">
      <c r="A351" s="68"/>
      <c r="B351" s="121"/>
      <c r="C351" s="20"/>
      <c r="D351" s="7"/>
      <c r="E351" s="7"/>
      <c r="F351" s="7"/>
      <c r="G351" s="158"/>
    </row>
    <row r="352" spans="1:7" ht="15.75">
      <c r="A352" s="68"/>
      <c r="B352" s="121"/>
      <c r="C352" s="20"/>
      <c r="D352" s="7"/>
      <c r="E352" s="7"/>
      <c r="F352" s="7"/>
      <c r="G352" s="158"/>
    </row>
    <row r="353" spans="1:7" ht="15.75">
      <c r="A353" s="68"/>
      <c r="B353" s="121"/>
      <c r="C353" s="20"/>
      <c r="D353" s="7"/>
      <c r="E353" s="7"/>
      <c r="F353" s="7"/>
      <c r="G353" s="158"/>
    </row>
    <row r="354" spans="1:7" ht="15.75">
      <c r="A354" s="68"/>
      <c r="B354" s="121"/>
      <c r="C354" s="20"/>
      <c r="D354" s="7"/>
      <c r="E354" s="7"/>
      <c r="F354" s="7"/>
      <c r="G354" s="158"/>
    </row>
    <row r="355" spans="1:7" ht="15.75">
      <c r="A355" s="68"/>
      <c r="B355" s="121"/>
      <c r="C355" s="20"/>
      <c r="D355" s="7"/>
      <c r="E355" s="7"/>
      <c r="F355" s="7"/>
      <c r="G355" s="158"/>
    </row>
    <row r="356" spans="1:7" ht="15.75">
      <c r="A356" s="68"/>
      <c r="B356" s="121"/>
      <c r="C356" s="20"/>
      <c r="D356" s="7"/>
      <c r="E356" s="7"/>
      <c r="F356" s="7"/>
      <c r="G356" s="158"/>
    </row>
    <row r="357" spans="1:7" ht="15.75">
      <c r="A357" s="68"/>
      <c r="B357" s="121"/>
      <c r="C357" s="20"/>
      <c r="D357" s="7"/>
      <c r="E357" s="7"/>
      <c r="F357" s="7"/>
      <c r="G357" s="158"/>
    </row>
    <row r="358" spans="1:7" ht="15.75">
      <c r="A358" s="68"/>
      <c r="B358" s="121"/>
      <c r="C358" s="20"/>
      <c r="D358" s="7"/>
      <c r="E358" s="7"/>
      <c r="F358" s="7"/>
      <c r="G358" s="158"/>
    </row>
    <row r="359" spans="1:7" ht="15.75">
      <c r="A359" s="68"/>
      <c r="B359" s="121"/>
      <c r="C359" s="20"/>
      <c r="D359" s="7"/>
      <c r="E359" s="7"/>
      <c r="F359" s="7"/>
      <c r="G359" s="158"/>
    </row>
    <row r="360" spans="1:7" ht="15.75">
      <c r="A360" s="68"/>
      <c r="B360" s="121"/>
      <c r="C360" s="20"/>
      <c r="D360" s="7"/>
      <c r="E360" s="7"/>
      <c r="F360" s="7"/>
      <c r="G360" s="158"/>
    </row>
    <row r="361" spans="1:7" ht="15.75">
      <c r="A361" s="68"/>
      <c r="B361" s="121"/>
      <c r="C361" s="20"/>
      <c r="D361" s="7"/>
      <c r="E361" s="7"/>
      <c r="F361" s="7"/>
      <c r="G361" s="158"/>
    </row>
    <row r="362" spans="1:7" ht="15.75">
      <c r="A362" s="68"/>
      <c r="B362" s="121"/>
      <c r="C362" s="20"/>
      <c r="D362" s="7"/>
      <c r="E362" s="7"/>
      <c r="F362" s="7"/>
      <c r="G362" s="158"/>
    </row>
    <row r="363" spans="1:7" ht="15.75">
      <c r="A363" s="68"/>
      <c r="B363" s="121"/>
      <c r="C363" s="20"/>
      <c r="D363" s="7"/>
      <c r="E363" s="7"/>
      <c r="F363" s="7"/>
      <c r="G363" s="158"/>
    </row>
    <row r="364" spans="1:7" ht="15.75">
      <c r="A364" s="68"/>
      <c r="B364" s="121"/>
      <c r="C364" s="20"/>
      <c r="D364" s="7"/>
      <c r="E364" s="7"/>
      <c r="F364" s="7"/>
      <c r="G364" s="158"/>
    </row>
    <row r="365" spans="1:7" ht="15.75">
      <c r="A365" s="68"/>
      <c r="B365" s="121"/>
      <c r="C365" s="20"/>
      <c r="D365" s="7"/>
      <c r="E365" s="7"/>
      <c r="F365" s="7"/>
      <c r="G365" s="158"/>
    </row>
    <row r="366" spans="1:7" ht="15.75">
      <c r="A366" s="68"/>
      <c r="B366" s="121"/>
      <c r="C366" s="20"/>
      <c r="D366" s="7"/>
      <c r="E366" s="7"/>
      <c r="F366" s="7"/>
      <c r="G366" s="158"/>
    </row>
    <row r="367" spans="1:7" ht="15.75">
      <c r="A367" s="68"/>
      <c r="B367" s="121"/>
      <c r="C367" s="20"/>
      <c r="D367" s="7"/>
      <c r="E367" s="7"/>
      <c r="F367" s="7"/>
      <c r="G367" s="158"/>
    </row>
    <row r="368" spans="1:7" ht="15.75">
      <c r="A368" s="68"/>
      <c r="B368" s="121"/>
      <c r="C368" s="20"/>
      <c r="D368" s="7"/>
      <c r="E368" s="7"/>
      <c r="F368" s="7"/>
      <c r="G368" s="158"/>
    </row>
    <row r="369" spans="1:7" ht="15.75">
      <c r="A369" s="68"/>
      <c r="B369" s="121"/>
      <c r="C369" s="20"/>
      <c r="D369" s="7"/>
      <c r="E369" s="7"/>
      <c r="F369" s="7"/>
      <c r="G369" s="158"/>
    </row>
    <row r="370" spans="1:7" ht="15.75">
      <c r="A370" s="68"/>
      <c r="B370" s="121"/>
      <c r="C370" s="20"/>
      <c r="D370" s="7"/>
      <c r="E370" s="7"/>
      <c r="F370" s="7"/>
      <c r="G370" s="158"/>
    </row>
    <row r="371" spans="1:7" ht="15.75">
      <c r="A371" s="68"/>
      <c r="B371" s="121"/>
      <c r="C371" s="20"/>
      <c r="D371" s="7"/>
      <c r="E371" s="7"/>
      <c r="F371" s="7"/>
      <c r="G371" s="158"/>
    </row>
    <row r="372" spans="1:7" ht="15.75">
      <c r="A372" s="68"/>
      <c r="B372" s="121"/>
      <c r="C372" s="20"/>
      <c r="D372" s="7"/>
      <c r="E372" s="7"/>
      <c r="F372" s="7"/>
      <c r="G372" s="158"/>
    </row>
    <row r="373" spans="1:7" ht="15.75">
      <c r="A373" s="68"/>
      <c r="B373" s="121"/>
      <c r="C373" s="20"/>
      <c r="D373" s="7"/>
      <c r="E373" s="7"/>
      <c r="F373" s="7"/>
      <c r="G373" s="158"/>
    </row>
    <row r="374" spans="1:7" ht="15.75">
      <c r="A374" s="68"/>
      <c r="B374" s="121"/>
      <c r="C374" s="20"/>
      <c r="D374" s="7"/>
      <c r="E374" s="7"/>
      <c r="F374" s="7"/>
      <c r="G374" s="158"/>
    </row>
    <row r="375" spans="1:7" ht="15.75">
      <c r="A375" s="68"/>
      <c r="B375" s="121"/>
      <c r="C375" s="20"/>
      <c r="D375" s="7"/>
      <c r="E375" s="7"/>
      <c r="F375" s="7"/>
      <c r="G375" s="158"/>
    </row>
    <row r="376" spans="1:7" ht="15.75">
      <c r="A376" s="68"/>
      <c r="B376" s="121"/>
      <c r="C376" s="20"/>
      <c r="D376" s="7"/>
      <c r="E376" s="7"/>
      <c r="F376" s="7"/>
      <c r="G376" s="158"/>
    </row>
    <row r="377" spans="1:7" ht="15.75">
      <c r="A377" s="68"/>
      <c r="B377" s="121"/>
      <c r="C377" s="20"/>
      <c r="D377" s="7"/>
      <c r="E377" s="7"/>
      <c r="F377" s="7"/>
      <c r="G377" s="158"/>
    </row>
    <row r="378" spans="1:7" ht="15.75">
      <c r="A378" s="68"/>
      <c r="B378" s="121"/>
      <c r="C378" s="20"/>
      <c r="D378" s="7"/>
      <c r="E378" s="7"/>
      <c r="F378" s="7"/>
      <c r="G378" s="158"/>
    </row>
    <row r="379" spans="1:7" ht="15.75">
      <c r="A379" s="68"/>
      <c r="B379" s="121"/>
      <c r="C379" s="20"/>
      <c r="D379" s="7"/>
      <c r="E379" s="7"/>
      <c r="F379" s="7"/>
      <c r="G379" s="158"/>
    </row>
  </sheetData>
  <mergeCells count="9">
    <mergeCell ref="A131:C131"/>
    <mergeCell ref="H19:H22"/>
    <mergeCell ref="C39:C40"/>
    <mergeCell ref="H39:H40"/>
    <mergeCell ref="H121:H122"/>
    <mergeCell ref="F5:F7"/>
    <mergeCell ref="D6:D7"/>
    <mergeCell ref="E6:E7"/>
    <mergeCell ref="H12:H14"/>
  </mergeCells>
  <printOptions horizontalCentered="1"/>
  <pageMargins left="0.2" right="0.29" top="0.38" bottom="0.39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2010-09-03T11:32:24Z</cp:lastPrinted>
  <dcterms:created xsi:type="dcterms:W3CDTF">2010-09-03T11:30:16Z</dcterms:created>
  <dcterms:modified xsi:type="dcterms:W3CDTF">2010-09-03T11:48:09Z</dcterms:modified>
  <cp:category/>
  <cp:version/>
  <cp:contentType/>
  <cp:contentStatus/>
</cp:coreProperties>
</file>