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Zal nr 1" sheetId="1" r:id="rId1"/>
    <sheet name="Zal nr 2" sheetId="2" r:id="rId2"/>
    <sheet name="Zał nr 3" sheetId="3" r:id="rId3"/>
    <sheet name="Zal nr 4" sheetId="4" r:id="rId4"/>
    <sheet name="Zal nr 5" sheetId="5" r:id="rId5"/>
    <sheet name="Zal nr 6" sheetId="6" r:id="rId6"/>
  </sheets>
  <definedNames>
    <definedName name="_xlnm.Print_Titles" localSheetId="0">'Zal nr 1'!$8:$10</definedName>
    <definedName name="_xlnm.Print_Titles" localSheetId="1">'Zal nr 2'!$8:$10</definedName>
    <definedName name="_xlnm.Print_Titles" localSheetId="3">'Zal nr 4'!$8:$10</definedName>
  </definedNames>
  <calcPr fullCalcOnLoad="1"/>
</workbook>
</file>

<file path=xl/sharedStrings.xml><?xml version="1.0" encoding="utf-8"?>
<sst xmlns="http://schemas.openxmlformats.org/spreadsheetml/2006/main" count="510" uniqueCount="178">
  <si>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</si>
  <si>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</si>
  <si>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</si>
  <si>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</si>
  <si>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</si>
  <si>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</si>
  <si>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</si>
  <si>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</si>
  <si>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</si>
  <si>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</si>
  <si>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</si>
  <si>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materiałów i wyposażenia</t>
  </si>
  <si>
    <t>Zakup usług pozostałych</t>
  </si>
  <si>
    <t>OGÓŁEM</t>
  </si>
  <si>
    <t>OCHRONA ZDROWIA</t>
  </si>
  <si>
    <t>BRM</t>
  </si>
  <si>
    <t>TRANSPORT I ŁĄCZNOŚĆ</t>
  </si>
  <si>
    <t>Drogi publiczne gminne</t>
  </si>
  <si>
    <t>GOSPODARKA KOMUNALNA I OCHRONA ŚRODOWISKA</t>
  </si>
  <si>
    <t>Promocja jednostek samorządu terytorialnego</t>
  </si>
  <si>
    <t>PI</t>
  </si>
  <si>
    <t>Prezydenta Miasta Koszalina</t>
  </si>
  <si>
    <t>DOCHODY</t>
  </si>
  <si>
    <t>OŚWIATA I WYCHOWANIE</t>
  </si>
  <si>
    <t>E</t>
  </si>
  <si>
    <t>Składki na ubezpieczenia społeczne</t>
  </si>
  <si>
    <t>KS</t>
  </si>
  <si>
    <t>Składki na Fundusz Pracy</t>
  </si>
  <si>
    <t>Wynagrodzenia bezosobowe</t>
  </si>
  <si>
    <t>KULTURA I OCHRONA DZIEDZICTWA NARODOWEGO</t>
  </si>
  <si>
    <t>per saldo</t>
  </si>
  <si>
    <t>Wydatki osobowe niezaliczane do uposażeń wypłacane żołnierzom i funkcjonariuszom</t>
  </si>
  <si>
    <t>RO "Lubiatowo"</t>
  </si>
  <si>
    <t>RO "T.Kotarbińskiego"</t>
  </si>
  <si>
    <t>KULTURA FIZYCZNA I SPORT</t>
  </si>
  <si>
    <t>RO "Tysiąclecia"</t>
  </si>
  <si>
    <t>Wydatki na zakupy inwestycyjne jednostek budżetowych</t>
  </si>
  <si>
    <t>RWZ</t>
  </si>
  <si>
    <t>Urzędy gmin</t>
  </si>
  <si>
    <t>OA</t>
  </si>
  <si>
    <t>Wydatki osobowe niezaliczane do wynagrodzeń</t>
  </si>
  <si>
    <t>GOSPODARKA MIESZKANIOWA</t>
  </si>
  <si>
    <t>N</t>
  </si>
  <si>
    <t>Dodatkowe wynagrodzenie roczne</t>
  </si>
  <si>
    <t>Drogi wewnętrzne</t>
  </si>
  <si>
    <r>
      <t>Zakup usług remontowych -</t>
    </r>
    <r>
      <rPr>
        <b/>
        <i/>
        <sz val="10"/>
        <rFont val="Times New Roman"/>
        <family val="1"/>
      </rPr>
      <t xml:space="preserve"> RO "Wspólny Dom"</t>
    </r>
  </si>
  <si>
    <t>Zarząd Budynków Mieszkalnych</t>
  </si>
  <si>
    <t xml:space="preserve">Zarząd Dróg Miejskich </t>
  </si>
  <si>
    <t>GKO</t>
  </si>
  <si>
    <t xml:space="preserve">Zakup usług remontowych </t>
  </si>
  <si>
    <t>Zakup usług obejmujących wykonanie ekspertyz, analiz i opinii</t>
  </si>
  <si>
    <t>Drogi publiczne w miastach na prawach powiatu</t>
  </si>
  <si>
    <t>Gospodarka gruntami i nieruchomościami</t>
  </si>
  <si>
    <t>Podatek od nieruchomości</t>
  </si>
  <si>
    <t>Zakup usług obejmujących tłumaczenia</t>
  </si>
  <si>
    <t>RÓŻNE ROZLICZENIA</t>
  </si>
  <si>
    <t>Rezerwy ogólne i celowe</t>
  </si>
  <si>
    <r>
      <t>Rezerwa celowa  -</t>
    </r>
    <r>
      <rPr>
        <i/>
        <sz val="10"/>
        <rFont val="Times New Roman"/>
        <family val="1"/>
      </rPr>
      <t xml:space="preserve"> na realizację zadań, które uzyskają dofinansowanie ze środków zewnętrznych</t>
    </r>
  </si>
  <si>
    <t>Oczyszczanie miast i wsi</t>
  </si>
  <si>
    <t>Schroniska dla zwierząt</t>
  </si>
  <si>
    <t>Zakup usług pozostałych:</t>
  </si>
  <si>
    <t xml:space="preserve"> - estetyzacja</t>
  </si>
  <si>
    <t xml:space="preserve"> - opracowanie dokumentacji, map</t>
  </si>
  <si>
    <r>
      <t>Rezerwa celowa  -</t>
    </r>
    <r>
      <rPr>
        <i/>
        <sz val="10"/>
        <rFont val="Times New Roman"/>
        <family val="1"/>
      </rPr>
      <t xml:space="preserve"> na inwestycje zakończone</t>
    </r>
  </si>
  <si>
    <t>INW</t>
  </si>
  <si>
    <t>Ochrona zabytków i opieka nad zabytkami</t>
  </si>
  <si>
    <t>Zakup usług remontowo-konserwatorskich dotyczących obiektów zabytkowych będących w użytkowaniu jednostek budżetowych</t>
  </si>
  <si>
    <t>DZIAŁALNOŚĆ USŁUGOWA</t>
  </si>
  <si>
    <t>Cmentarze</t>
  </si>
  <si>
    <t>Licea ogólnokształcące</t>
  </si>
  <si>
    <t>Szkoły zawodowe</t>
  </si>
  <si>
    <t>Dotacja podmiotowa z budżetu dla niepublicznej jednostki systemu oświaty</t>
  </si>
  <si>
    <r>
      <t>Wydatki inwestycyjne jednostek budżetowych -</t>
    </r>
    <r>
      <rPr>
        <i/>
        <sz val="10"/>
        <rFont val="Times New Roman"/>
        <family val="1"/>
      </rPr>
      <t xml:space="preserve"> Budownictwo mieszkaniowe  (Mieszkania socjalne - budynek przy ul.Batalionów Chłopskich)</t>
    </r>
  </si>
  <si>
    <t>Załącznik Nr 5 do Zarządzenia</t>
  </si>
  <si>
    <t>SO</t>
  </si>
  <si>
    <t>Kwalifikacja wojskowa</t>
  </si>
  <si>
    <t xml:space="preserve">Dotacje celowe otrzymane z budżetu państwa na zadania bieżące realizowane przez powiat na podstawie porozumień z organami administracji rządowej </t>
  </si>
  <si>
    <t>Zakup usług remontowych</t>
  </si>
  <si>
    <t>Podróże służbowe krajowe</t>
  </si>
  <si>
    <t>Zakup energii</t>
  </si>
  <si>
    <t>Dotacje celowe otrzymane z budżetu państwa na zadania bieżące realizowane przez gminę na podstawie porozumień z organami administracji rządowej</t>
  </si>
  <si>
    <t>ZMIANY  PLANU  DOCHODÓW  I  WYDATKÓW  NA  ZADANIA  REALIZOWANE  PRZEZ  GMINĘ  NA  PODSTAWIE  POROZUMIEŃ  
Z  ORGANAMI ADMINISTRACJI  RZĄDOWEJ  
W  2009  ROKU</t>
  </si>
  <si>
    <t>RO "Nowobramskie"</t>
  </si>
  <si>
    <t>Plany zagospodarowania przestrzennego</t>
  </si>
  <si>
    <t xml:space="preserve">Nagrody o charakterze szczególnym niezaliczone do wynagrodzeń  </t>
  </si>
  <si>
    <t>A</t>
  </si>
  <si>
    <t>Różne wydatki na rzecz osób fizycznych</t>
  </si>
  <si>
    <t>Przeciwdziałanie alkoholizmowi</t>
  </si>
  <si>
    <t>PU</t>
  </si>
  <si>
    <t>ZMIANY  PLANU  DOCHODÓW  I  WYDATKÓW  NA  ZADANIA  ZLECONE  POWIATOWI  Z  ZAKRESU  ADMINISTRACJI  RZĄDOWEJ  W  2009  ROKU</t>
  </si>
  <si>
    <t>ZMIANY  PLANU  DOCHODÓW  I  WYDATKÓW  NA  ZADANIA  ZLECONE  GMINIE  Z  ZAKRESU  ADMINISTRACJI  RZĄDOWEJ  W  2009  ROKU</t>
  </si>
  <si>
    <t>POMOC SPOŁECZNA</t>
  </si>
  <si>
    <t>Świadczenia rodzinne, świadczenia z funduszu alimentacyjnego oraz składki na ubezpieczenia emerytalne i rentowe z ubezpieczenia społecznego</t>
  </si>
  <si>
    <t>Dotacje celowe przekazane z budżetu państwa na realizację zadań bieżących z zakresu administracji rządowej oraz innych zadań zleconych gminom ustawami</t>
  </si>
  <si>
    <t>GK</t>
  </si>
  <si>
    <t>Prace geodezyjne i kartograficzne (nieinwestycyjne)</t>
  </si>
  <si>
    <t>Nadzór budowlany</t>
  </si>
  <si>
    <t>Dotacje celowe otrzymane z budżetu państwa na inwestycje  i zakupy inwestycyjne z zakresu administracji rządowej oraz inne zadania zlecone ustawami realizowane przez powiat</t>
  </si>
  <si>
    <t>BEZPIECZEŃSTWO PUBLICZNE I OCHRONA PRZECIWPOŻAROWA</t>
  </si>
  <si>
    <t>BZK</t>
  </si>
  <si>
    <t>Komendy powiatowe Państwowej Straży Pożarnej</t>
  </si>
  <si>
    <t>Wydatki inwestycyjne jednostek budżetowych</t>
  </si>
  <si>
    <t xml:space="preserve">                     Załącznik nr 3 do Zarządzenia</t>
  </si>
  <si>
    <t xml:space="preserve">                     Prezydenta Miasta Koszalina</t>
  </si>
  <si>
    <t>OBSŁUGA DŁUGU PUBLICZNEGO</t>
  </si>
  <si>
    <t>Fk</t>
  </si>
  <si>
    <t>ZMIANY  W  PLANIE  WYDATKÓW  NA  ZADANIA  WŁASNE  POWIATU  W  2009  ROKU</t>
  </si>
  <si>
    <t>ZMIANY  PLANU  DOCHODÓW  I  WYDATKÓW  NA  ZADANIA  REALIZOWANE  PRZEZ  POWIAT  NA  PODSTAWIE  POROZUMIEŃ  Z  ORGANAMI  ADMINISTRACJI  RZĄDOWEJ  
W  2009  ROKU</t>
  </si>
  <si>
    <t xml:space="preserve">                     Załącznik nr 2 do Zarządzenia</t>
  </si>
  <si>
    <t>Załącznik nr 4 do Zarządzenia</t>
  </si>
  <si>
    <t xml:space="preserve">                     Załącznik nr 6 do Zarządzenia</t>
  </si>
  <si>
    <t>Szkolenia pracowników niebędących członkami korpusu służby cywilnej</t>
  </si>
  <si>
    <t>Szkoły podstawowe</t>
  </si>
  <si>
    <t>Oddziały przedszkolne w szkołach podstawowych</t>
  </si>
  <si>
    <t>Gimnazja</t>
  </si>
  <si>
    <t>Dokształcanie i doskonalenie nauczycieli</t>
  </si>
  <si>
    <t>Świetlice szkolne</t>
  </si>
  <si>
    <t>Pomoc materialna dla uczniów</t>
  </si>
  <si>
    <t>Szkolne Schronisko Młodzieżowe</t>
  </si>
  <si>
    <t>Nagrody i wydatki niezaliczone do wynagrodzeń</t>
  </si>
  <si>
    <t>Wpłaty na PFRON</t>
  </si>
  <si>
    <t>Zakup usług zdrowotnych</t>
  </si>
  <si>
    <t>Zakup usług dostepu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</si>
  <si>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</si>
  <si>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</si>
  <si>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</si>
  <si>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ZFŚS</t>
  </si>
  <si>
    <t xml:space="preserve">Wydatki inwestycyjne jednostek budżetowych </t>
  </si>
  <si>
    <t>Zakup pomocy naukowych, dydaktycznych i książek</t>
  </si>
  <si>
    <t>Wynagrodzenia osobowe pracowników</t>
  </si>
  <si>
    <t>Składki na FP</t>
  </si>
  <si>
    <t>Inne formy pomocy dla uczniów</t>
  </si>
  <si>
    <t>Różne opłaty i składki</t>
  </si>
  <si>
    <t>Szkoły podstawowe specjalne</t>
  </si>
  <si>
    <t>Świadczenia społeczne</t>
  </si>
  <si>
    <t>Dodatki mieszkaniowe</t>
  </si>
  <si>
    <t>Przedszkola specjalne</t>
  </si>
  <si>
    <t>Gimnazja specjalne</t>
  </si>
  <si>
    <t>Licea profilowane</t>
  </si>
  <si>
    <t>Szkoły zawodowe specjalne</t>
  </si>
  <si>
    <t xml:space="preserve">Wynagrodzenia osobowe pracowników - na podwyżki dla nauczycieli </t>
  </si>
  <si>
    <t>Zakup akcesoriów komputerowych, w tym programów i licencji</t>
  </si>
  <si>
    <t>Zakup akcesoriów papierniczych do sprzętu drukarskiego i urządzeń kserograficznych</t>
  </si>
  <si>
    <t>Dotacje celowe otrzymane z budżetu państwa na zadania bieżące z zakresu administracji rządowej oraz inne zadania zlecone ustawami realizowane przez powiat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</si>
  <si>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</si>
  <si>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</si>
  <si>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</si>
  <si>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</si>
  <si>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Zaku pusług remontowych</t>
  </si>
  <si>
    <t>Opłaty za administrowanie i czynsze za budynki, lokale i pomieszczenia garażowe</t>
  </si>
  <si>
    <t>Biblioteki</t>
  </si>
  <si>
    <t>Dotacja podmmiotowa z budzetu dla samorządowej instytucji kultury</t>
  </si>
  <si>
    <t>Dotacje celowe otrzymane z budżetu państwa na realizację własnych zadań bieżących gmin</t>
  </si>
  <si>
    <t xml:space="preserve">                Prezydenta Miasta Koszalina</t>
  </si>
  <si>
    <t>ZMIANY  PLANU  DOCHODÓW  I  WYDATKÓW   NA  ZADANIA  WŁASNE   GMINY  W  2009  ROKU</t>
  </si>
  <si>
    <t xml:space="preserve">                Załącznik nr 1 do Zarządzenia</t>
  </si>
  <si>
    <t>EDUKACYJNA OPIEKA WYCHOWAWCZA</t>
  </si>
  <si>
    <t>Zakup usług dostępu do sieci Internet</t>
  </si>
  <si>
    <r>
      <t>Wydatki inwestycyjne jednostek budżetowych -</t>
    </r>
    <r>
      <rPr>
        <i/>
        <sz val="10"/>
        <rFont val="Times New Roman"/>
        <family val="1"/>
      </rPr>
      <t xml:space="preserve"> Inwestycyjne Inicjatywy  Społeczne (ul. Saperów)</t>
    </r>
  </si>
  <si>
    <t>Dotacja podmiotowa z budżetu dla samorządowej instytucji kultury</t>
  </si>
  <si>
    <t>"Prezentacje gospodarcze na obszarze Euroregionu Pomerania Schwedt/n.Odrą - Koszalin 2009 do 2011"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</si>
  <si>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</si>
  <si>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</t>
  </si>
  <si>
    <t>Europejski fundusz stypendialny dla uczniów szkół ponadgimnazjalnych w Koszalinie 2009</t>
  </si>
  <si>
    <t>Stypendia dla uczniów</t>
  </si>
  <si>
    <t>POZOSTAŁE ZADANIA W ZAKRESIE POLITYKI SPOŁECZNEJ</t>
  </si>
  <si>
    <t>Szkoły zawodowe dodają skrzydeł</t>
  </si>
  <si>
    <t>Kary i odszkodowania  wyplacane na rzecz osob fizycznych</t>
  </si>
  <si>
    <t>Kary i odszkodowania  wyplacane na rzecz osob prawnych i innych jednostek organizacyjnych</t>
  </si>
  <si>
    <t>Gospodarka gruntami i nieruchomosciami</t>
  </si>
  <si>
    <t xml:space="preserve">Świadczenia społeczne </t>
  </si>
  <si>
    <t>Ośrodki adopcyjno i opiekuńcze</t>
  </si>
  <si>
    <t xml:space="preserve">                Nr  424 / 1714 / 09</t>
  </si>
  <si>
    <t xml:space="preserve">                z dnia  30 września 2009 r.</t>
  </si>
  <si>
    <t xml:space="preserve">                     z dnia  30 września 2009 r.</t>
  </si>
  <si>
    <t xml:space="preserve">                     Nr  424 / 1714 / 09</t>
  </si>
  <si>
    <t>Nr  424 / 1714 / 09</t>
  </si>
  <si>
    <t>z dnia  30 września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</si>
</sst>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4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16" xfId="20" applyNumberFormat="1" applyFont="1" applyFill="1" applyBorder="1" applyAlignment="1" applyProtection="1">
      <alignment vertical="center" wrapText="1"/>
      <protection locked="0"/>
    </xf>
    <xf numFmtId="164" fontId="17" fillId="0" borderId="26" xfId="2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17" fillId="0" borderId="9" xfId="0" applyNumberFormat="1" applyFont="1" applyFill="1" applyBorder="1" applyAlignment="1" applyProtection="1">
      <alignment horizontal="centerContinuous" vertical="center"/>
      <protection locked="0"/>
    </xf>
    <xf numFmtId="1" fontId="1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164" fontId="17" fillId="0" borderId="35" xfId="20" applyNumberFormat="1" applyFont="1" applyFill="1" applyBorder="1" applyAlignment="1" applyProtection="1">
      <alignment vertical="center" wrapText="1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Continuous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1" fontId="14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" xfId="20" applyNumberFormat="1" applyFont="1" applyFill="1" applyBorder="1" applyAlignment="1" applyProtection="1">
      <alignment vertical="center" wrapText="1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1" fontId="14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2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  <protection locked="0"/>
    </xf>
    <xf numFmtId="3" fontId="19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1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vertical="center" wrapText="1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1" fontId="17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20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166" fontId="4" fillId="0" borderId="12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0" applyNumberFormat="1" applyFont="1" applyFill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center" vertical="center"/>
    </xf>
    <xf numFmtId="3" fontId="8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4" fillId="0" borderId="61" xfId="15" applyNumberFormat="1" applyFont="1" applyBorder="1" applyAlignment="1">
      <alignment horizontal="right" vertical="center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57" xfId="2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63" xfId="0" applyNumberFormat="1" applyFont="1" applyBorder="1" applyAlignment="1">
      <alignment horizontal="right" vertical="center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" fontId="17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0" xfId="20" applyNumberFormat="1" applyFont="1" applyFill="1" applyBorder="1" applyAlignment="1" applyProtection="1">
      <alignment vertical="center" wrapText="1"/>
      <protection locked="0"/>
    </xf>
    <xf numFmtId="1" fontId="17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4" xfId="20" applyNumberFormat="1" applyFont="1" applyFill="1" applyBorder="1" applyAlignment="1" applyProtection="1">
      <alignment vertical="center" wrapText="1"/>
      <protection locked="0"/>
    </xf>
    <xf numFmtId="1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0" fontId="5" fillId="0" borderId="65" xfId="0" applyFont="1" applyBorder="1" applyAlignment="1">
      <alignment horizontal="center" vertical="center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3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Border="1" applyAlignment="1">
      <alignment horizontal="right" vertical="center"/>
    </xf>
    <xf numFmtId="166" fontId="4" fillId="0" borderId="49" xfId="15" applyNumberFormat="1" applyFont="1" applyBorder="1" applyAlignment="1">
      <alignment horizontal="right" vertical="center"/>
    </xf>
    <xf numFmtId="3" fontId="21" fillId="0" borderId="49" xfId="0" applyNumberFormat="1" applyFont="1" applyBorder="1" applyAlignment="1">
      <alignment horizontal="centerContinuous" vertical="center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57" xfId="0" applyNumberFormat="1" applyFont="1" applyFill="1" applyBorder="1" applyAlignment="1" applyProtection="1">
      <alignment vertical="center" wrapText="1"/>
      <protection locked="0"/>
    </xf>
    <xf numFmtId="0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166" fontId="4" fillId="0" borderId="12" xfId="15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164" fontId="17" fillId="0" borderId="72" xfId="20" applyNumberFormat="1" applyFont="1" applyFill="1" applyBorder="1" applyAlignment="1" applyProtection="1">
      <alignment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3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74" xfId="0" applyNumberFormat="1" applyFont="1" applyFill="1" applyBorder="1" applyAlignment="1" applyProtection="1">
      <alignment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4" fillId="0" borderId="75" xfId="0" applyFont="1" applyBorder="1" applyAlignment="1">
      <alignment horizontal="centerContinuous" vertical="center" wrapText="1"/>
    </xf>
    <xf numFmtId="0" fontId="5" fillId="0" borderId="62" xfId="0" applyFont="1" applyBorder="1" applyAlignment="1">
      <alignment horizontal="center" vertical="center"/>
    </xf>
    <xf numFmtId="0" fontId="8" fillId="0" borderId="76" xfId="0" applyNumberFormat="1" applyFont="1" applyFill="1" applyBorder="1" applyAlignment="1" applyProtection="1">
      <alignment horizontal="center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Border="1" applyAlignment="1">
      <alignment horizontal="right" vertical="center"/>
    </xf>
    <xf numFmtId="164" fontId="14" fillId="0" borderId="16" xfId="2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17" fillId="0" borderId="35" xfId="20" applyNumberFormat="1" applyFont="1" applyFill="1" applyBorder="1" applyAlignment="1" applyProtection="1">
      <alignment vertical="center" wrapText="1"/>
      <protection locked="0"/>
    </xf>
    <xf numFmtId="164" fontId="17" fillId="0" borderId="30" xfId="20" applyNumberFormat="1" applyFont="1" applyFill="1" applyBorder="1" applyAlignment="1" applyProtection="1">
      <alignment vertical="center" wrapText="1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0" fontId="11" fillId="0" borderId="57" xfId="0" applyNumberFormat="1" applyFont="1" applyFill="1" applyBorder="1" applyAlignment="1" applyProtection="1">
      <alignment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" fontId="17" fillId="0" borderId="83" xfId="0" applyNumberFormat="1" applyFont="1" applyFill="1" applyBorder="1" applyAlignment="1" applyProtection="1">
      <alignment horizontal="centerContinuous"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>
      <alignment vertical="center"/>
    </xf>
    <xf numFmtId="164" fontId="9" fillId="0" borderId="11" xfId="20" applyNumberFormat="1" applyFont="1" applyFill="1" applyBorder="1" applyAlignment="1" applyProtection="1">
      <alignment vertical="center" wrapText="1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20" applyNumberFormat="1" applyFont="1" applyFill="1" applyBorder="1" applyAlignment="1" applyProtection="1">
      <alignment vertical="center" wrapText="1"/>
      <protection locked="0"/>
    </xf>
    <xf numFmtId="164" fontId="9" fillId="0" borderId="35" xfId="20" applyNumberFormat="1" applyFont="1" applyFill="1" applyBorder="1" applyAlignment="1" applyProtection="1">
      <alignment vertical="center" wrapText="1"/>
      <protection locked="0"/>
    </xf>
    <xf numFmtId="164" fontId="11" fillId="0" borderId="5" xfId="20" applyNumberFormat="1" applyFont="1" applyFill="1" applyBorder="1" applyAlignment="1" applyProtection="1">
      <alignment vertical="center" wrapText="1"/>
      <protection locked="0"/>
    </xf>
    <xf numFmtId="0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24" xfId="20" applyNumberFormat="1" applyFont="1" applyFill="1" applyBorder="1" applyAlignment="1" applyProtection="1">
      <alignment vertical="center" wrapText="1"/>
      <protection locked="0"/>
    </xf>
    <xf numFmtId="164" fontId="9" fillId="0" borderId="58" xfId="20" applyNumberFormat="1" applyFont="1" applyFill="1" applyBorder="1" applyAlignment="1" applyProtection="1">
      <alignment vertical="center" wrapText="1"/>
      <protection locked="0"/>
    </xf>
    <xf numFmtId="0" fontId="11" fillId="0" borderId="30" xfId="0" applyNumberFormat="1" applyFont="1" applyFill="1" applyBorder="1" applyAlignment="1" applyProtection="1">
      <alignment vertical="center" wrapText="1"/>
      <protection locked="0"/>
    </xf>
    <xf numFmtId="164" fontId="11" fillId="0" borderId="58" xfId="20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8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1" fontId="14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14" fillId="0" borderId="8" xfId="20" applyNumberFormat="1" applyFont="1" applyFill="1" applyBorder="1" applyAlignment="1" applyProtection="1">
      <alignment vertical="center" wrapText="1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164" fontId="14" fillId="0" borderId="5" xfId="20" applyNumberFormat="1" applyFont="1" applyFill="1" applyBorder="1" applyAlignment="1" applyProtection="1">
      <alignment vertical="center" wrapText="1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1" fontId="17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4" xfId="20" applyNumberFormat="1" applyFont="1" applyFill="1" applyBorder="1" applyAlignment="1" applyProtection="1">
      <alignment vertical="center" wrapText="1"/>
      <protection locked="0"/>
    </xf>
    <xf numFmtId="164" fontId="9" fillId="0" borderId="35" xfId="20" applyNumberFormat="1" applyFont="1" applyFill="1" applyBorder="1" applyAlignment="1" applyProtection="1">
      <alignment vertical="center" wrapText="1"/>
      <protection locked="0"/>
    </xf>
    <xf numFmtId="164" fontId="14" fillId="0" borderId="30" xfId="20" applyNumberFormat="1" applyFont="1" applyFill="1" applyBorder="1" applyAlignment="1" applyProtection="1">
      <alignment vertical="center" wrapText="1"/>
      <protection locked="0"/>
    </xf>
    <xf numFmtId="3" fontId="11" fillId="0" borderId="79" xfId="0" applyNumberFormat="1" applyFont="1" applyFill="1" applyBorder="1" applyAlignment="1" applyProtection="1">
      <alignment horizontal="right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Border="1" applyAlignment="1">
      <alignment vertical="center"/>
    </xf>
    <xf numFmtId="3" fontId="21" fillId="0" borderId="10" xfId="0" applyNumberFormat="1" applyFont="1" applyBorder="1" applyAlignment="1">
      <alignment horizontal="centerContinuous" vertical="center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164" fontId="11" fillId="0" borderId="16" xfId="20" applyNumberFormat="1" applyFont="1" applyFill="1" applyBorder="1" applyAlignment="1" applyProtection="1">
      <alignment vertical="center" wrapText="1"/>
      <protection locked="0"/>
    </xf>
    <xf numFmtId="3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34" xfId="0" applyNumberFormat="1" applyFont="1" applyBorder="1" applyAlignment="1">
      <alignment horizontal="center" vertical="center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3" fontId="13" fillId="0" borderId="39" xfId="0" applyNumberFormat="1" applyFont="1" applyFill="1" applyBorder="1" applyAlignment="1" applyProtection="1">
      <alignment vertical="center"/>
      <protection locked="0"/>
    </xf>
    <xf numFmtId="3" fontId="18" fillId="0" borderId="34" xfId="0" applyNumberFormat="1" applyFont="1" applyFill="1" applyBorder="1" applyAlignment="1" applyProtection="1">
      <alignment vertical="center"/>
      <protection locked="0"/>
    </xf>
    <xf numFmtId="0" fontId="4" fillId="0" borderId="87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19" fillId="0" borderId="44" xfId="0" applyNumberFormat="1" applyFont="1" applyFill="1" applyBorder="1" applyAlignment="1" applyProtection="1">
      <alignment horizontal="center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81" xfId="0" applyNumberFormat="1" applyFont="1" applyFill="1" applyBorder="1" applyAlignment="1" applyProtection="1">
      <alignment horizontal="center" vertical="center"/>
      <protection locked="0"/>
    </xf>
    <xf numFmtId="3" fontId="11" fillId="0" borderId="88" xfId="0" applyNumberFormat="1" applyFont="1" applyFill="1" applyBorder="1" applyAlignment="1" applyProtection="1">
      <alignment horizontal="righ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11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89" xfId="0" applyNumberFormat="1" applyFont="1" applyFill="1" applyBorder="1" applyAlignment="1" applyProtection="1">
      <alignment horizontal="center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3" fontId="11" fillId="0" borderId="9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3" fontId="11" fillId="0" borderId="91" xfId="0" applyNumberFormat="1" applyFont="1" applyFill="1" applyBorder="1" applyAlignment="1" applyProtection="1">
      <alignment horizontal="right"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3" fontId="19" fillId="0" borderId="65" xfId="0" applyNumberFormat="1" applyFont="1" applyFill="1" applyBorder="1" applyAlignment="1" applyProtection="1">
      <alignment horizontal="right" vertical="center"/>
      <protection locked="0"/>
    </xf>
    <xf numFmtId="0" fontId="19" fillId="0" borderId="64" xfId="0" applyNumberFormat="1" applyFont="1" applyFill="1" applyBorder="1" applyAlignment="1" applyProtection="1">
      <alignment horizontal="center" vertical="center"/>
      <protection locked="0"/>
    </xf>
    <xf numFmtId="3" fontId="18" fillId="0" borderId="65" xfId="0" applyNumberFormat="1" applyFont="1" applyFill="1" applyBorder="1" applyAlignment="1" applyProtection="1">
      <alignment horizontal="right" vertical="center"/>
      <protection locked="0"/>
    </xf>
    <xf numFmtId="166" fontId="4" fillId="0" borderId="49" xfId="15" applyNumberFormat="1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164" fontId="17" fillId="0" borderId="92" xfId="20" applyNumberFormat="1" applyFont="1" applyFill="1" applyBorder="1" applyAlignment="1" applyProtection="1">
      <alignment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64" fontId="19" fillId="0" borderId="5" xfId="20" applyNumberFormat="1" applyFont="1" applyFill="1" applyBorder="1" applyAlignment="1" applyProtection="1">
      <alignment vertical="center" wrapText="1"/>
      <protection locked="0"/>
    </xf>
    <xf numFmtId="3" fontId="19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35" xfId="20" applyNumberFormat="1" applyFont="1" applyFill="1" applyBorder="1" applyAlignment="1" applyProtection="1">
      <alignment vertical="center" wrapText="1"/>
      <protection locked="0"/>
    </xf>
    <xf numFmtId="164" fontId="23" fillId="0" borderId="8" xfId="20" applyNumberFormat="1" applyFont="1" applyFill="1" applyBorder="1" applyAlignment="1" applyProtection="1">
      <alignment vertical="center" wrapText="1"/>
      <protection locked="0"/>
    </xf>
    <xf numFmtId="49" fontId="11" fillId="0" borderId="4" xfId="20" applyNumberFormat="1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vertical="center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vertical="center" wrapText="1"/>
      <protection locked="0"/>
    </xf>
    <xf numFmtId="3" fontId="9" fillId="0" borderId="91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NumberFormat="1" applyFont="1" applyFill="1" applyBorder="1" applyAlignment="1" applyProtection="1">
      <alignment vertical="center" wrapText="1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20" applyNumberFormat="1" applyFont="1" applyFill="1" applyBorder="1" applyAlignment="1" applyProtection="1">
      <alignment vertical="center" wrapText="1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alignment vertical="center" wrapText="1"/>
      <protection locked="0"/>
    </xf>
    <xf numFmtId="164" fontId="9" fillId="0" borderId="11" xfId="20" applyNumberFormat="1" applyFont="1" applyFill="1" applyBorder="1" applyAlignment="1" applyProtection="1">
      <alignment vertical="center" wrapText="1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workbookViewId="0" topLeftCell="A1">
      <selection activeCell="H16" sqref="H16"/>
    </sheetView>
  </sheetViews>
  <sheetFormatPr defaultColWidth="9.00390625" defaultRowHeight="12.75"/>
  <cols>
    <col min="1" max="1" width="7.875" style="1" customWidth="1"/>
    <col min="2" max="2" width="36.25390625" style="1" customWidth="1"/>
    <col min="3" max="3" width="6.75390625" style="145" customWidth="1"/>
    <col min="4" max="4" width="13.375" style="145" customWidth="1"/>
    <col min="5" max="5" width="14.875" style="1" customWidth="1"/>
    <col min="6" max="6" width="14.75390625" style="167" customWidth="1"/>
    <col min="7" max="16384" width="10.00390625" style="1" customWidth="1"/>
  </cols>
  <sheetData>
    <row r="1" ht="12.75" customHeight="1">
      <c r="E1" s="75" t="s">
        <v>155</v>
      </c>
    </row>
    <row r="2" spans="1:5" ht="12.75" customHeight="1">
      <c r="A2" s="4"/>
      <c r="B2" s="5"/>
      <c r="C2" s="146"/>
      <c r="D2" s="146"/>
      <c r="E2" s="78" t="s">
        <v>172</v>
      </c>
    </row>
    <row r="3" spans="1:5" ht="12.75" customHeight="1">
      <c r="A3" s="4"/>
      <c r="B3" s="5"/>
      <c r="C3" s="146"/>
      <c r="D3" s="146"/>
      <c r="E3" s="78" t="s">
        <v>153</v>
      </c>
    </row>
    <row r="4" spans="1:5" ht="12.75" customHeight="1">
      <c r="A4" s="4"/>
      <c r="B4" s="5"/>
      <c r="C4" s="146"/>
      <c r="D4" s="146"/>
      <c r="E4" s="78" t="s">
        <v>173</v>
      </c>
    </row>
    <row r="5" spans="1:5" ht="15.75" customHeight="1">
      <c r="A5" s="4"/>
      <c r="B5" s="5"/>
      <c r="C5" s="146"/>
      <c r="D5" s="146"/>
      <c r="E5" s="6"/>
    </row>
    <row r="6" spans="1:6" s="11" customFormat="1" ht="40.5" customHeight="1">
      <c r="A6" s="7" t="s">
        <v>154</v>
      </c>
      <c r="B6" s="8"/>
      <c r="C6" s="83"/>
      <c r="D6" s="83"/>
      <c r="E6" s="10"/>
      <c r="F6" s="168"/>
    </row>
    <row r="7" spans="1:6" s="11" customFormat="1" ht="14.25" customHeight="1" thickBot="1">
      <c r="A7" s="7"/>
      <c r="B7" s="8"/>
      <c r="C7" s="147"/>
      <c r="D7" s="147"/>
      <c r="F7" s="169" t="s">
        <v>0</v>
      </c>
    </row>
    <row r="8" spans="1:6" s="16" customFormat="1" ht="23.25" customHeight="1">
      <c r="A8" s="13" t="s">
        <v>1</v>
      </c>
      <c r="B8" s="14" t="s">
        <v>2</v>
      </c>
      <c r="C8" s="86" t="s">
        <v>3</v>
      </c>
      <c r="D8" s="163" t="s">
        <v>22</v>
      </c>
      <c r="E8" s="369" t="s">
        <v>4</v>
      </c>
      <c r="F8" s="352"/>
    </row>
    <row r="9" spans="1:6" s="16" customFormat="1" ht="12.75" customHeight="1">
      <c r="A9" s="17" t="s">
        <v>5</v>
      </c>
      <c r="B9" s="18"/>
      <c r="C9" s="126" t="s">
        <v>6</v>
      </c>
      <c r="D9" s="164" t="s">
        <v>7</v>
      </c>
      <c r="E9" s="232" t="s">
        <v>8</v>
      </c>
      <c r="F9" s="353" t="s">
        <v>7</v>
      </c>
    </row>
    <row r="10" spans="1:6" s="23" customFormat="1" ht="9.75" customHeight="1" thickBot="1">
      <c r="A10" s="20">
        <v>1</v>
      </c>
      <c r="B10" s="21">
        <v>2</v>
      </c>
      <c r="C10" s="21">
        <v>3</v>
      </c>
      <c r="D10" s="203">
        <v>4</v>
      </c>
      <c r="E10" s="234">
        <v>5</v>
      </c>
      <c r="F10" s="354">
        <v>6</v>
      </c>
    </row>
    <row r="11" spans="1:6" s="42" customFormat="1" ht="21" customHeight="1" thickBot="1" thickTop="1">
      <c r="A11" s="24">
        <v>600</v>
      </c>
      <c r="B11" s="36" t="s">
        <v>16</v>
      </c>
      <c r="C11" s="37" t="s">
        <v>48</v>
      </c>
      <c r="D11" s="370"/>
      <c r="E11" s="159">
        <f>E12+E15</f>
        <v>36000</v>
      </c>
      <c r="F11" s="110">
        <f>F12+F15</f>
        <v>36000</v>
      </c>
    </row>
    <row r="12" spans="1:6" s="42" customFormat="1" ht="15.75" thickTop="1">
      <c r="A12" s="38">
        <v>60016</v>
      </c>
      <c r="B12" s="62" t="s">
        <v>17</v>
      </c>
      <c r="C12" s="39"/>
      <c r="D12" s="371"/>
      <c r="E12" s="160">
        <f>SUM(E13:E14)</f>
        <v>9000</v>
      </c>
      <c r="F12" s="105">
        <f>SUM(F13:F14)</f>
        <v>9000</v>
      </c>
    </row>
    <row r="13" spans="1:6" s="151" customFormat="1" ht="15">
      <c r="A13" s="60">
        <v>4270</v>
      </c>
      <c r="B13" s="150" t="s">
        <v>49</v>
      </c>
      <c r="C13" s="154"/>
      <c r="D13" s="372"/>
      <c r="E13" s="373">
        <v>9000</v>
      </c>
      <c r="F13" s="337"/>
    </row>
    <row r="14" spans="1:6" s="42" customFormat="1" ht="34.5" customHeight="1">
      <c r="A14" s="30">
        <v>4390</v>
      </c>
      <c r="B14" s="32" t="s">
        <v>50</v>
      </c>
      <c r="C14" s="102"/>
      <c r="D14" s="374"/>
      <c r="E14" s="106"/>
      <c r="F14" s="111">
        <v>9000</v>
      </c>
    </row>
    <row r="15" spans="1:6" s="70" customFormat="1" ht="18" customHeight="1">
      <c r="A15" s="28">
        <v>60017</v>
      </c>
      <c r="B15" s="44" t="s">
        <v>44</v>
      </c>
      <c r="C15" s="35"/>
      <c r="D15" s="375"/>
      <c r="E15" s="376">
        <f>E16+E17+E20</f>
        <v>27000</v>
      </c>
      <c r="F15" s="144">
        <f>F16+F17+F20</f>
        <v>27000</v>
      </c>
    </row>
    <row r="16" spans="1:6" s="151" customFormat="1" ht="15">
      <c r="A16" s="60">
        <v>4270</v>
      </c>
      <c r="B16" s="150" t="s">
        <v>49</v>
      </c>
      <c r="C16" s="154"/>
      <c r="D16" s="372"/>
      <c r="E16" s="373">
        <v>17000</v>
      </c>
      <c r="F16" s="337"/>
    </row>
    <row r="17" spans="1:6" s="42" customFormat="1" ht="24.75" customHeight="1">
      <c r="A17" s="30">
        <v>4270</v>
      </c>
      <c r="B17" s="32" t="s">
        <v>45</v>
      </c>
      <c r="C17" s="102"/>
      <c r="D17" s="374"/>
      <c r="E17" s="106">
        <f>SUM(E18:E19)</f>
        <v>10000</v>
      </c>
      <c r="F17" s="111">
        <f>SUM(F18)</f>
        <v>10000</v>
      </c>
    </row>
    <row r="18" spans="1:6" s="151" customFormat="1" ht="13.5" customHeight="1">
      <c r="A18" s="152"/>
      <c r="B18" s="153" t="s">
        <v>46</v>
      </c>
      <c r="C18" s="107"/>
      <c r="D18" s="377"/>
      <c r="E18" s="378"/>
      <c r="F18" s="355">
        <v>10000</v>
      </c>
    </row>
    <row r="19" spans="1:6" s="151" customFormat="1" ht="13.5" customHeight="1">
      <c r="A19" s="152"/>
      <c r="B19" s="153" t="s">
        <v>47</v>
      </c>
      <c r="C19" s="107"/>
      <c r="D19" s="377"/>
      <c r="E19" s="378">
        <v>10000</v>
      </c>
      <c r="F19" s="355"/>
    </row>
    <row r="20" spans="1:6" s="42" customFormat="1" ht="31.5" customHeight="1" thickBot="1">
      <c r="A20" s="155">
        <v>4390</v>
      </c>
      <c r="B20" s="156" t="s">
        <v>50</v>
      </c>
      <c r="C20" s="157"/>
      <c r="D20" s="379"/>
      <c r="E20" s="380"/>
      <c r="F20" s="356">
        <v>17000</v>
      </c>
    </row>
    <row r="21" spans="1:6" s="42" customFormat="1" ht="25.5" customHeight="1" thickBot="1" thickTop="1">
      <c r="A21" s="24">
        <v>700</v>
      </c>
      <c r="B21" s="98" t="s">
        <v>41</v>
      </c>
      <c r="C21" s="37"/>
      <c r="D21" s="370"/>
      <c r="E21" s="159">
        <f>E22</f>
        <v>250000</v>
      </c>
      <c r="F21" s="110">
        <f>F22+F27</f>
        <v>271245</v>
      </c>
    </row>
    <row r="22" spans="1:6" s="42" customFormat="1" ht="29.25" customHeight="1" thickTop="1">
      <c r="A22" s="64">
        <v>70005</v>
      </c>
      <c r="B22" s="55" t="s">
        <v>169</v>
      </c>
      <c r="C22" s="324" t="s">
        <v>42</v>
      </c>
      <c r="D22" s="393"/>
      <c r="E22" s="394">
        <f>SUM(E23:E26)</f>
        <v>250000</v>
      </c>
      <c r="F22" s="326">
        <f>SUM(F23:F26)</f>
        <v>250000</v>
      </c>
    </row>
    <row r="23" spans="1:6" s="226" customFormat="1" ht="17.25" customHeight="1">
      <c r="A23" s="256">
        <v>4300</v>
      </c>
      <c r="B23" s="222" t="s">
        <v>12</v>
      </c>
      <c r="C23" s="431"/>
      <c r="D23" s="401"/>
      <c r="E23" s="402">
        <v>50000</v>
      </c>
      <c r="F23" s="363"/>
    </row>
    <row r="24" spans="1:6" s="226" customFormat="1" ht="31.5" customHeight="1">
      <c r="A24" s="221">
        <v>4390</v>
      </c>
      <c r="B24" s="65" t="s">
        <v>50</v>
      </c>
      <c r="C24" s="264"/>
      <c r="D24" s="382"/>
      <c r="E24" s="383">
        <v>150000</v>
      </c>
      <c r="F24" s="347"/>
    </row>
    <row r="25" spans="1:6" s="226" customFormat="1" ht="29.25" customHeight="1">
      <c r="A25" s="221">
        <v>4590</v>
      </c>
      <c r="B25" s="222" t="s">
        <v>167</v>
      </c>
      <c r="C25" s="264"/>
      <c r="D25" s="382"/>
      <c r="E25" s="383">
        <v>50000</v>
      </c>
      <c r="F25" s="347"/>
    </row>
    <row r="26" spans="1:6" s="226" customFormat="1" ht="45">
      <c r="A26" s="261">
        <v>4600</v>
      </c>
      <c r="B26" s="432" t="s">
        <v>168</v>
      </c>
      <c r="C26" s="433"/>
      <c r="D26" s="403"/>
      <c r="E26" s="404"/>
      <c r="F26" s="364">
        <v>250000</v>
      </c>
    </row>
    <row r="27" spans="1:6" s="42" customFormat="1" ht="19.5" customHeight="1">
      <c r="A27" s="428">
        <v>70095</v>
      </c>
      <c r="B27" s="429" t="s">
        <v>9</v>
      </c>
      <c r="C27" s="198" t="s">
        <v>64</v>
      </c>
      <c r="D27" s="397"/>
      <c r="E27" s="430"/>
      <c r="F27" s="173">
        <f>F28</f>
        <v>21245</v>
      </c>
    </row>
    <row r="28" spans="1:6" s="42" customFormat="1" ht="59.25" customHeight="1" thickBot="1">
      <c r="A28" s="30">
        <v>6050</v>
      </c>
      <c r="B28" s="32" t="s">
        <v>72</v>
      </c>
      <c r="C28" s="148"/>
      <c r="D28" s="381"/>
      <c r="E28" s="106"/>
      <c r="F28" s="111">
        <v>21245</v>
      </c>
    </row>
    <row r="29" spans="1:6" s="42" customFormat="1" ht="25.5" customHeight="1" thickBot="1" thickTop="1">
      <c r="A29" s="24">
        <v>710</v>
      </c>
      <c r="B29" s="36" t="s">
        <v>67</v>
      </c>
      <c r="C29" s="25" t="s">
        <v>85</v>
      </c>
      <c r="D29" s="370"/>
      <c r="E29" s="159">
        <f>E30+E34</f>
        <v>317424</v>
      </c>
      <c r="F29" s="110">
        <f>F30+F34</f>
        <v>317424</v>
      </c>
    </row>
    <row r="30" spans="1:6" s="42" customFormat="1" ht="29.25" customHeight="1" thickTop="1">
      <c r="A30" s="38">
        <v>71004</v>
      </c>
      <c r="B30" s="62" t="s">
        <v>83</v>
      </c>
      <c r="C30" s="67"/>
      <c r="D30" s="371"/>
      <c r="E30" s="160">
        <f>SUM(E31:E33)</f>
        <v>310000</v>
      </c>
      <c r="F30" s="105">
        <f>SUM(F31:F33)</f>
        <v>310000</v>
      </c>
    </row>
    <row r="31" spans="1:6" s="226" customFormat="1" ht="28.5" customHeight="1">
      <c r="A31" s="221">
        <v>3040</v>
      </c>
      <c r="B31" s="222" t="s">
        <v>84</v>
      </c>
      <c r="C31" s="223"/>
      <c r="D31" s="382"/>
      <c r="E31" s="383"/>
      <c r="F31" s="347">
        <v>290000</v>
      </c>
    </row>
    <row r="32" spans="1:6" s="226" customFormat="1" ht="18.75" customHeight="1">
      <c r="A32" s="221">
        <v>4170</v>
      </c>
      <c r="B32" s="222" t="s">
        <v>28</v>
      </c>
      <c r="C32" s="223"/>
      <c r="D32" s="382"/>
      <c r="E32" s="383"/>
      <c r="F32" s="347">
        <v>20000</v>
      </c>
    </row>
    <row r="33" spans="1:6" s="226" customFormat="1" ht="18" customHeight="1">
      <c r="A33" s="261">
        <v>4300</v>
      </c>
      <c r="B33" s="432" t="s">
        <v>12</v>
      </c>
      <c r="C33" s="263"/>
      <c r="D33" s="403"/>
      <c r="E33" s="404">
        <v>310000</v>
      </c>
      <c r="F33" s="364"/>
    </row>
    <row r="34" spans="1:6" s="42" customFormat="1" ht="21" customHeight="1">
      <c r="A34" s="184">
        <v>71035</v>
      </c>
      <c r="B34" s="185" t="s">
        <v>68</v>
      </c>
      <c r="C34" s="195"/>
      <c r="D34" s="384"/>
      <c r="E34" s="237">
        <f>SUM(E35:E36)</f>
        <v>7424</v>
      </c>
      <c r="F34" s="357">
        <f>SUM(F35:F36)</f>
        <v>7424</v>
      </c>
    </row>
    <row r="35" spans="1:6" s="42" customFormat="1" ht="19.5" customHeight="1">
      <c r="A35" s="193">
        <v>4300</v>
      </c>
      <c r="B35" s="194" t="s">
        <v>12</v>
      </c>
      <c r="C35" s="196" t="s">
        <v>64</v>
      </c>
      <c r="D35" s="385"/>
      <c r="E35" s="106">
        <v>7424</v>
      </c>
      <c r="F35" s="111"/>
    </row>
    <row r="36" spans="1:6" s="42" customFormat="1" ht="19.5" customHeight="1" thickBot="1">
      <c r="A36" s="193">
        <v>4300</v>
      </c>
      <c r="B36" s="194" t="s">
        <v>12</v>
      </c>
      <c r="C36" s="197" t="s">
        <v>48</v>
      </c>
      <c r="D36" s="385"/>
      <c r="E36" s="106"/>
      <c r="F36" s="111">
        <v>7424</v>
      </c>
    </row>
    <row r="37" spans="1:6" s="33" customFormat="1" ht="23.25" customHeight="1" thickBot="1" thickTop="1">
      <c r="A37" s="24">
        <v>750</v>
      </c>
      <c r="B37" s="36" t="s">
        <v>10</v>
      </c>
      <c r="C37" s="25"/>
      <c r="D37" s="370"/>
      <c r="E37" s="159">
        <f>E46+E60+E38</f>
        <v>244950</v>
      </c>
      <c r="F37" s="110">
        <f>F46+F60+F38</f>
        <v>319593</v>
      </c>
    </row>
    <row r="38" spans="1:6" s="33" customFormat="1" ht="21" customHeight="1" thickTop="1">
      <c r="A38" s="28">
        <v>75023</v>
      </c>
      <c r="B38" s="44" t="s">
        <v>38</v>
      </c>
      <c r="C38" s="174" t="s">
        <v>39</v>
      </c>
      <c r="D38" s="375"/>
      <c r="E38" s="376">
        <f>SUM(E39:E45)</f>
        <v>241000</v>
      </c>
      <c r="F38" s="144">
        <f>SUM(F39:F45)</f>
        <v>223000</v>
      </c>
    </row>
    <row r="39" spans="1:6" s="42" customFormat="1" ht="30.75" customHeight="1">
      <c r="A39" s="60">
        <v>3020</v>
      </c>
      <c r="B39" s="150" t="s">
        <v>40</v>
      </c>
      <c r="C39" s="143"/>
      <c r="D39" s="395"/>
      <c r="E39" s="373"/>
      <c r="F39" s="337">
        <v>3000</v>
      </c>
    </row>
    <row r="40" spans="1:6" s="42" customFormat="1" ht="18.75" customHeight="1">
      <c r="A40" s="30">
        <v>4040</v>
      </c>
      <c r="B40" s="32" t="s">
        <v>43</v>
      </c>
      <c r="C40" s="101"/>
      <c r="D40" s="381"/>
      <c r="E40" s="106">
        <v>71000</v>
      </c>
      <c r="F40" s="111"/>
    </row>
    <row r="41" spans="1:6" s="42" customFormat="1" ht="19.5" customHeight="1">
      <c r="A41" s="30">
        <v>4260</v>
      </c>
      <c r="B41" s="32" t="s">
        <v>79</v>
      </c>
      <c r="C41" s="101"/>
      <c r="D41" s="381"/>
      <c r="E41" s="106"/>
      <c r="F41" s="111">
        <v>110000</v>
      </c>
    </row>
    <row r="42" spans="1:6" s="42" customFormat="1" ht="13.5" customHeight="1">
      <c r="A42" s="30">
        <v>4270</v>
      </c>
      <c r="B42" s="222" t="s">
        <v>77</v>
      </c>
      <c r="C42" s="101"/>
      <c r="D42" s="381"/>
      <c r="E42" s="106">
        <f>100000+70000</f>
        <v>170000</v>
      </c>
      <c r="F42" s="111"/>
    </row>
    <row r="43" spans="1:6" s="42" customFormat="1" ht="19.5" customHeight="1">
      <c r="A43" s="30">
        <v>4300</v>
      </c>
      <c r="B43" s="32" t="s">
        <v>12</v>
      </c>
      <c r="C43" s="101"/>
      <c r="D43" s="381"/>
      <c r="E43" s="106"/>
      <c r="F43" s="111">
        <v>10000</v>
      </c>
    </row>
    <row r="44" spans="1:6" s="42" customFormat="1" ht="15" customHeight="1">
      <c r="A44" s="30">
        <v>4410</v>
      </c>
      <c r="B44" s="32" t="s">
        <v>78</v>
      </c>
      <c r="C44" s="101"/>
      <c r="D44" s="381"/>
      <c r="E44" s="106"/>
      <c r="F44" s="111">
        <v>60000</v>
      </c>
    </row>
    <row r="45" spans="1:6" s="42" customFormat="1" ht="35.25" customHeight="1">
      <c r="A45" s="30">
        <v>4700</v>
      </c>
      <c r="B45" s="32" t="s">
        <v>111</v>
      </c>
      <c r="C45" s="101"/>
      <c r="D45" s="381"/>
      <c r="E45" s="106"/>
      <c r="F45" s="111">
        <v>40000</v>
      </c>
    </row>
    <row r="46" spans="1:6" s="33" customFormat="1" ht="34.5" customHeight="1">
      <c r="A46" s="28">
        <v>75075</v>
      </c>
      <c r="B46" s="44" t="s">
        <v>19</v>
      </c>
      <c r="C46" s="35"/>
      <c r="D46" s="375"/>
      <c r="E46" s="376"/>
      <c r="F46" s="144">
        <f>SUM(F47:F49)</f>
        <v>95643</v>
      </c>
    </row>
    <row r="47" spans="1:6" s="42" customFormat="1" ht="17.25" customHeight="1">
      <c r="A47" s="30">
        <v>4210</v>
      </c>
      <c r="B47" s="32" t="s">
        <v>11</v>
      </c>
      <c r="C47" s="34" t="s">
        <v>20</v>
      </c>
      <c r="D47" s="385"/>
      <c r="E47" s="106"/>
      <c r="F47" s="337">
        <v>4000</v>
      </c>
    </row>
    <row r="48" spans="1:6" s="42" customFormat="1" ht="20.25" customHeight="1">
      <c r="A48" s="30">
        <v>4300</v>
      </c>
      <c r="B48" s="32" t="s">
        <v>12</v>
      </c>
      <c r="C48" s="34" t="s">
        <v>20</v>
      </c>
      <c r="D48" s="385"/>
      <c r="E48" s="106"/>
      <c r="F48" s="111">
        <v>17000</v>
      </c>
    </row>
    <row r="49" spans="1:6" s="33" customFormat="1" ht="45" customHeight="1">
      <c r="A49" s="141"/>
      <c r="B49" s="166" t="s">
        <v>160</v>
      </c>
      <c r="C49" s="101" t="s">
        <v>37</v>
      </c>
      <c r="D49" s="381"/>
      <c r="E49" s="387"/>
      <c r="F49" s="140">
        <f>SUM(F50:F59)</f>
        <v>74643</v>
      </c>
    </row>
    <row r="50" spans="1:6" s="42" customFormat="1" ht="15.75" customHeight="1">
      <c r="A50" s="30">
        <v>4110</v>
      </c>
      <c r="B50" s="32" t="s">
        <v>25</v>
      </c>
      <c r="C50" s="103"/>
      <c r="D50" s="135"/>
      <c r="E50" s="106"/>
      <c r="F50" s="111">
        <v>1431</v>
      </c>
    </row>
    <row r="51" spans="1:6" s="42" customFormat="1" ht="16.5" customHeight="1">
      <c r="A51" s="30">
        <v>4120</v>
      </c>
      <c r="B51" s="32" t="s">
        <v>27</v>
      </c>
      <c r="C51" s="103"/>
      <c r="D51" s="135"/>
      <c r="E51" s="106"/>
      <c r="F51" s="111">
        <v>221</v>
      </c>
    </row>
    <row r="52" spans="1:6" s="42" customFormat="1" ht="19.5" customHeight="1">
      <c r="A52" s="30">
        <v>4178</v>
      </c>
      <c r="B52" s="32" t="s">
        <v>28</v>
      </c>
      <c r="C52" s="103"/>
      <c r="D52" s="135"/>
      <c r="E52" s="106"/>
      <c r="F52" s="359">
        <v>7650</v>
      </c>
    </row>
    <row r="53" spans="1:6" s="42" customFormat="1" ht="15.75" customHeight="1">
      <c r="A53" s="30">
        <v>4179</v>
      </c>
      <c r="B53" s="32" t="s">
        <v>28</v>
      </c>
      <c r="C53" s="103"/>
      <c r="D53" s="135"/>
      <c r="E53" s="106"/>
      <c r="F53" s="359">
        <v>1350</v>
      </c>
    </row>
    <row r="54" spans="1:6" s="42" customFormat="1" ht="15.75" customHeight="1">
      <c r="A54" s="30">
        <v>4218</v>
      </c>
      <c r="B54" s="32" t="s">
        <v>11</v>
      </c>
      <c r="C54" s="103"/>
      <c r="D54" s="135"/>
      <c r="E54" s="106"/>
      <c r="F54" s="111">
        <v>459</v>
      </c>
    </row>
    <row r="55" spans="1:6" s="42" customFormat="1" ht="15">
      <c r="A55" s="30">
        <v>4219</v>
      </c>
      <c r="B55" s="32" t="s">
        <v>11</v>
      </c>
      <c r="C55" s="103"/>
      <c r="D55" s="135"/>
      <c r="E55" s="106"/>
      <c r="F55" s="111">
        <v>81</v>
      </c>
    </row>
    <row r="56" spans="1:6" s="42" customFormat="1" ht="19.5" customHeight="1">
      <c r="A56" s="30">
        <v>4308</v>
      </c>
      <c r="B56" s="32" t="s">
        <v>12</v>
      </c>
      <c r="C56" s="103"/>
      <c r="D56" s="135"/>
      <c r="E56" s="106"/>
      <c r="F56" s="111">
        <v>46283</v>
      </c>
    </row>
    <row r="57" spans="1:6" s="42" customFormat="1" ht="15.75" customHeight="1">
      <c r="A57" s="30">
        <v>4309</v>
      </c>
      <c r="B57" s="32" t="s">
        <v>12</v>
      </c>
      <c r="C57" s="103"/>
      <c r="D57" s="135"/>
      <c r="E57" s="106"/>
      <c r="F57" s="111">
        <v>8168</v>
      </c>
    </row>
    <row r="58" spans="1:6" s="42" customFormat="1" ht="17.25" customHeight="1">
      <c r="A58" s="30">
        <v>4388</v>
      </c>
      <c r="B58" s="32" t="s">
        <v>54</v>
      </c>
      <c r="C58" s="103"/>
      <c r="D58" s="135"/>
      <c r="E58" s="106"/>
      <c r="F58" s="111">
        <v>7650</v>
      </c>
    </row>
    <row r="59" spans="1:6" s="42" customFormat="1" ht="16.5" customHeight="1">
      <c r="A59" s="30">
        <v>4389</v>
      </c>
      <c r="B59" s="32" t="s">
        <v>54</v>
      </c>
      <c r="C59" s="103"/>
      <c r="D59" s="135"/>
      <c r="E59" s="106"/>
      <c r="F59" s="111">
        <v>1350</v>
      </c>
    </row>
    <row r="60" spans="1:6" s="42" customFormat="1" ht="22.5" customHeight="1">
      <c r="A60" s="28">
        <v>75095</v>
      </c>
      <c r="B60" s="44" t="s">
        <v>9</v>
      </c>
      <c r="C60" s="35"/>
      <c r="D60" s="375"/>
      <c r="E60" s="376">
        <f>SUM(E68+E65+E62+E61)</f>
        <v>3950</v>
      </c>
      <c r="F60" s="144">
        <f>SUM(F68+F65+F62+F61)</f>
        <v>950</v>
      </c>
    </row>
    <row r="61" spans="1:6" s="42" customFormat="1" ht="18" customHeight="1">
      <c r="A61" s="30">
        <v>4210</v>
      </c>
      <c r="B61" s="32" t="s">
        <v>11</v>
      </c>
      <c r="C61" s="264" t="s">
        <v>37</v>
      </c>
      <c r="D61" s="382"/>
      <c r="E61" s="106">
        <v>3000</v>
      </c>
      <c r="F61" s="111"/>
    </row>
    <row r="62" spans="1:6" s="42" customFormat="1" ht="18.75" customHeight="1">
      <c r="A62" s="141"/>
      <c r="B62" s="139" t="s">
        <v>82</v>
      </c>
      <c r="C62" s="101" t="s">
        <v>15</v>
      </c>
      <c r="D62" s="381"/>
      <c r="E62" s="388">
        <f>SUM(E63:E64)</f>
        <v>150</v>
      </c>
      <c r="F62" s="360">
        <f>SUM(F63:F64)</f>
        <v>150</v>
      </c>
    </row>
    <row r="63" spans="1:6" s="42" customFormat="1" ht="15" customHeight="1">
      <c r="A63" s="30">
        <v>4210</v>
      </c>
      <c r="B63" s="32" t="s">
        <v>11</v>
      </c>
      <c r="C63" s="101"/>
      <c r="D63" s="381"/>
      <c r="E63" s="106">
        <v>150</v>
      </c>
      <c r="F63" s="111"/>
    </row>
    <row r="64" spans="1:6" s="42" customFormat="1" ht="30.75" customHeight="1">
      <c r="A64" s="30">
        <v>4750</v>
      </c>
      <c r="B64" s="109" t="s">
        <v>141</v>
      </c>
      <c r="C64" s="101"/>
      <c r="D64" s="381"/>
      <c r="E64" s="106"/>
      <c r="F64" s="111">
        <v>150</v>
      </c>
    </row>
    <row r="65" spans="1:6" s="42" customFormat="1" ht="18.75" customHeight="1">
      <c r="A65" s="141"/>
      <c r="B65" s="139" t="s">
        <v>33</v>
      </c>
      <c r="C65" s="101" t="s">
        <v>15</v>
      </c>
      <c r="D65" s="381"/>
      <c r="E65" s="388">
        <f>SUM(E66:E67)</f>
        <v>250</v>
      </c>
      <c r="F65" s="360">
        <f>SUM(F66:F67)</f>
        <v>250</v>
      </c>
    </row>
    <row r="66" spans="1:6" s="42" customFormat="1" ht="16.5" customHeight="1">
      <c r="A66" s="30">
        <v>4210</v>
      </c>
      <c r="B66" s="32" t="s">
        <v>11</v>
      </c>
      <c r="C66" s="101"/>
      <c r="D66" s="381"/>
      <c r="E66" s="106"/>
      <c r="F66" s="111">
        <v>250</v>
      </c>
    </row>
    <row r="67" spans="1:6" s="42" customFormat="1" ht="18" customHeight="1">
      <c r="A67" s="313">
        <v>4300</v>
      </c>
      <c r="B67" s="416" t="s">
        <v>12</v>
      </c>
      <c r="C67" s="198"/>
      <c r="D67" s="397"/>
      <c r="E67" s="398">
        <v>250</v>
      </c>
      <c r="F67" s="334"/>
    </row>
    <row r="68" spans="1:6" s="42" customFormat="1" ht="19.5" customHeight="1">
      <c r="A68" s="30"/>
      <c r="B68" s="139" t="s">
        <v>32</v>
      </c>
      <c r="C68" s="101" t="s">
        <v>15</v>
      </c>
      <c r="D68" s="381"/>
      <c r="E68" s="388">
        <f>SUM(E69:E72)</f>
        <v>550</v>
      </c>
      <c r="F68" s="360">
        <f>SUM(F69:F72)</f>
        <v>550</v>
      </c>
    </row>
    <row r="69" spans="1:6" s="42" customFormat="1" ht="15" customHeight="1">
      <c r="A69" s="30">
        <v>4110</v>
      </c>
      <c r="B69" s="137" t="s">
        <v>25</v>
      </c>
      <c r="C69" s="101"/>
      <c r="D69" s="381"/>
      <c r="E69" s="387"/>
      <c r="F69" s="111">
        <v>100</v>
      </c>
    </row>
    <row r="70" spans="1:6" s="42" customFormat="1" ht="15">
      <c r="A70" s="30">
        <v>4170</v>
      </c>
      <c r="B70" s="65" t="s">
        <v>28</v>
      </c>
      <c r="C70" s="101"/>
      <c r="D70" s="381"/>
      <c r="E70" s="106"/>
      <c r="F70" s="111">
        <v>300</v>
      </c>
    </row>
    <row r="71" spans="1:6" s="42" customFormat="1" ht="15">
      <c r="A71" s="30">
        <v>4210</v>
      </c>
      <c r="B71" s="108" t="s">
        <v>11</v>
      </c>
      <c r="C71" s="101"/>
      <c r="D71" s="381"/>
      <c r="E71" s="106">
        <v>550</v>
      </c>
      <c r="F71" s="111"/>
    </row>
    <row r="72" spans="1:6" s="42" customFormat="1" ht="21" customHeight="1" thickBot="1">
      <c r="A72" s="30">
        <v>4300</v>
      </c>
      <c r="B72" s="43" t="s">
        <v>12</v>
      </c>
      <c r="C72" s="101"/>
      <c r="D72" s="381"/>
      <c r="E72" s="106"/>
      <c r="F72" s="111">
        <v>150</v>
      </c>
    </row>
    <row r="73" spans="1:6" s="42" customFormat="1" ht="21" customHeight="1" thickBot="1" thickTop="1">
      <c r="A73" s="297">
        <v>757</v>
      </c>
      <c r="B73" s="298" t="s">
        <v>104</v>
      </c>
      <c r="C73" s="299" t="s">
        <v>105</v>
      </c>
      <c r="D73" s="389"/>
      <c r="E73" s="390">
        <f>E74</f>
        <v>500000</v>
      </c>
      <c r="F73" s="361">
        <f>F74</f>
        <v>500000</v>
      </c>
    </row>
    <row r="74" spans="1:6" s="42" customFormat="1" ht="45.75" customHeight="1" thickTop="1">
      <c r="A74" s="300">
        <v>75702</v>
      </c>
      <c r="B74" s="301" t="s">
        <v>161</v>
      </c>
      <c r="C74" s="302"/>
      <c r="D74" s="391"/>
      <c r="E74" s="392">
        <f>E76</f>
        <v>500000</v>
      </c>
      <c r="F74" s="362">
        <f>F75</f>
        <v>500000</v>
      </c>
    </row>
    <row r="75" spans="1:6" s="42" customFormat="1" ht="21" customHeight="1">
      <c r="A75" s="309">
        <v>4300</v>
      </c>
      <c r="B75" s="323" t="s">
        <v>12</v>
      </c>
      <c r="C75" s="35"/>
      <c r="D75" s="375"/>
      <c r="E75" s="386"/>
      <c r="F75" s="358">
        <v>500000</v>
      </c>
    </row>
    <row r="76" spans="1:6" s="42" customFormat="1" ht="62.25" customHeight="1" thickBot="1">
      <c r="A76" s="30">
        <v>8070</v>
      </c>
      <c r="B76" s="32" t="s">
        <v>162</v>
      </c>
      <c r="C76" s="101"/>
      <c r="D76" s="381"/>
      <c r="E76" s="106">
        <v>500000</v>
      </c>
      <c r="F76" s="111"/>
    </row>
    <row r="77" spans="1:6" s="42" customFormat="1" ht="18.75" customHeight="1" thickBot="1" thickTop="1">
      <c r="A77" s="24">
        <v>758</v>
      </c>
      <c r="B77" s="36" t="s">
        <v>55</v>
      </c>
      <c r="C77" s="25"/>
      <c r="D77" s="370"/>
      <c r="E77" s="159">
        <f>E78</f>
        <v>101888</v>
      </c>
      <c r="F77" s="110"/>
    </row>
    <row r="78" spans="1:6" s="42" customFormat="1" ht="21" customHeight="1" thickTop="1">
      <c r="A78" s="64">
        <v>75818</v>
      </c>
      <c r="B78" s="66" t="s">
        <v>56</v>
      </c>
      <c r="C78" s="67"/>
      <c r="D78" s="393"/>
      <c r="E78" s="394">
        <f>SUM(E79:E80)</f>
        <v>101888</v>
      </c>
      <c r="F78" s="326"/>
    </row>
    <row r="79" spans="1:6" s="42" customFormat="1" ht="40.5" customHeight="1">
      <c r="A79" s="60">
        <v>4810</v>
      </c>
      <c r="B79" s="65" t="s">
        <v>57</v>
      </c>
      <c r="C79" s="143"/>
      <c r="D79" s="395"/>
      <c r="E79" s="373">
        <v>74643</v>
      </c>
      <c r="F79" s="337"/>
    </row>
    <row r="80" spans="1:6" s="42" customFormat="1" ht="30" customHeight="1" thickBot="1">
      <c r="A80" s="30">
        <v>6800</v>
      </c>
      <c r="B80" s="65" t="s">
        <v>63</v>
      </c>
      <c r="C80" s="101"/>
      <c r="D80" s="381"/>
      <c r="E80" s="106">
        <v>27245</v>
      </c>
      <c r="F80" s="111"/>
    </row>
    <row r="81" spans="1:6" s="33" customFormat="1" ht="21" customHeight="1" thickBot="1" thickTop="1">
      <c r="A81" s="297">
        <v>801</v>
      </c>
      <c r="B81" s="307" t="s">
        <v>23</v>
      </c>
      <c r="C81" s="299" t="s">
        <v>24</v>
      </c>
      <c r="D81" s="265">
        <f>D127</f>
        <v>46421</v>
      </c>
      <c r="E81" s="390">
        <f>E82+E101+E105+E122+E127</f>
        <v>210815</v>
      </c>
      <c r="F81" s="361">
        <f>F82+F101+F105+F122+F127</f>
        <v>257236</v>
      </c>
    </row>
    <row r="82" spans="1:6" s="33" customFormat="1" ht="20.25" customHeight="1" thickTop="1">
      <c r="A82" s="300">
        <v>80101</v>
      </c>
      <c r="B82" s="308" t="s">
        <v>112</v>
      </c>
      <c r="C82" s="302"/>
      <c r="D82" s="391"/>
      <c r="E82" s="392">
        <f>SUM(E83:E100)</f>
        <v>69982</v>
      </c>
      <c r="F82" s="362">
        <f>SUM(F83:F100)</f>
        <v>65018</v>
      </c>
    </row>
    <row r="83" spans="1:6" s="42" customFormat="1" ht="27" customHeight="1">
      <c r="A83" s="30">
        <v>3020</v>
      </c>
      <c r="B83" s="65" t="s">
        <v>119</v>
      </c>
      <c r="C83" s="101"/>
      <c r="D83" s="381"/>
      <c r="E83" s="106"/>
      <c r="F83" s="111">
        <v>21252</v>
      </c>
    </row>
    <row r="84" spans="1:6" s="42" customFormat="1" ht="16.5" customHeight="1">
      <c r="A84" s="30">
        <v>4140</v>
      </c>
      <c r="B84" s="65" t="s">
        <v>120</v>
      </c>
      <c r="C84" s="101"/>
      <c r="D84" s="381"/>
      <c r="E84" s="106"/>
      <c r="F84" s="111">
        <v>2810</v>
      </c>
    </row>
    <row r="85" spans="1:6" s="42" customFormat="1" ht="18" customHeight="1">
      <c r="A85" s="30">
        <v>4170</v>
      </c>
      <c r="B85" s="65" t="s">
        <v>28</v>
      </c>
      <c r="C85" s="101"/>
      <c r="D85" s="381"/>
      <c r="E85" s="106">
        <v>20300</v>
      </c>
      <c r="F85" s="111"/>
    </row>
    <row r="86" spans="1:6" s="42" customFormat="1" ht="17.25" customHeight="1">
      <c r="A86" s="30">
        <v>4210</v>
      </c>
      <c r="B86" s="65" t="s">
        <v>11</v>
      </c>
      <c r="C86" s="101"/>
      <c r="D86" s="381"/>
      <c r="E86" s="106">
        <v>4248</v>
      </c>
      <c r="F86" s="111"/>
    </row>
    <row r="87" spans="1:6" s="42" customFormat="1" ht="15" customHeight="1">
      <c r="A87" s="30">
        <v>4260</v>
      </c>
      <c r="B87" s="65" t="s">
        <v>79</v>
      </c>
      <c r="C87" s="101"/>
      <c r="D87" s="381"/>
      <c r="E87" s="106"/>
      <c r="F87" s="111">
        <v>20924</v>
      </c>
    </row>
    <row r="88" spans="1:6" s="42" customFormat="1" ht="16.5" customHeight="1">
      <c r="A88" s="30">
        <v>4270</v>
      </c>
      <c r="B88" s="65" t="s">
        <v>77</v>
      </c>
      <c r="C88" s="101"/>
      <c r="D88" s="381"/>
      <c r="E88" s="106"/>
      <c r="F88" s="111">
        <v>3300</v>
      </c>
    </row>
    <row r="89" spans="1:6" s="42" customFormat="1" ht="16.5" customHeight="1">
      <c r="A89" s="30">
        <v>4280</v>
      </c>
      <c r="B89" s="65" t="s">
        <v>121</v>
      </c>
      <c r="C89" s="101"/>
      <c r="D89" s="381"/>
      <c r="E89" s="106"/>
      <c r="F89" s="111">
        <v>1677</v>
      </c>
    </row>
    <row r="90" spans="1:6" s="42" customFormat="1" ht="15.75" customHeight="1">
      <c r="A90" s="30">
        <v>4300</v>
      </c>
      <c r="B90" s="65" t="s">
        <v>12</v>
      </c>
      <c r="C90" s="101"/>
      <c r="D90" s="381"/>
      <c r="E90" s="106"/>
      <c r="F90" s="111">
        <v>13097</v>
      </c>
    </row>
    <row r="91" spans="1:6" s="42" customFormat="1" ht="19.5" customHeight="1">
      <c r="A91" s="30">
        <v>4350</v>
      </c>
      <c r="B91" s="65" t="s">
        <v>157</v>
      </c>
      <c r="C91" s="101"/>
      <c r="D91" s="381"/>
      <c r="E91" s="106">
        <v>1129</v>
      </c>
      <c r="F91" s="111"/>
    </row>
    <row r="92" spans="1:6" s="42" customFormat="1" ht="32.25" customHeight="1">
      <c r="A92" s="30">
        <v>4360</v>
      </c>
      <c r="B92" s="65" t="s">
        <v>123</v>
      </c>
      <c r="C92" s="101"/>
      <c r="D92" s="381"/>
      <c r="E92" s="106">
        <v>331</v>
      </c>
      <c r="F92" s="111"/>
    </row>
    <row r="93" spans="1:6" s="42" customFormat="1" ht="29.25" customHeight="1">
      <c r="A93" s="30">
        <v>4370</v>
      </c>
      <c r="B93" s="65" t="s">
        <v>124</v>
      </c>
      <c r="C93" s="101"/>
      <c r="D93" s="381"/>
      <c r="E93" s="106">
        <v>4100</v>
      </c>
      <c r="F93" s="111"/>
    </row>
    <row r="94" spans="1:6" s="42" customFormat="1" ht="30" customHeight="1">
      <c r="A94" s="30">
        <v>4390</v>
      </c>
      <c r="B94" s="65" t="s">
        <v>50</v>
      </c>
      <c r="C94" s="101"/>
      <c r="D94" s="381"/>
      <c r="E94" s="106">
        <v>3400</v>
      </c>
      <c r="F94" s="111"/>
    </row>
    <row r="95" spans="1:6" s="42" customFormat="1" ht="18.75" customHeight="1">
      <c r="A95" s="30">
        <v>4410</v>
      </c>
      <c r="B95" s="65" t="s">
        <v>78</v>
      </c>
      <c r="C95" s="101"/>
      <c r="D95" s="381"/>
      <c r="E95" s="106">
        <v>450</v>
      </c>
      <c r="F95" s="111"/>
    </row>
    <row r="96" spans="1:6" s="42" customFormat="1" ht="17.25" customHeight="1">
      <c r="A96" s="30">
        <v>4420</v>
      </c>
      <c r="B96" s="65" t="s">
        <v>125</v>
      </c>
      <c r="C96" s="101"/>
      <c r="D96" s="381"/>
      <c r="E96" s="106">
        <v>1500</v>
      </c>
      <c r="F96" s="111"/>
    </row>
    <row r="97" spans="1:6" s="42" customFormat="1" ht="15" customHeight="1">
      <c r="A97" s="313">
        <v>4440</v>
      </c>
      <c r="B97" s="321" t="s">
        <v>126</v>
      </c>
      <c r="C97" s="198"/>
      <c r="D97" s="397"/>
      <c r="E97" s="398">
        <v>30524</v>
      </c>
      <c r="F97" s="334"/>
    </row>
    <row r="98" spans="1:6" s="42" customFormat="1" ht="30.75" customHeight="1">
      <c r="A98" s="30">
        <v>4700</v>
      </c>
      <c r="B98" s="65" t="s">
        <v>111</v>
      </c>
      <c r="C98" s="101"/>
      <c r="D98" s="381"/>
      <c r="E98" s="106"/>
      <c r="F98" s="111">
        <v>1660</v>
      </c>
    </row>
    <row r="99" spans="1:6" s="42" customFormat="1" ht="30" customHeight="1">
      <c r="A99" s="30">
        <v>6050</v>
      </c>
      <c r="B99" s="32" t="s">
        <v>127</v>
      </c>
      <c r="C99" s="101"/>
      <c r="D99" s="381"/>
      <c r="E99" s="106"/>
      <c r="F99" s="111">
        <v>298</v>
      </c>
    </row>
    <row r="100" spans="1:6" s="42" customFormat="1" ht="33" customHeight="1">
      <c r="A100" s="30">
        <v>6060</v>
      </c>
      <c r="B100" s="320" t="s">
        <v>36</v>
      </c>
      <c r="C100" s="101"/>
      <c r="D100" s="381"/>
      <c r="E100" s="106">
        <v>4000</v>
      </c>
      <c r="F100" s="111"/>
    </row>
    <row r="101" spans="1:6" s="42" customFormat="1" ht="30" customHeight="1">
      <c r="A101" s="184">
        <v>80103</v>
      </c>
      <c r="B101" s="319" t="s">
        <v>113</v>
      </c>
      <c r="C101" s="186"/>
      <c r="D101" s="384"/>
      <c r="E101" s="396">
        <f>SUM(E102:E104)</f>
        <v>1766</v>
      </c>
      <c r="F101" s="357">
        <f>SUM(F102:F104)</f>
        <v>1000</v>
      </c>
    </row>
    <row r="102" spans="1:6" s="42" customFormat="1" ht="18.75" customHeight="1">
      <c r="A102" s="30">
        <v>4210</v>
      </c>
      <c r="B102" s="65" t="s">
        <v>11</v>
      </c>
      <c r="C102" s="101"/>
      <c r="D102" s="381"/>
      <c r="E102" s="106"/>
      <c r="F102" s="111">
        <v>1000</v>
      </c>
    </row>
    <row r="103" spans="1:6" s="42" customFormat="1" ht="28.5" customHeight="1">
      <c r="A103" s="30">
        <v>4240</v>
      </c>
      <c r="B103" s="65" t="s">
        <v>128</v>
      </c>
      <c r="C103" s="101"/>
      <c r="D103" s="381"/>
      <c r="E103" s="106">
        <v>1000</v>
      </c>
      <c r="F103" s="111"/>
    </row>
    <row r="104" spans="1:6" s="42" customFormat="1" ht="21" customHeight="1">
      <c r="A104" s="313">
        <v>4440</v>
      </c>
      <c r="B104" s="321" t="s">
        <v>126</v>
      </c>
      <c r="C104" s="198"/>
      <c r="D104" s="397"/>
      <c r="E104" s="398">
        <v>766</v>
      </c>
      <c r="F104" s="334"/>
    </row>
    <row r="105" spans="1:6" s="42" customFormat="1" ht="19.5" customHeight="1">
      <c r="A105" s="184">
        <v>80110</v>
      </c>
      <c r="B105" s="310" t="s">
        <v>114</v>
      </c>
      <c r="C105" s="186"/>
      <c r="D105" s="384"/>
      <c r="E105" s="396">
        <f>SUM(E106:E121)</f>
        <v>24658</v>
      </c>
      <c r="F105" s="357">
        <f>SUM(F106:F121)</f>
        <v>20790</v>
      </c>
    </row>
    <row r="106" spans="1:6" s="42" customFormat="1" ht="30" customHeight="1">
      <c r="A106" s="30">
        <v>3020</v>
      </c>
      <c r="B106" s="65" t="s">
        <v>119</v>
      </c>
      <c r="C106" s="101"/>
      <c r="D106" s="381"/>
      <c r="E106" s="106">
        <v>6300</v>
      </c>
      <c r="F106" s="111"/>
    </row>
    <row r="107" spans="1:6" s="42" customFormat="1" ht="14.25" customHeight="1">
      <c r="A107" s="30">
        <v>4140</v>
      </c>
      <c r="B107" s="65" t="s">
        <v>120</v>
      </c>
      <c r="C107" s="101"/>
      <c r="D107" s="381"/>
      <c r="E107" s="106">
        <v>2810</v>
      </c>
      <c r="F107" s="111"/>
    </row>
    <row r="108" spans="1:6" s="42" customFormat="1" ht="16.5" customHeight="1">
      <c r="A108" s="30">
        <v>4210</v>
      </c>
      <c r="B108" s="65" t="s">
        <v>11</v>
      </c>
      <c r="C108" s="101"/>
      <c r="D108" s="381"/>
      <c r="E108" s="106"/>
      <c r="F108" s="111">
        <v>8313</v>
      </c>
    </row>
    <row r="109" spans="1:6" s="42" customFormat="1" ht="14.25" customHeight="1">
      <c r="A109" s="30">
        <v>4260</v>
      </c>
      <c r="B109" s="65" t="s">
        <v>79</v>
      </c>
      <c r="C109" s="101"/>
      <c r="D109" s="381"/>
      <c r="E109" s="106"/>
      <c r="F109" s="111">
        <v>1400</v>
      </c>
    </row>
    <row r="110" spans="1:6" s="42" customFormat="1" ht="18" customHeight="1">
      <c r="A110" s="30">
        <v>4280</v>
      </c>
      <c r="B110" s="65" t="s">
        <v>121</v>
      </c>
      <c r="C110" s="101"/>
      <c r="D110" s="381"/>
      <c r="E110" s="106">
        <v>401</v>
      </c>
      <c r="F110" s="111"/>
    </row>
    <row r="111" spans="1:6" s="42" customFormat="1" ht="16.5" customHeight="1">
      <c r="A111" s="30">
        <v>4300</v>
      </c>
      <c r="B111" s="65" t="s">
        <v>12</v>
      </c>
      <c r="C111" s="101"/>
      <c r="D111" s="381"/>
      <c r="E111" s="106">
        <v>8800</v>
      </c>
      <c r="F111" s="111"/>
    </row>
    <row r="112" spans="1:6" s="42" customFormat="1" ht="17.25" customHeight="1">
      <c r="A112" s="30">
        <v>4350</v>
      </c>
      <c r="B112" s="65" t="s">
        <v>157</v>
      </c>
      <c r="C112" s="101"/>
      <c r="D112" s="381"/>
      <c r="E112" s="106">
        <v>164</v>
      </c>
      <c r="F112" s="111"/>
    </row>
    <row r="113" spans="1:6" s="42" customFormat="1" ht="30" customHeight="1">
      <c r="A113" s="30">
        <v>4360</v>
      </c>
      <c r="B113" s="65" t="s">
        <v>123</v>
      </c>
      <c r="C113" s="101"/>
      <c r="D113" s="381"/>
      <c r="E113" s="106">
        <v>143</v>
      </c>
      <c r="F113" s="111"/>
    </row>
    <row r="114" spans="1:6" s="42" customFormat="1" ht="30" customHeight="1">
      <c r="A114" s="30">
        <v>4370</v>
      </c>
      <c r="B114" s="65" t="s">
        <v>124</v>
      </c>
      <c r="C114" s="101"/>
      <c r="D114" s="381"/>
      <c r="E114" s="106">
        <v>4200</v>
      </c>
      <c r="F114" s="111"/>
    </row>
    <row r="115" spans="1:6" s="42" customFormat="1" ht="30" customHeight="1">
      <c r="A115" s="30">
        <v>4390</v>
      </c>
      <c r="B115" s="65" t="s">
        <v>50</v>
      </c>
      <c r="C115" s="101"/>
      <c r="D115" s="381"/>
      <c r="E115" s="106"/>
      <c r="F115" s="111">
        <v>3850</v>
      </c>
    </row>
    <row r="116" spans="1:6" s="42" customFormat="1" ht="17.25" customHeight="1">
      <c r="A116" s="30">
        <v>4410</v>
      </c>
      <c r="B116" s="65" t="s">
        <v>78</v>
      </c>
      <c r="C116" s="101"/>
      <c r="D116" s="381"/>
      <c r="E116" s="106"/>
      <c r="F116" s="111">
        <v>200</v>
      </c>
    </row>
    <row r="117" spans="1:6" s="42" customFormat="1" ht="16.5" customHeight="1">
      <c r="A117" s="30">
        <v>4440</v>
      </c>
      <c r="B117" s="65" t="s">
        <v>126</v>
      </c>
      <c r="C117" s="101"/>
      <c r="D117" s="381"/>
      <c r="E117" s="106"/>
      <c r="F117" s="111">
        <v>3390</v>
      </c>
    </row>
    <row r="118" spans="1:6" s="42" customFormat="1" ht="30" customHeight="1">
      <c r="A118" s="30">
        <v>4700</v>
      </c>
      <c r="B118" s="65" t="s">
        <v>111</v>
      </c>
      <c r="C118" s="101"/>
      <c r="D118" s="381"/>
      <c r="E118" s="106">
        <v>340</v>
      </c>
      <c r="F118" s="111"/>
    </row>
    <row r="119" spans="1:6" s="42" customFormat="1" ht="33.75" customHeight="1">
      <c r="A119" s="30">
        <v>4740</v>
      </c>
      <c r="B119" s="65" t="s">
        <v>142</v>
      </c>
      <c r="C119" s="101"/>
      <c r="D119" s="381"/>
      <c r="E119" s="106">
        <v>1500</v>
      </c>
      <c r="F119" s="111"/>
    </row>
    <row r="120" spans="1:6" s="42" customFormat="1" ht="30" customHeight="1">
      <c r="A120" s="30">
        <v>4750</v>
      </c>
      <c r="B120" s="65" t="s">
        <v>141</v>
      </c>
      <c r="C120" s="101"/>
      <c r="D120" s="381"/>
      <c r="E120" s="106"/>
      <c r="F120" s="111">
        <v>3100</v>
      </c>
    </row>
    <row r="121" spans="1:6" s="42" customFormat="1" ht="30" customHeight="1">
      <c r="A121" s="30">
        <v>6050</v>
      </c>
      <c r="B121" s="32" t="s">
        <v>127</v>
      </c>
      <c r="C121" s="101"/>
      <c r="D121" s="381"/>
      <c r="E121" s="106"/>
      <c r="F121" s="111">
        <v>537</v>
      </c>
    </row>
    <row r="122" spans="1:6" s="42" customFormat="1" ht="18" customHeight="1">
      <c r="A122" s="184">
        <v>80146</v>
      </c>
      <c r="B122" s="310" t="s">
        <v>115</v>
      </c>
      <c r="C122" s="186"/>
      <c r="D122" s="384"/>
      <c r="E122" s="396">
        <f>SUM(E123:E126)</f>
        <v>598</v>
      </c>
      <c r="F122" s="357">
        <f>SUM(F123:F126)</f>
        <v>500</v>
      </c>
    </row>
    <row r="123" spans="1:6" s="42" customFormat="1" ht="17.25" customHeight="1">
      <c r="A123" s="60">
        <v>4210</v>
      </c>
      <c r="B123" s="65" t="s">
        <v>11</v>
      </c>
      <c r="C123" s="101"/>
      <c r="D123" s="381"/>
      <c r="E123" s="106">
        <v>500</v>
      </c>
      <c r="F123" s="111"/>
    </row>
    <row r="124" spans="1:6" s="42" customFormat="1" ht="17.25" customHeight="1">
      <c r="A124" s="30">
        <v>4300</v>
      </c>
      <c r="B124" s="65" t="s">
        <v>12</v>
      </c>
      <c r="C124" s="101"/>
      <c r="D124" s="381"/>
      <c r="E124" s="106"/>
      <c r="F124" s="111">
        <v>200</v>
      </c>
    </row>
    <row r="125" spans="1:6" s="42" customFormat="1" ht="15.75" customHeight="1">
      <c r="A125" s="30">
        <v>4410</v>
      </c>
      <c r="B125" s="65" t="s">
        <v>78</v>
      </c>
      <c r="C125" s="101"/>
      <c r="D125" s="381"/>
      <c r="E125" s="106"/>
      <c r="F125" s="111">
        <v>300</v>
      </c>
    </row>
    <row r="126" spans="1:6" s="42" customFormat="1" ht="18" customHeight="1">
      <c r="A126" s="313">
        <v>4440</v>
      </c>
      <c r="B126" s="65" t="s">
        <v>126</v>
      </c>
      <c r="C126" s="101"/>
      <c r="D126" s="381"/>
      <c r="E126" s="106">
        <v>98</v>
      </c>
      <c r="F126" s="111"/>
    </row>
    <row r="127" spans="1:6" s="42" customFormat="1" ht="17.25" customHeight="1">
      <c r="A127" s="184">
        <v>80195</v>
      </c>
      <c r="B127" s="311" t="s">
        <v>9</v>
      </c>
      <c r="C127" s="195"/>
      <c r="D127" s="399">
        <f>D128</f>
        <v>46421</v>
      </c>
      <c r="E127" s="396">
        <f>SUM(E132:E137)</f>
        <v>113811</v>
      </c>
      <c r="F127" s="357">
        <f>SUM(F129:F137)</f>
        <v>169928</v>
      </c>
    </row>
    <row r="128" spans="1:6" s="226" customFormat="1" ht="44.25" customHeight="1">
      <c r="A128" s="221">
        <v>2030</v>
      </c>
      <c r="B128" s="351" t="s">
        <v>152</v>
      </c>
      <c r="C128" s="264"/>
      <c r="D128" s="400">
        <v>46421</v>
      </c>
      <c r="E128" s="383"/>
      <c r="F128" s="347"/>
    </row>
    <row r="129" spans="1:6" s="226" customFormat="1" ht="17.25" customHeight="1">
      <c r="A129" s="221">
        <v>4010</v>
      </c>
      <c r="B129" s="65" t="s">
        <v>129</v>
      </c>
      <c r="C129" s="264"/>
      <c r="D129" s="382"/>
      <c r="E129" s="383"/>
      <c r="F129" s="347">
        <v>39371</v>
      </c>
    </row>
    <row r="130" spans="1:6" s="226" customFormat="1" ht="17.25" customHeight="1">
      <c r="A130" s="221">
        <v>4110</v>
      </c>
      <c r="B130" s="65" t="s">
        <v>25</v>
      </c>
      <c r="C130" s="264"/>
      <c r="D130" s="382"/>
      <c r="E130" s="383"/>
      <c r="F130" s="347">
        <v>6089</v>
      </c>
    </row>
    <row r="131" spans="1:6" s="226" customFormat="1" ht="17.25" customHeight="1">
      <c r="A131" s="221">
        <v>4120</v>
      </c>
      <c r="B131" s="65" t="s">
        <v>130</v>
      </c>
      <c r="C131" s="264"/>
      <c r="D131" s="382"/>
      <c r="E131" s="383"/>
      <c r="F131" s="347">
        <v>961</v>
      </c>
    </row>
    <row r="132" spans="1:6" s="42" customFormat="1" ht="18.75" customHeight="1">
      <c r="A132" s="30">
        <v>4010</v>
      </c>
      <c r="B132" s="65" t="s">
        <v>129</v>
      </c>
      <c r="C132" s="101"/>
      <c r="D132" s="381"/>
      <c r="E132" s="106">
        <v>31500</v>
      </c>
      <c r="F132" s="111">
        <v>31500</v>
      </c>
    </row>
    <row r="133" spans="1:6" s="42" customFormat="1" ht="18" customHeight="1">
      <c r="A133" s="30">
        <v>4110</v>
      </c>
      <c r="B133" s="65" t="s">
        <v>25</v>
      </c>
      <c r="C133" s="101"/>
      <c r="D133" s="381"/>
      <c r="E133" s="106">
        <v>7750</v>
      </c>
      <c r="F133" s="111">
        <v>7750</v>
      </c>
    </row>
    <row r="134" spans="1:6" s="42" customFormat="1" ht="17.25" customHeight="1">
      <c r="A134" s="30">
        <v>4120</v>
      </c>
      <c r="B134" s="65" t="s">
        <v>130</v>
      </c>
      <c r="C134" s="101"/>
      <c r="D134" s="381"/>
      <c r="E134" s="106">
        <v>750</v>
      </c>
      <c r="F134" s="111">
        <v>750</v>
      </c>
    </row>
    <row r="135" spans="1:6" s="42" customFormat="1" ht="28.5" customHeight="1">
      <c r="A135" s="30">
        <v>4240</v>
      </c>
      <c r="B135" s="65" t="s">
        <v>128</v>
      </c>
      <c r="C135" s="101"/>
      <c r="D135" s="381"/>
      <c r="E135" s="106">
        <v>15000</v>
      </c>
      <c r="F135" s="111"/>
    </row>
    <row r="136" spans="1:6" s="42" customFormat="1" ht="18.75" customHeight="1">
      <c r="A136" s="30">
        <v>4210</v>
      </c>
      <c r="B136" s="65" t="s">
        <v>11</v>
      </c>
      <c r="C136" s="101"/>
      <c r="D136" s="381"/>
      <c r="E136" s="106"/>
      <c r="F136" s="111">
        <v>4000</v>
      </c>
    </row>
    <row r="137" spans="1:6" s="42" customFormat="1" ht="15.75" customHeight="1" thickBot="1">
      <c r="A137" s="30">
        <v>4300</v>
      </c>
      <c r="B137" s="65" t="s">
        <v>12</v>
      </c>
      <c r="C137" s="101"/>
      <c r="D137" s="381"/>
      <c r="E137" s="106">
        <f>3547+5000+50264</f>
        <v>58811</v>
      </c>
      <c r="F137" s="111">
        <v>79507</v>
      </c>
    </row>
    <row r="138" spans="1:6" s="33" customFormat="1" ht="24.75" customHeight="1" thickBot="1" thickTop="1">
      <c r="A138" s="24">
        <v>851</v>
      </c>
      <c r="B138" s="36" t="s">
        <v>14</v>
      </c>
      <c r="C138" s="25"/>
      <c r="D138" s="370"/>
      <c r="E138" s="159">
        <f>E139+E146</f>
        <v>93660</v>
      </c>
      <c r="F138" s="110">
        <f>F139+F146</f>
        <v>93660</v>
      </c>
    </row>
    <row r="139" spans="1:6" s="33" customFormat="1" ht="21" customHeight="1" thickTop="1">
      <c r="A139" s="64">
        <v>85154</v>
      </c>
      <c r="B139" s="253" t="s">
        <v>87</v>
      </c>
      <c r="C139" s="254" t="s">
        <v>88</v>
      </c>
      <c r="D139" s="393"/>
      <c r="E139" s="394">
        <f>SUM(E140:E145)</f>
        <v>90360</v>
      </c>
      <c r="F139" s="326">
        <f>SUM(F140:F145)</f>
        <v>90360</v>
      </c>
    </row>
    <row r="140" spans="1:6" s="226" customFormat="1" ht="18" customHeight="1">
      <c r="A140" s="256">
        <v>3030</v>
      </c>
      <c r="B140" s="257" t="s">
        <v>86</v>
      </c>
      <c r="C140" s="258"/>
      <c r="D140" s="401"/>
      <c r="E140" s="402"/>
      <c r="F140" s="363">
        <v>10000</v>
      </c>
    </row>
    <row r="141" spans="1:6" s="226" customFormat="1" ht="18" customHeight="1">
      <c r="A141" s="221">
        <v>4210</v>
      </c>
      <c r="B141" s="260" t="s">
        <v>11</v>
      </c>
      <c r="C141" s="223"/>
      <c r="D141" s="382"/>
      <c r="E141" s="383"/>
      <c r="F141" s="347">
        <v>73860</v>
      </c>
    </row>
    <row r="142" spans="1:6" s="226" customFormat="1" ht="18" customHeight="1">
      <c r="A142" s="221">
        <v>4270</v>
      </c>
      <c r="B142" s="260" t="s">
        <v>77</v>
      </c>
      <c r="C142" s="223"/>
      <c r="D142" s="382"/>
      <c r="E142" s="383">
        <v>6500</v>
      </c>
      <c r="F142" s="347"/>
    </row>
    <row r="143" spans="1:6" s="226" customFormat="1" ht="17.25" customHeight="1">
      <c r="A143" s="221">
        <v>4300</v>
      </c>
      <c r="B143" s="260" t="s">
        <v>12</v>
      </c>
      <c r="C143" s="223"/>
      <c r="D143" s="382"/>
      <c r="E143" s="383">
        <v>73860</v>
      </c>
      <c r="F143" s="347"/>
    </row>
    <row r="144" spans="1:6" s="226" customFormat="1" ht="27" customHeight="1">
      <c r="A144" s="221">
        <v>4390</v>
      </c>
      <c r="B144" s="260" t="s">
        <v>50</v>
      </c>
      <c r="C144" s="223"/>
      <c r="D144" s="382"/>
      <c r="E144" s="383">
        <v>10000</v>
      </c>
      <c r="F144" s="347"/>
    </row>
    <row r="145" spans="1:6" s="226" customFormat="1" ht="32.25" customHeight="1">
      <c r="A145" s="261">
        <v>6050</v>
      </c>
      <c r="B145" s="262" t="s">
        <v>36</v>
      </c>
      <c r="C145" s="263"/>
      <c r="D145" s="403"/>
      <c r="E145" s="404"/>
      <c r="F145" s="364">
        <v>6500</v>
      </c>
    </row>
    <row r="146" spans="1:6" s="33" customFormat="1" ht="17.25" customHeight="1">
      <c r="A146" s="141">
        <v>85195</v>
      </c>
      <c r="B146" s="255" t="s">
        <v>9</v>
      </c>
      <c r="C146" s="172" t="s">
        <v>26</v>
      </c>
      <c r="D146" s="381"/>
      <c r="E146" s="387">
        <f>SUM(E147:E149)</f>
        <v>3300</v>
      </c>
      <c r="F146" s="365">
        <f>SUM(F147:F149)</f>
        <v>3300</v>
      </c>
    </row>
    <row r="147" spans="1:6" s="33" customFormat="1" ht="17.25" customHeight="1">
      <c r="A147" s="60">
        <v>4210</v>
      </c>
      <c r="B147" s="427" t="s">
        <v>11</v>
      </c>
      <c r="C147" s="148"/>
      <c r="D147" s="395"/>
      <c r="E147" s="373"/>
      <c r="F147" s="337">
        <f>3000+300</f>
        <v>3300</v>
      </c>
    </row>
    <row r="148" spans="1:6" s="33" customFormat="1" ht="17.25" customHeight="1">
      <c r="A148" s="30">
        <v>4300</v>
      </c>
      <c r="B148" s="329" t="s">
        <v>12</v>
      </c>
      <c r="C148" s="314"/>
      <c r="D148" s="381"/>
      <c r="E148" s="106">
        <v>300</v>
      </c>
      <c r="F148" s="111"/>
    </row>
    <row r="149" spans="1:6" s="33" customFormat="1" ht="28.5" customHeight="1" thickBot="1">
      <c r="A149" s="30">
        <v>6060</v>
      </c>
      <c r="B149" s="248" t="s">
        <v>127</v>
      </c>
      <c r="C149" s="315"/>
      <c r="D149" s="381"/>
      <c r="E149" s="106">
        <v>3000</v>
      </c>
      <c r="F149" s="111"/>
    </row>
    <row r="150" spans="1:6" s="33" customFormat="1" ht="26.25" customHeight="1" thickBot="1" thickTop="1">
      <c r="A150" s="297">
        <v>852</v>
      </c>
      <c r="B150" s="307" t="s">
        <v>91</v>
      </c>
      <c r="C150" s="299" t="s">
        <v>26</v>
      </c>
      <c r="D150" s="265">
        <f>D155</f>
        <v>431000</v>
      </c>
      <c r="E150" s="390">
        <f>E151+E153</f>
        <v>52680</v>
      </c>
      <c r="F150" s="361">
        <f>F151+F153+F155</f>
        <v>483680</v>
      </c>
    </row>
    <row r="151" spans="1:6" s="33" customFormat="1" ht="63" customHeight="1" thickTop="1">
      <c r="A151" s="300">
        <v>85212</v>
      </c>
      <c r="B151" s="55" t="s">
        <v>92</v>
      </c>
      <c r="C151" s="302"/>
      <c r="D151" s="391"/>
      <c r="E151" s="392"/>
      <c r="F151" s="362">
        <f>F152</f>
        <v>52680</v>
      </c>
    </row>
    <row r="152" spans="1:6" s="226" customFormat="1" ht="21" customHeight="1">
      <c r="A152" s="221">
        <v>4010</v>
      </c>
      <c r="B152" s="137" t="s">
        <v>129</v>
      </c>
      <c r="C152" s="264"/>
      <c r="D152" s="382"/>
      <c r="E152" s="383"/>
      <c r="F152" s="347">
        <v>52680</v>
      </c>
    </row>
    <row r="153" spans="1:6" s="33" customFormat="1" ht="20.25" customHeight="1">
      <c r="A153" s="184">
        <v>85215</v>
      </c>
      <c r="B153" s="310" t="s">
        <v>135</v>
      </c>
      <c r="C153" s="186"/>
      <c r="D153" s="384"/>
      <c r="E153" s="396">
        <f>E154</f>
        <v>52680</v>
      </c>
      <c r="F153" s="357"/>
    </row>
    <row r="154" spans="1:6" s="33" customFormat="1" ht="21.75" customHeight="1">
      <c r="A154" s="30">
        <v>3110</v>
      </c>
      <c r="B154" s="137" t="s">
        <v>134</v>
      </c>
      <c r="C154" s="101"/>
      <c r="D154" s="374"/>
      <c r="E154" s="106">
        <v>52680</v>
      </c>
      <c r="F154" s="111"/>
    </row>
    <row r="155" spans="1:6" s="33" customFormat="1" ht="21.75" customHeight="1">
      <c r="A155" s="28">
        <v>85295</v>
      </c>
      <c r="B155" s="277" t="s">
        <v>9</v>
      </c>
      <c r="C155" s="35"/>
      <c r="D155" s="216">
        <f>D156</f>
        <v>431000</v>
      </c>
      <c r="E155" s="376"/>
      <c r="F155" s="144">
        <f>F157</f>
        <v>431000</v>
      </c>
    </row>
    <row r="156" spans="1:6" s="33" customFormat="1" ht="45" customHeight="1">
      <c r="A156" s="30">
        <v>2030</v>
      </c>
      <c r="B156" s="351" t="s">
        <v>152</v>
      </c>
      <c r="C156" s="101"/>
      <c r="D156" s="212">
        <v>431000</v>
      </c>
      <c r="E156" s="106"/>
      <c r="F156" s="111"/>
    </row>
    <row r="157" spans="1:6" s="33" customFormat="1" ht="21.75" customHeight="1">
      <c r="A157" s="313">
        <v>3110</v>
      </c>
      <c r="B157" s="441" t="s">
        <v>170</v>
      </c>
      <c r="C157" s="172"/>
      <c r="D157" s="440"/>
      <c r="E157" s="398"/>
      <c r="F157" s="334">
        <v>431000</v>
      </c>
    </row>
    <row r="158" spans="1:6" s="33" customFormat="1" ht="33.75" customHeight="1" thickBot="1">
      <c r="A158" s="434">
        <v>854</v>
      </c>
      <c r="B158" s="435" t="s">
        <v>156</v>
      </c>
      <c r="C158" s="436" t="s">
        <v>24</v>
      </c>
      <c r="D158" s="437"/>
      <c r="E158" s="438">
        <f>E159+E165+E167+E178</f>
        <v>85500</v>
      </c>
      <c r="F158" s="439">
        <f>F159+F165+F167+F178</f>
        <v>85500</v>
      </c>
    </row>
    <row r="159" spans="1:6" s="33" customFormat="1" ht="18.75" customHeight="1" thickTop="1">
      <c r="A159" s="300">
        <v>85401</v>
      </c>
      <c r="B159" s="318" t="s">
        <v>116</v>
      </c>
      <c r="C159" s="201"/>
      <c r="D159" s="391"/>
      <c r="E159" s="392">
        <f>SUM(E160:E164)</f>
        <v>1906</v>
      </c>
      <c r="F159" s="362">
        <f>SUM(F160:F164)</f>
        <v>770</v>
      </c>
    </row>
    <row r="160" spans="1:6" s="33" customFormat="1" ht="18" customHeight="1">
      <c r="A160" s="30">
        <v>4040</v>
      </c>
      <c r="B160" s="312" t="s">
        <v>43</v>
      </c>
      <c r="C160" s="314"/>
      <c r="D160" s="381"/>
      <c r="E160" s="106"/>
      <c r="F160" s="111">
        <v>100</v>
      </c>
    </row>
    <row r="161" spans="1:6" s="33" customFormat="1" ht="14.25" customHeight="1">
      <c r="A161" s="30">
        <v>4140</v>
      </c>
      <c r="B161" s="65" t="s">
        <v>120</v>
      </c>
      <c r="C161" s="314"/>
      <c r="D161" s="381"/>
      <c r="E161" s="106"/>
      <c r="F161" s="111">
        <v>70</v>
      </c>
    </row>
    <row r="162" spans="1:6" s="33" customFormat="1" ht="18.75" customHeight="1">
      <c r="A162" s="30">
        <v>4210</v>
      </c>
      <c r="B162" s="260" t="s">
        <v>11</v>
      </c>
      <c r="C162" s="314"/>
      <c r="D162" s="381"/>
      <c r="E162" s="106"/>
      <c r="F162" s="111">
        <v>600</v>
      </c>
    </row>
    <row r="163" spans="1:6" s="33" customFormat="1" ht="28.5" customHeight="1">
      <c r="A163" s="30">
        <v>4240</v>
      </c>
      <c r="B163" s="65" t="s">
        <v>128</v>
      </c>
      <c r="C163" s="314"/>
      <c r="D163" s="381"/>
      <c r="E163" s="106">
        <v>600</v>
      </c>
      <c r="F163" s="111"/>
    </row>
    <row r="164" spans="1:6" s="33" customFormat="1" ht="15.75" customHeight="1">
      <c r="A164" s="30">
        <v>4440</v>
      </c>
      <c r="B164" s="65" t="s">
        <v>126</v>
      </c>
      <c r="C164" s="314"/>
      <c r="D164" s="381"/>
      <c r="E164" s="106">
        <v>1306</v>
      </c>
      <c r="F164" s="111"/>
    </row>
    <row r="165" spans="1:6" s="33" customFormat="1" ht="19.5" customHeight="1">
      <c r="A165" s="184">
        <v>85415</v>
      </c>
      <c r="B165" s="311" t="s">
        <v>117</v>
      </c>
      <c r="C165" s="195"/>
      <c r="D165" s="384"/>
      <c r="E165" s="396">
        <f>E166+'Zal nr 2'!D113</f>
        <v>44390</v>
      </c>
      <c r="F165" s="357">
        <f>F166+'Zal nr 2'!E113</f>
        <v>44390</v>
      </c>
    </row>
    <row r="166" spans="1:6" s="33" customFormat="1" ht="16.5" customHeight="1">
      <c r="A166" s="309">
        <v>3260</v>
      </c>
      <c r="B166" s="417" t="s">
        <v>131</v>
      </c>
      <c r="C166" s="174"/>
      <c r="D166" s="375"/>
      <c r="E166" s="386">
        <v>44390</v>
      </c>
      <c r="F166" s="358">
        <v>44390</v>
      </c>
    </row>
    <row r="167" spans="1:6" s="33" customFormat="1" ht="22.5" customHeight="1">
      <c r="A167" s="184">
        <v>85417</v>
      </c>
      <c r="B167" s="311" t="s">
        <v>118</v>
      </c>
      <c r="C167" s="195"/>
      <c r="D167" s="384"/>
      <c r="E167" s="396">
        <f>SUM(E168:E177)</f>
        <v>3190</v>
      </c>
      <c r="F167" s="357">
        <f>SUM(F168:F177)</f>
        <v>40340</v>
      </c>
    </row>
    <row r="168" spans="1:6" s="33" customFormat="1" ht="16.5" customHeight="1">
      <c r="A168" s="30">
        <v>4010</v>
      </c>
      <c r="B168" s="65" t="s">
        <v>129</v>
      </c>
      <c r="C168" s="314"/>
      <c r="D168" s="381"/>
      <c r="E168" s="106"/>
      <c r="F168" s="111">
        <v>32250</v>
      </c>
    </row>
    <row r="169" spans="1:6" s="33" customFormat="1" ht="18.75" customHeight="1">
      <c r="A169" s="30">
        <v>4110</v>
      </c>
      <c r="B169" s="65" t="s">
        <v>25</v>
      </c>
      <c r="C169" s="314"/>
      <c r="D169" s="381"/>
      <c r="E169" s="106"/>
      <c r="F169" s="111">
        <v>4250</v>
      </c>
    </row>
    <row r="170" spans="1:6" s="33" customFormat="1" ht="16.5" customHeight="1">
      <c r="A170" s="419">
        <v>4120</v>
      </c>
      <c r="B170" s="65" t="s">
        <v>130</v>
      </c>
      <c r="C170" s="314"/>
      <c r="D170" s="381"/>
      <c r="E170" s="106"/>
      <c r="F170" s="111">
        <v>650</v>
      </c>
    </row>
    <row r="171" spans="1:6" s="33" customFormat="1" ht="18" customHeight="1">
      <c r="A171" s="419">
        <v>4170</v>
      </c>
      <c r="B171" s="65" t="s">
        <v>28</v>
      </c>
      <c r="C171" s="314"/>
      <c r="D171" s="381"/>
      <c r="E171" s="106"/>
      <c r="F171" s="111">
        <v>2000</v>
      </c>
    </row>
    <row r="172" spans="1:6" s="33" customFormat="1" ht="17.25" customHeight="1">
      <c r="A172" s="419">
        <v>4210</v>
      </c>
      <c r="B172" s="260" t="s">
        <v>11</v>
      </c>
      <c r="C172" s="314"/>
      <c r="D172" s="381"/>
      <c r="E172" s="106"/>
      <c r="F172" s="111">
        <v>1190</v>
      </c>
    </row>
    <row r="173" spans="1:6" s="33" customFormat="1" ht="17.25" customHeight="1">
      <c r="A173" s="419">
        <v>4260</v>
      </c>
      <c r="B173" s="65" t="s">
        <v>79</v>
      </c>
      <c r="C173" s="314"/>
      <c r="D173" s="381"/>
      <c r="E173" s="106">
        <v>1200</v>
      </c>
      <c r="F173" s="111"/>
    </row>
    <row r="174" spans="1:6" s="33" customFormat="1" ht="17.25" customHeight="1">
      <c r="A174" s="419">
        <v>4350</v>
      </c>
      <c r="B174" s="65" t="s">
        <v>157</v>
      </c>
      <c r="C174" s="314"/>
      <c r="D174" s="381"/>
      <c r="E174" s="106">
        <v>1200</v>
      </c>
      <c r="F174" s="111"/>
    </row>
    <row r="175" spans="1:6" s="33" customFormat="1" ht="28.5" customHeight="1">
      <c r="A175" s="30">
        <v>4360</v>
      </c>
      <c r="B175" s="65" t="s">
        <v>123</v>
      </c>
      <c r="C175" s="314"/>
      <c r="D175" s="381"/>
      <c r="E175" s="106">
        <v>150</v>
      </c>
      <c r="F175" s="111"/>
    </row>
    <row r="176" spans="1:6" s="33" customFormat="1" ht="18" customHeight="1">
      <c r="A176" s="30">
        <v>4410</v>
      </c>
      <c r="B176" s="65" t="s">
        <v>78</v>
      </c>
      <c r="C176" s="314"/>
      <c r="D176" s="381"/>
      <c r="E176" s="106">
        <v>190</v>
      </c>
      <c r="F176" s="111"/>
    </row>
    <row r="177" spans="1:6" s="33" customFormat="1" ht="15.75" customHeight="1">
      <c r="A177" s="30">
        <v>4430</v>
      </c>
      <c r="B177" s="312" t="s">
        <v>132</v>
      </c>
      <c r="C177" s="314"/>
      <c r="D177" s="381"/>
      <c r="E177" s="106">
        <v>450</v>
      </c>
      <c r="F177" s="111"/>
    </row>
    <row r="178" spans="1:6" s="33" customFormat="1" ht="21" customHeight="1">
      <c r="A178" s="184">
        <v>85495</v>
      </c>
      <c r="B178" s="311" t="s">
        <v>9</v>
      </c>
      <c r="C178" s="195"/>
      <c r="D178" s="384"/>
      <c r="E178" s="396">
        <f>E179</f>
        <v>36014</v>
      </c>
      <c r="F178" s="357"/>
    </row>
    <row r="179" spans="1:6" s="33" customFormat="1" ht="18" customHeight="1" thickBot="1">
      <c r="A179" s="30">
        <v>4010</v>
      </c>
      <c r="B179" s="65" t="s">
        <v>129</v>
      </c>
      <c r="C179" s="314"/>
      <c r="D179" s="381"/>
      <c r="E179" s="106">
        <v>36014</v>
      </c>
      <c r="F179" s="111"/>
    </row>
    <row r="180" spans="1:6" s="42" customFormat="1" ht="38.25" customHeight="1" thickBot="1" thickTop="1">
      <c r="A180" s="68">
        <v>900</v>
      </c>
      <c r="B180" s="411" t="s">
        <v>18</v>
      </c>
      <c r="C180" s="25"/>
      <c r="D180" s="370"/>
      <c r="E180" s="159">
        <f>E181+E183+E185</f>
        <v>8300</v>
      </c>
      <c r="F180" s="110">
        <f>F181+F183+F185</f>
        <v>14300</v>
      </c>
    </row>
    <row r="181" spans="1:6" s="33" customFormat="1" ht="20.25" customHeight="1" thickTop="1">
      <c r="A181" s="64">
        <v>90003</v>
      </c>
      <c r="B181" s="66" t="s">
        <v>58</v>
      </c>
      <c r="C181" s="67" t="s">
        <v>48</v>
      </c>
      <c r="D181" s="393"/>
      <c r="E181" s="394">
        <f>SUM(E182:E182)</f>
        <v>8000</v>
      </c>
      <c r="F181" s="326"/>
    </row>
    <row r="182" spans="1:6" s="33" customFormat="1" ht="17.25" customHeight="1">
      <c r="A182" s="60">
        <v>4300</v>
      </c>
      <c r="B182" s="65" t="s">
        <v>12</v>
      </c>
      <c r="C182" s="143"/>
      <c r="D182" s="395"/>
      <c r="E182" s="373">
        <v>8000</v>
      </c>
      <c r="F182" s="337"/>
    </row>
    <row r="183" spans="1:6" s="33" customFormat="1" ht="17.25" customHeight="1">
      <c r="A183" s="28">
        <v>90013</v>
      </c>
      <c r="B183" s="66" t="s">
        <v>59</v>
      </c>
      <c r="C183" s="174" t="s">
        <v>48</v>
      </c>
      <c r="D183" s="375"/>
      <c r="E183" s="376"/>
      <c r="F183" s="144">
        <f>SUM(F184:F184)</f>
        <v>3300</v>
      </c>
    </row>
    <row r="184" spans="1:6" s="33" customFormat="1" ht="17.25" customHeight="1">
      <c r="A184" s="60">
        <v>4300</v>
      </c>
      <c r="B184" s="65" t="s">
        <v>12</v>
      </c>
      <c r="C184" s="143"/>
      <c r="D184" s="395"/>
      <c r="E184" s="373"/>
      <c r="F184" s="337">
        <v>3300</v>
      </c>
    </row>
    <row r="185" spans="1:6" s="42" customFormat="1" ht="18.75" customHeight="1">
      <c r="A185" s="69">
        <v>90095</v>
      </c>
      <c r="B185" s="66" t="s">
        <v>9</v>
      </c>
      <c r="C185" s="174"/>
      <c r="D185" s="375"/>
      <c r="E185" s="376">
        <f>SUM(E186)</f>
        <v>300</v>
      </c>
      <c r="F185" s="47">
        <f>SUM(F186+F189)</f>
        <v>11000</v>
      </c>
    </row>
    <row r="186" spans="1:6" s="42" customFormat="1" ht="18" customHeight="1">
      <c r="A186" s="60">
        <v>4300</v>
      </c>
      <c r="B186" s="65" t="s">
        <v>60</v>
      </c>
      <c r="C186" s="258" t="s">
        <v>48</v>
      </c>
      <c r="D186" s="401"/>
      <c r="E186" s="373">
        <f>SUM(E187:E188)</f>
        <v>300</v>
      </c>
      <c r="F186" s="366">
        <f>SUM(F187:F188)</f>
        <v>5000</v>
      </c>
    </row>
    <row r="187" spans="1:6" s="151" customFormat="1" ht="11.25" customHeight="1">
      <c r="A187" s="152"/>
      <c r="B187" s="176" t="s">
        <v>61</v>
      </c>
      <c r="C187" s="175"/>
      <c r="D187" s="377"/>
      <c r="E187" s="378"/>
      <c r="F187" s="367">
        <v>5000</v>
      </c>
    </row>
    <row r="188" spans="1:6" s="151" customFormat="1" ht="14.25" customHeight="1">
      <c r="A188" s="152"/>
      <c r="B188" s="176" t="s">
        <v>62</v>
      </c>
      <c r="C188" s="175"/>
      <c r="D188" s="377"/>
      <c r="E188" s="378">
        <v>300</v>
      </c>
      <c r="F188" s="367"/>
    </row>
    <row r="189" spans="1:6" s="42" customFormat="1" ht="45" customHeight="1" thickBot="1">
      <c r="A189" s="30">
        <v>6050</v>
      </c>
      <c r="B189" s="32" t="s">
        <v>158</v>
      </c>
      <c r="C189" s="223" t="s">
        <v>64</v>
      </c>
      <c r="D189" s="382"/>
      <c r="E189" s="106"/>
      <c r="F189" s="359">
        <v>6000</v>
      </c>
    </row>
    <row r="190" spans="1:6" s="42" customFormat="1" ht="30.75" customHeight="1" thickBot="1" thickTop="1">
      <c r="A190" s="24">
        <v>921</v>
      </c>
      <c r="B190" s="36" t="s">
        <v>29</v>
      </c>
      <c r="C190" s="25"/>
      <c r="D190" s="370"/>
      <c r="E190" s="159">
        <f>SUM(E200+E193)</f>
        <v>305613</v>
      </c>
      <c r="F190" s="110">
        <f>F191+F200+F193</f>
        <v>325613</v>
      </c>
    </row>
    <row r="191" spans="1:6" s="42" customFormat="1" ht="15.75" customHeight="1" thickTop="1">
      <c r="A191" s="38">
        <v>92116</v>
      </c>
      <c r="B191" s="62" t="s">
        <v>150</v>
      </c>
      <c r="C191" s="67" t="s">
        <v>26</v>
      </c>
      <c r="D191" s="371"/>
      <c r="E191" s="160"/>
      <c r="F191" s="105">
        <f>F192</f>
        <v>20000</v>
      </c>
    </row>
    <row r="192" spans="1:6" s="226" customFormat="1" ht="33" customHeight="1">
      <c r="A192" s="221">
        <v>2480</v>
      </c>
      <c r="B192" s="222" t="s">
        <v>159</v>
      </c>
      <c r="C192" s="350"/>
      <c r="D192" s="382"/>
      <c r="E192" s="383"/>
      <c r="F192" s="347">
        <v>20000</v>
      </c>
    </row>
    <row r="193" spans="1:6" s="42" customFormat="1" ht="30" customHeight="1">
      <c r="A193" s="28">
        <v>92120</v>
      </c>
      <c r="B193" s="100" t="s">
        <v>65</v>
      </c>
      <c r="C193" s="174"/>
      <c r="D193" s="375"/>
      <c r="E193" s="376">
        <f>SUM(E194:E199)</f>
        <v>305113</v>
      </c>
      <c r="F193" s="47">
        <f>SUM(F194:F199)</f>
        <v>305113</v>
      </c>
    </row>
    <row r="194" spans="1:6" s="42" customFormat="1" ht="17.25" customHeight="1">
      <c r="A194" s="30">
        <v>4170</v>
      </c>
      <c r="B194" s="32" t="s">
        <v>28</v>
      </c>
      <c r="C194" s="177" t="s">
        <v>64</v>
      </c>
      <c r="D194" s="385"/>
      <c r="E194" s="106">
        <v>5000</v>
      </c>
      <c r="F194" s="111"/>
    </row>
    <row r="195" spans="1:6" s="42" customFormat="1" ht="17.25" customHeight="1">
      <c r="A195" s="30">
        <v>4170</v>
      </c>
      <c r="B195" s="32" t="s">
        <v>28</v>
      </c>
      <c r="C195" s="177" t="s">
        <v>48</v>
      </c>
      <c r="D195" s="385"/>
      <c r="E195" s="106"/>
      <c r="F195" s="111">
        <v>5000</v>
      </c>
    </row>
    <row r="196" spans="1:6" s="42" customFormat="1" ht="17.25" customHeight="1">
      <c r="A196" s="30">
        <v>4300</v>
      </c>
      <c r="B196" s="32" t="s">
        <v>12</v>
      </c>
      <c r="C196" s="177" t="s">
        <v>64</v>
      </c>
      <c r="D196" s="385"/>
      <c r="E196" s="106">
        <v>4993</v>
      </c>
      <c r="F196" s="111"/>
    </row>
    <row r="197" spans="1:6" s="42" customFormat="1" ht="17.25" customHeight="1">
      <c r="A197" s="30">
        <v>4300</v>
      </c>
      <c r="B197" s="32" t="s">
        <v>12</v>
      </c>
      <c r="C197" s="177" t="s">
        <v>48</v>
      </c>
      <c r="D197" s="385"/>
      <c r="E197" s="106"/>
      <c r="F197" s="111">
        <v>4993</v>
      </c>
    </row>
    <row r="198" spans="1:6" s="42" customFormat="1" ht="66.75" customHeight="1">
      <c r="A198" s="30">
        <v>4340</v>
      </c>
      <c r="B198" s="32" t="s">
        <v>66</v>
      </c>
      <c r="C198" s="177" t="s">
        <v>64</v>
      </c>
      <c r="D198" s="385"/>
      <c r="E198" s="106">
        <v>295120</v>
      </c>
      <c r="F198" s="111"/>
    </row>
    <row r="199" spans="1:6" s="42" customFormat="1" ht="60" customHeight="1">
      <c r="A199" s="313">
        <v>4340</v>
      </c>
      <c r="B199" s="416" t="s">
        <v>66</v>
      </c>
      <c r="C199" s="178" t="s">
        <v>48</v>
      </c>
      <c r="D199" s="425"/>
      <c r="E199" s="398"/>
      <c r="F199" s="334">
        <v>295120</v>
      </c>
    </row>
    <row r="200" spans="1:6" s="42" customFormat="1" ht="18.75" customHeight="1">
      <c r="A200" s="28">
        <v>92195</v>
      </c>
      <c r="B200" s="100" t="s">
        <v>9</v>
      </c>
      <c r="C200" s="174" t="s">
        <v>15</v>
      </c>
      <c r="D200" s="375"/>
      <c r="E200" s="376">
        <f>SUM(E202:E203)</f>
        <v>500</v>
      </c>
      <c r="F200" s="47">
        <f>SUM(F202:F203)</f>
        <v>500</v>
      </c>
    </row>
    <row r="201" spans="1:6" s="42" customFormat="1" ht="17.25" customHeight="1">
      <c r="A201" s="30"/>
      <c r="B201" s="139" t="s">
        <v>32</v>
      </c>
      <c r="C201" s="101"/>
      <c r="D201" s="381"/>
      <c r="E201" s="406"/>
      <c r="F201" s="140"/>
    </row>
    <row r="202" spans="1:6" s="42" customFormat="1" ht="15">
      <c r="A202" s="30">
        <v>4210</v>
      </c>
      <c r="B202" s="108" t="s">
        <v>11</v>
      </c>
      <c r="C202" s="101"/>
      <c r="D202" s="381"/>
      <c r="E202" s="106">
        <v>500</v>
      </c>
      <c r="F202" s="111"/>
    </row>
    <row r="203" spans="1:6" s="42" customFormat="1" ht="15" customHeight="1" thickBot="1">
      <c r="A203" s="30">
        <v>4300</v>
      </c>
      <c r="B203" s="43" t="s">
        <v>12</v>
      </c>
      <c r="C203" s="101"/>
      <c r="D203" s="381"/>
      <c r="E203" s="106"/>
      <c r="F203" s="111">
        <v>500</v>
      </c>
    </row>
    <row r="204" spans="1:6" s="42" customFormat="1" ht="21.75" customHeight="1" thickBot="1" thickTop="1">
      <c r="A204" s="24">
        <v>926</v>
      </c>
      <c r="B204" s="98" t="s">
        <v>34</v>
      </c>
      <c r="C204" s="37" t="s">
        <v>15</v>
      </c>
      <c r="D204" s="370"/>
      <c r="E204" s="159">
        <f>SUM(E205)</f>
        <v>1000</v>
      </c>
      <c r="F204" s="110">
        <f>F205</f>
        <v>1000</v>
      </c>
    </row>
    <row r="205" spans="1:6" s="42" customFormat="1" ht="15" customHeight="1" thickTop="1">
      <c r="A205" s="28">
        <v>92695</v>
      </c>
      <c r="B205" s="100" t="s">
        <v>9</v>
      </c>
      <c r="C205" s="142"/>
      <c r="D205" s="407"/>
      <c r="E205" s="160">
        <f>SUM(E207:E208)</f>
        <v>1000</v>
      </c>
      <c r="F205" s="144">
        <f>SUM(F207:F208)</f>
        <v>1000</v>
      </c>
    </row>
    <row r="206" spans="1:6" s="42" customFormat="1" ht="21" customHeight="1">
      <c r="A206" s="30"/>
      <c r="B206" s="139" t="s">
        <v>35</v>
      </c>
      <c r="C206" s="143"/>
      <c r="D206" s="395"/>
      <c r="E206" s="408"/>
      <c r="F206" s="368"/>
    </row>
    <row r="207" spans="1:6" s="42" customFormat="1" ht="15" customHeight="1">
      <c r="A207" s="30">
        <v>4210</v>
      </c>
      <c r="B207" s="108" t="s">
        <v>11</v>
      </c>
      <c r="C207" s="101"/>
      <c r="D207" s="381"/>
      <c r="E207" s="106">
        <v>1000</v>
      </c>
      <c r="F207" s="359"/>
    </row>
    <row r="208" spans="1:6" s="42" customFormat="1" ht="15" customHeight="1" thickBot="1">
      <c r="A208" s="30">
        <v>4300</v>
      </c>
      <c r="B208" s="43" t="s">
        <v>12</v>
      </c>
      <c r="C208" s="101"/>
      <c r="D208" s="405"/>
      <c r="E208" s="380"/>
      <c r="F208" s="359">
        <v>1000</v>
      </c>
    </row>
    <row r="209" spans="1:6" s="33" customFormat="1" ht="22.5" customHeight="1" thickBot="1" thickTop="1">
      <c r="A209" s="48"/>
      <c r="B209" s="49" t="s">
        <v>13</v>
      </c>
      <c r="C209" s="50"/>
      <c r="D209" s="220">
        <f>D81+D150</f>
        <v>477421</v>
      </c>
      <c r="E209" s="409">
        <f>E11+E21+E29+E37+E73+E77+E81+E138+E150+E158+E180+E190+E204</f>
        <v>2207830</v>
      </c>
      <c r="F209" s="252">
        <f>F11+F21+F29+F37+F73+F77+F81+F138+F150+F158+F180+F190+F204</f>
        <v>2705251</v>
      </c>
    </row>
    <row r="210" spans="1:6" ht="17.25" thickBot="1" thickTop="1">
      <c r="A210" s="115"/>
      <c r="B210" s="116" t="s">
        <v>30</v>
      </c>
      <c r="C210" s="348"/>
      <c r="D210" s="410"/>
      <c r="E210" s="245">
        <f>F209-E209</f>
        <v>497421</v>
      </c>
      <c r="F210" s="119"/>
    </row>
    <row r="211" spans="1:6" s="33" customFormat="1" ht="15" thickTop="1">
      <c r="A211" s="51"/>
      <c r="B211" s="51"/>
      <c r="C211" s="149"/>
      <c r="D211" s="149"/>
      <c r="E211" s="51"/>
      <c r="F211" s="170"/>
    </row>
    <row r="212" spans="1:6" s="33" customFormat="1" ht="14.25">
      <c r="A212" s="51"/>
      <c r="B212" s="51"/>
      <c r="C212" s="149"/>
      <c r="D212" s="149"/>
      <c r="E212" s="51"/>
      <c r="F212" s="170"/>
    </row>
    <row r="213" spans="1:6" s="33" customFormat="1" ht="14.25">
      <c r="A213" s="51"/>
      <c r="B213" s="51"/>
      <c r="C213" s="149"/>
      <c r="D213" s="149"/>
      <c r="E213" s="51"/>
      <c r="F213" s="170"/>
    </row>
    <row r="214" spans="1:6" s="33" customFormat="1" ht="14.25">
      <c r="A214" s="51"/>
      <c r="B214" s="51"/>
      <c r="C214" s="149"/>
      <c r="D214" s="149"/>
      <c r="E214" s="51"/>
      <c r="F214" s="170"/>
    </row>
    <row r="215" spans="1:6" s="42" customFormat="1" ht="15">
      <c r="A215" s="51"/>
      <c r="B215" s="51"/>
      <c r="C215" s="149"/>
      <c r="D215" s="149"/>
      <c r="E215" s="51"/>
      <c r="F215" s="170"/>
    </row>
    <row r="216" spans="1:6" s="42" customFormat="1" ht="15.75">
      <c r="A216" s="1"/>
      <c r="B216" s="1"/>
      <c r="C216" s="145"/>
      <c r="D216" s="145"/>
      <c r="E216" s="1"/>
      <c r="F216" s="167"/>
    </row>
    <row r="217" spans="1:6" s="42" customFormat="1" ht="15.75">
      <c r="A217" s="1"/>
      <c r="B217" s="1"/>
      <c r="C217" s="145"/>
      <c r="D217" s="145"/>
      <c r="E217" s="1"/>
      <c r="F217" s="167"/>
    </row>
    <row r="218" spans="1:6" s="52" customFormat="1" ht="15.75">
      <c r="A218" s="1"/>
      <c r="B218" s="1"/>
      <c r="C218" s="145"/>
      <c r="D218" s="145"/>
      <c r="E218" s="1"/>
      <c r="F218" s="167"/>
    </row>
    <row r="219" spans="1:6" s="53" customFormat="1" ht="15.75">
      <c r="A219" s="1"/>
      <c r="B219" s="1"/>
      <c r="C219" s="145"/>
      <c r="D219" s="145"/>
      <c r="E219" s="1"/>
      <c r="F219" s="167"/>
    </row>
    <row r="220" spans="1:6" s="51" customFormat="1" ht="15.75">
      <c r="A220" s="1"/>
      <c r="B220" s="1"/>
      <c r="C220" s="145"/>
      <c r="D220" s="145"/>
      <c r="E220" s="1"/>
      <c r="F220" s="167"/>
    </row>
    <row r="221" spans="1:6" s="51" customFormat="1" ht="15.75">
      <c r="A221" s="1"/>
      <c r="B221" s="1"/>
      <c r="C221" s="145"/>
      <c r="D221" s="145"/>
      <c r="E221" s="1"/>
      <c r="F221" s="167"/>
    </row>
    <row r="222" spans="1:6" s="51" customFormat="1" ht="15.75">
      <c r="A222" s="1"/>
      <c r="B222" s="1"/>
      <c r="C222" s="145"/>
      <c r="D222" s="145"/>
      <c r="E222" s="1"/>
      <c r="F222" s="167"/>
    </row>
    <row r="223" spans="1:6" s="51" customFormat="1" ht="15.75">
      <c r="A223" s="1"/>
      <c r="B223" s="1"/>
      <c r="C223" s="145"/>
      <c r="D223" s="145"/>
      <c r="E223" s="1"/>
      <c r="F223" s="167"/>
    </row>
    <row r="224" spans="1:6" s="51" customFormat="1" ht="15.75">
      <c r="A224" s="1"/>
      <c r="B224" s="1"/>
      <c r="C224" s="145"/>
      <c r="D224" s="145"/>
      <c r="E224" s="1"/>
      <c r="F224" s="167"/>
    </row>
    <row r="225" spans="1:6" s="51" customFormat="1" ht="15.75">
      <c r="A225" s="1"/>
      <c r="B225" s="1"/>
      <c r="C225" s="145"/>
      <c r="D225" s="145"/>
      <c r="E225" s="1"/>
      <c r="F225" s="167"/>
    </row>
    <row r="226" spans="1:6" s="51" customFormat="1" ht="15.75">
      <c r="A226" s="1"/>
      <c r="B226" s="1"/>
      <c r="C226" s="145"/>
      <c r="D226" s="145"/>
      <c r="E226" s="1"/>
      <c r="F226" s="167"/>
    </row>
  </sheetData>
  <printOptions horizontalCentered="1"/>
  <pageMargins left="0" right="0" top="0.787401574803149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D3" sqref="D3"/>
    </sheetView>
  </sheetViews>
  <sheetFormatPr defaultColWidth="9.00390625" defaultRowHeight="12.75"/>
  <cols>
    <col min="1" max="1" width="7.875" style="1" customWidth="1"/>
    <col min="2" max="2" width="37.625" style="1" customWidth="1"/>
    <col min="3" max="3" width="7.00390625" style="1" customWidth="1"/>
    <col min="4" max="4" width="17.625" style="1" customWidth="1"/>
    <col min="5" max="5" width="14.75390625" style="1" customWidth="1"/>
    <col min="6" max="7" width="10.00390625" style="1" customWidth="1"/>
    <col min="8" max="8" width="36.375" style="1" customWidth="1"/>
    <col min="9" max="16384" width="10.00390625" style="1" customWidth="1"/>
  </cols>
  <sheetData>
    <row r="1" spans="1:5" ht="13.5" customHeight="1">
      <c r="A1" s="73"/>
      <c r="B1" s="74"/>
      <c r="C1" s="75"/>
      <c r="D1" s="75" t="s">
        <v>108</v>
      </c>
      <c r="E1" s="73"/>
    </row>
    <row r="2" spans="1:5" ht="13.5" customHeight="1">
      <c r="A2" s="76"/>
      <c r="B2" s="77"/>
      <c r="C2" s="78"/>
      <c r="D2" s="78" t="s">
        <v>175</v>
      </c>
      <c r="E2" s="73"/>
    </row>
    <row r="3" spans="1:5" ht="13.5" customHeight="1">
      <c r="A3" s="76"/>
      <c r="B3" s="77"/>
      <c r="C3" s="78"/>
      <c r="D3" s="78" t="s">
        <v>103</v>
      </c>
      <c r="E3" s="73"/>
    </row>
    <row r="4" spans="1:5" ht="13.5" customHeight="1">
      <c r="A4" s="76"/>
      <c r="B4" s="77"/>
      <c r="C4" s="78"/>
      <c r="D4" s="78" t="s">
        <v>174</v>
      </c>
      <c r="E4" s="73"/>
    </row>
    <row r="5" spans="1:5" ht="12" customHeight="1">
      <c r="A5" s="76"/>
      <c r="B5" s="77"/>
      <c r="C5" s="78"/>
      <c r="D5" s="79"/>
      <c r="E5" s="73"/>
    </row>
    <row r="6" spans="1:5" s="11" customFormat="1" ht="48.75" customHeight="1">
      <c r="A6" s="80" t="s">
        <v>106</v>
      </c>
      <c r="B6" s="81"/>
      <c r="C6" s="82"/>
      <c r="D6" s="83"/>
      <c r="E6" s="83"/>
    </row>
    <row r="7" spans="1:5" s="11" customFormat="1" ht="36" customHeight="1" thickBot="1">
      <c r="A7" s="80"/>
      <c r="B7" s="81"/>
      <c r="C7" s="82"/>
      <c r="D7" s="83"/>
      <c r="E7" s="84" t="s">
        <v>0</v>
      </c>
    </row>
    <row r="8" spans="1:5" s="16" customFormat="1" ht="27" customHeight="1">
      <c r="A8" s="85" t="s">
        <v>1</v>
      </c>
      <c r="B8" s="444" t="s">
        <v>2</v>
      </c>
      <c r="C8" s="86" t="s">
        <v>3</v>
      </c>
      <c r="D8" s="87" t="s">
        <v>4</v>
      </c>
      <c r="E8" s="88"/>
    </row>
    <row r="9" spans="1:5" s="16" customFormat="1" ht="15.75" customHeight="1">
      <c r="A9" s="89" t="s">
        <v>5</v>
      </c>
      <c r="B9" s="445"/>
      <c r="C9" s="90" t="s">
        <v>6</v>
      </c>
      <c r="D9" s="91" t="s">
        <v>8</v>
      </c>
      <c r="E9" s="92" t="s">
        <v>7</v>
      </c>
    </row>
    <row r="10" spans="1:5" s="23" customFormat="1" ht="12" thickBot="1">
      <c r="A10" s="93">
        <v>1</v>
      </c>
      <c r="B10" s="94">
        <v>2</v>
      </c>
      <c r="C10" s="95">
        <v>3</v>
      </c>
      <c r="D10" s="96">
        <v>4</v>
      </c>
      <c r="E10" s="97">
        <v>5</v>
      </c>
    </row>
    <row r="11" spans="1:5" s="23" customFormat="1" ht="23.25" customHeight="1" thickBot="1" thickTop="1">
      <c r="A11" s="24">
        <v>600</v>
      </c>
      <c r="B11" s="36" t="s">
        <v>16</v>
      </c>
      <c r="C11" s="25" t="s">
        <v>48</v>
      </c>
      <c r="D11" s="303">
        <f>SUM(D12)</f>
        <v>35000</v>
      </c>
      <c r="E11" s="110">
        <f>SUM(E12)</f>
        <v>35000</v>
      </c>
    </row>
    <row r="12" spans="1:5" s="23" customFormat="1" ht="29.25" thickTop="1">
      <c r="A12" s="38">
        <v>60015</v>
      </c>
      <c r="B12" s="62" t="s">
        <v>51</v>
      </c>
      <c r="C12" s="67"/>
      <c r="D12" s="304">
        <f>SUM(D13:D14)</f>
        <v>35000</v>
      </c>
      <c r="E12" s="105">
        <f>SUM(E13:E14)</f>
        <v>35000</v>
      </c>
    </row>
    <row r="13" spans="1:5" s="23" customFormat="1" ht="15">
      <c r="A13" s="60">
        <v>4270</v>
      </c>
      <c r="B13" s="150" t="s">
        <v>49</v>
      </c>
      <c r="C13" s="34"/>
      <c r="D13" s="72">
        <v>35000</v>
      </c>
      <c r="E13" s="111"/>
    </row>
    <row r="14" spans="1:5" s="23" customFormat="1" ht="40.5" customHeight="1" thickBot="1">
      <c r="A14" s="30">
        <v>4390</v>
      </c>
      <c r="B14" s="32" t="s">
        <v>50</v>
      </c>
      <c r="C14" s="102"/>
      <c r="D14" s="72"/>
      <c r="E14" s="111">
        <v>35000</v>
      </c>
    </row>
    <row r="15" spans="1:5" ht="19.5" customHeight="1" thickBot="1" thickTop="1">
      <c r="A15" s="24">
        <v>801</v>
      </c>
      <c r="B15" s="36" t="s">
        <v>23</v>
      </c>
      <c r="C15" s="37" t="s">
        <v>24</v>
      </c>
      <c r="D15" s="303">
        <f>D16+D21+D24+D28+D39+D46+D60+D62+D66</f>
        <v>173041</v>
      </c>
      <c r="E15" s="27">
        <f>E16+E21+E24+E28+E39+E46+E60+E62+E66</f>
        <v>173041</v>
      </c>
    </row>
    <row r="16" spans="1:5" ht="19.5" customHeight="1" thickTop="1">
      <c r="A16" s="141">
        <v>80102</v>
      </c>
      <c r="B16" s="55" t="s">
        <v>133</v>
      </c>
      <c r="C16" s="324"/>
      <c r="D16" s="325">
        <f>SUM(D17:D20)</f>
        <v>4000</v>
      </c>
      <c r="E16" s="326">
        <f>SUM(E17:E20)</f>
        <v>1517</v>
      </c>
    </row>
    <row r="17" spans="1:5" ht="27" customHeight="1">
      <c r="A17" s="256">
        <v>3020</v>
      </c>
      <c r="B17" s="65" t="s">
        <v>119</v>
      </c>
      <c r="C17" s="258"/>
      <c r="D17" s="328">
        <v>1300</v>
      </c>
      <c r="E17" s="259"/>
    </row>
    <row r="18" spans="1:5" ht="19.5" customHeight="1">
      <c r="A18" s="221">
        <v>4280</v>
      </c>
      <c r="B18" s="65" t="s">
        <v>121</v>
      </c>
      <c r="C18" s="223"/>
      <c r="D18" s="330">
        <v>800</v>
      </c>
      <c r="E18" s="225"/>
    </row>
    <row r="19" spans="1:5" ht="19.5" customHeight="1">
      <c r="A19" s="221">
        <v>4410</v>
      </c>
      <c r="B19" s="65" t="s">
        <v>78</v>
      </c>
      <c r="C19" s="223"/>
      <c r="D19" s="330">
        <v>1900</v>
      </c>
      <c r="E19" s="225"/>
    </row>
    <row r="20" spans="1:5" ht="19.5" customHeight="1">
      <c r="A20" s="221">
        <v>4440</v>
      </c>
      <c r="B20" s="65" t="s">
        <v>126</v>
      </c>
      <c r="C20" s="223"/>
      <c r="D20" s="330"/>
      <c r="E20" s="225">
        <v>1517</v>
      </c>
    </row>
    <row r="21" spans="1:5" ht="19.5" customHeight="1">
      <c r="A21" s="28">
        <v>80105</v>
      </c>
      <c r="B21" s="100" t="s">
        <v>136</v>
      </c>
      <c r="C21" s="174"/>
      <c r="D21" s="327">
        <f>D22</f>
        <v>359</v>
      </c>
      <c r="E21" s="29">
        <f>E23</f>
        <v>800</v>
      </c>
    </row>
    <row r="22" spans="1:5" ht="17.25" customHeight="1">
      <c r="A22" s="30">
        <v>4440</v>
      </c>
      <c r="B22" s="65" t="s">
        <v>126</v>
      </c>
      <c r="C22" s="177"/>
      <c r="D22" s="72">
        <v>359</v>
      </c>
      <c r="E22" s="31"/>
    </row>
    <row r="23" spans="1:5" ht="31.5" customHeight="1">
      <c r="A23" s="30">
        <v>4750</v>
      </c>
      <c r="B23" s="65" t="s">
        <v>141</v>
      </c>
      <c r="C23" s="177"/>
      <c r="D23" s="72"/>
      <c r="E23" s="31">
        <v>800</v>
      </c>
    </row>
    <row r="24" spans="1:5" ht="19.5" customHeight="1">
      <c r="A24" s="28">
        <v>80111</v>
      </c>
      <c r="B24" s="100" t="s">
        <v>137</v>
      </c>
      <c r="C24" s="174"/>
      <c r="D24" s="327">
        <f>D26</f>
        <v>400</v>
      </c>
      <c r="E24" s="29">
        <f>SUM(E25:E27)</f>
        <v>4038</v>
      </c>
    </row>
    <row r="25" spans="1:5" ht="30" customHeight="1">
      <c r="A25" s="30">
        <v>3020</v>
      </c>
      <c r="B25" s="65" t="s">
        <v>119</v>
      </c>
      <c r="C25" s="177"/>
      <c r="D25" s="72"/>
      <c r="E25" s="31">
        <v>400</v>
      </c>
    </row>
    <row r="26" spans="1:5" ht="30" customHeight="1">
      <c r="A26" s="30">
        <v>4390</v>
      </c>
      <c r="B26" s="65" t="s">
        <v>50</v>
      </c>
      <c r="C26" s="177"/>
      <c r="D26" s="72">
        <v>400</v>
      </c>
      <c r="E26" s="31"/>
    </row>
    <row r="27" spans="1:5" ht="17.25" customHeight="1">
      <c r="A27" s="313">
        <v>4440</v>
      </c>
      <c r="B27" s="65" t="s">
        <v>126</v>
      </c>
      <c r="C27" s="178"/>
      <c r="D27" s="331"/>
      <c r="E27" s="322">
        <v>3638</v>
      </c>
    </row>
    <row r="28" spans="1:5" s="335" customFormat="1" ht="17.25" customHeight="1">
      <c r="A28" s="171">
        <v>80120</v>
      </c>
      <c r="B28" s="104" t="s">
        <v>69</v>
      </c>
      <c r="C28" s="198"/>
      <c r="D28" s="305">
        <f>SUM(D29:D38)</f>
        <v>16658</v>
      </c>
      <c r="E28" s="173">
        <f>SUM(E29:E38)</f>
        <v>99683</v>
      </c>
    </row>
    <row r="29" spans="1:5" ht="34.5" customHeight="1">
      <c r="A29" s="293">
        <v>2540</v>
      </c>
      <c r="B29" s="336" t="s">
        <v>71</v>
      </c>
      <c r="C29" s="154"/>
      <c r="D29" s="71"/>
      <c r="E29" s="337">
        <v>68283</v>
      </c>
    </row>
    <row r="30" spans="1:5" ht="18" customHeight="1">
      <c r="A30" s="246">
        <v>4210</v>
      </c>
      <c r="B30" s="65" t="s">
        <v>11</v>
      </c>
      <c r="C30" s="34"/>
      <c r="D30" s="72"/>
      <c r="E30" s="111">
        <v>7400</v>
      </c>
    </row>
    <row r="31" spans="1:5" ht="30" customHeight="1">
      <c r="A31" s="246">
        <v>4240</v>
      </c>
      <c r="B31" s="65" t="s">
        <v>128</v>
      </c>
      <c r="C31" s="34"/>
      <c r="D31" s="72"/>
      <c r="E31" s="111">
        <v>8000</v>
      </c>
    </row>
    <row r="32" spans="1:5" ht="19.5" customHeight="1">
      <c r="A32" s="332">
        <v>4270</v>
      </c>
      <c r="B32" s="320" t="s">
        <v>77</v>
      </c>
      <c r="C32" s="333"/>
      <c r="D32" s="331"/>
      <c r="E32" s="334">
        <v>1000</v>
      </c>
    </row>
    <row r="33" spans="1:5" ht="15.75">
      <c r="A33" s="246">
        <v>4280</v>
      </c>
      <c r="B33" s="312" t="s">
        <v>121</v>
      </c>
      <c r="C33" s="34"/>
      <c r="D33" s="72">
        <v>1000</v>
      </c>
      <c r="E33" s="111"/>
    </row>
    <row r="34" spans="1:5" ht="18" customHeight="1">
      <c r="A34" s="246">
        <v>4300</v>
      </c>
      <c r="B34" s="65" t="s">
        <v>12</v>
      </c>
      <c r="C34" s="34"/>
      <c r="D34" s="72">
        <v>3000</v>
      </c>
      <c r="E34" s="111"/>
    </row>
    <row r="35" spans="1:5" ht="18" customHeight="1">
      <c r="A35" s="246">
        <v>4440</v>
      </c>
      <c r="B35" s="65" t="s">
        <v>126</v>
      </c>
      <c r="C35" s="34"/>
      <c r="D35" s="72">
        <v>5258</v>
      </c>
      <c r="E35" s="111"/>
    </row>
    <row r="36" spans="1:5" ht="32.25" customHeight="1">
      <c r="A36" s="246">
        <v>4740</v>
      </c>
      <c r="B36" s="65" t="s">
        <v>142</v>
      </c>
      <c r="C36" s="34"/>
      <c r="D36" s="72">
        <v>3000</v>
      </c>
      <c r="E36" s="111"/>
    </row>
    <row r="37" spans="1:5" ht="30">
      <c r="A37" s="246">
        <v>6050</v>
      </c>
      <c r="B37" s="32" t="s">
        <v>127</v>
      </c>
      <c r="C37" s="34"/>
      <c r="D37" s="72"/>
      <c r="E37" s="111">
        <v>15000</v>
      </c>
    </row>
    <row r="38" spans="1:5" ht="30">
      <c r="A38" s="246">
        <v>6060</v>
      </c>
      <c r="B38" s="65" t="s">
        <v>36</v>
      </c>
      <c r="C38" s="34"/>
      <c r="D38" s="72">
        <v>4400</v>
      </c>
      <c r="E38" s="111"/>
    </row>
    <row r="39" spans="1:5" ht="18.75" customHeight="1">
      <c r="A39" s="69">
        <v>80123</v>
      </c>
      <c r="B39" s="104" t="s">
        <v>138</v>
      </c>
      <c r="C39" s="35"/>
      <c r="D39" s="327">
        <f>SUM(D40:D45)</f>
        <v>1317</v>
      </c>
      <c r="E39" s="144">
        <f>SUM(E40:E45)</f>
        <v>3620</v>
      </c>
    </row>
    <row r="40" spans="1:5" ht="30">
      <c r="A40" s="246">
        <v>3020</v>
      </c>
      <c r="B40" s="65" t="s">
        <v>119</v>
      </c>
      <c r="C40" s="34"/>
      <c r="D40" s="72"/>
      <c r="E40" s="111">
        <v>400</v>
      </c>
    </row>
    <row r="41" spans="1:5" ht="15.75">
      <c r="A41" s="246">
        <v>4260</v>
      </c>
      <c r="B41" s="338" t="s">
        <v>79</v>
      </c>
      <c r="C41" s="34"/>
      <c r="D41" s="72"/>
      <c r="E41" s="111">
        <v>3000</v>
      </c>
    </row>
    <row r="42" spans="1:5" ht="30" customHeight="1">
      <c r="A42" s="246">
        <v>4360</v>
      </c>
      <c r="B42" s="65" t="s">
        <v>123</v>
      </c>
      <c r="C42" s="34"/>
      <c r="D42" s="72"/>
      <c r="E42" s="111">
        <v>220</v>
      </c>
    </row>
    <row r="43" spans="1:5" ht="31.5" customHeight="1">
      <c r="A43" s="246">
        <v>4370</v>
      </c>
      <c r="B43" s="65" t="s">
        <v>124</v>
      </c>
      <c r="C43" s="34"/>
      <c r="D43" s="72">
        <v>220</v>
      </c>
      <c r="E43" s="111"/>
    </row>
    <row r="44" spans="1:5" ht="30">
      <c r="A44" s="246">
        <v>4390</v>
      </c>
      <c r="B44" s="65" t="s">
        <v>50</v>
      </c>
      <c r="C44" s="34"/>
      <c r="D44" s="72">
        <v>400</v>
      </c>
      <c r="E44" s="111"/>
    </row>
    <row r="45" spans="1:5" ht="15.75">
      <c r="A45" s="246">
        <v>4440</v>
      </c>
      <c r="B45" s="65" t="s">
        <v>126</v>
      </c>
      <c r="C45" s="34"/>
      <c r="D45" s="72">
        <v>697</v>
      </c>
      <c r="E45" s="111"/>
    </row>
    <row r="46" spans="1:5" ht="17.25" customHeight="1">
      <c r="A46" s="69">
        <v>80130</v>
      </c>
      <c r="B46" s="104" t="s">
        <v>70</v>
      </c>
      <c r="C46" s="35"/>
      <c r="D46" s="327">
        <f>SUM(D47:D59)</f>
        <v>82863</v>
      </c>
      <c r="E46" s="144">
        <f>SUM(E47:E59)</f>
        <v>56233</v>
      </c>
    </row>
    <row r="47" spans="1:5" ht="35.25" customHeight="1">
      <c r="A47" s="293">
        <v>2540</v>
      </c>
      <c r="B47" s="336" t="s">
        <v>71</v>
      </c>
      <c r="C47" s="34"/>
      <c r="D47" s="72">
        <v>68283</v>
      </c>
      <c r="E47" s="111"/>
    </row>
    <row r="48" spans="1:5" ht="25.5" customHeight="1">
      <c r="A48" s="246">
        <v>3020</v>
      </c>
      <c r="B48" s="65" t="s">
        <v>119</v>
      </c>
      <c r="C48" s="177"/>
      <c r="D48" s="72"/>
      <c r="E48" s="31">
        <v>19950</v>
      </c>
    </row>
    <row r="49" spans="1:5" ht="18" customHeight="1">
      <c r="A49" s="246">
        <v>4140</v>
      </c>
      <c r="B49" s="65" t="s">
        <v>120</v>
      </c>
      <c r="C49" s="177"/>
      <c r="D49" s="72">
        <v>12080</v>
      </c>
      <c r="E49" s="31"/>
    </row>
    <row r="50" spans="1:5" ht="28.5" customHeight="1">
      <c r="A50" s="246">
        <v>4240</v>
      </c>
      <c r="B50" s="65" t="s">
        <v>128</v>
      </c>
      <c r="C50" s="177"/>
      <c r="D50" s="72"/>
      <c r="E50" s="31">
        <v>5000</v>
      </c>
    </row>
    <row r="51" spans="1:5" ht="16.5" customHeight="1">
      <c r="A51" s="246">
        <v>4260</v>
      </c>
      <c r="B51" s="338" t="s">
        <v>79</v>
      </c>
      <c r="C51" s="177"/>
      <c r="D51" s="72"/>
      <c r="E51" s="31">
        <v>2000</v>
      </c>
    </row>
    <row r="52" spans="1:5" ht="18" customHeight="1">
      <c r="A52" s="246">
        <v>4270</v>
      </c>
      <c r="B52" s="329" t="s">
        <v>77</v>
      </c>
      <c r="C52" s="177"/>
      <c r="D52" s="72"/>
      <c r="E52" s="31">
        <v>2600</v>
      </c>
    </row>
    <row r="53" spans="1:5" ht="18" customHeight="1">
      <c r="A53" s="246">
        <v>4280</v>
      </c>
      <c r="B53" s="312" t="s">
        <v>121</v>
      </c>
      <c r="C53" s="177"/>
      <c r="D53" s="72">
        <v>500</v>
      </c>
      <c r="E53" s="31"/>
    </row>
    <row r="54" spans="1:5" ht="17.25" customHeight="1">
      <c r="A54" s="246">
        <v>4300</v>
      </c>
      <c r="B54" s="65" t="s">
        <v>12</v>
      </c>
      <c r="C54" s="177"/>
      <c r="D54" s="72"/>
      <c r="E54" s="31">
        <v>500</v>
      </c>
    </row>
    <row r="55" spans="1:5" ht="32.25" customHeight="1">
      <c r="A55" s="246">
        <v>4370</v>
      </c>
      <c r="B55" s="65" t="s">
        <v>124</v>
      </c>
      <c r="C55" s="177"/>
      <c r="D55" s="72"/>
      <c r="E55" s="31">
        <v>1000</v>
      </c>
    </row>
    <row r="56" spans="1:5" ht="27.75" customHeight="1">
      <c r="A56" s="246">
        <v>4390</v>
      </c>
      <c r="B56" s="65" t="s">
        <v>50</v>
      </c>
      <c r="C56" s="177"/>
      <c r="D56" s="72">
        <v>500</v>
      </c>
      <c r="E56" s="31"/>
    </row>
    <row r="57" spans="1:5" ht="15" customHeight="1">
      <c r="A57" s="246">
        <v>4440</v>
      </c>
      <c r="B57" s="65" t="s">
        <v>126</v>
      </c>
      <c r="C57" s="177"/>
      <c r="D57" s="72"/>
      <c r="E57" s="31">
        <v>19283</v>
      </c>
    </row>
    <row r="58" spans="1:5" ht="31.5" customHeight="1">
      <c r="A58" s="246">
        <v>4740</v>
      </c>
      <c r="B58" s="65" t="s">
        <v>142</v>
      </c>
      <c r="C58" s="177"/>
      <c r="D58" s="72">
        <v>1500</v>
      </c>
      <c r="E58" s="31"/>
    </row>
    <row r="59" spans="1:5" ht="29.25" customHeight="1">
      <c r="A59" s="332">
        <v>4750</v>
      </c>
      <c r="B59" s="321" t="s">
        <v>141</v>
      </c>
      <c r="C59" s="178"/>
      <c r="D59" s="331"/>
      <c r="E59" s="322">
        <v>5900</v>
      </c>
    </row>
    <row r="60" spans="1:5" ht="22.5" customHeight="1">
      <c r="A60" s="69">
        <v>80134</v>
      </c>
      <c r="B60" s="104" t="s">
        <v>139</v>
      </c>
      <c r="C60" s="174"/>
      <c r="D60" s="327">
        <f>D61</f>
        <v>1489</v>
      </c>
      <c r="E60" s="29"/>
    </row>
    <row r="61" spans="1:5" ht="15.75" customHeight="1">
      <c r="A61" s="246">
        <v>4440</v>
      </c>
      <c r="B61" s="65" t="s">
        <v>126</v>
      </c>
      <c r="C61" s="177"/>
      <c r="D61" s="72">
        <v>1489</v>
      </c>
      <c r="E61" s="31"/>
    </row>
    <row r="62" spans="1:5" ht="23.25" customHeight="1">
      <c r="A62" s="69">
        <v>80146</v>
      </c>
      <c r="B62" s="310" t="s">
        <v>115</v>
      </c>
      <c r="C62" s="174"/>
      <c r="D62" s="327">
        <f>SUM(D63:D64)</f>
        <v>7150</v>
      </c>
      <c r="E62" s="29">
        <f>SUM(E63:E65)</f>
        <v>7150</v>
      </c>
    </row>
    <row r="63" spans="1:5" ht="18" customHeight="1">
      <c r="A63" s="246">
        <v>4300</v>
      </c>
      <c r="B63" s="65" t="s">
        <v>12</v>
      </c>
      <c r="C63" s="177"/>
      <c r="D63" s="72">
        <v>7150</v>
      </c>
      <c r="E63" s="31"/>
    </row>
    <row r="64" spans="1:5" ht="18.75" customHeight="1">
      <c r="A64" s="246">
        <v>4410</v>
      </c>
      <c r="B64" s="65" t="s">
        <v>78</v>
      </c>
      <c r="C64" s="177"/>
      <c r="D64" s="72"/>
      <c r="E64" s="31">
        <v>4000</v>
      </c>
    </row>
    <row r="65" spans="1:5" ht="27" customHeight="1">
      <c r="A65" s="246">
        <v>4700</v>
      </c>
      <c r="B65" s="65" t="s">
        <v>111</v>
      </c>
      <c r="C65" s="177"/>
      <c r="D65" s="72"/>
      <c r="E65" s="31">
        <v>3150</v>
      </c>
    </row>
    <row r="66" spans="1:5" ht="20.25" customHeight="1">
      <c r="A66" s="69">
        <v>80195</v>
      </c>
      <c r="B66" s="104" t="s">
        <v>9</v>
      </c>
      <c r="C66" s="174"/>
      <c r="D66" s="327">
        <f>SUM(D67:D72)</f>
        <v>58805</v>
      </c>
      <c r="E66" s="29"/>
    </row>
    <row r="67" spans="1:5" ht="17.25" customHeight="1">
      <c r="A67" s="246">
        <v>4010</v>
      </c>
      <c r="B67" s="65" t="s">
        <v>129</v>
      </c>
      <c r="C67" s="177"/>
      <c r="D67" s="72">
        <v>400</v>
      </c>
      <c r="E67" s="31"/>
    </row>
    <row r="68" spans="1:5" ht="30" customHeight="1">
      <c r="A68" s="246">
        <v>4010</v>
      </c>
      <c r="B68" s="65" t="s">
        <v>140</v>
      </c>
      <c r="C68" s="177"/>
      <c r="D68" s="72">
        <v>13465</v>
      </c>
      <c r="E68" s="31"/>
    </row>
    <row r="69" spans="1:5" ht="18.75" customHeight="1">
      <c r="A69" s="246">
        <v>4110</v>
      </c>
      <c r="B69" s="65" t="s">
        <v>25</v>
      </c>
      <c r="C69" s="177"/>
      <c r="D69" s="72">
        <v>60</v>
      </c>
      <c r="E69" s="31"/>
    </row>
    <row r="70" spans="1:5" ht="18.75" customHeight="1">
      <c r="A70" s="246">
        <v>4120</v>
      </c>
      <c r="B70" s="65" t="s">
        <v>130</v>
      </c>
      <c r="C70" s="177"/>
      <c r="D70" s="72">
        <v>10</v>
      </c>
      <c r="E70" s="31"/>
    </row>
    <row r="71" spans="1:5" ht="29.25" customHeight="1">
      <c r="A71" s="246">
        <v>4240</v>
      </c>
      <c r="B71" s="65" t="s">
        <v>128</v>
      </c>
      <c r="C71" s="177"/>
      <c r="D71" s="72">
        <v>15000</v>
      </c>
      <c r="E71" s="31"/>
    </row>
    <row r="72" spans="1:5" ht="19.5" customHeight="1" thickBot="1">
      <c r="A72" s="246">
        <v>4300</v>
      </c>
      <c r="B72" s="65" t="s">
        <v>12</v>
      </c>
      <c r="C72" s="177"/>
      <c r="D72" s="72">
        <v>29870</v>
      </c>
      <c r="E72" s="31"/>
    </row>
    <row r="73" spans="1:5" ht="19.5" customHeight="1" thickBot="1" thickTop="1">
      <c r="A73" s="68">
        <v>852</v>
      </c>
      <c r="B73" s="442" t="s">
        <v>91</v>
      </c>
      <c r="C73" s="25" t="s">
        <v>26</v>
      </c>
      <c r="D73" s="303">
        <f>D74</f>
        <v>1240</v>
      </c>
      <c r="E73" s="110">
        <f>E74</f>
        <v>1240</v>
      </c>
    </row>
    <row r="74" spans="1:5" ht="19.5" customHeight="1" thickTop="1">
      <c r="A74" s="340">
        <v>85226</v>
      </c>
      <c r="B74" s="443" t="s">
        <v>171</v>
      </c>
      <c r="C74" s="67"/>
      <c r="D74" s="304">
        <f>D76</f>
        <v>1240</v>
      </c>
      <c r="E74" s="105">
        <f>E75</f>
        <v>1240</v>
      </c>
    </row>
    <row r="75" spans="1:5" ht="19.5" customHeight="1">
      <c r="A75" s="246">
        <v>4170</v>
      </c>
      <c r="B75" s="65" t="s">
        <v>28</v>
      </c>
      <c r="C75" s="177"/>
      <c r="D75" s="72"/>
      <c r="E75" s="111">
        <v>1240</v>
      </c>
    </row>
    <row r="76" spans="1:5" ht="19.5" customHeight="1" thickBot="1">
      <c r="A76" s="246">
        <v>4300</v>
      </c>
      <c r="B76" s="65" t="s">
        <v>12</v>
      </c>
      <c r="C76" s="177"/>
      <c r="D76" s="72">
        <v>1240</v>
      </c>
      <c r="E76" s="111"/>
    </row>
    <row r="77" spans="1:5" ht="39" customHeight="1" thickBot="1" thickTop="1">
      <c r="A77" s="24">
        <v>853</v>
      </c>
      <c r="B77" s="228" t="s">
        <v>165</v>
      </c>
      <c r="C77" s="317" t="s">
        <v>24</v>
      </c>
      <c r="D77" s="303">
        <f>D78</f>
        <v>10000</v>
      </c>
      <c r="E77" s="110">
        <f>E78</f>
        <v>10000</v>
      </c>
    </row>
    <row r="78" spans="1:5" ht="19.5" customHeight="1" thickTop="1">
      <c r="A78" s="38">
        <v>85395</v>
      </c>
      <c r="B78" s="230" t="s">
        <v>9</v>
      </c>
      <c r="C78" s="422"/>
      <c r="D78" s="304">
        <f>D81</f>
        <v>10000</v>
      </c>
      <c r="E78" s="105">
        <f>E80</f>
        <v>10000</v>
      </c>
    </row>
    <row r="79" spans="1:5" ht="15.75" customHeight="1">
      <c r="A79" s="415"/>
      <c r="B79" s="418" t="s">
        <v>166</v>
      </c>
      <c r="C79" s="177"/>
      <c r="D79" s="423"/>
      <c r="E79" s="140"/>
    </row>
    <row r="80" spans="1:5" ht="19.5" customHeight="1">
      <c r="A80" s="30">
        <v>4210</v>
      </c>
      <c r="B80" s="329" t="s">
        <v>11</v>
      </c>
      <c r="C80" s="177"/>
      <c r="D80" s="72"/>
      <c r="E80" s="111">
        <v>10000</v>
      </c>
    </row>
    <row r="81" spans="1:5" ht="19.5" customHeight="1" thickBot="1">
      <c r="A81" s="30">
        <v>4300</v>
      </c>
      <c r="B81" s="65" t="s">
        <v>12</v>
      </c>
      <c r="C81" s="197"/>
      <c r="D81" s="424">
        <v>10000</v>
      </c>
      <c r="E81" s="111"/>
    </row>
    <row r="82" spans="1:5" ht="31.5" customHeight="1" thickBot="1" thickTop="1">
      <c r="A82" s="68">
        <v>854</v>
      </c>
      <c r="B82" s="339" t="s">
        <v>156</v>
      </c>
      <c r="C82" s="25" t="s">
        <v>24</v>
      </c>
      <c r="D82" s="303">
        <f>D83+D85+D95+D103+D108+D122+D112</f>
        <v>40776</v>
      </c>
      <c r="E82" s="27">
        <f>E83+E85+E95+E103+E108+E122+E112</f>
        <v>40776</v>
      </c>
    </row>
    <row r="83" spans="1:5" ht="19.5" customHeight="1" thickTop="1">
      <c r="A83" s="340">
        <v>85401</v>
      </c>
      <c r="B83" s="341" t="s">
        <v>116</v>
      </c>
      <c r="C83" s="67"/>
      <c r="D83" s="304">
        <f>D84</f>
        <v>695</v>
      </c>
      <c r="E83" s="105"/>
    </row>
    <row r="84" spans="1:5" ht="19.5" customHeight="1">
      <c r="A84" s="246">
        <v>4440</v>
      </c>
      <c r="B84" s="65" t="s">
        <v>126</v>
      </c>
      <c r="C84" s="177"/>
      <c r="D84" s="72">
        <v>695</v>
      </c>
      <c r="E84" s="111"/>
    </row>
    <row r="85" spans="1:5" ht="28.5" customHeight="1">
      <c r="A85" s="69">
        <v>85403</v>
      </c>
      <c r="B85" s="342" t="s">
        <v>144</v>
      </c>
      <c r="C85" s="174"/>
      <c r="D85" s="327">
        <f>SUM(D86:D94)</f>
        <v>7810</v>
      </c>
      <c r="E85" s="144">
        <f>SUM(E86:E94)</f>
        <v>6500</v>
      </c>
    </row>
    <row r="86" spans="1:5" ht="29.25" customHeight="1">
      <c r="A86" s="246">
        <v>3020</v>
      </c>
      <c r="B86" s="65" t="s">
        <v>119</v>
      </c>
      <c r="C86" s="177"/>
      <c r="D86" s="72"/>
      <c r="E86" s="111">
        <v>2200</v>
      </c>
    </row>
    <row r="87" spans="1:5" ht="19.5" customHeight="1">
      <c r="A87" s="246">
        <v>4280</v>
      </c>
      <c r="B87" s="312" t="s">
        <v>121</v>
      </c>
      <c r="C87" s="177"/>
      <c r="D87" s="72">
        <v>900</v>
      </c>
      <c r="E87" s="111"/>
    </row>
    <row r="88" spans="1:5" ht="17.25" customHeight="1">
      <c r="A88" s="246">
        <v>4300</v>
      </c>
      <c r="B88" s="65" t="s">
        <v>12</v>
      </c>
      <c r="C88" s="177"/>
      <c r="D88" s="72">
        <v>3600</v>
      </c>
      <c r="E88" s="111"/>
    </row>
    <row r="89" spans="1:5" ht="15.75" customHeight="1">
      <c r="A89" s="332">
        <v>4350</v>
      </c>
      <c r="B89" s="321" t="s">
        <v>122</v>
      </c>
      <c r="C89" s="178"/>
      <c r="D89" s="331"/>
      <c r="E89" s="334">
        <v>300</v>
      </c>
    </row>
    <row r="90" spans="1:5" ht="30" customHeight="1">
      <c r="A90" s="246">
        <v>4360</v>
      </c>
      <c r="B90" s="65" t="s">
        <v>123</v>
      </c>
      <c r="C90" s="177"/>
      <c r="D90" s="72"/>
      <c r="E90" s="111">
        <v>200</v>
      </c>
    </row>
    <row r="91" spans="1:5" ht="31.5" customHeight="1">
      <c r="A91" s="246">
        <v>4370</v>
      </c>
      <c r="B91" s="65" t="s">
        <v>124</v>
      </c>
      <c r="C91" s="177"/>
      <c r="D91" s="72">
        <v>300</v>
      </c>
      <c r="E91" s="111"/>
    </row>
    <row r="92" spans="1:5" ht="28.5" customHeight="1">
      <c r="A92" s="246">
        <v>4390</v>
      </c>
      <c r="B92" s="65" t="s">
        <v>50</v>
      </c>
      <c r="C92" s="177"/>
      <c r="D92" s="72"/>
      <c r="E92" s="111">
        <v>3800</v>
      </c>
    </row>
    <row r="93" spans="1:5" ht="15.75" customHeight="1">
      <c r="A93" s="246">
        <v>4440</v>
      </c>
      <c r="B93" s="65" t="s">
        <v>126</v>
      </c>
      <c r="C93" s="177"/>
      <c r="D93" s="72">
        <v>1310</v>
      </c>
      <c r="E93" s="111"/>
    </row>
    <row r="94" spans="1:5" ht="30" customHeight="1">
      <c r="A94" s="246">
        <v>4700</v>
      </c>
      <c r="B94" s="65" t="s">
        <v>111</v>
      </c>
      <c r="C94" s="177"/>
      <c r="D94" s="72">
        <v>1700</v>
      </c>
      <c r="E94" s="111"/>
    </row>
    <row r="95" spans="1:5" ht="32.25" customHeight="1">
      <c r="A95" s="69">
        <v>85406</v>
      </c>
      <c r="B95" s="342" t="s">
        <v>145</v>
      </c>
      <c r="C95" s="174"/>
      <c r="D95" s="327">
        <f>SUM(D96:D102)</f>
        <v>12800</v>
      </c>
      <c r="E95" s="144">
        <f>SUM(E96:E102)</f>
        <v>17800</v>
      </c>
    </row>
    <row r="96" spans="1:5" ht="17.25" customHeight="1">
      <c r="A96" s="246">
        <v>4170</v>
      </c>
      <c r="B96" s="312" t="s">
        <v>28</v>
      </c>
      <c r="C96" s="177"/>
      <c r="D96" s="72"/>
      <c r="E96" s="111">
        <v>2300</v>
      </c>
    </row>
    <row r="97" spans="1:5" ht="18.75" customHeight="1">
      <c r="A97" s="246">
        <v>4210</v>
      </c>
      <c r="B97" s="312" t="s">
        <v>11</v>
      </c>
      <c r="C97" s="177"/>
      <c r="D97" s="72"/>
      <c r="E97" s="111">
        <v>3000</v>
      </c>
    </row>
    <row r="98" spans="1:5" ht="29.25" customHeight="1">
      <c r="A98" s="246">
        <v>4240</v>
      </c>
      <c r="B98" s="65" t="s">
        <v>128</v>
      </c>
      <c r="C98" s="177"/>
      <c r="D98" s="72"/>
      <c r="E98" s="111">
        <v>9000</v>
      </c>
    </row>
    <row r="99" spans="1:5" ht="17.25" customHeight="1">
      <c r="A99" s="246">
        <v>4280</v>
      </c>
      <c r="B99" s="312" t="s">
        <v>121</v>
      </c>
      <c r="C99" s="177"/>
      <c r="D99" s="72"/>
      <c r="E99" s="111">
        <v>200</v>
      </c>
    </row>
    <row r="100" spans="1:5" ht="19.5" customHeight="1">
      <c r="A100" s="246">
        <v>4300</v>
      </c>
      <c r="B100" s="65" t="s">
        <v>12</v>
      </c>
      <c r="C100" s="177"/>
      <c r="D100" s="72">
        <v>12800</v>
      </c>
      <c r="E100" s="111"/>
    </row>
    <row r="101" spans="1:5" ht="15.75" customHeight="1">
      <c r="A101" s="246">
        <v>4440</v>
      </c>
      <c r="B101" s="65" t="s">
        <v>126</v>
      </c>
      <c r="C101" s="177"/>
      <c r="D101" s="72"/>
      <c r="E101" s="111">
        <v>2500</v>
      </c>
    </row>
    <row r="102" spans="1:5" ht="30.75" customHeight="1">
      <c r="A102" s="246">
        <v>4700</v>
      </c>
      <c r="B102" s="65" t="s">
        <v>111</v>
      </c>
      <c r="C102" s="177"/>
      <c r="D102" s="72"/>
      <c r="E102" s="111">
        <v>800</v>
      </c>
    </row>
    <row r="103" spans="1:5" ht="19.5" customHeight="1">
      <c r="A103" s="69">
        <v>85407</v>
      </c>
      <c r="B103" s="342" t="s">
        <v>146</v>
      </c>
      <c r="C103" s="174"/>
      <c r="D103" s="327">
        <f>SUM(D104:D107)</f>
        <v>1655</v>
      </c>
      <c r="E103" s="144">
        <f>SUM(E104:E107)</f>
        <v>670</v>
      </c>
    </row>
    <row r="104" spans="1:5" ht="17.25" customHeight="1">
      <c r="A104" s="246">
        <v>4300</v>
      </c>
      <c r="B104" s="65" t="s">
        <v>12</v>
      </c>
      <c r="C104" s="177"/>
      <c r="D104" s="72">
        <v>500</v>
      </c>
      <c r="E104" s="111"/>
    </row>
    <row r="105" spans="1:5" ht="15.75" customHeight="1">
      <c r="A105" s="246">
        <v>4420</v>
      </c>
      <c r="B105" s="65" t="s">
        <v>125</v>
      </c>
      <c r="C105" s="177"/>
      <c r="D105" s="72">
        <v>170</v>
      </c>
      <c r="E105" s="111"/>
    </row>
    <row r="106" spans="1:5" ht="17.25" customHeight="1">
      <c r="A106" s="246">
        <v>4440</v>
      </c>
      <c r="B106" s="65" t="s">
        <v>126</v>
      </c>
      <c r="C106" s="177"/>
      <c r="D106" s="72">
        <v>985</v>
      </c>
      <c r="E106" s="111"/>
    </row>
    <row r="107" spans="1:5" ht="35.25" customHeight="1">
      <c r="A107" s="246">
        <v>4700</v>
      </c>
      <c r="B107" s="65" t="s">
        <v>111</v>
      </c>
      <c r="C107" s="177"/>
      <c r="D107" s="72"/>
      <c r="E107" s="111">
        <v>670</v>
      </c>
    </row>
    <row r="108" spans="1:5" ht="22.5" customHeight="1">
      <c r="A108" s="69">
        <v>85410</v>
      </c>
      <c r="B108" s="342" t="s">
        <v>147</v>
      </c>
      <c r="C108" s="174"/>
      <c r="D108" s="327">
        <f>SUM(D109:D111)</f>
        <v>6800</v>
      </c>
      <c r="E108" s="144">
        <f>SUM(E109:E111)</f>
        <v>7130</v>
      </c>
    </row>
    <row r="109" spans="1:5" ht="15.75" customHeight="1">
      <c r="A109" s="246">
        <v>4270</v>
      </c>
      <c r="B109" s="312" t="s">
        <v>148</v>
      </c>
      <c r="C109" s="177"/>
      <c r="D109" s="72"/>
      <c r="E109" s="111">
        <v>6800</v>
      </c>
    </row>
    <row r="110" spans="1:5" ht="17.25" customHeight="1">
      <c r="A110" s="246">
        <v>4300</v>
      </c>
      <c r="B110" s="65" t="s">
        <v>12</v>
      </c>
      <c r="C110" s="177"/>
      <c r="D110" s="72">
        <v>6800</v>
      </c>
      <c r="E110" s="111"/>
    </row>
    <row r="111" spans="1:5" ht="14.25" customHeight="1">
      <c r="A111" s="246">
        <v>4440</v>
      </c>
      <c r="B111" s="65" t="s">
        <v>126</v>
      </c>
      <c r="C111" s="177"/>
      <c r="D111" s="72"/>
      <c r="E111" s="111">
        <v>330</v>
      </c>
    </row>
    <row r="112" spans="1:5" ht="22.5" customHeight="1">
      <c r="A112" s="184">
        <v>85415</v>
      </c>
      <c r="B112" s="311" t="s">
        <v>117</v>
      </c>
      <c r="C112" s="195"/>
      <c r="D112" s="420">
        <f>SUM(D114:D121)</f>
        <v>1756</v>
      </c>
      <c r="E112" s="357">
        <f>SUM(E114:E121)</f>
        <v>1756</v>
      </c>
    </row>
    <row r="113" spans="1:5" ht="34.5" customHeight="1">
      <c r="A113" s="412"/>
      <c r="B113" s="413" t="s">
        <v>163</v>
      </c>
      <c r="C113" s="196"/>
      <c r="D113" s="421"/>
      <c r="E113" s="414"/>
    </row>
    <row r="114" spans="1:5" ht="18" customHeight="1">
      <c r="A114" s="30">
        <v>3248</v>
      </c>
      <c r="B114" s="312" t="s">
        <v>164</v>
      </c>
      <c r="C114" s="177"/>
      <c r="D114" s="72">
        <v>3</v>
      </c>
      <c r="E114" s="111"/>
    </row>
    <row r="115" spans="1:5" ht="17.25" customHeight="1">
      <c r="A115" s="30">
        <v>3249</v>
      </c>
      <c r="B115" s="312" t="s">
        <v>164</v>
      </c>
      <c r="C115" s="177"/>
      <c r="D115" s="72">
        <v>4</v>
      </c>
      <c r="E115" s="111"/>
    </row>
    <row r="116" spans="1:5" ht="16.5" customHeight="1">
      <c r="A116" s="30">
        <v>4218</v>
      </c>
      <c r="B116" s="312" t="s">
        <v>11</v>
      </c>
      <c r="C116" s="177"/>
      <c r="D116" s="72">
        <v>1188</v>
      </c>
      <c r="E116" s="111"/>
    </row>
    <row r="117" spans="1:5" ht="17.25" customHeight="1">
      <c r="A117" s="30">
        <v>4219</v>
      </c>
      <c r="B117" s="312" t="s">
        <v>11</v>
      </c>
      <c r="C117" s="177"/>
      <c r="D117" s="72">
        <v>561</v>
      </c>
      <c r="E117" s="111"/>
    </row>
    <row r="118" spans="1:5" ht="33.75" customHeight="1">
      <c r="A118" s="313">
        <v>4748</v>
      </c>
      <c r="B118" s="321" t="s">
        <v>142</v>
      </c>
      <c r="C118" s="178"/>
      <c r="D118" s="331"/>
      <c r="E118" s="334">
        <v>1147</v>
      </c>
    </row>
    <row r="119" spans="1:5" ht="32.25" customHeight="1">
      <c r="A119" s="30">
        <v>4749</v>
      </c>
      <c r="B119" s="65" t="s">
        <v>142</v>
      </c>
      <c r="C119" s="177"/>
      <c r="D119" s="72"/>
      <c r="E119" s="111">
        <v>542</v>
      </c>
    </row>
    <row r="120" spans="1:5" ht="28.5" customHeight="1">
      <c r="A120" s="30">
        <v>4758</v>
      </c>
      <c r="B120" s="65" t="s">
        <v>141</v>
      </c>
      <c r="C120" s="177"/>
      <c r="D120" s="72"/>
      <c r="E120" s="111">
        <v>44</v>
      </c>
    </row>
    <row r="121" spans="1:5" ht="27" customHeight="1">
      <c r="A121" s="313">
        <v>4759</v>
      </c>
      <c r="B121" s="321" t="s">
        <v>141</v>
      </c>
      <c r="C121" s="178"/>
      <c r="D121" s="331"/>
      <c r="E121" s="334">
        <v>23</v>
      </c>
    </row>
    <row r="122" spans="1:5" ht="19.5" customHeight="1">
      <c r="A122" s="69">
        <v>85495</v>
      </c>
      <c r="B122" s="342" t="s">
        <v>9</v>
      </c>
      <c r="C122" s="174"/>
      <c r="D122" s="327">
        <f>SUM(D123:D126)</f>
        <v>9260</v>
      </c>
      <c r="E122" s="144">
        <f>SUM(E123:E126)</f>
        <v>6920</v>
      </c>
    </row>
    <row r="123" spans="1:5" ht="18" customHeight="1">
      <c r="A123" s="246">
        <v>4010</v>
      </c>
      <c r="B123" s="65" t="s">
        <v>129</v>
      </c>
      <c r="C123" s="177"/>
      <c r="D123" s="72">
        <v>2340</v>
      </c>
      <c r="E123" s="111"/>
    </row>
    <row r="124" spans="1:5" ht="16.5" customHeight="1">
      <c r="A124" s="246">
        <v>4110</v>
      </c>
      <c r="B124" s="65" t="s">
        <v>25</v>
      </c>
      <c r="C124" s="177"/>
      <c r="D124" s="72">
        <v>370</v>
      </c>
      <c r="E124" s="111"/>
    </row>
    <row r="125" spans="1:5" ht="16.5" customHeight="1">
      <c r="A125" s="246">
        <v>4170</v>
      </c>
      <c r="B125" s="312" t="s">
        <v>28</v>
      </c>
      <c r="C125" s="177"/>
      <c r="D125" s="72">
        <v>6550</v>
      </c>
      <c r="E125" s="111"/>
    </row>
    <row r="126" spans="1:5" ht="17.25" customHeight="1" thickBot="1">
      <c r="A126" s="246">
        <v>4300</v>
      </c>
      <c r="B126" s="65" t="s">
        <v>12</v>
      </c>
      <c r="C126" s="177"/>
      <c r="D126" s="72"/>
      <c r="E126" s="111">
        <v>6920</v>
      </c>
    </row>
    <row r="127" spans="1:5" s="42" customFormat="1" ht="33" customHeight="1" thickBot="1" thickTop="1">
      <c r="A127" s="24">
        <v>921</v>
      </c>
      <c r="B127" s="36" t="s">
        <v>29</v>
      </c>
      <c r="C127" s="25" t="s">
        <v>26</v>
      </c>
      <c r="D127" s="26">
        <f>D128</f>
        <v>20000</v>
      </c>
      <c r="E127" s="27"/>
    </row>
    <row r="128" spans="1:5" s="42" customFormat="1" ht="20.25" customHeight="1" thickTop="1">
      <c r="A128" s="38">
        <v>92116</v>
      </c>
      <c r="B128" s="62" t="s">
        <v>150</v>
      </c>
      <c r="C128" s="67"/>
      <c r="D128" s="40">
        <f>D129</f>
        <v>20000</v>
      </c>
      <c r="E128" s="105"/>
    </row>
    <row r="129" spans="1:5" s="226" customFormat="1" ht="33" customHeight="1" thickBot="1">
      <c r="A129" s="221">
        <v>2480</v>
      </c>
      <c r="B129" s="222" t="s">
        <v>151</v>
      </c>
      <c r="C129" s="223"/>
      <c r="D129" s="224">
        <v>20000</v>
      </c>
      <c r="E129" s="347"/>
    </row>
    <row r="130" spans="1:5" ht="26.25" customHeight="1" thickBot="1" thickTop="1">
      <c r="A130" s="112"/>
      <c r="B130" s="113" t="s">
        <v>13</v>
      </c>
      <c r="C130" s="114"/>
      <c r="D130" s="306">
        <f>D11+D15+D82+D127+D77+D73</f>
        <v>280057</v>
      </c>
      <c r="E130" s="426">
        <f>E11+E15+E82+E127+E77+E73</f>
        <v>260057</v>
      </c>
    </row>
    <row r="131" spans="1:5" ht="17.25" thickBot="1" thickTop="1">
      <c r="A131" s="115"/>
      <c r="B131" s="116" t="s">
        <v>30</v>
      </c>
      <c r="C131" s="348"/>
      <c r="D131" s="349">
        <f>E130-D130</f>
        <v>-20000</v>
      </c>
      <c r="E131" s="119"/>
    </row>
    <row r="132" ht="16.5" thickTop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7" sqref="H7"/>
    </sheetView>
  </sheetViews>
  <sheetFormatPr defaultColWidth="9.00390625" defaultRowHeight="12.75"/>
  <cols>
    <col min="1" max="1" width="7.625" style="1" customWidth="1"/>
    <col min="2" max="2" width="32.875" style="1" customWidth="1"/>
    <col min="3" max="3" width="6.875" style="2" customWidth="1"/>
    <col min="4" max="4" width="15.875" style="1" customWidth="1"/>
    <col min="5" max="5" width="16.125" style="1" customWidth="1"/>
    <col min="6" max="16384" width="10.00390625" style="1" customWidth="1"/>
  </cols>
  <sheetData>
    <row r="1" spans="3:4" s="11" customFormat="1" ht="13.5" customHeight="1">
      <c r="C1" s="120"/>
      <c r="D1" s="75" t="s">
        <v>102</v>
      </c>
    </row>
    <row r="2" spans="1:4" s="11" customFormat="1" ht="13.5" customHeight="1">
      <c r="A2" s="56"/>
      <c r="B2" s="57"/>
      <c r="C2" s="122"/>
      <c r="D2" s="78" t="s">
        <v>175</v>
      </c>
    </row>
    <row r="3" spans="1:4" s="11" customFormat="1" ht="13.5" customHeight="1">
      <c r="A3" s="56"/>
      <c r="B3" s="57"/>
      <c r="C3" s="122"/>
      <c r="D3" s="78" t="s">
        <v>103</v>
      </c>
    </row>
    <row r="4" spans="1:4" s="11" customFormat="1" ht="13.5" customHeight="1">
      <c r="A4" s="56"/>
      <c r="B4" s="57"/>
      <c r="C4" s="122"/>
      <c r="D4" s="78" t="s">
        <v>174</v>
      </c>
    </row>
    <row r="5" spans="1:5" s="11" customFormat="1" ht="27" customHeight="1">
      <c r="A5" s="56"/>
      <c r="B5" s="57"/>
      <c r="C5" s="122"/>
      <c r="D5" s="12"/>
      <c r="E5" s="12"/>
    </row>
    <row r="6" spans="1:5" s="11" customFormat="1" ht="56.25">
      <c r="A6" s="7" t="s">
        <v>90</v>
      </c>
      <c r="B6" s="8"/>
      <c r="C6" s="82"/>
      <c r="D6" s="9"/>
      <c r="E6" s="9"/>
    </row>
    <row r="7" spans="1:5" s="11" customFormat="1" ht="48" customHeight="1" thickBot="1">
      <c r="A7" s="7"/>
      <c r="B7" s="8"/>
      <c r="C7" s="122"/>
      <c r="D7" s="12"/>
      <c r="E7" s="12"/>
    </row>
    <row r="8" spans="1:5" s="16" customFormat="1" ht="27" customHeight="1">
      <c r="A8" s="124" t="s">
        <v>1</v>
      </c>
      <c r="B8" s="14" t="s">
        <v>2</v>
      </c>
      <c r="C8" s="86" t="s">
        <v>3</v>
      </c>
      <c r="D8" s="163" t="s">
        <v>22</v>
      </c>
      <c r="E8" s="267" t="s">
        <v>4</v>
      </c>
    </row>
    <row r="9" spans="1:5" s="16" customFormat="1" ht="13.5" customHeight="1">
      <c r="A9" s="59" t="s">
        <v>5</v>
      </c>
      <c r="B9" s="18"/>
      <c r="C9" s="126" t="s">
        <v>6</v>
      </c>
      <c r="D9" s="164" t="s">
        <v>8</v>
      </c>
      <c r="E9" s="268" t="s">
        <v>8</v>
      </c>
    </row>
    <row r="10" spans="1:5" s="23" customFormat="1" ht="12" thickBot="1">
      <c r="A10" s="127">
        <v>1</v>
      </c>
      <c r="B10" s="128">
        <v>2</v>
      </c>
      <c r="C10" s="129">
        <v>3</v>
      </c>
      <c r="D10" s="165">
        <v>4</v>
      </c>
      <c r="E10" s="269">
        <v>5</v>
      </c>
    </row>
    <row r="11" spans="1:5" s="23" customFormat="1" ht="26.25" customHeight="1" thickBot="1" thickTop="1">
      <c r="A11" s="24">
        <v>852</v>
      </c>
      <c r="B11" s="98" t="s">
        <v>91</v>
      </c>
      <c r="C11" s="37" t="s">
        <v>26</v>
      </c>
      <c r="D11" s="265">
        <f>D12</f>
        <v>1756000</v>
      </c>
      <c r="E11" s="208">
        <f>E12</f>
        <v>1756000</v>
      </c>
    </row>
    <row r="12" spans="1:5" s="23" customFormat="1" ht="73.5" customHeight="1" thickTop="1">
      <c r="A12" s="38">
        <v>85212</v>
      </c>
      <c r="B12" s="55" t="s">
        <v>92</v>
      </c>
      <c r="C12" s="39"/>
      <c r="D12" s="266">
        <f>D13</f>
        <v>1756000</v>
      </c>
      <c r="E12" s="270">
        <f>SUM(E14:E15)</f>
        <v>1756000</v>
      </c>
    </row>
    <row r="13" spans="1:5" s="23" customFormat="1" ht="76.5" customHeight="1">
      <c r="A13" s="133">
        <v>2010</v>
      </c>
      <c r="B13" s="134" t="s">
        <v>93</v>
      </c>
      <c r="C13" s="103"/>
      <c r="D13" s="212">
        <v>1756000</v>
      </c>
      <c r="E13" s="205"/>
    </row>
    <row r="14" spans="1:5" s="23" customFormat="1" ht="17.25" customHeight="1">
      <c r="A14" s="136">
        <v>3110</v>
      </c>
      <c r="B14" s="137" t="s">
        <v>134</v>
      </c>
      <c r="C14" s="103"/>
      <c r="D14" s="212"/>
      <c r="E14" s="205">
        <v>1703320</v>
      </c>
    </row>
    <row r="15" spans="1:5" s="23" customFormat="1" ht="33" customHeight="1" thickBot="1">
      <c r="A15" s="136">
        <v>4010</v>
      </c>
      <c r="B15" s="137" t="s">
        <v>129</v>
      </c>
      <c r="C15" s="103"/>
      <c r="D15" s="212"/>
      <c r="E15" s="205">
        <v>52680</v>
      </c>
    </row>
    <row r="16" spans="1:5" ht="20.25" customHeight="1" thickBot="1" thickTop="1">
      <c r="A16" s="48"/>
      <c r="B16" s="113" t="s">
        <v>13</v>
      </c>
      <c r="C16" s="138"/>
      <c r="D16" s="220">
        <f>D11</f>
        <v>1756000</v>
      </c>
      <c r="E16" s="271">
        <f>E11</f>
        <v>1756000</v>
      </c>
    </row>
    <row r="17" ht="16.5" thickTop="1"/>
  </sheetData>
  <printOptions horizontalCentered="1"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7.625" style="1" customWidth="1"/>
    <col min="2" max="2" width="30.875" style="1" customWidth="1"/>
    <col min="3" max="3" width="6.875" style="2" customWidth="1"/>
    <col min="4" max="6" width="13.00390625" style="1" customWidth="1"/>
    <col min="7" max="16384" width="10.00390625" style="1" customWidth="1"/>
  </cols>
  <sheetData>
    <row r="1" spans="3:5" s="11" customFormat="1" ht="13.5" customHeight="1">
      <c r="C1" s="120"/>
      <c r="D1" s="121"/>
      <c r="E1" s="75" t="s">
        <v>109</v>
      </c>
    </row>
    <row r="2" spans="1:5" s="11" customFormat="1" ht="13.5" customHeight="1">
      <c r="A2" s="56"/>
      <c r="B2" s="57"/>
      <c r="C2" s="122"/>
      <c r="D2" s="78"/>
      <c r="E2" s="78" t="s">
        <v>176</v>
      </c>
    </row>
    <row r="3" spans="1:5" s="11" customFormat="1" ht="13.5" customHeight="1">
      <c r="A3" s="56"/>
      <c r="B3" s="57"/>
      <c r="C3" s="122"/>
      <c r="D3" s="78"/>
      <c r="E3" s="78" t="s">
        <v>21</v>
      </c>
    </row>
    <row r="4" spans="1:5" s="11" customFormat="1" ht="13.5" customHeight="1">
      <c r="A4" s="56"/>
      <c r="B4" s="57"/>
      <c r="C4" s="122"/>
      <c r="D4" s="78"/>
      <c r="E4" s="78" t="s">
        <v>177</v>
      </c>
    </row>
    <row r="5" spans="1:6" s="11" customFormat="1" ht="27" customHeight="1">
      <c r="A5" s="56"/>
      <c r="B5" s="57"/>
      <c r="C5" s="122"/>
      <c r="D5" s="12"/>
      <c r="E5" s="12"/>
      <c r="F5" s="6"/>
    </row>
    <row r="6" spans="1:6" s="11" customFormat="1" ht="56.25">
      <c r="A6" s="7" t="s">
        <v>89</v>
      </c>
      <c r="B6" s="8"/>
      <c r="C6" s="82"/>
      <c r="D6" s="9"/>
      <c r="E6" s="9"/>
      <c r="F6" s="58"/>
    </row>
    <row r="7" spans="1:6" s="11" customFormat="1" ht="48" customHeight="1" thickBot="1">
      <c r="A7" s="7"/>
      <c r="B7" s="8"/>
      <c r="C7" s="122"/>
      <c r="D7" s="12"/>
      <c r="E7" s="12"/>
      <c r="F7" s="123" t="s">
        <v>0</v>
      </c>
    </row>
    <row r="8" spans="1:6" s="16" customFormat="1" ht="27" customHeight="1">
      <c r="A8" s="124" t="s">
        <v>1</v>
      </c>
      <c r="B8" s="14" t="s">
        <v>2</v>
      </c>
      <c r="C8" s="86" t="s">
        <v>3</v>
      </c>
      <c r="D8" s="163" t="s">
        <v>22</v>
      </c>
      <c r="E8" s="125" t="s">
        <v>4</v>
      </c>
      <c r="F8" s="125"/>
    </row>
    <row r="9" spans="1:6" s="16" customFormat="1" ht="13.5" customHeight="1">
      <c r="A9" s="59" t="s">
        <v>5</v>
      </c>
      <c r="B9" s="18"/>
      <c r="C9" s="126" t="s">
        <v>6</v>
      </c>
      <c r="D9" s="164" t="s">
        <v>8</v>
      </c>
      <c r="E9" s="161" t="s">
        <v>8</v>
      </c>
      <c r="F9" s="54" t="s">
        <v>7</v>
      </c>
    </row>
    <row r="10" spans="1:6" s="23" customFormat="1" ht="12" thickBot="1">
      <c r="A10" s="127">
        <v>1</v>
      </c>
      <c r="B10" s="128">
        <v>2</v>
      </c>
      <c r="C10" s="129">
        <v>3</v>
      </c>
      <c r="D10" s="165">
        <v>4</v>
      </c>
      <c r="E10" s="162">
        <v>5</v>
      </c>
      <c r="F10" s="130">
        <v>6</v>
      </c>
    </row>
    <row r="11" spans="1:6" s="23" customFormat="1" ht="32.25" customHeight="1" thickBot="1" thickTop="1">
      <c r="A11" s="24">
        <v>700</v>
      </c>
      <c r="B11" s="98" t="s">
        <v>41</v>
      </c>
      <c r="C11" s="37" t="s">
        <v>42</v>
      </c>
      <c r="D11" s="265">
        <f>D12</f>
        <v>4500</v>
      </c>
      <c r="E11" s="131">
        <f>E12</f>
        <v>6000</v>
      </c>
      <c r="F11" s="99">
        <f>F12</f>
        <v>1500</v>
      </c>
    </row>
    <row r="12" spans="1:6" s="23" customFormat="1" ht="29.25" thickTop="1">
      <c r="A12" s="38">
        <v>70005</v>
      </c>
      <c r="B12" s="55" t="s">
        <v>52</v>
      </c>
      <c r="C12" s="39"/>
      <c r="D12" s="266">
        <f>D14</f>
        <v>4500</v>
      </c>
      <c r="E12" s="132">
        <f>SUM(E15:E17)</f>
        <v>6000</v>
      </c>
      <c r="F12" s="45">
        <f>SUM(F16:F17)</f>
        <v>1500</v>
      </c>
    </row>
    <row r="13" spans="1:6" s="23" customFormat="1" ht="45" customHeight="1" hidden="1" thickBot="1" thickTop="1">
      <c r="A13" s="133">
        <v>3070</v>
      </c>
      <c r="B13" s="134" t="s">
        <v>31</v>
      </c>
      <c r="C13" s="103"/>
      <c r="D13" s="212"/>
      <c r="E13" s="61">
        <v>36000</v>
      </c>
      <c r="F13" s="46"/>
    </row>
    <row r="14" spans="1:6" s="23" customFormat="1" ht="81" customHeight="1">
      <c r="A14" s="136">
        <v>2110</v>
      </c>
      <c r="B14" s="137" t="s">
        <v>143</v>
      </c>
      <c r="C14" s="103"/>
      <c r="D14" s="212">
        <v>4500</v>
      </c>
      <c r="E14" s="61"/>
      <c r="F14" s="46"/>
    </row>
    <row r="15" spans="1:6" s="23" customFormat="1" ht="32.25" customHeight="1">
      <c r="A15" s="136">
        <v>4390</v>
      </c>
      <c r="B15" s="329" t="s">
        <v>50</v>
      </c>
      <c r="C15" s="103"/>
      <c r="D15" s="212"/>
      <c r="E15" s="61">
        <v>4500</v>
      </c>
      <c r="F15" s="46"/>
    </row>
    <row r="16" spans="1:6" s="23" customFormat="1" ht="17.25" customHeight="1">
      <c r="A16" s="136">
        <v>4300</v>
      </c>
      <c r="B16" s="137" t="s">
        <v>12</v>
      </c>
      <c r="C16" s="103"/>
      <c r="D16" s="212"/>
      <c r="E16" s="61">
        <v>1500</v>
      </c>
      <c r="F16" s="46"/>
    </row>
    <row r="17" spans="1:6" s="23" customFormat="1" ht="17.25" customHeight="1" thickBot="1">
      <c r="A17" s="136">
        <v>4480</v>
      </c>
      <c r="B17" s="137" t="s">
        <v>53</v>
      </c>
      <c r="C17" s="103"/>
      <c r="D17" s="212"/>
      <c r="E17" s="61"/>
      <c r="F17" s="46">
        <v>1500</v>
      </c>
    </row>
    <row r="18" spans="1:6" s="276" customFormat="1" ht="24" customHeight="1" thickBot="1" thickTop="1">
      <c r="A18" s="283">
        <v>710</v>
      </c>
      <c r="B18" s="228" t="s">
        <v>67</v>
      </c>
      <c r="C18" s="284"/>
      <c r="D18" s="215">
        <f>D19+D22</f>
        <v>14100</v>
      </c>
      <c r="E18" s="131">
        <f>E19+E22</f>
        <v>14100</v>
      </c>
      <c r="F18" s="99"/>
    </row>
    <row r="19" spans="1:6" s="276" customFormat="1" ht="33" customHeight="1" thickTop="1">
      <c r="A19" s="171">
        <v>71013</v>
      </c>
      <c r="B19" s="278" t="s">
        <v>95</v>
      </c>
      <c r="C19" s="279" t="s">
        <v>94</v>
      </c>
      <c r="D19" s="280">
        <f>D20</f>
        <v>6000</v>
      </c>
      <c r="E19" s="281">
        <f>E21</f>
        <v>6000</v>
      </c>
      <c r="F19" s="282"/>
    </row>
    <row r="20" spans="1:6" s="23" customFormat="1" ht="75" customHeight="1">
      <c r="A20" s="246">
        <v>2110</v>
      </c>
      <c r="B20" s="137" t="s">
        <v>143</v>
      </c>
      <c r="C20" s="103"/>
      <c r="D20" s="212">
        <v>6000</v>
      </c>
      <c r="E20" s="61"/>
      <c r="F20" s="46"/>
    </row>
    <row r="21" spans="1:6" s="23" customFormat="1" ht="17.25" customHeight="1">
      <c r="A21" s="246">
        <v>4300</v>
      </c>
      <c r="B21" s="137" t="s">
        <v>12</v>
      </c>
      <c r="C21" s="103"/>
      <c r="D21" s="212"/>
      <c r="E21" s="61">
        <v>6000</v>
      </c>
      <c r="F21" s="46"/>
    </row>
    <row r="22" spans="1:6" s="276" customFormat="1" ht="17.25" customHeight="1">
      <c r="A22" s="69">
        <v>71015</v>
      </c>
      <c r="B22" s="277" t="s">
        <v>96</v>
      </c>
      <c r="C22" s="273" t="s">
        <v>85</v>
      </c>
      <c r="D22" s="216">
        <f>SUM(D23:D26)</f>
        <v>8100</v>
      </c>
      <c r="E22" s="274">
        <f>SUM(E23:E26)</f>
        <v>8100</v>
      </c>
      <c r="F22" s="275"/>
    </row>
    <row r="23" spans="1:6" s="23" customFormat="1" ht="74.25" customHeight="1">
      <c r="A23" s="246">
        <v>2110</v>
      </c>
      <c r="B23" s="137" t="s">
        <v>143</v>
      </c>
      <c r="C23" s="103"/>
      <c r="D23" s="212">
        <v>100</v>
      </c>
      <c r="E23" s="61"/>
      <c r="F23" s="46"/>
    </row>
    <row r="24" spans="1:6" s="23" customFormat="1" ht="45">
      <c r="A24" s="332">
        <v>4400</v>
      </c>
      <c r="B24" s="343" t="s">
        <v>149</v>
      </c>
      <c r="C24" s="316"/>
      <c r="D24" s="344"/>
      <c r="E24" s="345">
        <v>100</v>
      </c>
      <c r="F24" s="346"/>
    </row>
    <row r="25" spans="1:6" s="23" customFormat="1" ht="81" customHeight="1">
      <c r="A25" s="246">
        <v>6410</v>
      </c>
      <c r="B25" s="272" t="s">
        <v>97</v>
      </c>
      <c r="C25" s="103"/>
      <c r="D25" s="212">
        <v>8000</v>
      </c>
      <c r="E25" s="61"/>
      <c r="F25" s="46"/>
    </row>
    <row r="26" spans="1:6" s="23" customFormat="1" ht="33.75" customHeight="1" thickBot="1">
      <c r="A26" s="247">
        <v>6060</v>
      </c>
      <c r="B26" s="288" t="s">
        <v>36</v>
      </c>
      <c r="C26" s="214"/>
      <c r="D26" s="287"/>
      <c r="E26" s="61">
        <v>8000</v>
      </c>
      <c r="F26" s="46"/>
    </row>
    <row r="27" spans="1:6" s="23" customFormat="1" ht="32.25" customHeight="1" thickBot="1" thickTop="1">
      <c r="A27" s="24">
        <v>750</v>
      </c>
      <c r="B27" s="36" t="s">
        <v>10</v>
      </c>
      <c r="C27" s="37" t="s">
        <v>74</v>
      </c>
      <c r="D27" s="215">
        <f>D28</f>
        <v>2</v>
      </c>
      <c r="E27" s="295">
        <f>E28</f>
        <v>2</v>
      </c>
      <c r="F27" s="250"/>
    </row>
    <row r="28" spans="1:6" s="23" customFormat="1" ht="21" customHeight="1" thickTop="1">
      <c r="A28" s="184">
        <v>75045</v>
      </c>
      <c r="B28" s="200" t="s">
        <v>75</v>
      </c>
      <c r="C28" s="201"/>
      <c r="D28" s="217">
        <f>SUM(D29:D31)</f>
        <v>2</v>
      </c>
      <c r="E28" s="296">
        <f>SUM(E30:E31)</f>
        <v>2</v>
      </c>
      <c r="F28" s="251"/>
    </row>
    <row r="29" spans="1:6" s="23" customFormat="1" ht="73.5" customHeight="1">
      <c r="A29" s="136">
        <v>2110</v>
      </c>
      <c r="B29" s="137" t="s">
        <v>143</v>
      </c>
      <c r="C29" s="103"/>
      <c r="D29" s="249">
        <v>2</v>
      </c>
      <c r="E29" s="61"/>
      <c r="F29" s="46"/>
    </row>
    <row r="30" spans="1:6" s="23" customFormat="1" ht="18" customHeight="1">
      <c r="A30" s="246">
        <v>4110</v>
      </c>
      <c r="B30" s="43" t="s">
        <v>25</v>
      </c>
      <c r="C30" s="103"/>
      <c r="D30" s="135"/>
      <c r="E30" s="61">
        <v>1</v>
      </c>
      <c r="F30" s="46"/>
    </row>
    <row r="31" spans="1:6" s="23" customFormat="1" ht="21" customHeight="1" thickBot="1">
      <c r="A31" s="246">
        <v>4120</v>
      </c>
      <c r="B31" s="43" t="s">
        <v>27</v>
      </c>
      <c r="C31" s="103"/>
      <c r="D31" s="135"/>
      <c r="E31" s="61">
        <v>1</v>
      </c>
      <c r="F31" s="46"/>
    </row>
    <row r="32" spans="1:6" s="276" customFormat="1" ht="46.5" customHeight="1" thickBot="1" thickTop="1">
      <c r="A32" s="283">
        <v>754</v>
      </c>
      <c r="B32" s="98" t="s">
        <v>98</v>
      </c>
      <c r="C32" s="284" t="s">
        <v>99</v>
      </c>
      <c r="D32" s="215">
        <f>D33</f>
        <v>50000</v>
      </c>
      <c r="E32" s="131">
        <f>E33</f>
        <v>50000</v>
      </c>
      <c r="F32" s="27"/>
    </row>
    <row r="33" spans="1:6" s="276" customFormat="1" ht="29.25" customHeight="1" thickTop="1">
      <c r="A33" s="292">
        <v>75411</v>
      </c>
      <c r="B33" s="55" t="s">
        <v>100</v>
      </c>
      <c r="C33" s="285"/>
      <c r="D33" s="217">
        <f>D34</f>
        <v>50000</v>
      </c>
      <c r="E33" s="132">
        <f>E35</f>
        <v>50000</v>
      </c>
      <c r="F33" s="41"/>
    </row>
    <row r="34" spans="1:6" s="23" customFormat="1" ht="78" customHeight="1">
      <c r="A34" s="293">
        <v>6410</v>
      </c>
      <c r="B34" s="272" t="s">
        <v>97</v>
      </c>
      <c r="C34" s="289"/>
      <c r="D34" s="294">
        <v>50000</v>
      </c>
      <c r="E34" s="290"/>
      <c r="F34" s="63"/>
    </row>
    <row r="35" spans="1:6" s="23" customFormat="1" ht="33" customHeight="1" thickBot="1">
      <c r="A35" s="247">
        <v>6050</v>
      </c>
      <c r="B35" s="248" t="s">
        <v>101</v>
      </c>
      <c r="C35" s="286"/>
      <c r="D35" s="287"/>
      <c r="E35" s="291">
        <v>50000</v>
      </c>
      <c r="F35" s="158"/>
    </row>
    <row r="36" spans="1:6" ht="20.25" customHeight="1" thickBot="1" thickTop="1">
      <c r="A36" s="48"/>
      <c r="B36" s="113" t="s">
        <v>13</v>
      </c>
      <c r="C36" s="138"/>
      <c r="D36" s="220">
        <f>D11+D27+D18+D32</f>
        <v>68602</v>
      </c>
      <c r="E36" s="219">
        <f>E11+E18+E27+E32</f>
        <v>70102</v>
      </c>
      <c r="F36" s="219">
        <f>F11+F18+F27+F32</f>
        <v>1500</v>
      </c>
    </row>
    <row r="37" spans="1:6" ht="17.25" thickBot="1" thickTop="1">
      <c r="A37" s="115"/>
      <c r="B37" s="116" t="s">
        <v>30</v>
      </c>
      <c r="C37" s="117"/>
      <c r="D37" s="118"/>
      <c r="E37" s="245">
        <f>F36-E36</f>
        <v>-68602</v>
      </c>
      <c r="F37" s="119"/>
    </row>
    <row r="38" ht="16.5" thickTop="1"/>
  </sheetData>
  <printOptions horizontalCentered="1"/>
  <pageMargins left="0" right="0" top="0.984251968503937" bottom="0.74" header="0.5118110236220472" footer="0.5118110236220472"/>
  <pageSetup firstPageNumber="18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E5" sqref="E5"/>
    </sheetView>
  </sheetViews>
  <sheetFormatPr defaultColWidth="9.00390625" defaultRowHeight="12.75"/>
  <cols>
    <col min="1" max="1" width="6.625" style="11" customWidth="1"/>
    <col min="2" max="2" width="30.125" style="11" customWidth="1"/>
    <col min="3" max="3" width="6.375" style="179" customWidth="1"/>
    <col min="4" max="4" width="13.875" style="179" customWidth="1"/>
    <col min="5" max="6" width="15.00390625" style="11" customWidth="1"/>
    <col min="7" max="7" width="10.00390625" style="11" customWidth="1"/>
    <col min="8" max="8" width="9.875" style="11" customWidth="1"/>
    <col min="9" max="16384" width="10.00390625" style="11" customWidth="1"/>
  </cols>
  <sheetData>
    <row r="1" ht="15.75">
      <c r="E1" s="3" t="s">
        <v>73</v>
      </c>
    </row>
    <row r="2" spans="1:5" ht="12" customHeight="1">
      <c r="A2" s="56"/>
      <c r="B2" s="57"/>
      <c r="C2" s="12"/>
      <c r="D2" s="12"/>
      <c r="E2" s="78" t="s">
        <v>176</v>
      </c>
    </row>
    <row r="3" spans="1:5" ht="14.25" customHeight="1">
      <c r="A3" s="56"/>
      <c r="B3" s="57"/>
      <c r="C3" s="12"/>
      <c r="D3" s="12"/>
      <c r="E3" s="78" t="s">
        <v>21</v>
      </c>
    </row>
    <row r="4" spans="1:5" ht="15.75" customHeight="1">
      <c r="A4" s="56"/>
      <c r="B4" s="57"/>
      <c r="C4" s="12"/>
      <c r="D4" s="12"/>
      <c r="E4" s="78" t="s">
        <v>177</v>
      </c>
    </row>
    <row r="5" spans="1:5" ht="24.75" customHeight="1">
      <c r="A5" s="56"/>
      <c r="B5" s="57"/>
      <c r="C5" s="12"/>
      <c r="D5" s="12"/>
      <c r="E5" s="6"/>
    </row>
    <row r="6" spans="1:6" ht="93.75">
      <c r="A6" s="7" t="s">
        <v>81</v>
      </c>
      <c r="B6" s="8"/>
      <c r="C6" s="9"/>
      <c r="D6" s="9"/>
      <c r="E6" s="10"/>
      <c r="F6" s="10"/>
    </row>
    <row r="7" spans="1:6" ht="35.25" customHeight="1" thickBot="1">
      <c r="A7" s="7"/>
      <c r="B7" s="8"/>
      <c r="C7" s="12"/>
      <c r="D7" s="12"/>
      <c r="F7" s="180" t="s">
        <v>0</v>
      </c>
    </row>
    <row r="8" spans="1:10" s="16" customFormat="1" ht="31.5">
      <c r="A8" s="13" t="s">
        <v>1</v>
      </c>
      <c r="B8" s="14" t="s">
        <v>2</v>
      </c>
      <c r="C8" s="181" t="s">
        <v>3</v>
      </c>
      <c r="D8" s="163" t="s">
        <v>22</v>
      </c>
      <c r="E8" s="204" t="s">
        <v>4</v>
      </c>
      <c r="F8" s="15"/>
      <c r="J8" s="42"/>
    </row>
    <row r="9" spans="1:6" s="16" customFormat="1" ht="20.25">
      <c r="A9" s="182" t="s">
        <v>5</v>
      </c>
      <c r="B9" s="18"/>
      <c r="C9" s="183" t="s">
        <v>6</v>
      </c>
      <c r="D9" s="164" t="s">
        <v>7</v>
      </c>
      <c r="E9" s="232" t="s">
        <v>8</v>
      </c>
      <c r="F9" s="19" t="s">
        <v>7</v>
      </c>
    </row>
    <row r="10" spans="1:6" s="23" customFormat="1" ht="12" thickBot="1">
      <c r="A10" s="20">
        <v>1</v>
      </c>
      <c r="B10" s="21">
        <v>2</v>
      </c>
      <c r="C10" s="21">
        <v>3</v>
      </c>
      <c r="D10" s="233">
        <v>4</v>
      </c>
      <c r="E10" s="234">
        <v>5</v>
      </c>
      <c r="F10" s="22">
        <v>6</v>
      </c>
    </row>
    <row r="11" spans="1:6" s="33" customFormat="1" ht="24" customHeight="1" thickBot="1" thickTop="1">
      <c r="A11" s="24">
        <v>710</v>
      </c>
      <c r="B11" s="36" t="s">
        <v>67</v>
      </c>
      <c r="C11" s="37"/>
      <c r="D11" s="235"/>
      <c r="E11" s="159">
        <f>E12</f>
        <v>7424</v>
      </c>
      <c r="F11" s="27">
        <f>F12</f>
        <v>7424</v>
      </c>
    </row>
    <row r="12" spans="1:6" s="42" customFormat="1" ht="20.25" customHeight="1" thickTop="1">
      <c r="A12" s="184">
        <v>71035</v>
      </c>
      <c r="B12" s="185" t="s">
        <v>68</v>
      </c>
      <c r="C12" s="186"/>
      <c r="D12" s="236"/>
      <c r="E12" s="237">
        <f>SUM(E13:E14)</f>
        <v>7424</v>
      </c>
      <c r="F12" s="187">
        <f>SUM(F13:F14)</f>
        <v>7424</v>
      </c>
    </row>
    <row r="13" spans="1:6" s="42" customFormat="1" ht="23.25" customHeight="1">
      <c r="A13" s="193">
        <v>4300</v>
      </c>
      <c r="B13" s="194" t="s">
        <v>12</v>
      </c>
      <c r="C13" s="196" t="s">
        <v>64</v>
      </c>
      <c r="D13" s="238"/>
      <c r="E13" s="106"/>
      <c r="F13" s="31">
        <v>7424</v>
      </c>
    </row>
    <row r="14" spans="1:6" s="42" customFormat="1" ht="21" customHeight="1" thickBot="1">
      <c r="A14" s="193">
        <v>4300</v>
      </c>
      <c r="B14" s="194" t="s">
        <v>12</v>
      </c>
      <c r="C14" s="177" t="s">
        <v>48</v>
      </c>
      <c r="D14" s="238"/>
      <c r="E14" s="106">
        <v>7424</v>
      </c>
      <c r="F14" s="31"/>
    </row>
    <row r="15" spans="1:6" s="42" customFormat="1" ht="21" customHeight="1" thickBot="1" thickTop="1">
      <c r="A15" s="227">
        <v>801</v>
      </c>
      <c r="B15" s="228" t="s">
        <v>23</v>
      </c>
      <c r="C15" s="25" t="s">
        <v>24</v>
      </c>
      <c r="D15" s="239">
        <f>D16</f>
        <v>2500</v>
      </c>
      <c r="E15" s="159"/>
      <c r="F15" s="27">
        <f>F16</f>
        <v>2500</v>
      </c>
    </row>
    <row r="16" spans="1:6" s="42" customFormat="1" ht="21" customHeight="1" thickTop="1">
      <c r="A16" s="229">
        <v>80195</v>
      </c>
      <c r="B16" s="230" t="s">
        <v>9</v>
      </c>
      <c r="C16" s="67"/>
      <c r="D16" s="240">
        <f>D17</f>
        <v>2500</v>
      </c>
      <c r="E16" s="160"/>
      <c r="F16" s="41">
        <f>F18</f>
        <v>2500</v>
      </c>
    </row>
    <row r="17" spans="1:6" s="42" customFormat="1" ht="79.5" customHeight="1">
      <c r="A17" s="193">
        <v>2020</v>
      </c>
      <c r="B17" s="137" t="s">
        <v>80</v>
      </c>
      <c r="C17" s="196"/>
      <c r="D17" s="241">
        <v>2500</v>
      </c>
      <c r="E17" s="106"/>
      <c r="F17" s="31"/>
    </row>
    <row r="18" spans="1:6" s="42" customFormat="1" ht="21" customHeight="1" thickBot="1">
      <c r="A18" s="231">
        <v>4210</v>
      </c>
      <c r="B18" s="218" t="s">
        <v>11</v>
      </c>
      <c r="C18" s="197"/>
      <c r="D18" s="242"/>
      <c r="E18" s="106"/>
      <c r="F18" s="31">
        <v>2500</v>
      </c>
    </row>
    <row r="19" spans="1:6" s="33" customFormat="1" ht="23.25" customHeight="1" thickBot="1" thickTop="1">
      <c r="A19" s="48"/>
      <c r="B19" s="49" t="s">
        <v>13</v>
      </c>
      <c r="C19" s="50"/>
      <c r="D19" s="243">
        <f>D15</f>
        <v>2500</v>
      </c>
      <c r="E19" s="244">
        <f>E11</f>
        <v>7424</v>
      </c>
      <c r="F19" s="188">
        <f>F11+F15</f>
        <v>9924</v>
      </c>
    </row>
    <row r="20" spans="1:6" s="1" customFormat="1" ht="17.25" thickBot="1" thickTop="1">
      <c r="A20" s="115"/>
      <c r="B20" s="116" t="s">
        <v>30</v>
      </c>
      <c r="C20" s="117"/>
      <c r="D20" s="118"/>
      <c r="E20" s="245">
        <f>F19-E19</f>
        <v>2500</v>
      </c>
      <c r="F20" s="119"/>
    </row>
    <row r="21" spans="1:6" s="33" customFormat="1" ht="15" thickTop="1">
      <c r="A21" s="189"/>
      <c r="B21" s="189"/>
      <c r="C21" s="190"/>
      <c r="D21" s="190"/>
      <c r="E21" s="189"/>
      <c r="F21" s="191"/>
    </row>
    <row r="22" spans="1:6" s="33" customFormat="1" ht="14.25">
      <c r="A22" s="189"/>
      <c r="B22" s="189"/>
      <c r="C22" s="190"/>
      <c r="D22" s="190"/>
      <c r="E22" s="189"/>
      <c r="F22" s="189"/>
    </row>
    <row r="23" spans="1:6" s="33" customFormat="1" ht="14.25">
      <c r="A23" s="189"/>
      <c r="B23" s="189"/>
      <c r="C23" s="190"/>
      <c r="D23" s="190"/>
      <c r="E23" s="189"/>
      <c r="F23" s="189"/>
    </row>
    <row r="24" spans="1:6" s="33" customFormat="1" ht="14.25">
      <c r="A24" s="189"/>
      <c r="B24" s="189"/>
      <c r="C24" s="190"/>
      <c r="D24" s="190"/>
      <c r="E24" s="189"/>
      <c r="F24" s="189"/>
    </row>
    <row r="25" spans="1:6" s="42" customFormat="1" ht="15">
      <c r="A25" s="189"/>
      <c r="B25" s="189"/>
      <c r="C25" s="190"/>
      <c r="D25" s="190"/>
      <c r="E25" s="189"/>
      <c r="F25" s="189"/>
    </row>
    <row r="26" spans="1:6" s="42" customFormat="1" ht="15.75">
      <c r="A26" s="11"/>
      <c r="B26" s="11"/>
      <c r="C26" s="179"/>
      <c r="D26" s="179"/>
      <c r="E26" s="11"/>
      <c r="F26" s="11"/>
    </row>
    <row r="27" spans="1:6" s="42" customFormat="1" ht="15.75">
      <c r="A27" s="11"/>
      <c r="B27" s="11"/>
      <c r="C27" s="179"/>
      <c r="D27" s="179"/>
      <c r="E27" s="11"/>
      <c r="F27" s="11"/>
    </row>
    <row r="28" spans="1:6" s="52" customFormat="1" ht="15.75">
      <c r="A28" s="11"/>
      <c r="B28" s="11"/>
      <c r="C28" s="179"/>
      <c r="D28" s="179"/>
      <c r="E28" s="11"/>
      <c r="F28" s="11"/>
    </row>
    <row r="29" spans="1:6" s="192" customFormat="1" ht="15.75">
      <c r="A29" s="11"/>
      <c r="B29" s="11"/>
      <c r="C29" s="179"/>
      <c r="D29" s="179"/>
      <c r="E29" s="11"/>
      <c r="F29" s="11"/>
    </row>
    <row r="30" spans="1:6" s="189" customFormat="1" ht="15.75">
      <c r="A30" s="11"/>
      <c r="B30" s="11"/>
      <c r="C30" s="179"/>
      <c r="D30" s="179"/>
      <c r="E30" s="11"/>
      <c r="F30" s="11"/>
    </row>
    <row r="31" spans="1:6" s="189" customFormat="1" ht="15.75">
      <c r="A31" s="11"/>
      <c r="B31" s="11"/>
      <c r="C31" s="179"/>
      <c r="D31" s="179"/>
      <c r="E31" s="11"/>
      <c r="F31" s="11"/>
    </row>
    <row r="32" spans="1:6" s="189" customFormat="1" ht="15.75">
      <c r="A32" s="11"/>
      <c r="B32" s="11"/>
      <c r="C32" s="179"/>
      <c r="D32" s="179"/>
      <c r="E32" s="11"/>
      <c r="F32" s="11"/>
    </row>
    <row r="33" spans="1:6" s="189" customFormat="1" ht="15.75">
      <c r="A33" s="11"/>
      <c r="B33" s="11"/>
      <c r="C33" s="179"/>
      <c r="D33" s="179"/>
      <c r="E33" s="11"/>
      <c r="F33" s="11"/>
    </row>
    <row r="34" spans="1:6" s="189" customFormat="1" ht="15.75">
      <c r="A34" s="11"/>
      <c r="B34" s="11"/>
      <c r="C34" s="179"/>
      <c r="D34" s="179"/>
      <c r="E34" s="11"/>
      <c r="F34" s="11"/>
    </row>
    <row r="35" spans="1:6" s="189" customFormat="1" ht="15.75">
      <c r="A35" s="11"/>
      <c r="B35" s="11"/>
      <c r="C35" s="179"/>
      <c r="D35" s="179"/>
      <c r="E35" s="11"/>
      <c r="F35" s="11"/>
    </row>
    <row r="36" spans="1:6" s="189" customFormat="1" ht="15.75">
      <c r="A36" s="11"/>
      <c r="B36" s="11"/>
      <c r="C36" s="179"/>
      <c r="D36" s="179"/>
      <c r="E36" s="11"/>
      <c r="F36" s="11"/>
    </row>
  </sheetData>
  <printOptions horizontalCentered="1"/>
  <pageMargins left="0.7874015748031497" right="0.7874015748031497" top="0.984251968503937" bottom="0.984251968503937" header="0.5118110236220472" footer="0.5118110236220472"/>
  <pageSetup firstPageNumber="20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5" sqref="D5"/>
    </sheetView>
  </sheetViews>
  <sheetFormatPr defaultColWidth="9.00390625" defaultRowHeight="12.75"/>
  <cols>
    <col min="1" max="1" width="6.625" style="11" customWidth="1"/>
    <col min="2" max="2" width="34.375" style="11" customWidth="1"/>
    <col min="3" max="3" width="6.375" style="179" customWidth="1"/>
    <col min="4" max="4" width="16.375" style="179" customWidth="1"/>
    <col min="5" max="5" width="16.375" style="11" customWidth="1"/>
    <col min="6" max="6" width="10.00390625" style="11" customWidth="1"/>
    <col min="7" max="7" width="9.875" style="11" customWidth="1"/>
    <col min="8" max="16384" width="10.00390625" style="11" customWidth="1"/>
  </cols>
  <sheetData>
    <row r="1" spans="4:5" ht="15.75">
      <c r="D1" s="75" t="s">
        <v>110</v>
      </c>
      <c r="E1" s="3"/>
    </row>
    <row r="2" spans="1:5" ht="12" customHeight="1">
      <c r="A2" s="56"/>
      <c r="B2" s="57"/>
      <c r="C2" s="12"/>
      <c r="D2" s="78" t="s">
        <v>175</v>
      </c>
      <c r="E2" s="78"/>
    </row>
    <row r="3" spans="1:5" ht="14.25" customHeight="1">
      <c r="A3" s="56"/>
      <c r="B3" s="57"/>
      <c r="C3" s="12"/>
      <c r="D3" s="78" t="s">
        <v>103</v>
      </c>
      <c r="E3" s="78"/>
    </row>
    <row r="4" spans="1:5" ht="15.75" customHeight="1">
      <c r="A4" s="56"/>
      <c r="B4" s="57"/>
      <c r="C4" s="12"/>
      <c r="D4" s="78" t="s">
        <v>174</v>
      </c>
      <c r="E4" s="78"/>
    </row>
    <row r="5" spans="1:5" ht="19.5" customHeight="1">
      <c r="A5" s="56"/>
      <c r="B5" s="57"/>
      <c r="C5" s="12"/>
      <c r="D5" s="12"/>
      <c r="E5" s="6"/>
    </row>
    <row r="6" spans="1:5" ht="99.75" customHeight="1">
      <c r="A6" s="7" t="s">
        <v>107</v>
      </c>
      <c r="B6" s="8"/>
      <c r="C6" s="9"/>
      <c r="D6" s="9"/>
      <c r="E6" s="10"/>
    </row>
    <row r="7" spans="1:5" ht="39.75" customHeight="1" thickBot="1">
      <c r="A7" s="7"/>
      <c r="B7" s="8"/>
      <c r="C7" s="12"/>
      <c r="D7" s="12"/>
      <c r="E7" s="180" t="s">
        <v>0</v>
      </c>
    </row>
    <row r="8" spans="1:9" s="16" customFormat="1" ht="31.5">
      <c r="A8" s="13" t="s">
        <v>1</v>
      </c>
      <c r="B8" s="14" t="s">
        <v>2</v>
      </c>
      <c r="C8" s="181" t="s">
        <v>3</v>
      </c>
      <c r="D8" s="163" t="s">
        <v>22</v>
      </c>
      <c r="E8" s="204" t="s">
        <v>4</v>
      </c>
      <c r="I8" s="42"/>
    </row>
    <row r="9" spans="1:5" s="16" customFormat="1" ht="20.25">
      <c r="A9" s="182" t="s">
        <v>5</v>
      </c>
      <c r="B9" s="18"/>
      <c r="C9" s="183" t="s">
        <v>6</v>
      </c>
      <c r="D9" s="202" t="s">
        <v>8</v>
      </c>
      <c r="E9" s="206" t="s">
        <v>8</v>
      </c>
    </row>
    <row r="10" spans="1:5" s="23" customFormat="1" ht="12" thickBot="1">
      <c r="A10" s="20">
        <v>1</v>
      </c>
      <c r="B10" s="21">
        <v>2</v>
      </c>
      <c r="C10" s="21">
        <v>3</v>
      </c>
      <c r="D10" s="203">
        <v>4</v>
      </c>
      <c r="E10" s="207">
        <v>5</v>
      </c>
    </row>
    <row r="11" spans="1:5" s="33" customFormat="1" ht="24" customHeight="1" thickBot="1" thickTop="1">
      <c r="A11" s="24">
        <v>750</v>
      </c>
      <c r="B11" s="36" t="s">
        <v>10</v>
      </c>
      <c r="C11" s="37" t="s">
        <v>74</v>
      </c>
      <c r="D11" s="215">
        <f>D12</f>
        <v>1066</v>
      </c>
      <c r="E11" s="208">
        <f>E12</f>
        <v>1066</v>
      </c>
    </row>
    <row r="12" spans="1:5" s="42" customFormat="1" ht="20.25" customHeight="1" thickTop="1">
      <c r="A12" s="184">
        <v>75045</v>
      </c>
      <c r="B12" s="200" t="s">
        <v>75</v>
      </c>
      <c r="C12" s="201"/>
      <c r="D12" s="216">
        <f>SUM(D13:D15)</f>
        <v>1066</v>
      </c>
      <c r="E12" s="210">
        <f>SUM(E13:E15)</f>
        <v>1066</v>
      </c>
    </row>
    <row r="13" spans="1:5" s="42" customFormat="1" ht="77.25" customHeight="1">
      <c r="A13" s="30">
        <v>2120</v>
      </c>
      <c r="B13" s="199" t="s">
        <v>76</v>
      </c>
      <c r="C13" s="211"/>
      <c r="D13" s="212">
        <v>1066</v>
      </c>
      <c r="E13" s="205"/>
    </row>
    <row r="14" spans="1:5" s="42" customFormat="1" ht="20.25" customHeight="1">
      <c r="A14" s="30">
        <v>4170</v>
      </c>
      <c r="B14" s="32" t="s">
        <v>28</v>
      </c>
      <c r="C14" s="213"/>
      <c r="D14" s="212"/>
      <c r="E14" s="205">
        <v>500</v>
      </c>
    </row>
    <row r="15" spans="1:5" s="42" customFormat="1" ht="23.25" customHeight="1" thickBot="1">
      <c r="A15" s="193">
        <v>4300</v>
      </c>
      <c r="B15" s="194" t="s">
        <v>12</v>
      </c>
      <c r="C15" s="214"/>
      <c r="D15" s="212"/>
      <c r="E15" s="205">
        <v>566</v>
      </c>
    </row>
    <row r="16" spans="1:5" s="33" customFormat="1" ht="23.25" customHeight="1" thickBot="1" thickTop="1">
      <c r="A16" s="48"/>
      <c r="B16" s="49" t="s">
        <v>13</v>
      </c>
      <c r="C16" s="50"/>
      <c r="D16" s="220">
        <f>D11</f>
        <v>1066</v>
      </c>
      <c r="E16" s="209">
        <f>E11</f>
        <v>1066</v>
      </c>
    </row>
    <row r="17" spans="1:5" s="33" customFormat="1" ht="15" thickTop="1">
      <c r="A17" s="189"/>
      <c r="B17" s="189"/>
      <c r="C17" s="190"/>
      <c r="D17" s="190"/>
      <c r="E17" s="189"/>
    </row>
    <row r="18" spans="1:5" s="33" customFormat="1" ht="14.25">
      <c r="A18" s="189"/>
      <c r="B18" s="189"/>
      <c r="C18" s="190"/>
      <c r="D18" s="190"/>
      <c r="E18" s="189"/>
    </row>
    <row r="19" spans="1:5" s="33" customFormat="1" ht="14.25">
      <c r="A19" s="189"/>
      <c r="B19" s="189"/>
      <c r="C19" s="190"/>
      <c r="D19" s="190"/>
      <c r="E19" s="189"/>
    </row>
    <row r="20" spans="1:5" s="33" customFormat="1" ht="14.25">
      <c r="A20" s="189"/>
      <c r="B20" s="189"/>
      <c r="C20" s="190"/>
      <c r="D20" s="190"/>
      <c r="E20" s="189"/>
    </row>
    <row r="21" spans="1:5" s="33" customFormat="1" ht="14.25">
      <c r="A21" s="189"/>
      <c r="B21" s="189"/>
      <c r="C21" s="190"/>
      <c r="D21" s="190"/>
      <c r="E21" s="189"/>
    </row>
    <row r="22" spans="1:5" s="42" customFormat="1" ht="15">
      <c r="A22" s="189"/>
      <c r="B22" s="189"/>
      <c r="C22" s="190"/>
      <c r="D22" s="190"/>
      <c r="E22" s="189"/>
    </row>
    <row r="23" spans="1:5" s="42" customFormat="1" ht="15.75">
      <c r="A23" s="11"/>
      <c r="B23" s="11"/>
      <c r="C23" s="179"/>
      <c r="D23" s="179"/>
      <c r="E23" s="11"/>
    </row>
    <row r="24" spans="1:5" s="42" customFormat="1" ht="15.75">
      <c r="A24" s="11"/>
      <c r="B24" s="11"/>
      <c r="C24" s="179"/>
      <c r="D24" s="179"/>
      <c r="E24" s="11"/>
    </row>
    <row r="25" spans="1:5" s="52" customFormat="1" ht="15.75">
      <c r="A25" s="11"/>
      <c r="B25" s="11"/>
      <c r="C25" s="179"/>
      <c r="D25" s="179"/>
      <c r="E25" s="11"/>
    </row>
    <row r="26" spans="1:5" s="192" customFormat="1" ht="15.75">
      <c r="A26" s="11"/>
      <c r="B26" s="11"/>
      <c r="C26" s="179"/>
      <c r="D26" s="179"/>
      <c r="E26" s="11"/>
    </row>
    <row r="27" spans="1:5" s="189" customFormat="1" ht="15.75">
      <c r="A27" s="11"/>
      <c r="B27" s="11"/>
      <c r="C27" s="179"/>
      <c r="D27" s="179"/>
      <c r="E27" s="11"/>
    </row>
    <row r="28" spans="1:5" s="189" customFormat="1" ht="15.75">
      <c r="A28" s="11"/>
      <c r="B28" s="11"/>
      <c r="C28" s="179"/>
      <c r="D28" s="179"/>
      <c r="E28" s="11"/>
    </row>
    <row r="29" spans="1:5" s="189" customFormat="1" ht="15.75">
      <c r="A29" s="11"/>
      <c r="B29" s="11"/>
      <c r="C29" s="179"/>
      <c r="D29" s="179"/>
      <c r="E29" s="11"/>
    </row>
    <row r="30" spans="1:5" s="189" customFormat="1" ht="15.75">
      <c r="A30" s="11"/>
      <c r="B30" s="11"/>
      <c r="C30" s="179"/>
      <c r="D30" s="179"/>
      <c r="E30" s="11"/>
    </row>
    <row r="31" spans="1:5" s="189" customFormat="1" ht="15.75">
      <c r="A31" s="11"/>
      <c r="B31" s="11"/>
      <c r="C31" s="179"/>
      <c r="D31" s="179"/>
      <c r="E31" s="11"/>
    </row>
    <row r="32" spans="1:5" s="189" customFormat="1" ht="15.75">
      <c r="A32" s="11"/>
      <c r="B32" s="11"/>
      <c r="C32" s="179"/>
      <c r="D32" s="179"/>
      <c r="E32" s="11"/>
    </row>
    <row r="33" spans="1:5" s="189" customFormat="1" ht="15.75">
      <c r="A33" s="11"/>
      <c r="B33" s="11"/>
      <c r="C33" s="179"/>
      <c r="D33" s="179"/>
      <c r="E33" s="11"/>
    </row>
  </sheetData>
  <printOptions horizontalCentered="1"/>
  <pageMargins left="0" right="0" top="0.984251968503937" bottom="0.984251968503937" header="0.5118110236220472" footer="0.5118110236220472"/>
  <pageSetup firstPageNumber="21" useFirstPageNumber="1" horizontalDpi="300" verticalDpi="300" orientation="portrait" paperSize="9" r:id="rId1"/>
  <headerFooter alignWithMargins="0">
    <oddHeader>&amp;C&amp;"Times New Roman CE,Standardowy"&amp;P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2009-10-08T11:14:50Z</cp:lastPrinted>
  <dcterms:created xsi:type="dcterms:W3CDTF">2008-07-23T10:22:58Z</dcterms:created>
  <dcterms:modified xsi:type="dcterms:W3CDTF">2009-10-08T12:37:40Z</dcterms:modified>
  <cp:category/>
  <cp:version/>
  <cp:contentType/>
  <cp:contentStatus/>
</cp:coreProperties>
</file>