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3"/>
  </bookViews>
  <sheets>
    <sheet name="Zal nr 1" sheetId="1" r:id="rId1"/>
    <sheet name="Zal nr 2" sheetId="2" r:id="rId2"/>
    <sheet name="Zal nr 3" sheetId="3" r:id="rId3"/>
    <sheet name="Zal nr 4" sheetId="4" r:id="rId4"/>
  </sheets>
  <definedNames>
    <definedName name="_xlnm.Print_Titles" localSheetId="0">'Zal nr 1'!$8:$10</definedName>
    <definedName name="_xlnm.Print_Titles" localSheetId="1">'Zal nr 2'!$8:$10</definedName>
    <definedName name="_xlnm.Print_Titles" localSheetId="3">'Zal nr 4'!$8:$10</definedName>
  </definedNames>
  <calcPr fullCalcOnLoad="1"/>
</workbook>
</file>

<file path=xl/sharedStrings.xml><?xml version="1.0" encoding="utf-8"?>
<sst xmlns="http://schemas.openxmlformats.org/spreadsheetml/2006/main" count="433" uniqueCount="182">
  <si>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</si>
  <si>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</si>
  <si>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</si>
  <si>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</si>
  <si>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</si>
  <si>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</si>
  <si>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</si>
  <si>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</si>
  <si>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</si>
  <si>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</si>
  <si>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</si>
  <si>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</si>
  <si>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TRANSPORT I ŁĄCZNOŚĆ</t>
  </si>
  <si>
    <t>IK</t>
  </si>
  <si>
    <t>Pozostała działalność</t>
  </si>
  <si>
    <t>ADMINISTRACJA PUBLICZNA</t>
  </si>
  <si>
    <t>Zakup materiałów i wyposażenia</t>
  </si>
  <si>
    <t>Wynagrodzenia bezosobowe</t>
  </si>
  <si>
    <t>Zakup usług pozostałych</t>
  </si>
  <si>
    <t>OŚWIATA I WYCHOWANIE</t>
  </si>
  <si>
    <t>E</t>
  </si>
  <si>
    <t>Zakup pomocy naukowych, dydaktycznych i książek</t>
  </si>
  <si>
    <t>POMOC SPOŁECZNA</t>
  </si>
  <si>
    <t>KS</t>
  </si>
  <si>
    <t>Składki na ubezpieczenia społeczne</t>
  </si>
  <si>
    <t>OGÓŁEM</t>
  </si>
  <si>
    <t>per saldo</t>
  </si>
  <si>
    <t>Załącznik nr 2 do Zarządzenia</t>
  </si>
  <si>
    <t>OCHRONA ZDROWIA</t>
  </si>
  <si>
    <t>Zwalczanie narkomanii</t>
  </si>
  <si>
    <t>Załącznik nr 3 do Zarządzenia</t>
  </si>
  <si>
    <t>SO</t>
  </si>
  <si>
    <t>Komisje poborowe</t>
  </si>
  <si>
    <t>Ośrodki pomocy społecznej</t>
  </si>
  <si>
    <t>Wydatki inwestycyjne jednostek budżetowych</t>
  </si>
  <si>
    <t>PU</t>
  </si>
  <si>
    <t>Wynagrodzenie osobowe pracowników</t>
  </si>
  <si>
    <t>Zakup energii</t>
  </si>
  <si>
    <t>Promocja jednostek samorządu terytorialnego</t>
  </si>
  <si>
    <t>Składki na FP</t>
  </si>
  <si>
    <t>OA</t>
  </si>
  <si>
    <t>Urząd Miejski</t>
  </si>
  <si>
    <t>Zakup usług remontowych</t>
  </si>
  <si>
    <t>PI</t>
  </si>
  <si>
    <t>R</t>
  </si>
  <si>
    <t>DZIAŁALNOŚĆ USŁUGOWA</t>
  </si>
  <si>
    <t>A</t>
  </si>
  <si>
    <t>Nadzór budowlany</t>
  </si>
  <si>
    <t>754</t>
  </si>
  <si>
    <t>BEZPIECZEŃSTWO PUBLICZNE I OCHRONA PRZECIWPOŻAROWA</t>
  </si>
  <si>
    <t>BZK</t>
  </si>
  <si>
    <t>Zakup akcesoriów komputerowych, w tym programów i licencji</t>
  </si>
  <si>
    <t>Podatek od nieruchomości</t>
  </si>
  <si>
    <t>Różne opłaty i składki</t>
  </si>
  <si>
    <t>Dodatkowe wynagrodzenia roczne</t>
  </si>
  <si>
    <t>OP</t>
  </si>
  <si>
    <t>Dotacje celowe otrzymane z budżetu państwa na realizację bieżących zadań własnych powiatu</t>
  </si>
  <si>
    <t>Dotacje celowe otrzymane z budżetu państwa na realizację własnych zadań bieżących gmin</t>
  </si>
  <si>
    <t>Drogi wewnętrzne</t>
  </si>
  <si>
    <t>RO "Lechitów"</t>
  </si>
  <si>
    <t>Drogi publiczne gminne</t>
  </si>
  <si>
    <t>Przebudowa rejonu ulic Gnieźnieńskiej - 4-go Marca - Połczyńskiej (ul. Sybiraków)</t>
  </si>
  <si>
    <t>GOSPODARKA KOMUNALNA I OCHRONA ŚRODOWISKA</t>
  </si>
  <si>
    <t>GOSPODARKA MIESZKANIOWA</t>
  </si>
  <si>
    <t>Gospodarka gruntami i nieruchomościami</t>
  </si>
  <si>
    <t>N</t>
  </si>
  <si>
    <t>Wydatki na zakupy inwestycyjne jednostek budżetowych</t>
  </si>
  <si>
    <t>ZMIANY  PLANU  DOCHODÓW  I  WYDATKÓW   NA  ZADANIA  WŁASNE   GMINY  W  2009  ROKU</t>
  </si>
  <si>
    <t>Programy polityki zdrowotnej</t>
  </si>
  <si>
    <t>RÓŻNE ROZLICZENIA</t>
  </si>
  <si>
    <t>Rezerwy ogólne i celowe</t>
  </si>
  <si>
    <t>Rezerwy na inwestycje i zakupy inwestycyjne</t>
  </si>
  <si>
    <t>ul. Kamieniarska</t>
  </si>
  <si>
    <t>Osiedle Podgórne - Batalionów Chłopskich - drogi</t>
  </si>
  <si>
    <t>Parking przy ulicy Na Skarpie - E.Kwiatkowskiego</t>
  </si>
  <si>
    <t>ZMIANY  PLANU  DOCHODÓW  I  WYDATKÓW   NA  ZADANIA  WŁASNE   POWIATU  W  2009  ROKU</t>
  </si>
  <si>
    <t>Drogi publiczne w miastach na prawach powiatu</t>
  </si>
  <si>
    <t>Podatek od towarów i usług (VAT)</t>
  </si>
  <si>
    <t>Pozostałe odsetki</t>
  </si>
  <si>
    <t>Starostwa powiatowe</t>
  </si>
  <si>
    <t>Kary i odszkodowania wypłacane na rzecz osób fizycznych</t>
  </si>
  <si>
    <t>Koszty postępowania sądowego i prokuratorskiego</t>
  </si>
  <si>
    <t>Km</t>
  </si>
  <si>
    <t>Zakup usług obejmujących wykonanie ekspertyz, analiz i opinii</t>
  </si>
  <si>
    <t>Opłaty na rzecz budżetów jednostek samorządu terytorialnego</t>
  </si>
  <si>
    <t>Kary i odszkodowania wypłacane na rzecz osób prawnych i innych jednostek organizacyjnych</t>
  </si>
  <si>
    <t>Pomoc materialna dla uczniów</t>
  </si>
  <si>
    <t>EDUKACYJNA OPIEKA WYCHOWAWCZA</t>
  </si>
  <si>
    <t>Stypendia dla uczniów</t>
  </si>
  <si>
    <t>Inne formy pomocy dla uczniów</t>
  </si>
  <si>
    <t>Odpis na ZFŚS</t>
  </si>
  <si>
    <t>Zakup środków żywności</t>
  </si>
  <si>
    <t>Dotacja celowa z budżetu na finansowanie lub dofinansowanie zadań zleconych do realizacji stowarzyszeniom</t>
  </si>
  <si>
    <t>TURYSTYKA</t>
  </si>
  <si>
    <t>Zadania w zakresie upowszechniania turystyki</t>
  </si>
  <si>
    <t>Dotacja celowa z budżetu na finansowanie lub dofinansowanie zadań zleconych do realizacji fundacjom</t>
  </si>
  <si>
    <t>Pobór podatków, opłat i niepodatkowych należności budżetowych</t>
  </si>
  <si>
    <t>IK/Fk</t>
  </si>
  <si>
    <t>Fk</t>
  </si>
  <si>
    <t xml:space="preserve">IK </t>
  </si>
  <si>
    <t>Wynagrodzenia agencyjno - prowizyjne</t>
  </si>
  <si>
    <t>BRM</t>
  </si>
  <si>
    <r>
      <t xml:space="preserve">Rezerwa celowa                                                      </t>
    </r>
    <r>
      <rPr>
        <i/>
        <sz val="11"/>
        <rFont val="Times New Roman"/>
        <family val="1"/>
      </rPr>
      <t>(na remonty Rad Osiedli)</t>
    </r>
  </si>
  <si>
    <t>RO "Bukowe"</t>
  </si>
  <si>
    <t>RO "Kotarbińskiego"</t>
  </si>
  <si>
    <t>RO "Nowobramskie"</t>
  </si>
  <si>
    <t>RO "Lubiatowo"</t>
  </si>
  <si>
    <t>RO "Raduszka"</t>
  </si>
  <si>
    <t>RO "J.J. Śniadeckich"</t>
  </si>
  <si>
    <t>RO "Tysiąclecia"</t>
  </si>
  <si>
    <t>RO "Wspólny Dom"</t>
  </si>
  <si>
    <t>RO "Jedliny"</t>
  </si>
  <si>
    <t>RO "Morskie"</t>
  </si>
  <si>
    <t>RO "Rokosowo"</t>
  </si>
  <si>
    <t>RO "Śródmieście"</t>
  </si>
  <si>
    <t>RO "M. Wańkowicza"</t>
  </si>
  <si>
    <t>RO "Na Skarpie"</t>
  </si>
  <si>
    <t>RO "Unii Europejskiej"</t>
  </si>
  <si>
    <r>
      <t>Zakup usług remontowych                                             -</t>
    </r>
    <r>
      <rPr>
        <b/>
        <i/>
        <sz val="10"/>
        <rFont val="Times New Roman"/>
        <family val="1"/>
      </rPr>
      <t xml:space="preserve"> RO "Wspólny Dom" </t>
    </r>
    <r>
      <rPr>
        <i/>
        <sz val="10"/>
        <rFont val="Times New Roman"/>
        <family val="1"/>
      </rPr>
      <t>(SP Nr 10)</t>
    </r>
  </si>
  <si>
    <t>Fn</t>
  </si>
  <si>
    <r>
      <t xml:space="preserve">Składki na ubezpieczenia społeczne                      </t>
    </r>
    <r>
      <rPr>
        <i/>
        <sz val="10"/>
        <rFont val="Times New Roman"/>
        <family val="1"/>
      </rPr>
      <t xml:space="preserve"> - RO "Bukowe"</t>
    </r>
  </si>
  <si>
    <r>
      <t>Zakup energii</t>
    </r>
    <r>
      <rPr>
        <i/>
        <sz val="10"/>
        <rFont val="Times New Roman"/>
        <family val="1"/>
      </rPr>
      <t xml:space="preserve"> - RO "Rokosowo"</t>
    </r>
  </si>
  <si>
    <r>
      <t>Opłaty z tytułu zakupu usług telekomunikacyjnych telefonii stacjonarnej</t>
    </r>
    <r>
      <rPr>
        <i/>
        <sz val="10"/>
        <rFont val="Times New Roman"/>
        <family val="1"/>
      </rPr>
      <t xml:space="preserve"> - RO "Bukowe"</t>
    </r>
  </si>
  <si>
    <t>Zakup materiałów papierniczych do sprzętu drukarskiego i urządzeń kserograficznych</t>
  </si>
  <si>
    <t>Szkoły podstawowe</t>
  </si>
  <si>
    <t>Wpłaty na PFRON</t>
  </si>
  <si>
    <t>Zakupy pomocy naukowych, dydaktycznych i książek</t>
  </si>
  <si>
    <t>Oddziały przedszkolne w szkołach podstawowych</t>
  </si>
  <si>
    <t>Gimnazja</t>
  </si>
  <si>
    <t>Dokształcanie i doskonalenie nauczycieli</t>
  </si>
  <si>
    <t xml:space="preserve">Zespół Obsługi Ekonomiczno - Administracyjnej Szkół (Przedszkoli Miejskich) </t>
  </si>
  <si>
    <t>Podróże służbowe krajowe</t>
  </si>
  <si>
    <t>Szkolenia pracowników niebędących członkani korpusu służby cywilnej</t>
  </si>
  <si>
    <t>Świetlice szkolne</t>
  </si>
  <si>
    <t>Szkolne Schroniska Młodzieżowe</t>
  </si>
  <si>
    <t xml:space="preserve">Pozostała działalność </t>
  </si>
  <si>
    <t>ZMIANY  PLANU  DOCHODÓW I  WYDATKÓW NA  ZADANIA  ZLECONE GMINIE  Z ZAKRESU ADMINISTRACJI RZĄDOWEJ                                                                             W  2009  ROKU</t>
  </si>
  <si>
    <t>Opłaty czynszowe za pomieszczenia biurowe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</si>
  <si>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</si>
  <si>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</si>
  <si>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</si>
  <si>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</si>
  <si>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 xml:space="preserve">Opłaty z tytułu zakupu usług telekomunikacyjnych telefonii stacjonarnej </t>
  </si>
  <si>
    <t xml:space="preserve">                         Załącznik nr 4 do Zarządzenia</t>
  </si>
  <si>
    <t xml:space="preserve">                         Prezydenta Miasta Koszalina</t>
  </si>
  <si>
    <t>ZMIANY  W  PLANIE  WYDATKÓW NA  ZADANIA  ZLECONE POWIATOWI  Z ZAKRESU ADMINISTRACJI RZĄDOWEJ                                                                             W  2009  ROKU</t>
  </si>
  <si>
    <t>ulica Lubiatowska</t>
  </si>
  <si>
    <t>Szkoły podstawowe specjalne</t>
  </si>
  <si>
    <t>Przedszkola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</si>
  <si>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</si>
  <si>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</si>
  <si>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</si>
  <si>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</si>
  <si>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</si>
  <si>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Dkształcania Zawodowego</t>
  </si>
  <si>
    <t>Wydatki osobowe niezaliczane do wynagrodzeń</t>
  </si>
  <si>
    <t>Zakup usług dostępu do sieci Internet</t>
  </si>
  <si>
    <t>Składki na ubezpieczenia zdrowotne</t>
  </si>
  <si>
    <t>"Leonardo da Vinci - Praktyka uczniów technikum samochodowego i mechanicznego w Niemczech szansą poznania rynku UE"</t>
  </si>
  <si>
    <t>Podróże służbowe zagraniczne</t>
  </si>
  <si>
    <t>Powiatowe centra pomocy rodzinie</t>
  </si>
  <si>
    <t>Specjalne ośrodki szkolno - wychowawcze</t>
  </si>
  <si>
    <t>Poradnie psychologiczno - pedagogiczne, w tym poradnie specjalistyczne</t>
  </si>
  <si>
    <t>Placówki wywowania pozaszkolnego - Pałac Młodzieży</t>
  </si>
  <si>
    <t>Internaty i bursy szkolne</t>
  </si>
  <si>
    <t>Wynagrodzenia osobowe pracowników</t>
  </si>
  <si>
    <t>Dotacje celowe przekazane do samorządu województwa na zadania bieżące realizowane na podstawie porozumień z jst</t>
  </si>
  <si>
    <t>Dotacja celowa z budżetu dla jednostek niezaliczanych do sektora finansów publicznych realizujących projekty finansowane z udziałem środków z budżetu UE</t>
  </si>
  <si>
    <t>Składki na Fundusz Pracy</t>
  </si>
  <si>
    <t xml:space="preserve">Różne opłaty i składki </t>
  </si>
  <si>
    <t>POZOSTAŁE ZADANIA W ZAKRESIE POLITYKI SPOŁECZNEJ</t>
  </si>
  <si>
    <t>"Szkoły zawodowe dodają skrzydeł"</t>
  </si>
  <si>
    <t>Szkolenia pracowników niebędących członkami korpusu służby cywilnej</t>
  </si>
  <si>
    <t>DOCHODY OD OSÓB PRAWNYCH, OD OSÓB FIZYCZNYCH I OD INNYCH JEDN. NIEPOSIADAJĄCYCH OSOBOWOŚCI PRAWNEJ ORAZ WYDATKI ZWIĄZANE Z ICH POBOREM</t>
  </si>
  <si>
    <t>75414</t>
  </si>
  <si>
    <t>Obrona cywilna</t>
  </si>
  <si>
    <r>
      <t>Opłaty czynszowe za pomieszczenia biurowe</t>
    </r>
    <r>
      <rPr>
        <i/>
        <sz val="10"/>
        <rFont val="Times New Roman"/>
        <family val="1"/>
      </rPr>
      <t xml:space="preserve"> </t>
    </r>
  </si>
  <si>
    <t>Dotacje celowe otrzymane z budżetu państwa na realizację  zadań bieżących z zakresu administracji rządowej oraz inne zadania zlecone ustawami realizowane przez gminę</t>
  </si>
  <si>
    <t>Nr   341 / 1392 / 09</t>
  </si>
  <si>
    <t>z dnia   30 marca 2009 r.</t>
  </si>
  <si>
    <t xml:space="preserve">                         z dnia   30 marca 2009 r.</t>
  </si>
  <si>
    <t xml:space="preserve">                         Nr   341 / 1392 / 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</si>
</sst>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23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3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3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6" xfId="0" applyNumberFormat="1" applyFont="1" applyFill="1" applyBorder="1" applyAlignment="1" applyProtection="1">
      <alignment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0" fontId="12" fillId="0" borderId="7" xfId="0" applyNumberFormat="1" applyFont="1" applyFill="1" applyBorder="1" applyAlignment="1" applyProtection="1">
      <alignment vertical="center" wrapText="1"/>
      <protection locked="0"/>
    </xf>
    <xf numFmtId="0" fontId="10" fillId="0" borderId="20" xfId="0" applyNumberFormat="1" applyFont="1" applyFill="1" applyBorder="1" applyAlignment="1" applyProtection="1">
      <alignment vertical="center" wrapText="1"/>
      <protection locked="0"/>
    </xf>
    <xf numFmtId="0" fontId="12" fillId="0" borderId="12" xfId="0" applyNumberFormat="1" applyFont="1" applyFill="1" applyBorder="1" applyAlignment="1" applyProtection="1">
      <alignment vertical="center" wrapText="1"/>
      <protection locked="0"/>
    </xf>
    <xf numFmtId="0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2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3" fontId="12" fillId="0" borderId="23" xfId="0" applyNumberFormat="1" applyFont="1" applyFill="1" applyBorder="1" applyAlignment="1" applyProtection="1">
      <alignment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166" fontId="4" fillId="0" borderId="34" xfId="15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6" xfId="0" applyNumberFormat="1" applyFont="1" applyFill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0" fontId="17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NumberFormat="1" applyFont="1" applyFill="1" applyBorder="1" applyAlignment="1" applyProtection="1">
      <alignment vertical="center" wrapText="1"/>
      <protection locked="0"/>
    </xf>
    <xf numFmtId="3" fontId="17" fillId="0" borderId="22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0" fillId="0" borderId="15" xfId="0" applyNumberFormat="1" applyFont="1" applyFill="1" applyBorder="1" applyAlignment="1" applyProtection="1">
      <alignment vertical="center" wrapText="1"/>
      <protection locked="0"/>
    </xf>
    <xf numFmtId="0" fontId="10" fillId="0" borderId="41" xfId="0" applyNumberFormat="1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Fill="1" applyBorder="1" applyAlignment="1" applyProtection="1">
      <alignment vertical="center" wrapText="1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0" fontId="11" fillId="0" borderId="16" xfId="0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6" fillId="0" borderId="33" xfId="0" applyFont="1" applyBorder="1" applyAlignment="1">
      <alignment/>
    </xf>
    <xf numFmtId="0" fontId="14" fillId="0" borderId="34" xfId="0" applyFont="1" applyBorder="1" applyAlignment="1">
      <alignment vertical="center"/>
    </xf>
    <xf numFmtId="3" fontId="15" fillId="0" borderId="16" xfId="0" applyNumberFormat="1" applyFont="1" applyBorder="1" applyAlignment="1">
      <alignment horizontal="centerContinuous" vertical="center"/>
    </xf>
    <xf numFmtId="3" fontId="15" fillId="0" borderId="43" xfId="0" applyNumberFormat="1" applyFont="1" applyBorder="1" applyAlignment="1">
      <alignment horizontal="centerContinuous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>
      <alignment horizontal="centerContinuous" vertical="center" wrapText="1"/>
    </xf>
    <xf numFmtId="0" fontId="11" fillId="0" borderId="6" xfId="0" applyNumberFormat="1" applyFont="1" applyFill="1" applyBorder="1" applyAlignment="1" applyProtection="1">
      <alignment horizontal="center" vertical="top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right" vertical="center"/>
    </xf>
    <xf numFmtId="9" fontId="16" fillId="0" borderId="0" xfId="19" applyFont="1" applyFill="1" applyBorder="1" applyAlignment="1" applyProtection="1">
      <alignment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>
      <alignment horizontal="centerContinuous" vertical="center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6" xfId="0" applyNumberFormat="1" applyFont="1" applyFill="1" applyBorder="1" applyAlignment="1" applyProtection="1">
      <alignment vertical="center" wrapText="1"/>
      <protection locked="0"/>
    </xf>
    <xf numFmtId="0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2" fillId="0" borderId="30" xfId="0" applyNumberFormat="1" applyFont="1" applyFill="1" applyBorder="1" applyAlignment="1" applyProtection="1">
      <alignment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0" fontId="6" fillId="0" borderId="51" xfId="0" applyFont="1" applyBorder="1" applyAlignment="1">
      <alignment horizontal="centerContinuous" vertical="center" wrapText="1"/>
    </xf>
    <xf numFmtId="49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52" xfId="0" applyNumberFormat="1" applyFont="1" applyFill="1" applyBorder="1" applyAlignment="1" applyProtection="1">
      <alignment vertical="center" wrapText="1"/>
      <protection locked="0"/>
    </xf>
    <xf numFmtId="164" fontId="11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0" fillId="0" borderId="55" xfId="0" applyNumberFormat="1" applyFont="1" applyFill="1" applyBorder="1" applyAlignment="1" applyProtection="1">
      <alignment vertical="center"/>
      <protection locked="0"/>
    </xf>
    <xf numFmtId="3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centerContinuous" vertical="center"/>
    </xf>
    <xf numFmtId="3" fontId="4" fillId="0" borderId="17" xfId="0" applyNumberFormat="1" applyFont="1" applyBorder="1" applyAlignment="1">
      <alignment horizontal="right" vertical="center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3" fontId="12" fillId="0" borderId="56" xfId="0" applyNumberFormat="1" applyFont="1" applyFill="1" applyBorder="1" applyAlignment="1" applyProtection="1">
      <alignment horizontal="right" vertical="center"/>
      <protection locked="0"/>
    </xf>
    <xf numFmtId="0" fontId="17" fillId="0" borderId="7" xfId="0" applyNumberFormat="1" applyFont="1" applyFill="1" applyBorder="1" applyAlignment="1" applyProtection="1">
      <alignment vertical="center" wrapText="1"/>
      <protection locked="0"/>
    </xf>
    <xf numFmtId="0" fontId="10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12" fillId="0" borderId="28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NumberFormat="1" applyFont="1" applyFill="1" applyBorder="1" applyAlignment="1" applyProtection="1">
      <alignment horizontal="right" vertical="center"/>
      <protection locked="0"/>
    </xf>
    <xf numFmtId="3" fontId="14" fillId="0" borderId="8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31" xfId="0" applyNumberFormat="1" applyFont="1" applyBorder="1" applyAlignment="1">
      <alignment vertical="center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2" fillId="0" borderId="28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3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59" xfId="0" applyNumberFormat="1" applyFont="1" applyFill="1" applyBorder="1" applyAlignment="1" applyProtection="1">
      <alignment horizontal="center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12" fillId="0" borderId="13" xfId="0" applyNumberFormat="1" applyFont="1" applyFill="1" applyBorder="1" applyAlignment="1" applyProtection="1">
      <alignment horizontal="right" vertical="center"/>
      <protection locked="0"/>
    </xf>
    <xf numFmtId="3" fontId="12" fillId="0" borderId="60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0" fontId="12" fillId="0" borderId="36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12" xfId="20" applyNumberFormat="1" applyFont="1" applyFill="1" applyBorder="1" applyAlignment="1" applyProtection="1">
      <alignment vertical="center" wrapText="1"/>
      <protection locked="0"/>
    </xf>
    <xf numFmtId="0" fontId="17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52" xfId="0" applyNumberFormat="1" applyFont="1" applyFill="1" applyBorder="1" applyAlignment="1" applyProtection="1">
      <alignment vertical="center" wrapText="1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3" fontId="10" fillId="0" borderId="61" xfId="0" applyNumberFormat="1" applyFont="1" applyFill="1" applyBorder="1" applyAlignment="1" applyProtection="1">
      <alignment vertical="center"/>
      <protection locked="0"/>
    </xf>
    <xf numFmtId="0" fontId="12" fillId="0" borderId="9" xfId="0" applyNumberFormat="1" applyFont="1" applyFill="1" applyBorder="1" applyAlignment="1" applyProtection="1">
      <alignment vertical="center" wrapText="1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0" fontId="10" fillId="0" borderId="59" xfId="0" applyNumberFormat="1" applyFont="1" applyFill="1" applyBorder="1" applyAlignment="1" applyProtection="1">
      <alignment horizontal="center" vertical="center"/>
      <protection locked="0"/>
    </xf>
    <xf numFmtId="3" fontId="10" fillId="0" borderId="58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3" fontId="17" fillId="0" borderId="23" xfId="0" applyNumberFormat="1" applyFont="1" applyFill="1" applyBorder="1" applyAlignment="1" applyProtection="1">
      <alignment horizontal="right" vertical="center"/>
      <protection locked="0"/>
    </xf>
    <xf numFmtId="0" fontId="11" fillId="0" borderId="63" xfId="0" applyNumberFormat="1" applyFont="1" applyFill="1" applyBorder="1" applyAlignment="1" applyProtection="1">
      <alignment horizontal="center" vertical="center"/>
      <protection locked="0"/>
    </xf>
    <xf numFmtId="0" fontId="10" fillId="0" borderId="64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5" xfId="0" applyNumberFormat="1" applyFont="1" applyFill="1" applyBorder="1" applyAlignment="1" applyProtection="1">
      <alignment horizontal="right" vertic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right" vertical="center"/>
      <protection locked="0"/>
    </xf>
    <xf numFmtId="3" fontId="12" fillId="0" borderId="9" xfId="0" applyNumberFormat="1" applyFont="1" applyFill="1" applyBorder="1" applyAlignment="1" applyProtection="1">
      <alignment horizontal="right" vertical="center"/>
      <protection locked="0"/>
    </xf>
    <xf numFmtId="0" fontId="12" fillId="0" borderId="49" xfId="0" applyNumberFormat="1" applyFont="1" applyFill="1" applyBorder="1" applyAlignment="1" applyProtection="1">
      <alignment horizontal="right" vertical="center"/>
      <protection locked="0"/>
    </xf>
    <xf numFmtId="0" fontId="17" fillId="0" borderId="30" xfId="0" applyNumberFormat="1" applyFont="1" applyFill="1" applyBorder="1" applyAlignment="1" applyProtection="1">
      <alignment horizontal="center" vertical="center"/>
      <protection locked="0"/>
    </xf>
    <xf numFmtId="0" fontId="17" fillId="0" borderId="29" xfId="0" applyNumberFormat="1" applyFont="1" applyFill="1" applyBorder="1" applyAlignment="1" applyProtection="1">
      <alignment horizontal="center" vertical="center"/>
      <protection locked="0"/>
    </xf>
    <xf numFmtId="0" fontId="17" fillId="0" borderId="30" xfId="0" applyNumberFormat="1" applyFont="1" applyFill="1" applyBorder="1" applyAlignment="1" applyProtection="1">
      <alignment vertical="center" wrapText="1"/>
      <protection locked="0"/>
    </xf>
    <xf numFmtId="0" fontId="17" fillId="0" borderId="4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17" fillId="0" borderId="50" xfId="0" applyNumberFormat="1" applyFont="1" applyFill="1" applyBorder="1" applyAlignment="1" applyProtection="1">
      <alignment horizontal="right" vertical="center"/>
      <protection locked="0"/>
    </xf>
    <xf numFmtId="3" fontId="17" fillId="0" borderId="23" xfId="0" applyNumberFormat="1" applyFont="1" applyFill="1" applyBorder="1" applyAlignment="1" applyProtection="1">
      <alignment vertical="center"/>
      <protection locked="0"/>
    </xf>
    <xf numFmtId="0" fontId="10" fillId="0" borderId="62" xfId="0" applyNumberFormat="1" applyFont="1" applyFill="1" applyBorder="1" applyAlignment="1" applyProtection="1">
      <alignment vertical="center" wrapText="1"/>
      <protection locked="0"/>
    </xf>
    <xf numFmtId="0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7" xfId="0" applyNumberFormat="1" applyFont="1" applyFill="1" applyBorder="1" applyAlignment="1" applyProtection="1">
      <alignment horizontal="center" vertical="center"/>
      <protection locked="0"/>
    </xf>
    <xf numFmtId="0" fontId="11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3" fontId="15" fillId="0" borderId="68" xfId="0" applyNumberFormat="1" applyFont="1" applyBorder="1" applyAlignment="1">
      <alignment horizontal="centerContinuous" vertical="center"/>
    </xf>
    <xf numFmtId="3" fontId="17" fillId="0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3" fontId="12" fillId="0" borderId="69" xfId="0" applyNumberFormat="1" applyFont="1" applyFill="1" applyBorder="1" applyAlignment="1" applyProtection="1">
      <alignment horizontal="right" vertical="center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63" xfId="0" applyNumberFormat="1" applyFont="1" applyFill="1" applyBorder="1" applyAlignment="1" applyProtection="1">
      <alignment vertical="center" wrapText="1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12" fillId="0" borderId="8" xfId="0" applyNumberFormat="1" applyFont="1" applyFill="1" applyBorder="1" applyAlignment="1" applyProtection="1">
      <alignment horizontal="right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63" xfId="0" applyNumberFormat="1" applyFont="1" applyFill="1" applyBorder="1" applyAlignment="1" applyProtection="1">
      <alignment horizontal="center" vertical="center"/>
      <protection locked="0"/>
    </xf>
    <xf numFmtId="0" fontId="10" fillId="0" borderId="61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3" fontId="12" fillId="0" borderId="40" xfId="0" applyNumberFormat="1" applyFont="1" applyFill="1" applyBorder="1" applyAlignment="1" applyProtection="1">
      <alignment vertical="center"/>
      <protection locked="0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3" fontId="17" fillId="0" borderId="40" xfId="0" applyNumberFormat="1" applyFont="1" applyFill="1" applyBorder="1" applyAlignment="1" applyProtection="1">
      <alignment vertical="center"/>
      <protection locked="0"/>
    </xf>
    <xf numFmtId="0" fontId="10" fillId="0" borderId="31" xfId="0" applyNumberFormat="1" applyFont="1" applyFill="1" applyBorder="1" applyAlignment="1" applyProtection="1">
      <alignment vertical="center"/>
      <protection locked="0"/>
    </xf>
    <xf numFmtId="0" fontId="10" fillId="0" borderId="61" xfId="0" applyNumberFormat="1" applyFont="1" applyFill="1" applyBorder="1" applyAlignment="1" applyProtection="1">
      <alignment vertical="center"/>
      <protection locked="0"/>
    </xf>
    <xf numFmtId="0" fontId="12" fillId="0" borderId="28" xfId="0" applyNumberFormat="1" applyFont="1" applyFill="1" applyBorder="1" applyAlignment="1" applyProtection="1">
      <alignment vertical="center"/>
      <protection locked="0"/>
    </xf>
    <xf numFmtId="0" fontId="12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4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vertical="center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38" xfId="0" applyNumberFormat="1" applyFont="1" applyFill="1" applyBorder="1" applyAlignment="1" applyProtection="1">
      <alignment vertical="center"/>
      <protection locked="0"/>
    </xf>
    <xf numFmtId="3" fontId="12" fillId="0" borderId="71" xfId="0" applyNumberFormat="1" applyFont="1" applyFill="1" applyBorder="1" applyAlignment="1" applyProtection="1">
      <alignment vertical="center"/>
      <protection locked="0"/>
    </xf>
    <xf numFmtId="164" fontId="18" fillId="0" borderId="7" xfId="20" applyNumberFormat="1" applyFont="1" applyFill="1" applyBorder="1" applyAlignment="1" applyProtection="1">
      <alignment vertical="center" wrapText="1"/>
      <protection locked="0"/>
    </xf>
    <xf numFmtId="164" fontId="12" fillId="0" borderId="12" xfId="20" applyNumberFormat="1" applyFont="1" applyFill="1" applyBorder="1" applyAlignment="1" applyProtection="1">
      <alignment vertical="center" wrapText="1"/>
      <protection locked="0"/>
    </xf>
    <xf numFmtId="164" fontId="12" fillId="0" borderId="59" xfId="20" applyNumberFormat="1" applyFont="1" applyFill="1" applyBorder="1" applyAlignment="1" applyProtection="1">
      <alignment vertical="center" wrapText="1"/>
      <protection locked="0"/>
    </xf>
    <xf numFmtId="0" fontId="10" fillId="0" borderId="8" xfId="0" applyNumberFormat="1" applyFont="1" applyFill="1" applyBorder="1" applyAlignment="1" applyProtection="1">
      <alignment horizontal="right" vertical="center"/>
      <protection locked="0"/>
    </xf>
    <xf numFmtId="164" fontId="12" fillId="0" borderId="47" xfId="20" applyNumberFormat="1" applyFont="1" applyFill="1" applyBorder="1" applyAlignment="1" applyProtection="1">
      <alignment vertical="center" wrapText="1"/>
      <protection locked="0"/>
    </xf>
    <xf numFmtId="164" fontId="12" fillId="0" borderId="22" xfId="20" applyNumberFormat="1" applyFont="1" applyFill="1" applyBorder="1" applyAlignment="1" applyProtection="1">
      <alignment vertical="center" wrapText="1"/>
      <protection locked="0"/>
    </xf>
    <xf numFmtId="164" fontId="12" fillId="0" borderId="7" xfId="20" applyNumberFormat="1" applyFont="1" applyFill="1" applyBorder="1" applyAlignment="1" applyProtection="1">
      <alignment vertical="center" wrapText="1"/>
      <protection locked="0"/>
    </xf>
    <xf numFmtId="164" fontId="10" fillId="0" borderId="26" xfId="20" applyNumberFormat="1" applyFont="1" applyFill="1" applyBorder="1" applyAlignment="1" applyProtection="1">
      <alignment vertical="center" wrapText="1"/>
      <protection locked="0"/>
    </xf>
    <xf numFmtId="164" fontId="17" fillId="0" borderId="22" xfId="20" applyNumberFormat="1" applyFont="1" applyFill="1" applyBorder="1" applyAlignment="1" applyProtection="1">
      <alignment vertical="center" wrapText="1"/>
      <protection locked="0"/>
    </xf>
    <xf numFmtId="3" fontId="22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66" xfId="0" applyNumberFormat="1" applyFont="1" applyFill="1" applyBorder="1" applyAlignment="1" applyProtection="1">
      <alignment horizontal="right" vertical="center"/>
      <protection locked="0"/>
    </xf>
    <xf numFmtId="3" fontId="4" fillId="0" borderId="48" xfId="0" applyNumberFormat="1" applyFont="1" applyBorder="1" applyAlignment="1">
      <alignment horizontal="right" vertical="center"/>
    </xf>
    <xf numFmtId="3" fontId="12" fillId="0" borderId="72" xfId="0" applyNumberFormat="1" applyFont="1" applyFill="1" applyBorder="1" applyAlignment="1" applyProtection="1">
      <alignment horizontal="right" vertical="center"/>
      <protection locked="0"/>
    </xf>
    <xf numFmtId="0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5" fillId="0" borderId="73" xfId="0" applyNumberFormat="1" applyFont="1" applyFill="1" applyBorder="1" applyAlignment="1" applyProtection="1">
      <alignment horizontal="center" wrapText="1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vertical="center"/>
      <protection locked="0"/>
    </xf>
    <xf numFmtId="0" fontId="9" fillId="0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74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0" fontId="10" fillId="0" borderId="74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NumberFormat="1" applyFont="1" applyFill="1" applyBorder="1" applyAlignment="1" applyProtection="1">
      <alignment horizontal="center" vertical="center"/>
      <protection locked="0"/>
    </xf>
    <xf numFmtId="0" fontId="12" fillId="0" borderId="75" xfId="0" applyNumberFormat="1" applyFont="1" applyFill="1" applyBorder="1" applyAlignment="1" applyProtection="1">
      <alignment horizontal="center" vertical="center"/>
      <protection locked="0"/>
    </xf>
    <xf numFmtId="0" fontId="4" fillId="0" borderId="76" xfId="0" applyFont="1" applyBorder="1" applyAlignment="1">
      <alignment horizontal="centerContinuous" vertical="center" wrapText="1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10" fillId="0" borderId="74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vertical="center"/>
      <protection locked="0"/>
    </xf>
    <xf numFmtId="3" fontId="12" fillId="0" borderId="7" xfId="0" applyNumberFormat="1" applyFont="1" applyFill="1" applyBorder="1" applyAlignment="1" applyProtection="1">
      <alignment vertical="center"/>
      <protection locked="0"/>
    </xf>
    <xf numFmtId="3" fontId="10" fillId="0" borderId="15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59" xfId="0" applyNumberFormat="1" applyFont="1" applyFill="1" applyBorder="1" applyAlignment="1" applyProtection="1">
      <alignment vertical="center"/>
      <protection locked="0"/>
    </xf>
    <xf numFmtId="0" fontId="17" fillId="0" borderId="36" xfId="0" applyNumberFormat="1" applyFont="1" applyFill="1" applyBorder="1" applyAlignment="1" applyProtection="1">
      <alignment vertical="center" wrapText="1"/>
      <protection locked="0"/>
    </xf>
    <xf numFmtId="0" fontId="17" fillId="0" borderId="7" xfId="0" applyNumberFormat="1" applyFont="1" applyFill="1" applyBorder="1" applyAlignment="1" applyProtection="1">
      <alignment horizontal="left" vertical="center"/>
      <protection locked="0"/>
    </xf>
    <xf numFmtId="0" fontId="12" fillId="0" borderId="36" xfId="0" applyNumberFormat="1" applyFont="1" applyFill="1" applyBorder="1" applyAlignment="1" applyProtection="1">
      <alignment vertical="center" wrapText="1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3" fontId="13" fillId="0" borderId="28" xfId="0" applyNumberFormat="1" applyFont="1" applyFill="1" applyBorder="1" applyAlignment="1" applyProtection="1">
      <alignment vertical="center"/>
      <protection locked="0"/>
    </xf>
    <xf numFmtId="164" fontId="14" fillId="0" borderId="66" xfId="20" applyNumberFormat="1" applyFont="1" applyFill="1" applyBorder="1" applyAlignment="1" applyProtection="1">
      <alignment vertical="center" wrapText="1"/>
      <protection locked="0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3" fontId="14" fillId="0" borderId="4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3" fontId="12" fillId="0" borderId="7" xfId="0" applyNumberFormat="1" applyFont="1" applyFill="1" applyBorder="1" applyAlignment="1" applyProtection="1">
      <alignment vertical="center" wrapText="1"/>
      <protection locked="0"/>
    </xf>
    <xf numFmtId="3" fontId="13" fillId="0" borderId="41" xfId="0" applyNumberFormat="1" applyFont="1" applyFill="1" applyBorder="1" applyAlignment="1" applyProtection="1">
      <alignment vertic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vertical="center" wrapText="1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60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49" xfId="0" applyNumberFormat="1" applyFont="1" applyFill="1" applyBorder="1" applyAlignment="1" applyProtection="1">
      <alignment vertical="center"/>
      <protection locked="0"/>
    </xf>
    <xf numFmtId="3" fontId="12" fillId="0" borderId="36" xfId="0" applyNumberFormat="1" applyFont="1" applyFill="1" applyBorder="1" applyAlignment="1" applyProtection="1">
      <alignment vertical="center" wrapText="1"/>
      <protection locked="0"/>
    </xf>
    <xf numFmtId="3" fontId="12" fillId="0" borderId="77" xfId="0" applyNumberFormat="1" applyFont="1" applyFill="1" applyBorder="1" applyAlignment="1" applyProtection="1">
      <alignment horizontal="right" vertical="center"/>
      <protection locked="0"/>
    </xf>
    <xf numFmtId="166" fontId="4" fillId="0" borderId="17" xfId="15" applyNumberFormat="1" applyFont="1" applyBorder="1" applyAlignment="1">
      <alignment vertical="center"/>
    </xf>
    <xf numFmtId="3" fontId="15" fillId="0" borderId="54" xfId="0" applyNumberFormat="1" applyFont="1" applyBorder="1" applyAlignment="1">
      <alignment horizontal="centerContinuous" vertical="center"/>
    </xf>
    <xf numFmtId="0" fontId="12" fillId="0" borderId="78" xfId="0" applyNumberFormat="1" applyFont="1" applyFill="1" applyBorder="1" applyAlignment="1" applyProtection="1">
      <alignment horizontal="center" vertical="center"/>
      <protection locked="0"/>
    </xf>
    <xf numFmtId="3" fontId="12" fillId="0" borderId="38" xfId="0" applyNumberFormat="1" applyFont="1" applyFill="1" applyBorder="1" applyAlignment="1" applyProtection="1">
      <alignment horizontal="right" vertical="center"/>
      <protection locked="0"/>
    </xf>
    <xf numFmtId="0" fontId="12" fillId="0" borderId="79" xfId="0" applyNumberFormat="1" applyFont="1" applyFill="1" applyBorder="1" applyAlignment="1" applyProtection="1">
      <alignment horizontal="center" vertical="center"/>
      <protection locked="0"/>
    </xf>
    <xf numFmtId="3" fontId="10" fillId="0" borderId="80" xfId="0" applyNumberFormat="1" applyFont="1" applyFill="1" applyBorder="1" applyAlignment="1" applyProtection="1">
      <alignment horizontal="right" vertical="center"/>
      <protection locked="0"/>
    </xf>
    <xf numFmtId="1" fontId="12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47" xfId="20" applyNumberFormat="1" applyFont="1" applyFill="1" applyBorder="1" applyAlignment="1" applyProtection="1">
      <alignment vertical="center" wrapText="1"/>
      <protection locked="0"/>
    </xf>
    <xf numFmtId="0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7" xfId="0" applyNumberFormat="1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workbookViewId="0" topLeftCell="A1">
      <selection activeCell="E5" sqref="E5"/>
    </sheetView>
  </sheetViews>
  <sheetFormatPr defaultColWidth="9.00390625" defaultRowHeight="12.75"/>
  <cols>
    <col min="1" max="1" width="7.875" style="1" customWidth="1"/>
    <col min="2" max="2" width="36.25390625" style="1" customWidth="1"/>
    <col min="3" max="3" width="6.75390625" style="2" customWidth="1"/>
    <col min="4" max="5" width="12.875" style="1" customWidth="1"/>
    <col min="6" max="6" width="12.75390625" style="1" customWidth="1"/>
    <col min="7" max="7" width="10.00390625" style="1" customWidth="1"/>
    <col min="8" max="8" width="9.875" style="1" customWidth="1"/>
    <col min="9" max="16384" width="10.00390625" style="1" customWidth="1"/>
  </cols>
  <sheetData>
    <row r="1" ht="12.75" customHeight="1">
      <c r="E1" s="3" t="s">
        <v>0</v>
      </c>
    </row>
    <row r="2" spans="1:5" ht="12.75" customHeight="1">
      <c r="A2" s="4"/>
      <c r="B2" s="5"/>
      <c r="C2" s="6"/>
      <c r="D2" s="7"/>
      <c r="E2" s="8" t="s">
        <v>178</v>
      </c>
    </row>
    <row r="3" spans="1:5" ht="12.75" customHeight="1">
      <c r="A3" s="4"/>
      <c r="B3" s="5"/>
      <c r="C3" s="6"/>
      <c r="D3" s="7"/>
      <c r="E3" s="8" t="s">
        <v>1</v>
      </c>
    </row>
    <row r="4" spans="1:5" ht="12.75" customHeight="1">
      <c r="A4" s="4"/>
      <c r="B4" s="5"/>
      <c r="C4" s="6"/>
      <c r="D4" s="7"/>
      <c r="E4" s="8" t="s">
        <v>179</v>
      </c>
    </row>
    <row r="5" spans="1:5" ht="15.75" customHeight="1">
      <c r="A5" s="4"/>
      <c r="B5" s="5"/>
      <c r="C5" s="6"/>
      <c r="D5" s="7"/>
      <c r="E5" s="8"/>
    </row>
    <row r="6" spans="1:6" s="13" customFormat="1" ht="40.5" customHeight="1">
      <c r="A6" s="9" t="s">
        <v>67</v>
      </c>
      <c r="B6" s="10"/>
      <c r="C6" s="11"/>
      <c r="D6" s="11"/>
      <c r="E6" s="12"/>
      <c r="F6" s="12"/>
    </row>
    <row r="7" spans="1:6" s="13" customFormat="1" ht="14.25" customHeight="1" thickBot="1">
      <c r="A7" s="9"/>
      <c r="B7" s="10"/>
      <c r="C7" s="14"/>
      <c r="D7" s="11"/>
      <c r="F7" s="15" t="s">
        <v>2</v>
      </c>
    </row>
    <row r="8" spans="1:6" s="22" customFormat="1" ht="23.25" customHeight="1">
      <c r="A8" s="16" t="s">
        <v>3</v>
      </c>
      <c r="B8" s="17" t="s">
        <v>4</v>
      </c>
      <c r="C8" s="18" t="s">
        <v>5</v>
      </c>
      <c r="D8" s="145" t="s">
        <v>6</v>
      </c>
      <c r="E8" s="20" t="s">
        <v>7</v>
      </c>
      <c r="F8" s="21"/>
    </row>
    <row r="9" spans="1:6" s="22" customFormat="1" ht="12.75" customHeight="1">
      <c r="A9" s="23" t="s">
        <v>8</v>
      </c>
      <c r="B9" s="24"/>
      <c r="C9" s="25" t="s">
        <v>9</v>
      </c>
      <c r="D9" s="152" t="s">
        <v>10</v>
      </c>
      <c r="E9" s="27" t="s">
        <v>11</v>
      </c>
      <c r="F9" s="28" t="s">
        <v>10</v>
      </c>
    </row>
    <row r="10" spans="1:6" s="34" customFormat="1" ht="9.75" customHeight="1" thickBot="1">
      <c r="A10" s="29">
        <v>1</v>
      </c>
      <c r="B10" s="30">
        <v>2</v>
      </c>
      <c r="C10" s="30">
        <v>3</v>
      </c>
      <c r="D10" s="31">
        <v>4</v>
      </c>
      <c r="E10" s="32">
        <v>5</v>
      </c>
      <c r="F10" s="33">
        <v>6</v>
      </c>
    </row>
    <row r="11" spans="1:6" s="49" customFormat="1" ht="21" customHeight="1" thickBot="1" thickTop="1">
      <c r="A11" s="35">
        <v>600</v>
      </c>
      <c r="B11" s="54" t="s">
        <v>12</v>
      </c>
      <c r="C11" s="55" t="s">
        <v>13</v>
      </c>
      <c r="D11" s="170"/>
      <c r="E11" s="37">
        <f>SUM(E18)+E12</f>
        <v>400000</v>
      </c>
      <c r="F11" s="38">
        <f>SUM(F18)+F12</f>
        <v>720404</v>
      </c>
    </row>
    <row r="12" spans="1:6" s="49" customFormat="1" ht="19.5" customHeight="1" thickTop="1">
      <c r="A12" s="56">
        <v>60016</v>
      </c>
      <c r="B12" s="136" t="s">
        <v>60</v>
      </c>
      <c r="C12" s="216"/>
      <c r="D12" s="217"/>
      <c r="E12" s="218">
        <f>E13</f>
        <v>400000</v>
      </c>
      <c r="F12" s="219">
        <f>F13</f>
        <v>603904</v>
      </c>
    </row>
    <row r="13" spans="1:6" s="49" customFormat="1" ht="27" customHeight="1">
      <c r="A13" s="43">
        <v>6050</v>
      </c>
      <c r="B13" s="48" t="s">
        <v>34</v>
      </c>
      <c r="C13" s="220"/>
      <c r="D13" s="221"/>
      <c r="E13" s="222">
        <f>SUM(E14:E17)</f>
        <v>400000</v>
      </c>
      <c r="F13" s="193">
        <f>SUM(F14:F17)</f>
        <v>603904</v>
      </c>
    </row>
    <row r="14" spans="1:6" s="180" customFormat="1" ht="25.5">
      <c r="A14" s="101"/>
      <c r="B14" s="102" t="s">
        <v>74</v>
      </c>
      <c r="C14" s="179"/>
      <c r="D14" s="197"/>
      <c r="E14" s="103">
        <v>200000</v>
      </c>
      <c r="F14" s="215"/>
    </row>
    <row r="15" spans="1:6" s="180" customFormat="1" ht="25.5">
      <c r="A15" s="101"/>
      <c r="B15" s="102" t="s">
        <v>73</v>
      </c>
      <c r="C15" s="179"/>
      <c r="D15" s="197"/>
      <c r="E15" s="103">
        <v>200000</v>
      </c>
      <c r="F15" s="215"/>
    </row>
    <row r="16" spans="1:6" s="180" customFormat="1" ht="15" customHeight="1">
      <c r="A16" s="101"/>
      <c r="B16" s="102" t="s">
        <v>72</v>
      </c>
      <c r="C16" s="179"/>
      <c r="D16" s="197"/>
      <c r="E16" s="103"/>
      <c r="F16" s="215">
        <v>3904</v>
      </c>
    </row>
    <row r="17" spans="1:6" s="180" customFormat="1" ht="25.5">
      <c r="A17" s="225"/>
      <c r="B17" s="226" t="s">
        <v>61</v>
      </c>
      <c r="C17" s="224"/>
      <c r="D17" s="227"/>
      <c r="E17" s="228"/>
      <c r="F17" s="229">
        <v>600000</v>
      </c>
    </row>
    <row r="18" spans="1:6" s="49" customFormat="1" ht="19.5" customHeight="1">
      <c r="A18" s="208">
        <v>60017</v>
      </c>
      <c r="B18" s="194" t="s">
        <v>58</v>
      </c>
      <c r="C18" s="142"/>
      <c r="D18" s="223"/>
      <c r="E18" s="211"/>
      <c r="F18" s="212">
        <f>SUM(F19)</f>
        <v>116500</v>
      </c>
    </row>
    <row r="19" spans="1:6" s="61" customFormat="1" ht="13.5" customHeight="1">
      <c r="A19" s="43">
        <v>4270</v>
      </c>
      <c r="B19" s="48" t="s">
        <v>42</v>
      </c>
      <c r="C19" s="50"/>
      <c r="D19" s="171"/>
      <c r="E19" s="45"/>
      <c r="F19" s="46">
        <f>SUM(F20:F28)</f>
        <v>116500</v>
      </c>
    </row>
    <row r="20" spans="1:6" s="104" customFormat="1" ht="13.5" customHeight="1">
      <c r="A20" s="101"/>
      <c r="B20" s="102" t="s">
        <v>103</v>
      </c>
      <c r="C20" s="179"/>
      <c r="D20" s="197"/>
      <c r="E20" s="103"/>
      <c r="F20" s="215">
        <v>9000</v>
      </c>
    </row>
    <row r="21" spans="1:6" s="104" customFormat="1" ht="13.5" customHeight="1">
      <c r="A21" s="101"/>
      <c r="B21" s="102" t="s">
        <v>104</v>
      </c>
      <c r="C21" s="179"/>
      <c r="D21" s="197"/>
      <c r="E21" s="103"/>
      <c r="F21" s="215">
        <v>11000</v>
      </c>
    </row>
    <row r="22" spans="1:6" s="104" customFormat="1" ht="13.5" customHeight="1">
      <c r="A22" s="101"/>
      <c r="B22" s="102" t="s">
        <v>59</v>
      </c>
      <c r="C22" s="179"/>
      <c r="D22" s="197"/>
      <c r="E22" s="103"/>
      <c r="F22" s="215">
        <v>18000</v>
      </c>
    </row>
    <row r="23" spans="1:6" s="104" customFormat="1" ht="13.5" customHeight="1">
      <c r="A23" s="101"/>
      <c r="B23" s="102" t="s">
        <v>106</v>
      </c>
      <c r="C23" s="179"/>
      <c r="D23" s="197"/>
      <c r="E23" s="103"/>
      <c r="F23" s="215">
        <v>4000</v>
      </c>
    </row>
    <row r="24" spans="1:6" s="104" customFormat="1" ht="13.5" customHeight="1">
      <c r="A24" s="101"/>
      <c r="B24" s="102" t="s">
        <v>105</v>
      </c>
      <c r="C24" s="179"/>
      <c r="D24" s="197"/>
      <c r="E24" s="103"/>
      <c r="F24" s="215">
        <v>15000</v>
      </c>
    </row>
    <row r="25" spans="1:6" s="104" customFormat="1" ht="13.5" customHeight="1">
      <c r="A25" s="101"/>
      <c r="B25" s="102" t="s">
        <v>107</v>
      </c>
      <c r="C25" s="179"/>
      <c r="D25" s="197"/>
      <c r="E25" s="103"/>
      <c r="F25" s="215">
        <v>6000</v>
      </c>
    </row>
    <row r="26" spans="1:6" s="104" customFormat="1" ht="13.5" customHeight="1">
      <c r="A26" s="101"/>
      <c r="B26" s="102" t="s">
        <v>108</v>
      </c>
      <c r="C26" s="179"/>
      <c r="D26" s="197"/>
      <c r="E26" s="103"/>
      <c r="F26" s="215">
        <v>16500</v>
      </c>
    </row>
    <row r="27" spans="1:6" s="104" customFormat="1" ht="13.5" customHeight="1">
      <c r="A27" s="101"/>
      <c r="B27" s="102" t="s">
        <v>109</v>
      </c>
      <c r="C27" s="179"/>
      <c r="D27" s="197"/>
      <c r="E27" s="103"/>
      <c r="F27" s="215">
        <v>13000</v>
      </c>
    </row>
    <row r="28" spans="1:6" s="104" customFormat="1" ht="13.5" thickBot="1">
      <c r="A28" s="101"/>
      <c r="B28" s="102" t="s">
        <v>110</v>
      </c>
      <c r="C28" s="179"/>
      <c r="D28" s="197"/>
      <c r="E28" s="103"/>
      <c r="F28" s="215">
        <v>24000</v>
      </c>
    </row>
    <row r="29" spans="1:6" s="61" customFormat="1" ht="17.25" customHeight="1" thickBot="1" thickTop="1">
      <c r="A29" s="35">
        <v>630</v>
      </c>
      <c r="B29" s="54" t="s">
        <v>93</v>
      </c>
      <c r="C29" s="55" t="s">
        <v>55</v>
      </c>
      <c r="D29" s="170"/>
      <c r="E29" s="37">
        <f>SUM(E30)</f>
        <v>4000</v>
      </c>
      <c r="F29" s="38">
        <f>SUM(F30)</f>
        <v>4000</v>
      </c>
    </row>
    <row r="30" spans="1:6" s="61" customFormat="1" ht="29.25" thickTop="1">
      <c r="A30" s="56">
        <v>63003</v>
      </c>
      <c r="B30" s="136" t="s">
        <v>94</v>
      </c>
      <c r="C30" s="57"/>
      <c r="D30" s="232"/>
      <c r="E30" s="58">
        <f>SUM(E31:E32)</f>
        <v>4000</v>
      </c>
      <c r="F30" s="59">
        <f>SUM(F31:F32)</f>
        <v>4000</v>
      </c>
    </row>
    <row r="31" spans="1:6" s="61" customFormat="1" ht="45">
      <c r="A31" s="43">
        <v>2810</v>
      </c>
      <c r="B31" s="275" t="s">
        <v>95</v>
      </c>
      <c r="C31" s="50"/>
      <c r="D31" s="171"/>
      <c r="E31" s="45"/>
      <c r="F31" s="46">
        <v>4000</v>
      </c>
    </row>
    <row r="32" spans="1:6" s="61" customFormat="1" ht="45.75" thickBot="1">
      <c r="A32" s="43">
        <v>2820</v>
      </c>
      <c r="B32" s="276" t="s">
        <v>92</v>
      </c>
      <c r="C32" s="50"/>
      <c r="D32" s="171"/>
      <c r="E32" s="45">
        <v>4000</v>
      </c>
      <c r="F32" s="46"/>
    </row>
    <row r="33" spans="1:6" s="61" customFormat="1" ht="21" customHeight="1" thickBot="1" thickTop="1">
      <c r="A33" s="35">
        <v>700</v>
      </c>
      <c r="B33" s="54" t="s">
        <v>63</v>
      </c>
      <c r="C33" s="55" t="s">
        <v>65</v>
      </c>
      <c r="D33" s="170"/>
      <c r="E33" s="37">
        <f>E34</f>
        <v>200000</v>
      </c>
      <c r="F33" s="38">
        <f>F34</f>
        <v>200000</v>
      </c>
    </row>
    <row r="34" spans="1:6" s="61" customFormat="1" ht="29.25" thickTop="1">
      <c r="A34" s="56">
        <v>70005</v>
      </c>
      <c r="B34" s="136" t="s">
        <v>64</v>
      </c>
      <c r="C34" s="57"/>
      <c r="D34" s="232"/>
      <c r="E34" s="58">
        <f>SUM(E35:E38)</f>
        <v>200000</v>
      </c>
      <c r="F34" s="59">
        <f>SUM(F35:F38)</f>
        <v>200000</v>
      </c>
    </row>
    <row r="35" spans="1:6" s="61" customFormat="1" ht="30">
      <c r="A35" s="43">
        <v>4390</v>
      </c>
      <c r="B35" s="48" t="s">
        <v>83</v>
      </c>
      <c r="C35" s="50"/>
      <c r="D35" s="171"/>
      <c r="E35" s="45"/>
      <c r="F35" s="46">
        <v>200000</v>
      </c>
    </row>
    <row r="36" spans="1:6" s="61" customFormat="1" ht="14.25" customHeight="1" hidden="1">
      <c r="A36" s="43">
        <v>4430</v>
      </c>
      <c r="B36" s="48" t="s">
        <v>53</v>
      </c>
      <c r="C36" s="50"/>
      <c r="D36" s="171"/>
      <c r="E36" s="45"/>
      <c r="F36" s="46"/>
    </row>
    <row r="37" spans="1:6" s="61" customFormat="1" ht="15" hidden="1">
      <c r="A37" s="43">
        <v>4480</v>
      </c>
      <c r="B37" s="48" t="s">
        <v>52</v>
      </c>
      <c r="C37" s="50"/>
      <c r="D37" s="171"/>
      <c r="E37" s="45"/>
      <c r="F37" s="46"/>
    </row>
    <row r="38" spans="1:6" s="61" customFormat="1" ht="45">
      <c r="A38" s="62">
        <v>4600</v>
      </c>
      <c r="B38" s="141" t="s">
        <v>85</v>
      </c>
      <c r="C38" s="142"/>
      <c r="D38" s="223"/>
      <c r="E38" s="63">
        <v>200000</v>
      </c>
      <c r="F38" s="144"/>
    </row>
    <row r="39" spans="1:6" s="49" customFormat="1" ht="21" customHeight="1" thickBot="1">
      <c r="A39" s="165">
        <v>750</v>
      </c>
      <c r="B39" s="166" t="s">
        <v>15</v>
      </c>
      <c r="C39" s="138"/>
      <c r="D39" s="290"/>
      <c r="E39" s="168">
        <f>E44+E40+E50</f>
        <v>735170</v>
      </c>
      <c r="F39" s="169">
        <f>F44+F40+F50</f>
        <v>735170</v>
      </c>
    </row>
    <row r="40" spans="1:6" s="49" customFormat="1" ht="16.5" customHeight="1" thickTop="1">
      <c r="A40" s="39">
        <v>75023</v>
      </c>
      <c r="B40" s="65" t="s">
        <v>41</v>
      </c>
      <c r="C40" s="51" t="s">
        <v>40</v>
      </c>
      <c r="D40" s="172"/>
      <c r="E40" s="41">
        <f>SUM(E41:E43)</f>
        <v>43000</v>
      </c>
      <c r="F40" s="42">
        <f>SUM(F42:F43)</f>
        <v>20000</v>
      </c>
    </row>
    <row r="41" spans="1:6" s="61" customFormat="1" ht="15" customHeight="1">
      <c r="A41" s="43">
        <v>4110</v>
      </c>
      <c r="B41" s="48" t="s">
        <v>24</v>
      </c>
      <c r="C41" s="50"/>
      <c r="D41" s="171"/>
      <c r="E41" s="45">
        <v>23000</v>
      </c>
      <c r="F41" s="46"/>
    </row>
    <row r="42" spans="1:6" s="61" customFormat="1" ht="14.25" customHeight="1">
      <c r="A42" s="43">
        <v>4300</v>
      </c>
      <c r="B42" s="48" t="s">
        <v>18</v>
      </c>
      <c r="C42" s="50"/>
      <c r="D42" s="171"/>
      <c r="E42" s="45"/>
      <c r="F42" s="46">
        <v>20000</v>
      </c>
    </row>
    <row r="43" spans="1:6" s="61" customFormat="1" ht="26.25" customHeight="1">
      <c r="A43" s="43">
        <v>4370</v>
      </c>
      <c r="B43" s="48" t="s">
        <v>142</v>
      </c>
      <c r="C43" s="50"/>
      <c r="D43" s="171"/>
      <c r="E43" s="45">
        <v>20000</v>
      </c>
      <c r="F43" s="46"/>
    </row>
    <row r="44" spans="1:6" s="49" customFormat="1" ht="27" customHeight="1">
      <c r="A44" s="39">
        <v>75075</v>
      </c>
      <c r="B44" s="65" t="s">
        <v>38</v>
      </c>
      <c r="C44" s="51"/>
      <c r="D44" s="172"/>
      <c r="E44" s="41">
        <f>SUM(E45:E48)</f>
        <v>18882</v>
      </c>
      <c r="F44" s="42">
        <f>SUM(F45:F49)</f>
        <v>41882</v>
      </c>
    </row>
    <row r="45" spans="1:6" s="61" customFormat="1" ht="15">
      <c r="A45" s="43">
        <v>4210</v>
      </c>
      <c r="B45" s="48" t="s">
        <v>16</v>
      </c>
      <c r="C45" s="50" t="s">
        <v>43</v>
      </c>
      <c r="D45" s="171"/>
      <c r="E45" s="45"/>
      <c r="F45" s="46">
        <f>5000+5000</f>
        <v>10000</v>
      </c>
    </row>
    <row r="46" spans="1:6" s="61" customFormat="1" ht="13.5" customHeight="1">
      <c r="A46" s="43">
        <v>4260</v>
      </c>
      <c r="B46" s="48" t="s">
        <v>37</v>
      </c>
      <c r="C46" s="50" t="s">
        <v>43</v>
      </c>
      <c r="D46" s="171"/>
      <c r="E46" s="45"/>
      <c r="F46" s="46">
        <f>244+1464</f>
        <v>1708</v>
      </c>
    </row>
    <row r="47" spans="1:6" s="61" customFormat="1" ht="13.5" customHeight="1">
      <c r="A47" s="43">
        <v>4300</v>
      </c>
      <c r="B47" s="48" t="s">
        <v>18</v>
      </c>
      <c r="C47" s="50" t="s">
        <v>43</v>
      </c>
      <c r="D47" s="171"/>
      <c r="E47" s="45">
        <f>244+5000+5000+1464+7174</f>
        <v>18882</v>
      </c>
      <c r="F47" s="46"/>
    </row>
    <row r="48" spans="1:6" s="61" customFormat="1" ht="15">
      <c r="A48" s="43">
        <v>4300</v>
      </c>
      <c r="B48" s="48" t="s">
        <v>18</v>
      </c>
      <c r="C48" s="50" t="s">
        <v>44</v>
      </c>
      <c r="D48" s="171"/>
      <c r="E48" s="45"/>
      <c r="F48" s="46">
        <v>23000</v>
      </c>
    </row>
    <row r="49" spans="1:6" s="61" customFormat="1" ht="26.25" customHeight="1">
      <c r="A49" s="43">
        <v>4400</v>
      </c>
      <c r="B49" s="48" t="s">
        <v>137</v>
      </c>
      <c r="C49" s="50" t="s">
        <v>43</v>
      </c>
      <c r="D49" s="171"/>
      <c r="E49" s="45"/>
      <c r="F49" s="46">
        <v>7174</v>
      </c>
    </row>
    <row r="50" spans="1:6" s="61" customFormat="1" ht="15" customHeight="1">
      <c r="A50" s="39">
        <v>75095</v>
      </c>
      <c r="B50" s="65" t="s">
        <v>14</v>
      </c>
      <c r="C50" s="51"/>
      <c r="D50" s="277"/>
      <c r="E50" s="41">
        <f>SUM(E51:E54)+E57</f>
        <v>673288</v>
      </c>
      <c r="F50" s="42">
        <f>SUM(F51:F54)+F57+F62+F63+F67+F68+F71+F75</f>
        <v>673288</v>
      </c>
    </row>
    <row r="51" spans="1:6" s="61" customFormat="1" ht="45">
      <c r="A51" s="43">
        <v>2810</v>
      </c>
      <c r="B51" s="275" t="s">
        <v>95</v>
      </c>
      <c r="C51" s="50" t="s">
        <v>55</v>
      </c>
      <c r="D51" s="171"/>
      <c r="E51" s="45"/>
      <c r="F51" s="46">
        <v>668000</v>
      </c>
    </row>
    <row r="52" spans="1:6" s="61" customFormat="1" ht="45">
      <c r="A52" s="43">
        <v>2820</v>
      </c>
      <c r="B52" s="280" t="s">
        <v>92</v>
      </c>
      <c r="C52" s="50" t="s">
        <v>55</v>
      </c>
      <c r="D52" s="171"/>
      <c r="E52" s="45">
        <v>668000</v>
      </c>
      <c r="F52" s="46"/>
    </row>
    <row r="53" spans="1:6" s="61" customFormat="1" ht="26.25" customHeight="1">
      <c r="A53" s="43">
        <v>4110</v>
      </c>
      <c r="B53" s="279" t="s">
        <v>120</v>
      </c>
      <c r="C53" s="50" t="s">
        <v>101</v>
      </c>
      <c r="D53" s="171"/>
      <c r="E53" s="45">
        <v>200</v>
      </c>
      <c r="F53" s="46"/>
    </row>
    <row r="54" spans="1:6" s="61" customFormat="1" ht="15">
      <c r="A54" s="43">
        <v>4170</v>
      </c>
      <c r="B54" s="279" t="s">
        <v>17</v>
      </c>
      <c r="C54" s="50" t="s">
        <v>101</v>
      </c>
      <c r="D54" s="171"/>
      <c r="E54" s="45">
        <f>SUM(E55:E56)</f>
        <v>3200</v>
      </c>
      <c r="F54" s="46"/>
    </row>
    <row r="55" spans="1:6" s="104" customFormat="1" ht="12.75">
      <c r="A55" s="101"/>
      <c r="B55" s="282" t="s">
        <v>103</v>
      </c>
      <c r="C55" s="179"/>
      <c r="D55" s="197"/>
      <c r="E55" s="103">
        <v>2200</v>
      </c>
      <c r="F55" s="215"/>
    </row>
    <row r="56" spans="1:6" s="104" customFormat="1" ht="12.75">
      <c r="A56" s="101"/>
      <c r="B56" s="282" t="s">
        <v>117</v>
      </c>
      <c r="C56" s="179"/>
      <c r="D56" s="197"/>
      <c r="E56" s="103">
        <v>1000</v>
      </c>
      <c r="F56" s="215"/>
    </row>
    <row r="57" spans="1:6" s="61" customFormat="1" ht="15">
      <c r="A57" s="43">
        <v>4210</v>
      </c>
      <c r="B57" s="279" t="s">
        <v>16</v>
      </c>
      <c r="C57" s="50" t="s">
        <v>101</v>
      </c>
      <c r="D57" s="171"/>
      <c r="E57" s="45">
        <f>SUM(E58:E61)</f>
        <v>1888</v>
      </c>
      <c r="F57" s="46">
        <f>SUM(F58:F61)</f>
        <v>400</v>
      </c>
    </row>
    <row r="58" spans="1:6" s="104" customFormat="1" ht="14.25" customHeight="1">
      <c r="A58" s="101"/>
      <c r="B58" s="282" t="s">
        <v>103</v>
      </c>
      <c r="C58" s="179"/>
      <c r="D58" s="197"/>
      <c r="E58" s="103"/>
      <c r="F58" s="215">
        <v>400</v>
      </c>
    </row>
    <row r="59" spans="1:6" s="104" customFormat="1" ht="12.75">
      <c r="A59" s="101"/>
      <c r="B59" s="164" t="s">
        <v>113</v>
      </c>
      <c r="C59" s="179"/>
      <c r="D59" s="197"/>
      <c r="E59" s="103">
        <v>1370</v>
      </c>
      <c r="F59" s="215"/>
    </row>
    <row r="60" spans="1:6" s="104" customFormat="1" ht="12.75">
      <c r="A60" s="101"/>
      <c r="B60" s="102" t="s">
        <v>108</v>
      </c>
      <c r="C60" s="179"/>
      <c r="D60" s="197"/>
      <c r="E60" s="103">
        <v>118</v>
      </c>
      <c r="F60" s="215"/>
    </row>
    <row r="61" spans="1:6" s="104" customFormat="1" ht="12.75">
      <c r="A61" s="101"/>
      <c r="B61" s="164" t="s">
        <v>115</v>
      </c>
      <c r="C61" s="179"/>
      <c r="D61" s="197"/>
      <c r="E61" s="103">
        <v>400</v>
      </c>
      <c r="F61" s="215"/>
    </row>
    <row r="62" spans="1:6" s="61" customFormat="1" ht="12.75" customHeight="1">
      <c r="A62" s="43">
        <v>4260</v>
      </c>
      <c r="B62" s="48" t="s">
        <v>121</v>
      </c>
      <c r="C62" s="50" t="s">
        <v>101</v>
      </c>
      <c r="D62" s="171"/>
      <c r="E62" s="45"/>
      <c r="F62" s="46">
        <v>220</v>
      </c>
    </row>
    <row r="63" spans="1:6" s="61" customFormat="1" ht="15">
      <c r="A63" s="43">
        <v>4300</v>
      </c>
      <c r="B63" s="48" t="s">
        <v>18</v>
      </c>
      <c r="C63" s="50" t="s">
        <v>101</v>
      </c>
      <c r="D63" s="171"/>
      <c r="E63" s="45"/>
      <c r="F63" s="46">
        <f>SUM(F64:F66)</f>
        <v>1068</v>
      </c>
    </row>
    <row r="64" spans="1:6" s="61" customFormat="1" ht="12.75" customHeight="1">
      <c r="A64" s="43"/>
      <c r="B64" s="164" t="s">
        <v>113</v>
      </c>
      <c r="C64" s="50"/>
      <c r="D64" s="171"/>
      <c r="E64" s="45"/>
      <c r="F64" s="283">
        <v>850</v>
      </c>
    </row>
    <row r="65" spans="1:6" s="61" customFormat="1" ht="12.75" customHeight="1">
      <c r="A65" s="43"/>
      <c r="B65" s="102" t="s">
        <v>108</v>
      </c>
      <c r="C65" s="50"/>
      <c r="D65" s="171"/>
      <c r="E65" s="45"/>
      <c r="F65" s="283">
        <v>118</v>
      </c>
    </row>
    <row r="66" spans="1:6" s="61" customFormat="1" ht="12.75" customHeight="1">
      <c r="A66" s="43"/>
      <c r="B66" s="164" t="s">
        <v>117</v>
      </c>
      <c r="C66" s="50"/>
      <c r="D66" s="171"/>
      <c r="E66" s="45"/>
      <c r="F66" s="283">
        <v>100</v>
      </c>
    </row>
    <row r="67" spans="1:6" s="61" customFormat="1" ht="39.75" customHeight="1">
      <c r="A67" s="43">
        <v>4370</v>
      </c>
      <c r="B67" s="48" t="s">
        <v>122</v>
      </c>
      <c r="C67" s="50" t="s">
        <v>101</v>
      </c>
      <c r="D67" s="171"/>
      <c r="E67" s="45"/>
      <c r="F67" s="46">
        <v>100</v>
      </c>
    </row>
    <row r="68" spans="1:6" s="61" customFormat="1" ht="26.25" customHeight="1">
      <c r="A68" s="43">
        <v>4400</v>
      </c>
      <c r="B68" s="48" t="s">
        <v>176</v>
      </c>
      <c r="C68" s="50" t="s">
        <v>101</v>
      </c>
      <c r="D68" s="171"/>
      <c r="E68" s="45"/>
      <c r="F68" s="46">
        <f>SUM(F69:F70)</f>
        <v>2700</v>
      </c>
    </row>
    <row r="69" spans="1:6" s="61" customFormat="1" ht="12.75" customHeight="1">
      <c r="A69" s="43"/>
      <c r="B69" s="282" t="s">
        <v>103</v>
      </c>
      <c r="C69" s="50"/>
      <c r="D69" s="197"/>
      <c r="E69" s="103"/>
      <c r="F69" s="215">
        <v>1900</v>
      </c>
    </row>
    <row r="70" spans="1:6" s="61" customFormat="1" ht="12.75" customHeight="1">
      <c r="A70" s="43"/>
      <c r="B70" s="282" t="s">
        <v>117</v>
      </c>
      <c r="C70" s="50"/>
      <c r="D70" s="197"/>
      <c r="E70" s="103"/>
      <c r="F70" s="215">
        <v>800</v>
      </c>
    </row>
    <row r="71" spans="1:6" s="61" customFormat="1" ht="26.25" customHeight="1">
      <c r="A71" s="43">
        <v>4740</v>
      </c>
      <c r="B71" s="48" t="s">
        <v>123</v>
      </c>
      <c r="C71" s="50" t="s">
        <v>101</v>
      </c>
      <c r="D71" s="171"/>
      <c r="E71" s="45"/>
      <c r="F71" s="46">
        <f>SUM(F72:F74)</f>
        <v>400</v>
      </c>
    </row>
    <row r="72" spans="1:6" s="61" customFormat="1" ht="12" customHeight="1">
      <c r="A72" s="43"/>
      <c r="B72" s="164" t="s">
        <v>113</v>
      </c>
      <c r="C72" s="50"/>
      <c r="D72" s="171"/>
      <c r="E72" s="103"/>
      <c r="F72" s="215">
        <v>100</v>
      </c>
    </row>
    <row r="73" spans="1:6" s="61" customFormat="1" ht="12" customHeight="1">
      <c r="A73" s="43"/>
      <c r="B73" s="164" t="s">
        <v>115</v>
      </c>
      <c r="C73" s="50"/>
      <c r="D73" s="171"/>
      <c r="E73" s="103"/>
      <c r="F73" s="215">
        <v>200</v>
      </c>
    </row>
    <row r="74" spans="1:6" s="61" customFormat="1" ht="12" customHeight="1">
      <c r="A74" s="43"/>
      <c r="B74" s="164" t="s">
        <v>117</v>
      </c>
      <c r="C74" s="50"/>
      <c r="D74" s="171"/>
      <c r="E74" s="103"/>
      <c r="F74" s="215">
        <v>100</v>
      </c>
    </row>
    <row r="75" spans="1:6" s="61" customFormat="1" ht="26.25" customHeight="1">
      <c r="A75" s="43">
        <v>4750</v>
      </c>
      <c r="B75" s="44" t="s">
        <v>51</v>
      </c>
      <c r="C75" s="50" t="s">
        <v>101</v>
      </c>
      <c r="D75" s="171"/>
      <c r="E75" s="45"/>
      <c r="F75" s="46">
        <f>SUM(F76:F77)</f>
        <v>400</v>
      </c>
    </row>
    <row r="76" spans="1:6" s="61" customFormat="1" ht="12.75" customHeight="1">
      <c r="A76" s="43"/>
      <c r="B76" s="164" t="s">
        <v>113</v>
      </c>
      <c r="C76" s="50"/>
      <c r="D76" s="171"/>
      <c r="E76" s="45"/>
      <c r="F76" s="215">
        <v>200</v>
      </c>
    </row>
    <row r="77" spans="1:6" s="61" customFormat="1" ht="14.25" customHeight="1">
      <c r="A77" s="62"/>
      <c r="B77" s="309" t="s">
        <v>115</v>
      </c>
      <c r="C77" s="142"/>
      <c r="D77" s="223"/>
      <c r="E77" s="63"/>
      <c r="F77" s="229">
        <v>200</v>
      </c>
    </row>
    <row r="78" spans="1:6" s="61" customFormat="1" ht="88.5" customHeight="1" thickBot="1">
      <c r="A78" s="165">
        <v>756</v>
      </c>
      <c r="B78" s="338" t="s">
        <v>173</v>
      </c>
      <c r="C78" s="138"/>
      <c r="D78" s="290"/>
      <c r="E78" s="168">
        <f>SUM(E79)</f>
        <v>6800</v>
      </c>
      <c r="F78" s="169">
        <f>SUM(F79)</f>
        <v>6800</v>
      </c>
    </row>
    <row r="79" spans="1:6" s="61" customFormat="1" ht="33" customHeight="1" thickTop="1">
      <c r="A79" s="56">
        <v>75647</v>
      </c>
      <c r="B79" s="281" t="s">
        <v>96</v>
      </c>
      <c r="C79" s="57" t="s">
        <v>97</v>
      </c>
      <c r="D79" s="232"/>
      <c r="E79" s="58">
        <f>SUM(E80:E83)</f>
        <v>6800</v>
      </c>
      <c r="F79" s="59">
        <f>SUM(F80:F83)</f>
        <v>6800</v>
      </c>
    </row>
    <row r="80" spans="1:6" s="61" customFormat="1" ht="15">
      <c r="A80" s="43">
        <v>4100</v>
      </c>
      <c r="B80" s="279" t="s">
        <v>100</v>
      </c>
      <c r="C80" s="50" t="s">
        <v>98</v>
      </c>
      <c r="D80" s="171"/>
      <c r="E80" s="45">
        <v>1000</v>
      </c>
      <c r="F80" s="46"/>
    </row>
    <row r="81" spans="1:6" s="61" customFormat="1" ht="15">
      <c r="A81" s="43">
        <v>4100</v>
      </c>
      <c r="B81" s="279" t="s">
        <v>100</v>
      </c>
      <c r="C81" s="50" t="s">
        <v>13</v>
      </c>
      <c r="D81" s="171"/>
      <c r="E81" s="45">
        <v>5800</v>
      </c>
      <c r="F81" s="46"/>
    </row>
    <row r="82" spans="1:6" s="61" customFormat="1" ht="15">
      <c r="A82" s="43">
        <v>4170</v>
      </c>
      <c r="B82" s="279" t="s">
        <v>17</v>
      </c>
      <c r="C82" s="50" t="s">
        <v>99</v>
      </c>
      <c r="D82" s="171"/>
      <c r="E82" s="45"/>
      <c r="F82" s="46">
        <v>5800</v>
      </c>
    </row>
    <row r="83" spans="1:6" s="61" customFormat="1" ht="15.75" thickBot="1">
      <c r="A83" s="43">
        <v>4430</v>
      </c>
      <c r="B83" s="278" t="s">
        <v>53</v>
      </c>
      <c r="C83" s="50" t="s">
        <v>98</v>
      </c>
      <c r="D83" s="171"/>
      <c r="E83" s="45"/>
      <c r="F83" s="46">
        <v>1000</v>
      </c>
    </row>
    <row r="84" spans="1:6" s="61" customFormat="1" ht="15.75" customHeight="1" thickBot="1" thickTop="1">
      <c r="A84" s="35">
        <v>758</v>
      </c>
      <c r="B84" s="54" t="s">
        <v>69</v>
      </c>
      <c r="C84" s="55"/>
      <c r="D84" s="170"/>
      <c r="E84" s="37">
        <f>SUM(E85)</f>
        <v>213904</v>
      </c>
      <c r="F84" s="38"/>
    </row>
    <row r="85" spans="1:6" s="61" customFormat="1" ht="15" customHeight="1" thickTop="1">
      <c r="A85" s="56">
        <v>75818</v>
      </c>
      <c r="B85" s="136" t="s">
        <v>70</v>
      </c>
      <c r="C85" s="57"/>
      <c r="D85" s="232"/>
      <c r="E85" s="58">
        <f>SUM(E86:E87)</f>
        <v>213904</v>
      </c>
      <c r="F85" s="59"/>
    </row>
    <row r="86" spans="1:6" s="61" customFormat="1" ht="27" customHeight="1">
      <c r="A86" s="43">
        <v>4810</v>
      </c>
      <c r="B86" s="48" t="s">
        <v>102</v>
      </c>
      <c r="C86" s="50" t="s">
        <v>13</v>
      </c>
      <c r="D86" s="171"/>
      <c r="E86" s="45">
        <v>210000</v>
      </c>
      <c r="F86" s="46"/>
    </row>
    <row r="87" spans="1:6" s="61" customFormat="1" ht="30.75" thickBot="1">
      <c r="A87" s="43">
        <v>6800</v>
      </c>
      <c r="B87" s="48" t="s">
        <v>71</v>
      </c>
      <c r="C87" s="50" t="s">
        <v>119</v>
      </c>
      <c r="D87" s="171"/>
      <c r="E87" s="45">
        <v>3904</v>
      </c>
      <c r="F87" s="46"/>
    </row>
    <row r="88" spans="1:6" s="49" customFormat="1" ht="15" customHeight="1" thickBot="1" thickTop="1">
      <c r="A88" s="35">
        <v>801</v>
      </c>
      <c r="B88" s="54" t="s">
        <v>19</v>
      </c>
      <c r="C88" s="55" t="s">
        <v>20</v>
      </c>
      <c r="D88" s="170"/>
      <c r="E88" s="37">
        <f>E89+E99+E105+E110+E113+E123</f>
        <v>1315930</v>
      </c>
      <c r="F88" s="38">
        <f>F89+F99+F105+F110+F113+F123</f>
        <v>1315870</v>
      </c>
    </row>
    <row r="89" spans="1:6" s="49" customFormat="1" ht="15.75" customHeight="1" thickTop="1">
      <c r="A89" s="56">
        <v>80101</v>
      </c>
      <c r="B89" s="136" t="s">
        <v>124</v>
      </c>
      <c r="C89" s="57"/>
      <c r="D89" s="232"/>
      <c r="E89" s="58">
        <f>SUM(E90:E98)</f>
        <v>142270</v>
      </c>
      <c r="F89" s="59">
        <f>SUM(F90:F98)</f>
        <v>94924</v>
      </c>
    </row>
    <row r="90" spans="1:6" s="49" customFormat="1" ht="15">
      <c r="A90" s="43">
        <v>4010</v>
      </c>
      <c r="B90" s="48" t="s">
        <v>36</v>
      </c>
      <c r="C90" s="50"/>
      <c r="D90" s="171"/>
      <c r="E90" s="45">
        <v>52000</v>
      </c>
      <c r="F90" s="46"/>
    </row>
    <row r="91" spans="1:6" s="49" customFormat="1" ht="15">
      <c r="A91" s="43">
        <v>4040</v>
      </c>
      <c r="B91" s="48" t="s">
        <v>54</v>
      </c>
      <c r="C91" s="50"/>
      <c r="D91" s="171"/>
      <c r="E91" s="45">
        <v>70670</v>
      </c>
      <c r="F91" s="46"/>
    </row>
    <row r="92" spans="1:6" s="49" customFormat="1" ht="15">
      <c r="A92" s="43">
        <v>4110</v>
      </c>
      <c r="B92" s="48" t="s">
        <v>24</v>
      </c>
      <c r="C92" s="50"/>
      <c r="D92" s="171"/>
      <c r="E92" s="45">
        <v>7800</v>
      </c>
      <c r="F92" s="46"/>
    </row>
    <row r="93" spans="1:6" s="49" customFormat="1" ht="15">
      <c r="A93" s="43">
        <v>4120</v>
      </c>
      <c r="B93" s="48" t="s">
        <v>39</v>
      </c>
      <c r="C93" s="50"/>
      <c r="D93" s="171"/>
      <c r="E93" s="45">
        <v>1300</v>
      </c>
      <c r="F93" s="46"/>
    </row>
    <row r="94" spans="1:6" s="49" customFormat="1" ht="15">
      <c r="A94" s="43">
        <v>4140</v>
      </c>
      <c r="B94" s="48" t="s">
        <v>125</v>
      </c>
      <c r="C94" s="50"/>
      <c r="D94" s="171"/>
      <c r="E94" s="45">
        <v>10500</v>
      </c>
      <c r="F94" s="46"/>
    </row>
    <row r="95" spans="1:6" s="49" customFormat="1" ht="15">
      <c r="A95" s="43">
        <v>4210</v>
      </c>
      <c r="B95" s="279" t="s">
        <v>16</v>
      </c>
      <c r="C95" s="50"/>
      <c r="D95" s="171"/>
      <c r="E95" s="45"/>
      <c r="F95" s="46">
        <v>13000</v>
      </c>
    </row>
    <row r="96" spans="1:6" s="49" customFormat="1" ht="30">
      <c r="A96" s="43">
        <v>4240</v>
      </c>
      <c r="B96" s="48" t="s">
        <v>126</v>
      </c>
      <c r="C96" s="50"/>
      <c r="D96" s="171"/>
      <c r="E96" s="45"/>
      <c r="F96" s="46">
        <v>5000</v>
      </c>
    </row>
    <row r="97" spans="1:6" s="49" customFormat="1" ht="15">
      <c r="A97" s="43">
        <v>4300</v>
      </c>
      <c r="B97" s="48" t="s">
        <v>18</v>
      </c>
      <c r="C97" s="50"/>
      <c r="D97" s="171"/>
      <c r="E97" s="45"/>
      <c r="F97" s="46">
        <v>2500</v>
      </c>
    </row>
    <row r="98" spans="1:6" s="49" customFormat="1" ht="15">
      <c r="A98" s="43">
        <v>4440</v>
      </c>
      <c r="B98" s="48" t="s">
        <v>90</v>
      </c>
      <c r="C98" s="50"/>
      <c r="D98" s="171"/>
      <c r="E98" s="45"/>
      <c r="F98" s="46">
        <v>74424</v>
      </c>
    </row>
    <row r="99" spans="1:6" s="49" customFormat="1" ht="28.5">
      <c r="A99" s="39">
        <v>80103</v>
      </c>
      <c r="B99" s="65" t="s">
        <v>127</v>
      </c>
      <c r="C99" s="51"/>
      <c r="D99" s="277"/>
      <c r="E99" s="41">
        <f>SUM(E100:E104)</f>
        <v>1410</v>
      </c>
      <c r="F99" s="42">
        <f>SUM(F100:F104)</f>
        <v>61992</v>
      </c>
    </row>
    <row r="100" spans="1:6" s="49" customFormat="1" ht="14.25" customHeight="1">
      <c r="A100" s="43">
        <v>4010</v>
      </c>
      <c r="B100" s="48" t="s">
        <v>36</v>
      </c>
      <c r="C100" s="50"/>
      <c r="D100" s="171"/>
      <c r="E100" s="45"/>
      <c r="F100" s="46">
        <v>52000</v>
      </c>
    </row>
    <row r="101" spans="1:6" s="49" customFormat="1" ht="14.25" customHeight="1">
      <c r="A101" s="43">
        <v>4040</v>
      </c>
      <c r="B101" s="48" t="s">
        <v>54</v>
      </c>
      <c r="C101" s="50"/>
      <c r="D101" s="171"/>
      <c r="E101" s="45">
        <v>1410</v>
      </c>
      <c r="F101" s="46"/>
    </row>
    <row r="102" spans="1:6" s="49" customFormat="1" ht="14.25" customHeight="1">
      <c r="A102" s="43">
        <v>4110</v>
      </c>
      <c r="B102" s="48" t="s">
        <v>24</v>
      </c>
      <c r="C102" s="50"/>
      <c r="D102" s="171"/>
      <c r="E102" s="45"/>
      <c r="F102" s="46">
        <v>7800</v>
      </c>
    </row>
    <row r="103" spans="1:6" s="49" customFormat="1" ht="14.25" customHeight="1">
      <c r="A103" s="43">
        <v>4120</v>
      </c>
      <c r="B103" s="48" t="s">
        <v>39</v>
      </c>
      <c r="C103" s="50"/>
      <c r="D103" s="171"/>
      <c r="E103" s="45"/>
      <c r="F103" s="46">
        <v>1300</v>
      </c>
    </row>
    <row r="104" spans="1:6" s="49" customFormat="1" ht="14.25" customHeight="1">
      <c r="A104" s="43">
        <v>4440</v>
      </c>
      <c r="B104" s="48" t="s">
        <v>90</v>
      </c>
      <c r="C104" s="50"/>
      <c r="D104" s="171"/>
      <c r="E104" s="45"/>
      <c r="F104" s="46">
        <v>892</v>
      </c>
    </row>
    <row r="105" spans="1:6" s="49" customFormat="1" ht="17.25" customHeight="1">
      <c r="A105" s="39">
        <v>80110</v>
      </c>
      <c r="B105" s="65" t="s">
        <v>128</v>
      </c>
      <c r="C105" s="51"/>
      <c r="D105" s="277"/>
      <c r="E105" s="41">
        <f>SUM(E106:E109)</f>
        <v>31145</v>
      </c>
      <c r="F105" s="42">
        <f>SUM(F106:F109)</f>
        <v>29378</v>
      </c>
    </row>
    <row r="106" spans="1:6" s="49" customFormat="1" ht="12.75" customHeight="1">
      <c r="A106" s="43">
        <v>4040</v>
      </c>
      <c r="B106" s="48" t="s">
        <v>54</v>
      </c>
      <c r="C106" s="50"/>
      <c r="D106" s="171"/>
      <c r="E106" s="45">
        <v>27145</v>
      </c>
      <c r="F106" s="46"/>
    </row>
    <row r="107" spans="1:6" s="49" customFormat="1" ht="15">
      <c r="A107" s="43">
        <v>4210</v>
      </c>
      <c r="B107" s="279" t="s">
        <v>16</v>
      </c>
      <c r="C107" s="50"/>
      <c r="D107" s="171"/>
      <c r="E107" s="45"/>
      <c r="F107" s="46">
        <v>4000</v>
      </c>
    </row>
    <row r="108" spans="1:6" s="49" customFormat="1" ht="15">
      <c r="A108" s="43">
        <v>4440</v>
      </c>
      <c r="B108" s="48" t="s">
        <v>90</v>
      </c>
      <c r="C108" s="50"/>
      <c r="D108" s="171"/>
      <c r="E108" s="45"/>
      <c r="F108" s="46">
        <v>25378</v>
      </c>
    </row>
    <row r="109" spans="1:6" s="49" customFormat="1" ht="26.25" customHeight="1">
      <c r="A109" s="62">
        <v>6060</v>
      </c>
      <c r="B109" s="141" t="s">
        <v>66</v>
      </c>
      <c r="C109" s="142"/>
      <c r="D109" s="223"/>
      <c r="E109" s="63">
        <v>4000</v>
      </c>
      <c r="F109" s="144"/>
    </row>
    <row r="110" spans="1:6" s="49" customFormat="1" ht="42.75">
      <c r="A110" s="39">
        <v>80114</v>
      </c>
      <c r="B110" s="65" t="s">
        <v>130</v>
      </c>
      <c r="C110" s="51"/>
      <c r="D110" s="277"/>
      <c r="E110" s="41">
        <f>SUM(E111:E112)</f>
        <v>250</v>
      </c>
      <c r="F110" s="42">
        <f>SUM(F111:F112)</f>
        <v>3314</v>
      </c>
    </row>
    <row r="111" spans="1:6" s="49" customFormat="1" ht="15">
      <c r="A111" s="43">
        <v>4040</v>
      </c>
      <c r="B111" s="48" t="s">
        <v>54</v>
      </c>
      <c r="C111" s="50"/>
      <c r="D111" s="171"/>
      <c r="E111" s="45">
        <v>250</v>
      </c>
      <c r="F111" s="46"/>
    </row>
    <row r="112" spans="1:6" s="49" customFormat="1" ht="20.25" customHeight="1">
      <c r="A112" s="62">
        <v>4440</v>
      </c>
      <c r="B112" s="141" t="s">
        <v>90</v>
      </c>
      <c r="C112" s="142"/>
      <c r="D112" s="223"/>
      <c r="E112" s="63"/>
      <c r="F112" s="144">
        <v>3314</v>
      </c>
    </row>
    <row r="113" spans="1:6" s="49" customFormat="1" ht="21" customHeight="1">
      <c r="A113" s="39">
        <v>80146</v>
      </c>
      <c r="B113" s="65" t="s">
        <v>129</v>
      </c>
      <c r="C113" s="51"/>
      <c r="D113" s="277"/>
      <c r="E113" s="41">
        <f>SUM(E114:E122)</f>
        <v>230000</v>
      </c>
      <c r="F113" s="42">
        <f>SUM(F114:F122)</f>
        <v>230682</v>
      </c>
    </row>
    <row r="114" spans="1:6" s="49" customFormat="1" ht="15">
      <c r="A114" s="43">
        <v>4040</v>
      </c>
      <c r="B114" s="48" t="s">
        <v>54</v>
      </c>
      <c r="C114" s="50"/>
      <c r="D114" s="171"/>
      <c r="E114" s="45"/>
      <c r="F114" s="46">
        <v>30</v>
      </c>
    </row>
    <row r="115" spans="1:6" s="49" customFormat="1" ht="15">
      <c r="A115" s="43">
        <v>4210</v>
      </c>
      <c r="B115" s="279" t="s">
        <v>16</v>
      </c>
      <c r="C115" s="50"/>
      <c r="D115" s="171"/>
      <c r="E115" s="45"/>
      <c r="F115" s="46">
        <v>9550</v>
      </c>
    </row>
    <row r="116" spans="1:6" s="49" customFormat="1" ht="30">
      <c r="A116" s="43">
        <v>4240</v>
      </c>
      <c r="B116" s="48" t="s">
        <v>126</v>
      </c>
      <c r="C116" s="50"/>
      <c r="D116" s="171"/>
      <c r="E116" s="45"/>
      <c r="F116" s="46">
        <v>200</v>
      </c>
    </row>
    <row r="117" spans="1:6" s="49" customFormat="1" ht="15">
      <c r="A117" s="43">
        <v>4300</v>
      </c>
      <c r="B117" s="48" t="s">
        <v>18</v>
      </c>
      <c r="C117" s="50"/>
      <c r="D117" s="171"/>
      <c r="E117" s="45">
        <v>230000</v>
      </c>
      <c r="F117" s="46">
        <v>123150</v>
      </c>
    </row>
    <row r="118" spans="1:6" s="49" customFormat="1" ht="15">
      <c r="A118" s="43">
        <v>4410</v>
      </c>
      <c r="B118" s="48" t="s">
        <v>131</v>
      </c>
      <c r="C118" s="50"/>
      <c r="D118" s="171"/>
      <c r="E118" s="45"/>
      <c r="F118" s="46">
        <v>24850</v>
      </c>
    </row>
    <row r="119" spans="1:6" s="49" customFormat="1" ht="15">
      <c r="A119" s="43">
        <v>4440</v>
      </c>
      <c r="B119" s="48" t="s">
        <v>90</v>
      </c>
      <c r="C119" s="50"/>
      <c r="D119" s="171"/>
      <c r="E119" s="45"/>
      <c r="F119" s="46">
        <v>652</v>
      </c>
    </row>
    <row r="120" spans="1:6" s="49" customFormat="1" ht="30">
      <c r="A120" s="43">
        <v>4700</v>
      </c>
      <c r="B120" s="48" t="s">
        <v>132</v>
      </c>
      <c r="C120" s="50"/>
      <c r="D120" s="171"/>
      <c r="E120" s="45"/>
      <c r="F120" s="46">
        <v>71300</v>
      </c>
    </row>
    <row r="121" spans="1:6" s="49" customFormat="1" ht="45">
      <c r="A121" s="43">
        <v>4740</v>
      </c>
      <c r="B121" s="48" t="s">
        <v>123</v>
      </c>
      <c r="C121" s="50"/>
      <c r="D121" s="171"/>
      <c r="E121" s="45"/>
      <c r="F121" s="46">
        <v>450</v>
      </c>
    </row>
    <row r="122" spans="1:6" s="49" customFormat="1" ht="30">
      <c r="A122" s="43">
        <v>4750</v>
      </c>
      <c r="B122" s="44" t="s">
        <v>51</v>
      </c>
      <c r="C122" s="50"/>
      <c r="D122" s="171"/>
      <c r="E122" s="45"/>
      <c r="F122" s="46">
        <v>500</v>
      </c>
    </row>
    <row r="123" spans="1:6" s="49" customFormat="1" ht="13.5" customHeight="1">
      <c r="A123" s="39">
        <v>80195</v>
      </c>
      <c r="B123" s="65" t="s">
        <v>14</v>
      </c>
      <c r="C123" s="51"/>
      <c r="D123" s="52"/>
      <c r="E123" s="41">
        <f>SUM(E124:E131)</f>
        <v>910855</v>
      </c>
      <c r="F123" s="42">
        <f>SUM(F124:F131)</f>
        <v>895580</v>
      </c>
    </row>
    <row r="124" spans="1:6" s="61" customFormat="1" ht="15">
      <c r="A124" s="43">
        <v>4010</v>
      </c>
      <c r="B124" s="48" t="s">
        <v>36</v>
      </c>
      <c r="C124" s="50"/>
      <c r="D124" s="60"/>
      <c r="E124" s="45">
        <v>17000</v>
      </c>
      <c r="F124" s="46">
        <v>11000</v>
      </c>
    </row>
    <row r="125" spans="1:6" s="61" customFormat="1" ht="15">
      <c r="A125" s="43">
        <v>4110</v>
      </c>
      <c r="B125" s="48" t="s">
        <v>24</v>
      </c>
      <c r="C125" s="50"/>
      <c r="D125" s="60"/>
      <c r="E125" s="45">
        <v>2600</v>
      </c>
      <c r="F125" s="46">
        <v>1680</v>
      </c>
    </row>
    <row r="126" spans="1:6" s="61" customFormat="1" ht="15">
      <c r="A126" s="43">
        <v>4120</v>
      </c>
      <c r="B126" s="48" t="s">
        <v>39</v>
      </c>
      <c r="C126" s="50"/>
      <c r="D126" s="60"/>
      <c r="E126" s="45">
        <v>400</v>
      </c>
      <c r="F126" s="46">
        <v>260</v>
      </c>
    </row>
    <row r="127" spans="1:6" s="61" customFormat="1" ht="15">
      <c r="A127" s="43">
        <v>4210</v>
      </c>
      <c r="B127" s="279" t="s">
        <v>16</v>
      </c>
      <c r="C127" s="50"/>
      <c r="D127" s="60"/>
      <c r="E127" s="45"/>
      <c r="F127" s="46">
        <v>2900</v>
      </c>
    </row>
    <row r="128" spans="1:6" s="61" customFormat="1" ht="30">
      <c r="A128" s="43">
        <v>4240</v>
      </c>
      <c r="B128" s="48" t="s">
        <v>21</v>
      </c>
      <c r="C128" s="50"/>
      <c r="D128" s="60"/>
      <c r="E128" s="45">
        <v>5000</v>
      </c>
      <c r="F128" s="46"/>
    </row>
    <row r="129" spans="1:6" s="61" customFormat="1" ht="30">
      <c r="A129" s="43">
        <v>4270</v>
      </c>
      <c r="B129" s="64" t="s">
        <v>118</v>
      </c>
      <c r="C129" s="50"/>
      <c r="D129" s="60"/>
      <c r="E129" s="45"/>
      <c r="F129" s="46">
        <v>7000</v>
      </c>
    </row>
    <row r="130" spans="1:6" s="61" customFormat="1" ht="15">
      <c r="A130" s="43">
        <v>4300</v>
      </c>
      <c r="B130" s="48" t="s">
        <v>18</v>
      </c>
      <c r="C130" s="50"/>
      <c r="D130" s="60"/>
      <c r="E130" s="45">
        <v>15855</v>
      </c>
      <c r="F130" s="46">
        <v>2740</v>
      </c>
    </row>
    <row r="131" spans="1:6" s="61" customFormat="1" ht="30.75" thickBot="1">
      <c r="A131" s="43">
        <v>6050</v>
      </c>
      <c r="B131" s="48" t="s">
        <v>34</v>
      </c>
      <c r="C131" s="50"/>
      <c r="D131" s="60"/>
      <c r="E131" s="45">
        <v>870000</v>
      </c>
      <c r="F131" s="46">
        <v>870000</v>
      </c>
    </row>
    <row r="132" spans="1:6" s="49" customFormat="1" ht="15.75" customHeight="1" thickBot="1" thickTop="1">
      <c r="A132" s="35">
        <v>851</v>
      </c>
      <c r="B132" s="54" t="s">
        <v>28</v>
      </c>
      <c r="C132" s="36"/>
      <c r="D132" s="68"/>
      <c r="E132" s="37">
        <f>E135+E139+E133</f>
        <v>32000</v>
      </c>
      <c r="F132" s="38">
        <f>F135+F133</f>
        <v>32000</v>
      </c>
    </row>
    <row r="133" spans="1:6" s="49" customFormat="1" ht="17.25" customHeight="1" thickTop="1">
      <c r="A133" s="241">
        <v>85149</v>
      </c>
      <c r="B133" s="242" t="s">
        <v>68</v>
      </c>
      <c r="C133" s="216" t="s">
        <v>23</v>
      </c>
      <c r="D133" s="243"/>
      <c r="E133" s="218"/>
      <c r="F133" s="219">
        <f>SUM(F134)</f>
        <v>15000</v>
      </c>
    </row>
    <row r="134" spans="1:6" s="49" customFormat="1" ht="15">
      <c r="A134" s="213">
        <v>4300</v>
      </c>
      <c r="B134" s="248" t="s">
        <v>18</v>
      </c>
      <c r="C134" s="244"/>
      <c r="D134" s="245"/>
      <c r="E134" s="246"/>
      <c r="F134" s="247">
        <v>15000</v>
      </c>
    </row>
    <row r="135" spans="1:6" s="49" customFormat="1" ht="15" customHeight="1">
      <c r="A135" s="208">
        <v>85154</v>
      </c>
      <c r="B135" s="194" t="s">
        <v>29</v>
      </c>
      <c r="C135" s="209" t="s">
        <v>35</v>
      </c>
      <c r="D135" s="210"/>
      <c r="E135" s="211">
        <f>SUM(E136:E138)</f>
        <v>17000</v>
      </c>
      <c r="F135" s="212">
        <f>SUM(F136:F138)</f>
        <v>17000</v>
      </c>
    </row>
    <row r="136" spans="1:6" s="61" customFormat="1" ht="16.5" customHeight="1">
      <c r="A136" s="133">
        <v>4220</v>
      </c>
      <c r="B136" s="196" t="s">
        <v>91</v>
      </c>
      <c r="C136" s="286"/>
      <c r="D136" s="191"/>
      <c r="E136" s="222"/>
      <c r="F136" s="193">
        <v>16000</v>
      </c>
    </row>
    <row r="137" spans="1:6" s="61" customFormat="1" ht="15">
      <c r="A137" s="43">
        <v>4300</v>
      </c>
      <c r="B137" s="274" t="s">
        <v>18</v>
      </c>
      <c r="C137" s="50"/>
      <c r="D137" s="70"/>
      <c r="E137" s="45">
        <v>17000</v>
      </c>
      <c r="F137" s="46"/>
    </row>
    <row r="138" spans="1:6" s="61" customFormat="1" ht="30">
      <c r="A138" s="62">
        <v>4750</v>
      </c>
      <c r="B138" s="195" t="s">
        <v>51</v>
      </c>
      <c r="C138" s="142"/>
      <c r="D138" s="143"/>
      <c r="E138" s="63"/>
      <c r="F138" s="144">
        <v>1000</v>
      </c>
    </row>
    <row r="139" spans="1:6" s="53" customFormat="1" ht="16.5" customHeight="1">
      <c r="A139" s="181">
        <v>85195</v>
      </c>
      <c r="B139" s="182" t="s">
        <v>14</v>
      </c>
      <c r="C139" s="67" t="s">
        <v>23</v>
      </c>
      <c r="D139" s="183"/>
      <c r="E139" s="184">
        <f>E140</f>
        <v>15000</v>
      </c>
      <c r="F139" s="160"/>
    </row>
    <row r="140" spans="1:6" s="61" customFormat="1" ht="15" customHeight="1" thickBot="1">
      <c r="A140" s="133">
        <v>4300</v>
      </c>
      <c r="B140" s="339" t="s">
        <v>18</v>
      </c>
      <c r="C140" s="286"/>
      <c r="D140" s="191"/>
      <c r="E140" s="222">
        <v>15000</v>
      </c>
      <c r="F140" s="193"/>
    </row>
    <row r="141" spans="1:6" s="49" customFormat="1" ht="18" customHeight="1" thickBot="1" thickTop="1">
      <c r="A141" s="35">
        <v>852</v>
      </c>
      <c r="B141" s="54" t="s">
        <v>22</v>
      </c>
      <c r="C141" s="36" t="s">
        <v>23</v>
      </c>
      <c r="D141" s="68">
        <f>D142</f>
        <v>59300</v>
      </c>
      <c r="E141" s="37">
        <f>SUM(E142)</f>
        <v>500</v>
      </c>
      <c r="F141" s="38">
        <f>SUM(F142)</f>
        <v>59800</v>
      </c>
    </row>
    <row r="142" spans="1:6" s="49" customFormat="1" ht="15.75" customHeight="1" thickTop="1">
      <c r="A142" s="208">
        <v>85219</v>
      </c>
      <c r="B142" s="194" t="s">
        <v>33</v>
      </c>
      <c r="C142" s="209"/>
      <c r="D142" s="210">
        <f>D143</f>
        <v>59300</v>
      </c>
      <c r="E142" s="211">
        <f>SUM(E143:E147)</f>
        <v>500</v>
      </c>
      <c r="F142" s="212">
        <f>SUM(F143:F147)</f>
        <v>59800</v>
      </c>
    </row>
    <row r="143" spans="1:6" s="49" customFormat="1" ht="45">
      <c r="A143" s="43">
        <v>2030</v>
      </c>
      <c r="B143" s="48" t="s">
        <v>57</v>
      </c>
      <c r="C143" s="67"/>
      <c r="D143" s="70">
        <v>59300</v>
      </c>
      <c r="E143" s="45"/>
      <c r="F143" s="46"/>
    </row>
    <row r="144" spans="1:6" s="61" customFormat="1" ht="16.5" customHeight="1">
      <c r="A144" s="43">
        <v>4010</v>
      </c>
      <c r="B144" s="48" t="s">
        <v>165</v>
      </c>
      <c r="C144" s="50"/>
      <c r="D144" s="70"/>
      <c r="E144" s="45"/>
      <c r="F144" s="46">
        <v>59300</v>
      </c>
    </row>
    <row r="145" spans="1:6" s="61" customFormat="1" ht="15">
      <c r="A145" s="43">
        <v>4300</v>
      </c>
      <c r="B145" s="44" t="s">
        <v>18</v>
      </c>
      <c r="C145" s="50"/>
      <c r="D145" s="70"/>
      <c r="E145" s="45">
        <v>500</v>
      </c>
      <c r="F145" s="46"/>
    </row>
    <row r="146" spans="1:6" s="61" customFormat="1" ht="15">
      <c r="A146" s="43">
        <v>4530</v>
      </c>
      <c r="B146" s="48" t="s">
        <v>77</v>
      </c>
      <c r="C146" s="50"/>
      <c r="D146" s="70"/>
      <c r="E146" s="45"/>
      <c r="F146" s="46">
        <v>400</v>
      </c>
    </row>
    <row r="147" spans="1:6" s="61" customFormat="1" ht="15">
      <c r="A147" s="62">
        <v>4580</v>
      </c>
      <c r="B147" s="195" t="s">
        <v>78</v>
      </c>
      <c r="C147" s="142"/>
      <c r="D147" s="143"/>
      <c r="E147" s="63"/>
      <c r="F147" s="144">
        <v>100</v>
      </c>
    </row>
    <row r="148" spans="1:6" s="61" customFormat="1" ht="29.25" thickBot="1">
      <c r="A148" s="165">
        <v>854</v>
      </c>
      <c r="B148" s="340" t="s">
        <v>87</v>
      </c>
      <c r="C148" s="138" t="s">
        <v>20</v>
      </c>
      <c r="D148" s="167">
        <f>SUM(D152)</f>
        <v>501827</v>
      </c>
      <c r="E148" s="168">
        <f>E149+E152+E156+E162</f>
        <v>12105</v>
      </c>
      <c r="F148" s="169">
        <f>F149+F152+F156+F162</f>
        <v>513932</v>
      </c>
    </row>
    <row r="149" spans="1:6" s="61" customFormat="1" ht="19.5" customHeight="1" thickTop="1">
      <c r="A149" s="241">
        <v>85401</v>
      </c>
      <c r="B149" s="284" t="s">
        <v>133</v>
      </c>
      <c r="C149" s="216"/>
      <c r="D149" s="243"/>
      <c r="E149" s="218">
        <f>SUM(E150:E151)</f>
        <v>2390</v>
      </c>
      <c r="F149" s="219">
        <f>SUM(F150:F151)</f>
        <v>4217</v>
      </c>
    </row>
    <row r="150" spans="1:6" s="61" customFormat="1" ht="15">
      <c r="A150" s="133">
        <v>4040</v>
      </c>
      <c r="B150" s="201" t="s">
        <v>54</v>
      </c>
      <c r="C150" s="286"/>
      <c r="D150" s="191"/>
      <c r="E150" s="222">
        <v>2390</v>
      </c>
      <c r="F150" s="193"/>
    </row>
    <row r="151" spans="1:6" s="61" customFormat="1" ht="15">
      <c r="A151" s="62">
        <v>4440</v>
      </c>
      <c r="B151" s="141" t="s">
        <v>90</v>
      </c>
      <c r="C151" s="142"/>
      <c r="D151" s="143"/>
      <c r="E151" s="63"/>
      <c r="F151" s="144">
        <v>4217</v>
      </c>
    </row>
    <row r="152" spans="1:6" s="61" customFormat="1" ht="16.5" customHeight="1">
      <c r="A152" s="208">
        <v>85415</v>
      </c>
      <c r="B152" s="285" t="s">
        <v>86</v>
      </c>
      <c r="C152" s="209"/>
      <c r="D152" s="210">
        <f>SUM(D153)</f>
        <v>501827</v>
      </c>
      <c r="E152" s="211"/>
      <c r="F152" s="212">
        <f>SUM(F153:F155)</f>
        <v>501827</v>
      </c>
    </row>
    <row r="153" spans="1:6" s="61" customFormat="1" ht="45">
      <c r="A153" s="43">
        <v>2030</v>
      </c>
      <c r="B153" s="48" t="s">
        <v>57</v>
      </c>
      <c r="C153" s="50"/>
      <c r="D153" s="70">
        <v>501827</v>
      </c>
      <c r="E153" s="45"/>
      <c r="F153" s="46"/>
    </row>
    <row r="154" spans="1:6" s="61" customFormat="1" ht="15">
      <c r="A154" s="43">
        <v>3240</v>
      </c>
      <c r="B154" s="271" t="s">
        <v>88</v>
      </c>
      <c r="C154" s="50"/>
      <c r="D154" s="70"/>
      <c r="E154" s="45"/>
      <c r="F154" s="46">
        <v>25091</v>
      </c>
    </row>
    <row r="155" spans="1:6" s="61" customFormat="1" ht="15">
      <c r="A155" s="43">
        <v>3260</v>
      </c>
      <c r="B155" s="44" t="s">
        <v>89</v>
      </c>
      <c r="C155" s="50"/>
      <c r="D155" s="70"/>
      <c r="E155" s="45"/>
      <c r="F155" s="46">
        <v>476736</v>
      </c>
    </row>
    <row r="156" spans="1:6" s="61" customFormat="1" ht="19.5" customHeight="1">
      <c r="A156" s="39">
        <v>85417</v>
      </c>
      <c r="B156" s="40" t="s">
        <v>134</v>
      </c>
      <c r="C156" s="51"/>
      <c r="D156" s="69"/>
      <c r="E156" s="41">
        <f>SUM(E157:E161)</f>
        <v>6140</v>
      </c>
      <c r="F156" s="42">
        <f>SUM(F157:F161)</f>
        <v>7888</v>
      </c>
    </row>
    <row r="157" spans="1:6" s="61" customFormat="1" ht="15">
      <c r="A157" s="43">
        <v>4010</v>
      </c>
      <c r="B157" s="48" t="s">
        <v>36</v>
      </c>
      <c r="C157" s="50"/>
      <c r="D157" s="70"/>
      <c r="E157" s="45">
        <v>6000</v>
      </c>
      <c r="F157" s="46"/>
    </row>
    <row r="158" spans="1:6" s="61" customFormat="1" ht="15">
      <c r="A158" s="43">
        <v>4040</v>
      </c>
      <c r="B158" s="48" t="s">
        <v>54</v>
      </c>
      <c r="C158" s="50"/>
      <c r="D158" s="70"/>
      <c r="E158" s="45"/>
      <c r="F158" s="46">
        <v>140</v>
      </c>
    </row>
    <row r="159" spans="1:6" s="61" customFormat="1" ht="15">
      <c r="A159" s="43">
        <v>4170</v>
      </c>
      <c r="B159" s="44" t="s">
        <v>17</v>
      </c>
      <c r="C159" s="50"/>
      <c r="D159" s="70"/>
      <c r="E159" s="45"/>
      <c r="F159" s="46">
        <v>6000</v>
      </c>
    </row>
    <row r="160" spans="1:6" s="61" customFormat="1" ht="15">
      <c r="A160" s="43">
        <v>4260</v>
      </c>
      <c r="B160" s="44" t="s">
        <v>37</v>
      </c>
      <c r="C160" s="50"/>
      <c r="D160" s="70"/>
      <c r="E160" s="45">
        <v>140</v>
      </c>
      <c r="F160" s="46"/>
    </row>
    <row r="161" spans="1:6" s="61" customFormat="1" ht="15">
      <c r="A161" s="43">
        <v>4440</v>
      </c>
      <c r="B161" s="141" t="s">
        <v>90</v>
      </c>
      <c r="C161" s="50"/>
      <c r="D161" s="70"/>
      <c r="E161" s="45"/>
      <c r="F161" s="46">
        <v>1748</v>
      </c>
    </row>
    <row r="162" spans="1:6" s="61" customFormat="1" ht="19.5" customHeight="1">
      <c r="A162" s="39">
        <v>85495</v>
      </c>
      <c r="B162" s="40" t="s">
        <v>135</v>
      </c>
      <c r="C162" s="51"/>
      <c r="D162" s="69"/>
      <c r="E162" s="41">
        <f>SUM(E163)</f>
        <v>3575</v>
      </c>
      <c r="F162" s="42"/>
    </row>
    <row r="163" spans="1:6" s="61" customFormat="1" ht="15.75" thickBot="1">
      <c r="A163" s="43">
        <v>4010</v>
      </c>
      <c r="B163" s="48" t="s">
        <v>36</v>
      </c>
      <c r="C163" s="50"/>
      <c r="D163" s="70"/>
      <c r="E163" s="45">
        <v>3575</v>
      </c>
      <c r="F163" s="46"/>
    </row>
    <row r="164" spans="1:6" s="61" customFormat="1" ht="32.25" customHeight="1" thickBot="1" thickTop="1">
      <c r="A164" s="35">
        <v>900</v>
      </c>
      <c r="B164" s="54" t="s">
        <v>62</v>
      </c>
      <c r="C164" s="55" t="s">
        <v>13</v>
      </c>
      <c r="D164" s="68"/>
      <c r="E164" s="37"/>
      <c r="F164" s="38">
        <f>F165</f>
        <v>86500</v>
      </c>
    </row>
    <row r="165" spans="1:6" s="61" customFormat="1" ht="19.5" customHeight="1" thickTop="1">
      <c r="A165" s="39">
        <v>90095</v>
      </c>
      <c r="B165" s="107" t="s">
        <v>14</v>
      </c>
      <c r="C165" s="51"/>
      <c r="D165" s="173"/>
      <c r="E165" s="41"/>
      <c r="F165" s="73">
        <f>F166+F172</f>
        <v>86500</v>
      </c>
    </row>
    <row r="166" spans="1:6" s="61" customFormat="1" ht="13.5" customHeight="1">
      <c r="A166" s="43">
        <v>4270</v>
      </c>
      <c r="B166" s="66" t="s">
        <v>42</v>
      </c>
      <c r="C166" s="179"/>
      <c r="D166" s="238"/>
      <c r="E166" s="135"/>
      <c r="F166" s="239">
        <f>SUM(F167:F171)</f>
        <v>65000</v>
      </c>
    </row>
    <row r="167" spans="1:6" s="104" customFormat="1" ht="12.75">
      <c r="A167" s="101"/>
      <c r="B167" s="164" t="s">
        <v>111</v>
      </c>
      <c r="C167" s="179"/>
      <c r="D167" s="238"/>
      <c r="E167" s="185"/>
      <c r="F167" s="230">
        <v>6500</v>
      </c>
    </row>
    <row r="168" spans="1:6" s="104" customFormat="1" ht="12.75">
      <c r="A168" s="101"/>
      <c r="B168" s="164" t="s">
        <v>112</v>
      </c>
      <c r="C168" s="179"/>
      <c r="D168" s="238"/>
      <c r="E168" s="185"/>
      <c r="F168" s="230">
        <v>12000</v>
      </c>
    </row>
    <row r="169" spans="1:6" s="104" customFormat="1" ht="12.75">
      <c r="A169" s="101"/>
      <c r="B169" s="164" t="s">
        <v>113</v>
      </c>
      <c r="C169" s="179"/>
      <c r="D169" s="238"/>
      <c r="E169" s="185"/>
      <c r="F169" s="230">
        <v>13000</v>
      </c>
    </row>
    <row r="170" spans="1:6" s="104" customFormat="1" ht="12.75">
      <c r="A170" s="101"/>
      <c r="B170" s="164" t="s">
        <v>114</v>
      </c>
      <c r="C170" s="179"/>
      <c r="D170" s="238"/>
      <c r="E170" s="185"/>
      <c r="F170" s="230">
        <v>16500</v>
      </c>
    </row>
    <row r="171" spans="1:6" s="104" customFormat="1" ht="12.75">
      <c r="A171" s="101"/>
      <c r="B171" s="164" t="s">
        <v>115</v>
      </c>
      <c r="C171" s="179"/>
      <c r="D171" s="238"/>
      <c r="E171" s="185"/>
      <c r="F171" s="230">
        <v>17000</v>
      </c>
    </row>
    <row r="172" spans="1:6" s="61" customFormat="1" ht="30">
      <c r="A172" s="43">
        <v>6050</v>
      </c>
      <c r="B172" s="64" t="s">
        <v>34</v>
      </c>
      <c r="C172" s="67"/>
      <c r="D172" s="174"/>
      <c r="E172" s="135"/>
      <c r="F172" s="72">
        <f>SUM(F173:F174)</f>
        <v>21500</v>
      </c>
    </row>
    <row r="173" spans="1:6" s="104" customFormat="1" ht="12" customHeight="1">
      <c r="A173" s="101"/>
      <c r="B173" s="164" t="s">
        <v>116</v>
      </c>
      <c r="C173" s="214"/>
      <c r="D173" s="174"/>
      <c r="E173" s="185"/>
      <c r="F173" s="230">
        <v>16000</v>
      </c>
    </row>
    <row r="174" spans="1:6" s="104" customFormat="1" ht="14.25" thickBot="1">
      <c r="A174" s="101"/>
      <c r="B174" s="164" t="s">
        <v>117</v>
      </c>
      <c r="C174" s="214"/>
      <c r="D174" s="174"/>
      <c r="E174" s="185"/>
      <c r="F174" s="230">
        <v>5500</v>
      </c>
    </row>
    <row r="175" spans="1:6" s="49" customFormat="1" ht="17.25" customHeight="1" thickBot="1" thickTop="1">
      <c r="A175" s="74"/>
      <c r="B175" s="75" t="s">
        <v>25</v>
      </c>
      <c r="C175" s="76"/>
      <c r="D175" s="175">
        <f>D164+D141+D132+D39+D11+D148</f>
        <v>561127</v>
      </c>
      <c r="E175" s="77">
        <f>E39+E88+E141+E132+E164+E11+E33+E84+E148+E78+E29</f>
        <v>2920409</v>
      </c>
      <c r="F175" s="331">
        <f>F39+F88+F141+F132+F164+F11+F33+F84+F148+F78+F29</f>
        <v>3674476</v>
      </c>
    </row>
    <row r="176" spans="1:6" s="49" customFormat="1" ht="17.25" thickBot="1" thickTop="1">
      <c r="A176" s="79"/>
      <c r="B176" s="80" t="s">
        <v>26</v>
      </c>
      <c r="C176" s="81"/>
      <c r="D176" s="332"/>
      <c r="E176" s="237">
        <f>F175-E175</f>
        <v>754067</v>
      </c>
      <c r="F176" s="82"/>
    </row>
    <row r="177" spans="1:6" s="49" customFormat="1" ht="15" thickTop="1">
      <c r="A177" s="83"/>
      <c r="B177" s="83"/>
      <c r="C177" s="84"/>
      <c r="D177" s="83"/>
      <c r="E177" s="83"/>
      <c r="F177" s="83"/>
    </row>
    <row r="178" spans="1:6" s="49" customFormat="1" ht="14.25">
      <c r="A178" s="83"/>
      <c r="B178" s="83"/>
      <c r="C178" s="84"/>
      <c r="D178" s="83"/>
      <c r="E178" s="83"/>
      <c r="F178" s="83"/>
    </row>
    <row r="179" spans="1:6" s="49" customFormat="1" ht="14.25">
      <c r="A179" s="83"/>
      <c r="B179" s="83"/>
      <c r="C179" s="84"/>
      <c r="D179" s="83"/>
      <c r="E179" s="83"/>
      <c r="F179" s="83"/>
    </row>
    <row r="180" spans="1:6" s="49" customFormat="1" ht="14.25">
      <c r="A180" s="83"/>
      <c r="B180" s="83"/>
      <c r="C180" s="84"/>
      <c r="D180" s="83"/>
      <c r="E180" s="83"/>
      <c r="F180" s="83"/>
    </row>
    <row r="181" spans="1:6" s="49" customFormat="1" ht="14.25">
      <c r="A181" s="83"/>
      <c r="B181" s="83"/>
      <c r="C181" s="84"/>
      <c r="D181" s="83"/>
      <c r="E181" s="83"/>
      <c r="F181" s="83"/>
    </row>
    <row r="182" spans="1:6" s="49" customFormat="1" ht="14.25">
      <c r="A182" s="83"/>
      <c r="B182" s="83"/>
      <c r="C182" s="84"/>
      <c r="D182" s="83"/>
      <c r="E182" s="83"/>
      <c r="F182" s="83"/>
    </row>
    <row r="183" spans="1:6" s="61" customFormat="1" ht="15">
      <c r="A183" s="83"/>
      <c r="B183" s="83"/>
      <c r="C183" s="84"/>
      <c r="D183" s="83"/>
      <c r="E183" s="83"/>
      <c r="F183" s="83"/>
    </row>
    <row r="184" spans="1:6" s="61" customFormat="1" ht="15.75">
      <c r="A184" s="1"/>
      <c r="B184" s="1"/>
      <c r="C184" s="2"/>
      <c r="D184" s="1"/>
      <c r="E184" s="1"/>
      <c r="F184" s="1"/>
    </row>
    <row r="185" spans="1:6" s="61" customFormat="1" ht="15.75">
      <c r="A185" s="1"/>
      <c r="B185" s="1"/>
      <c r="C185" s="2"/>
      <c r="D185" s="1"/>
      <c r="E185" s="1"/>
      <c r="F185" s="1"/>
    </row>
    <row r="186" spans="1:6" s="85" customFormat="1" ht="15.75">
      <c r="A186" s="1"/>
      <c r="B186" s="1"/>
      <c r="C186" s="2"/>
      <c r="D186" s="1"/>
      <c r="E186" s="1"/>
      <c r="F186" s="1"/>
    </row>
    <row r="187" spans="1:6" s="86" customFormat="1" ht="15.75">
      <c r="A187" s="1"/>
      <c r="B187" s="1"/>
      <c r="C187" s="2"/>
      <c r="D187" s="1"/>
      <c r="E187" s="1"/>
      <c r="F187" s="1"/>
    </row>
    <row r="188" spans="1:6" s="83" customFormat="1" ht="15.75">
      <c r="A188" s="1"/>
      <c r="B188" s="1"/>
      <c r="C188" s="2"/>
      <c r="D188" s="1"/>
      <c r="E188" s="1"/>
      <c r="F188" s="1"/>
    </row>
    <row r="189" spans="1:6" s="83" customFormat="1" ht="15.75">
      <c r="A189" s="1"/>
      <c r="B189" s="1"/>
      <c r="C189" s="2"/>
      <c r="D189" s="1"/>
      <c r="E189" s="1"/>
      <c r="F189" s="1"/>
    </row>
    <row r="190" spans="1:6" s="83" customFormat="1" ht="15.75">
      <c r="A190" s="1"/>
      <c r="B190" s="1"/>
      <c r="C190" s="2"/>
      <c r="D190" s="1"/>
      <c r="E190" s="1"/>
      <c r="F190" s="1"/>
    </row>
    <row r="191" spans="1:6" s="83" customFormat="1" ht="15.75">
      <c r="A191" s="1"/>
      <c r="B191" s="1"/>
      <c r="C191" s="2"/>
      <c r="D191" s="1"/>
      <c r="E191" s="1"/>
      <c r="F191" s="1"/>
    </row>
    <row r="192" spans="1:6" s="83" customFormat="1" ht="15.75">
      <c r="A192" s="1"/>
      <c r="B192" s="1"/>
      <c r="C192" s="2"/>
      <c r="D192" s="1"/>
      <c r="E192" s="1"/>
      <c r="F192" s="1"/>
    </row>
    <row r="193" spans="1:6" s="83" customFormat="1" ht="15.75">
      <c r="A193" s="1"/>
      <c r="B193" s="1"/>
      <c r="C193" s="2"/>
      <c r="D193" s="1"/>
      <c r="E193" s="1"/>
      <c r="F193" s="1"/>
    </row>
    <row r="194" spans="1:6" s="83" customFormat="1" ht="15.75">
      <c r="A194" s="1"/>
      <c r="B194" s="1"/>
      <c r="C194" s="2"/>
      <c r="D194" s="1"/>
      <c r="E194" s="1"/>
      <c r="F194" s="1"/>
    </row>
  </sheetData>
  <printOptions horizontalCentered="1"/>
  <pageMargins left="0" right="0" top="0.7874015748031497" bottom="0.6299212598425197" header="0.5118110236220472" footer="0.2755905511811024"/>
  <pageSetup firstPageNumber="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workbookViewId="0" topLeftCell="A1">
      <selection activeCell="E5" sqref="E5"/>
    </sheetView>
  </sheetViews>
  <sheetFormatPr defaultColWidth="9.00390625" defaultRowHeight="12.75"/>
  <cols>
    <col min="1" max="1" width="7.875" style="1" customWidth="1"/>
    <col min="2" max="2" width="39.75390625" style="1" customWidth="1"/>
    <col min="3" max="3" width="7.00390625" style="1" customWidth="1"/>
    <col min="4" max="6" width="13.875" style="1" customWidth="1"/>
    <col min="7" max="16384" width="10.00390625" style="1" customWidth="1"/>
  </cols>
  <sheetData>
    <row r="1" spans="2:5" ht="13.5" customHeight="1">
      <c r="B1" s="87"/>
      <c r="C1" s="3"/>
      <c r="D1" s="3"/>
      <c r="E1" s="3" t="s">
        <v>27</v>
      </c>
    </row>
    <row r="2" spans="1:5" ht="13.5" customHeight="1">
      <c r="A2" s="4"/>
      <c r="B2" s="5"/>
      <c r="C2" s="8"/>
      <c r="D2" s="8"/>
      <c r="E2" s="8" t="s">
        <v>178</v>
      </c>
    </row>
    <row r="3" spans="1:5" ht="13.5" customHeight="1">
      <c r="A3" s="4"/>
      <c r="B3" s="5"/>
      <c r="C3" s="8"/>
      <c r="D3" s="8"/>
      <c r="E3" s="8" t="s">
        <v>1</v>
      </c>
    </row>
    <row r="4" spans="1:5" ht="13.5" customHeight="1">
      <c r="A4" s="4"/>
      <c r="B4" s="5"/>
      <c r="C4" s="8"/>
      <c r="D4" s="8"/>
      <c r="E4" s="8" t="s">
        <v>179</v>
      </c>
    </row>
    <row r="5" spans="1:5" ht="12" customHeight="1">
      <c r="A5" s="4"/>
      <c r="B5" s="5"/>
      <c r="C5" s="8"/>
      <c r="D5" s="8"/>
      <c r="E5" s="7"/>
    </row>
    <row r="6" spans="1:6" s="13" customFormat="1" ht="37.5">
      <c r="A6" s="9" t="s">
        <v>75</v>
      </c>
      <c r="B6" s="10"/>
      <c r="C6" s="11"/>
      <c r="D6" s="11"/>
      <c r="E6" s="11"/>
      <c r="F6" s="11"/>
    </row>
    <row r="7" spans="1:6" s="13" customFormat="1" ht="18" customHeight="1" thickBot="1">
      <c r="A7" s="9"/>
      <c r="B7" s="10"/>
      <c r="C7" s="11"/>
      <c r="D7" s="11"/>
      <c r="E7" s="11"/>
      <c r="F7" s="88" t="s">
        <v>2</v>
      </c>
    </row>
    <row r="8" spans="1:6" s="22" customFormat="1" ht="21" customHeight="1">
      <c r="A8" s="16" t="s">
        <v>3</v>
      </c>
      <c r="B8" s="17" t="s">
        <v>4</v>
      </c>
      <c r="C8" s="18" t="s">
        <v>5</v>
      </c>
      <c r="D8" s="19" t="s">
        <v>6</v>
      </c>
      <c r="E8" s="20" t="s">
        <v>7</v>
      </c>
      <c r="F8" s="21"/>
    </row>
    <row r="9" spans="1:6" s="22" customFormat="1" ht="15.75" customHeight="1">
      <c r="A9" s="89" t="s">
        <v>8</v>
      </c>
      <c r="B9" s="90"/>
      <c r="C9" s="91" t="s">
        <v>9</v>
      </c>
      <c r="D9" s="26" t="s">
        <v>10</v>
      </c>
      <c r="E9" s="93" t="s">
        <v>11</v>
      </c>
      <c r="F9" s="94" t="s">
        <v>10</v>
      </c>
    </row>
    <row r="10" spans="1:6" s="34" customFormat="1" ht="12" thickBot="1">
      <c r="A10" s="29">
        <v>1</v>
      </c>
      <c r="B10" s="95">
        <v>2</v>
      </c>
      <c r="C10" s="30">
        <v>3</v>
      </c>
      <c r="D10" s="126">
        <v>4</v>
      </c>
      <c r="E10" s="96">
        <v>5</v>
      </c>
      <c r="F10" s="97">
        <v>6</v>
      </c>
    </row>
    <row r="11" spans="1:6" s="34" customFormat="1" ht="21" customHeight="1" thickBot="1" thickTop="1">
      <c r="A11" s="35">
        <v>600</v>
      </c>
      <c r="B11" s="54" t="s">
        <v>12</v>
      </c>
      <c r="C11" s="55" t="s">
        <v>13</v>
      </c>
      <c r="D11" s="250"/>
      <c r="E11" s="256">
        <f>SUM(E12)</f>
        <v>200000</v>
      </c>
      <c r="F11" s="257"/>
    </row>
    <row r="12" spans="1:6" s="34" customFormat="1" ht="29.25" thickTop="1">
      <c r="A12" s="56">
        <v>60015</v>
      </c>
      <c r="B12" s="136" t="s">
        <v>76</v>
      </c>
      <c r="C12" s="251"/>
      <c r="D12" s="252"/>
      <c r="E12" s="258">
        <f>SUM(E13)</f>
        <v>200000</v>
      </c>
      <c r="F12" s="259"/>
    </row>
    <row r="13" spans="1:6" s="34" customFormat="1" ht="17.25" customHeight="1">
      <c r="A13" s="43">
        <v>6050</v>
      </c>
      <c r="B13" s="48" t="s">
        <v>34</v>
      </c>
      <c r="C13" s="253"/>
      <c r="D13" s="60"/>
      <c r="E13" s="260">
        <f>SUM(E14)</f>
        <v>200000</v>
      </c>
      <c r="F13" s="261"/>
    </row>
    <row r="14" spans="1:6" s="104" customFormat="1" ht="15" customHeight="1" thickBot="1">
      <c r="A14" s="101"/>
      <c r="B14" s="310" t="s">
        <v>146</v>
      </c>
      <c r="C14" s="254"/>
      <c r="D14" s="255"/>
      <c r="E14" s="262">
        <v>200000</v>
      </c>
      <c r="F14" s="263"/>
    </row>
    <row r="15" spans="1:6" s="34" customFormat="1" ht="18" customHeight="1" thickBot="1" thickTop="1">
      <c r="A15" s="35">
        <v>750</v>
      </c>
      <c r="B15" s="54" t="s">
        <v>15</v>
      </c>
      <c r="C15" s="249"/>
      <c r="D15" s="264"/>
      <c r="E15" s="256">
        <f>SUM(E16)</f>
        <v>11485</v>
      </c>
      <c r="F15" s="257">
        <f>SUM(F16)</f>
        <v>11485</v>
      </c>
    </row>
    <row r="16" spans="1:6" s="34" customFormat="1" ht="15" customHeight="1" thickTop="1">
      <c r="A16" s="56">
        <v>75020</v>
      </c>
      <c r="B16" s="106" t="s">
        <v>79</v>
      </c>
      <c r="C16" s="57"/>
      <c r="D16" s="265"/>
      <c r="E16" s="258">
        <f>SUM(E17:E22)</f>
        <v>11485</v>
      </c>
      <c r="F16" s="259">
        <f>SUM(F17:F22)</f>
        <v>11485</v>
      </c>
    </row>
    <row r="17" spans="1:6" s="34" customFormat="1" ht="15.75" customHeight="1">
      <c r="A17" s="133">
        <v>4300</v>
      </c>
      <c r="B17" s="66" t="s">
        <v>18</v>
      </c>
      <c r="C17" s="137" t="s">
        <v>82</v>
      </c>
      <c r="D17" s="266"/>
      <c r="E17" s="260">
        <v>485</v>
      </c>
      <c r="F17" s="261"/>
    </row>
    <row r="18" spans="1:6" s="34" customFormat="1" ht="14.25" customHeight="1">
      <c r="A18" s="43">
        <v>4300</v>
      </c>
      <c r="B18" s="48" t="s">
        <v>18</v>
      </c>
      <c r="C18" s="137" t="s">
        <v>40</v>
      </c>
      <c r="D18" s="266"/>
      <c r="E18" s="260"/>
      <c r="F18" s="261">
        <v>11000</v>
      </c>
    </row>
    <row r="19" spans="1:6" s="34" customFormat="1" ht="30">
      <c r="A19" s="43">
        <v>4370</v>
      </c>
      <c r="B19" s="48" t="s">
        <v>142</v>
      </c>
      <c r="C19" s="137" t="s">
        <v>40</v>
      </c>
      <c r="D19" s="266"/>
      <c r="E19" s="260">
        <v>11000</v>
      </c>
      <c r="F19" s="261"/>
    </row>
    <row r="20" spans="1:6" s="34" customFormat="1" ht="12.75" customHeight="1">
      <c r="A20" s="43">
        <v>4580</v>
      </c>
      <c r="B20" s="64" t="s">
        <v>78</v>
      </c>
      <c r="C20" s="137" t="s">
        <v>82</v>
      </c>
      <c r="D20" s="266"/>
      <c r="E20" s="260"/>
      <c r="F20" s="261">
        <v>30</v>
      </c>
    </row>
    <row r="21" spans="1:6" s="34" customFormat="1" ht="27.75" customHeight="1">
      <c r="A21" s="43">
        <v>4590</v>
      </c>
      <c r="B21" s="64" t="s">
        <v>80</v>
      </c>
      <c r="C21" s="137" t="s">
        <v>82</v>
      </c>
      <c r="D21" s="266"/>
      <c r="E21" s="260"/>
      <c r="F21" s="261">
        <v>425</v>
      </c>
    </row>
    <row r="22" spans="1:6" s="34" customFormat="1" ht="30.75" thickBot="1">
      <c r="A22" s="43">
        <v>4610</v>
      </c>
      <c r="B22" s="64" t="s">
        <v>81</v>
      </c>
      <c r="C22" s="137" t="s">
        <v>82</v>
      </c>
      <c r="D22" s="266"/>
      <c r="E22" s="260"/>
      <c r="F22" s="261">
        <v>30</v>
      </c>
    </row>
    <row r="23" spans="1:6" s="49" customFormat="1" ht="18.75" customHeight="1" thickBot="1" thickTop="1">
      <c r="A23" s="35">
        <v>801</v>
      </c>
      <c r="B23" s="105" t="s">
        <v>19</v>
      </c>
      <c r="C23" s="55" t="s">
        <v>20</v>
      </c>
      <c r="D23" s="178"/>
      <c r="E23" s="37">
        <f>E24+E27+E29+E32+E35+E38+E44+E47+E50+E59</f>
        <v>730521</v>
      </c>
      <c r="F23" s="38">
        <f>F24+F27+F29+F32+F35+F38+F44+F47+F50+F59</f>
        <v>737581</v>
      </c>
    </row>
    <row r="24" spans="1:6" s="61" customFormat="1" ht="18" customHeight="1" thickTop="1">
      <c r="A24" s="129">
        <v>80102</v>
      </c>
      <c r="B24" s="106" t="s">
        <v>147</v>
      </c>
      <c r="C24" s="57"/>
      <c r="D24" s="200"/>
      <c r="E24" s="58"/>
      <c r="F24" s="99">
        <f>SUM(F25:F26)</f>
        <v>18341</v>
      </c>
    </row>
    <row r="25" spans="1:6" s="61" customFormat="1" ht="15.75" customHeight="1">
      <c r="A25" s="43">
        <v>4040</v>
      </c>
      <c r="B25" s="48" t="s">
        <v>54</v>
      </c>
      <c r="C25" s="50"/>
      <c r="D25" s="177"/>
      <c r="E25" s="45"/>
      <c r="F25" s="100">
        <v>14420</v>
      </c>
    </row>
    <row r="26" spans="1:6" s="61" customFormat="1" ht="15.75" customHeight="1">
      <c r="A26" s="43">
        <v>4440</v>
      </c>
      <c r="B26" s="48" t="s">
        <v>90</v>
      </c>
      <c r="C26" s="50"/>
      <c r="D26" s="177"/>
      <c r="E26" s="45"/>
      <c r="F26" s="100">
        <v>3921</v>
      </c>
    </row>
    <row r="27" spans="1:6" s="61" customFormat="1" ht="16.5" customHeight="1">
      <c r="A27" s="108">
        <v>80105</v>
      </c>
      <c r="B27" s="107" t="s">
        <v>148</v>
      </c>
      <c r="C27" s="51"/>
      <c r="D27" s="176"/>
      <c r="E27" s="41"/>
      <c r="F27" s="109">
        <f>SUM(F28)</f>
        <v>1183</v>
      </c>
    </row>
    <row r="28" spans="1:6" s="61" customFormat="1" ht="15.75" customHeight="1">
      <c r="A28" s="43">
        <v>4440</v>
      </c>
      <c r="B28" s="48" t="s">
        <v>90</v>
      </c>
      <c r="C28" s="50"/>
      <c r="D28" s="177"/>
      <c r="E28" s="45"/>
      <c r="F28" s="100">
        <v>1183</v>
      </c>
    </row>
    <row r="29" spans="1:6" s="61" customFormat="1" ht="16.5" customHeight="1">
      <c r="A29" s="108">
        <v>80111</v>
      </c>
      <c r="B29" s="107" t="s">
        <v>149</v>
      </c>
      <c r="C29" s="51"/>
      <c r="D29" s="176"/>
      <c r="E29" s="41"/>
      <c r="F29" s="109">
        <f>SUM(F30:F31)</f>
        <v>19167</v>
      </c>
    </row>
    <row r="30" spans="1:6" s="61" customFormat="1" ht="14.25" customHeight="1">
      <c r="A30" s="43">
        <v>4040</v>
      </c>
      <c r="B30" s="48" t="s">
        <v>54</v>
      </c>
      <c r="C30" s="50"/>
      <c r="D30" s="177"/>
      <c r="E30" s="45"/>
      <c r="F30" s="100">
        <v>15980</v>
      </c>
    </row>
    <row r="31" spans="1:6" s="61" customFormat="1" ht="14.25" customHeight="1">
      <c r="A31" s="43">
        <v>4440</v>
      </c>
      <c r="B31" s="48" t="s">
        <v>90</v>
      </c>
      <c r="C31" s="50"/>
      <c r="D31" s="177"/>
      <c r="E31" s="45"/>
      <c r="F31" s="100">
        <v>3187</v>
      </c>
    </row>
    <row r="32" spans="1:6" s="61" customFormat="1" ht="17.25" customHeight="1">
      <c r="A32" s="108">
        <v>80120</v>
      </c>
      <c r="B32" s="107" t="s">
        <v>150</v>
      </c>
      <c r="C32" s="51"/>
      <c r="D32" s="176"/>
      <c r="E32" s="41">
        <f>SUM(E33:E34)</f>
        <v>23034</v>
      </c>
      <c r="F32" s="109">
        <f>SUM(F33:F34)</f>
        <v>14148</v>
      </c>
    </row>
    <row r="33" spans="1:6" s="61" customFormat="1" ht="13.5" customHeight="1">
      <c r="A33" s="43">
        <v>4040</v>
      </c>
      <c r="B33" s="48" t="s">
        <v>54</v>
      </c>
      <c r="C33" s="50"/>
      <c r="D33" s="177"/>
      <c r="E33" s="45">
        <v>23034</v>
      </c>
      <c r="F33" s="100"/>
    </row>
    <row r="34" spans="1:6" s="61" customFormat="1" ht="13.5" customHeight="1">
      <c r="A34" s="43">
        <v>4440</v>
      </c>
      <c r="B34" s="48" t="s">
        <v>90</v>
      </c>
      <c r="C34" s="50"/>
      <c r="D34" s="177"/>
      <c r="E34" s="45"/>
      <c r="F34" s="100">
        <v>14148</v>
      </c>
    </row>
    <row r="35" spans="1:6" s="61" customFormat="1" ht="16.5" customHeight="1">
      <c r="A35" s="108">
        <v>80123</v>
      </c>
      <c r="B35" s="107" t="s">
        <v>151</v>
      </c>
      <c r="C35" s="51"/>
      <c r="D35" s="176"/>
      <c r="E35" s="41">
        <f>SUM(E36:E37)</f>
        <v>3265</v>
      </c>
      <c r="F35" s="109">
        <f>SUM(F36:F37)</f>
        <v>2822</v>
      </c>
    </row>
    <row r="36" spans="1:6" s="61" customFormat="1" ht="14.25" customHeight="1">
      <c r="A36" s="43">
        <v>4040</v>
      </c>
      <c r="B36" s="48" t="s">
        <v>54</v>
      </c>
      <c r="C36" s="50"/>
      <c r="D36" s="177"/>
      <c r="E36" s="45">
        <v>3265</v>
      </c>
      <c r="F36" s="100"/>
    </row>
    <row r="37" spans="1:6" s="61" customFormat="1" ht="14.25" customHeight="1">
      <c r="A37" s="43">
        <v>4440</v>
      </c>
      <c r="B37" s="48" t="s">
        <v>90</v>
      </c>
      <c r="C37" s="50"/>
      <c r="D37" s="177"/>
      <c r="E37" s="45"/>
      <c r="F37" s="100">
        <v>2822</v>
      </c>
    </row>
    <row r="38" spans="1:6" s="61" customFormat="1" ht="15.75" customHeight="1">
      <c r="A38" s="108">
        <v>80130</v>
      </c>
      <c r="B38" s="107" t="s">
        <v>152</v>
      </c>
      <c r="C38" s="51"/>
      <c r="D38" s="176"/>
      <c r="E38" s="41">
        <f>SUM(E39:E43)</f>
        <v>67357</v>
      </c>
      <c r="F38" s="109">
        <f>SUM(F39:F43)</f>
        <v>27642</v>
      </c>
    </row>
    <row r="39" spans="1:6" s="61" customFormat="1" ht="30">
      <c r="A39" s="333">
        <v>3020</v>
      </c>
      <c r="B39" s="66" t="s">
        <v>155</v>
      </c>
      <c r="C39" s="286"/>
      <c r="D39" s="203"/>
      <c r="E39" s="222"/>
      <c r="F39" s="334">
        <v>5300</v>
      </c>
    </row>
    <row r="40" spans="1:6" s="61" customFormat="1" ht="16.5" customHeight="1">
      <c r="A40" s="335">
        <v>4040</v>
      </c>
      <c r="B40" s="311" t="s">
        <v>54</v>
      </c>
      <c r="C40" s="142"/>
      <c r="D40" s="328"/>
      <c r="E40" s="63">
        <v>67357</v>
      </c>
      <c r="F40" s="240"/>
    </row>
    <row r="41" spans="1:6" s="61" customFormat="1" ht="14.25" customHeight="1">
      <c r="A41" s="47">
        <v>4130</v>
      </c>
      <c r="B41" s="64" t="s">
        <v>157</v>
      </c>
      <c r="C41" s="50"/>
      <c r="D41" s="177"/>
      <c r="E41" s="45"/>
      <c r="F41" s="100">
        <v>500</v>
      </c>
    </row>
    <row r="42" spans="1:6" s="61" customFormat="1" ht="14.25" customHeight="1">
      <c r="A42" s="47">
        <v>4350</v>
      </c>
      <c r="B42" s="64" t="s">
        <v>156</v>
      </c>
      <c r="C42" s="50"/>
      <c r="D42" s="177"/>
      <c r="E42" s="45"/>
      <c r="F42" s="100">
        <v>2400</v>
      </c>
    </row>
    <row r="43" spans="1:6" s="61" customFormat="1" ht="14.25" customHeight="1">
      <c r="A43" s="47">
        <v>4440</v>
      </c>
      <c r="B43" s="311" t="s">
        <v>90</v>
      </c>
      <c r="C43" s="50"/>
      <c r="D43" s="177"/>
      <c r="E43" s="45"/>
      <c r="F43" s="100">
        <v>19442</v>
      </c>
    </row>
    <row r="44" spans="1:6" s="61" customFormat="1" ht="17.25" customHeight="1">
      <c r="A44" s="108">
        <v>80134</v>
      </c>
      <c r="B44" s="107" t="s">
        <v>153</v>
      </c>
      <c r="C44" s="51"/>
      <c r="D44" s="176"/>
      <c r="E44" s="41">
        <f>SUM(E45:E46)</f>
        <v>390</v>
      </c>
      <c r="F44" s="109">
        <f>SUM(F45:F46)</f>
        <v>2681</v>
      </c>
    </row>
    <row r="45" spans="1:6" s="61" customFormat="1" ht="15" customHeight="1">
      <c r="A45" s="43">
        <v>4040</v>
      </c>
      <c r="B45" s="48" t="s">
        <v>54</v>
      </c>
      <c r="C45" s="50"/>
      <c r="D45" s="177"/>
      <c r="E45" s="45">
        <v>390</v>
      </c>
      <c r="F45" s="100"/>
    </row>
    <row r="46" spans="1:6" s="61" customFormat="1" ht="15" customHeight="1">
      <c r="A46" s="43">
        <v>4440</v>
      </c>
      <c r="B46" s="48" t="s">
        <v>90</v>
      </c>
      <c r="C46" s="50"/>
      <c r="D46" s="177"/>
      <c r="E46" s="45"/>
      <c r="F46" s="100">
        <v>2681</v>
      </c>
    </row>
    <row r="47" spans="1:6" s="61" customFormat="1" ht="42.75">
      <c r="A47" s="108">
        <v>80140</v>
      </c>
      <c r="B47" s="107" t="s">
        <v>154</v>
      </c>
      <c r="C47" s="51"/>
      <c r="D47" s="176"/>
      <c r="E47" s="41">
        <f>SUM(E48:E49)</f>
        <v>7250</v>
      </c>
      <c r="F47" s="109">
        <f>SUM(F48:F49)</f>
        <v>5890</v>
      </c>
    </row>
    <row r="48" spans="1:6" s="61" customFormat="1" ht="16.5" customHeight="1">
      <c r="A48" s="43">
        <v>4040</v>
      </c>
      <c r="B48" s="48" t="s">
        <v>54</v>
      </c>
      <c r="C48" s="50"/>
      <c r="D48" s="177"/>
      <c r="E48" s="45">
        <v>7250</v>
      </c>
      <c r="F48" s="100"/>
    </row>
    <row r="49" spans="1:6" s="61" customFormat="1" ht="14.25" customHeight="1">
      <c r="A49" s="43">
        <v>4440</v>
      </c>
      <c r="B49" s="48" t="s">
        <v>90</v>
      </c>
      <c r="C49" s="50"/>
      <c r="D49" s="177"/>
      <c r="E49" s="45"/>
      <c r="F49" s="100">
        <v>5890</v>
      </c>
    </row>
    <row r="50" spans="1:6" s="61" customFormat="1" ht="19.5" customHeight="1">
      <c r="A50" s="39">
        <v>80146</v>
      </c>
      <c r="B50" s="65" t="s">
        <v>129</v>
      </c>
      <c r="C50" s="51"/>
      <c r="D50" s="176"/>
      <c r="E50" s="41">
        <f>SUM(E51:E58)</f>
        <v>177205</v>
      </c>
      <c r="F50" s="109">
        <f>SUM(F51:F58)</f>
        <v>177361</v>
      </c>
    </row>
    <row r="51" spans="1:6" s="61" customFormat="1" ht="14.25" customHeight="1">
      <c r="A51" s="43">
        <v>4040</v>
      </c>
      <c r="B51" s="48" t="s">
        <v>54</v>
      </c>
      <c r="C51" s="50"/>
      <c r="D51" s="177"/>
      <c r="E51" s="45"/>
      <c r="F51" s="100">
        <v>161</v>
      </c>
    </row>
    <row r="52" spans="1:6" s="61" customFormat="1" ht="14.25" customHeight="1">
      <c r="A52" s="43">
        <v>4210</v>
      </c>
      <c r="B52" s="279" t="s">
        <v>16</v>
      </c>
      <c r="C52" s="50"/>
      <c r="D52" s="177"/>
      <c r="E52" s="45"/>
      <c r="F52" s="100">
        <v>8800</v>
      </c>
    </row>
    <row r="53" spans="1:6" s="61" customFormat="1" ht="14.25" customHeight="1">
      <c r="A53" s="43">
        <v>4300</v>
      </c>
      <c r="B53" s="48" t="s">
        <v>18</v>
      </c>
      <c r="C53" s="50"/>
      <c r="D53" s="177"/>
      <c r="E53" s="45">
        <v>177200</v>
      </c>
      <c r="F53" s="100">
        <v>85650</v>
      </c>
    </row>
    <row r="54" spans="1:6" s="61" customFormat="1" ht="14.25" customHeight="1">
      <c r="A54" s="43">
        <v>4410</v>
      </c>
      <c r="B54" s="48" t="s">
        <v>131</v>
      </c>
      <c r="C54" s="50"/>
      <c r="D54" s="177"/>
      <c r="E54" s="45"/>
      <c r="F54" s="100">
        <v>24400</v>
      </c>
    </row>
    <row r="55" spans="1:6" s="61" customFormat="1" ht="14.25" customHeight="1">
      <c r="A55" s="43">
        <v>4440</v>
      </c>
      <c r="B55" s="48" t="s">
        <v>90</v>
      </c>
      <c r="C55" s="50"/>
      <c r="D55" s="177"/>
      <c r="E55" s="45">
        <v>5</v>
      </c>
      <c r="F55" s="100"/>
    </row>
    <row r="56" spans="1:6" s="61" customFormat="1" ht="30">
      <c r="A56" s="43">
        <v>4700</v>
      </c>
      <c r="B56" s="48" t="s">
        <v>172</v>
      </c>
      <c r="C56" s="50"/>
      <c r="D56" s="177"/>
      <c r="E56" s="45"/>
      <c r="F56" s="100">
        <v>57150</v>
      </c>
    </row>
    <row r="57" spans="1:6" s="61" customFormat="1" ht="30">
      <c r="A57" s="43">
        <v>4740</v>
      </c>
      <c r="B57" s="48" t="s">
        <v>123</v>
      </c>
      <c r="C57" s="50"/>
      <c r="D57" s="177"/>
      <c r="E57" s="45"/>
      <c r="F57" s="100">
        <v>600</v>
      </c>
    </row>
    <row r="58" spans="1:6" s="61" customFormat="1" ht="30">
      <c r="A58" s="43">
        <v>4750</v>
      </c>
      <c r="B58" s="44" t="s">
        <v>51</v>
      </c>
      <c r="C58" s="50"/>
      <c r="D58" s="177"/>
      <c r="E58" s="45"/>
      <c r="F58" s="100">
        <v>600</v>
      </c>
    </row>
    <row r="59" spans="1:6" s="53" customFormat="1" ht="16.5" customHeight="1">
      <c r="A59" s="108">
        <v>80195</v>
      </c>
      <c r="B59" s="40" t="s">
        <v>14</v>
      </c>
      <c r="C59" s="51"/>
      <c r="D59" s="176"/>
      <c r="E59" s="41">
        <f>SUM(E60:E65)</f>
        <v>452020</v>
      </c>
      <c r="F59" s="109">
        <f>SUM(F60:F65)</f>
        <v>468346</v>
      </c>
    </row>
    <row r="60" spans="1:6" s="49" customFormat="1" ht="15.75" customHeight="1">
      <c r="A60" s="43">
        <v>4010</v>
      </c>
      <c r="B60" s="48" t="s">
        <v>36</v>
      </c>
      <c r="C60" s="50"/>
      <c r="D60" s="177"/>
      <c r="E60" s="45"/>
      <c r="F60" s="100">
        <v>6000</v>
      </c>
    </row>
    <row r="61" spans="1:6" s="49" customFormat="1" ht="15.75" customHeight="1">
      <c r="A61" s="43">
        <v>4110</v>
      </c>
      <c r="B61" s="48" t="s">
        <v>24</v>
      </c>
      <c r="C61" s="50"/>
      <c r="D61" s="177"/>
      <c r="E61" s="45"/>
      <c r="F61" s="100">
        <v>920</v>
      </c>
    </row>
    <row r="62" spans="1:6" s="53" customFormat="1" ht="15.75" customHeight="1">
      <c r="A62" s="43">
        <v>4120</v>
      </c>
      <c r="B62" s="48" t="s">
        <v>39</v>
      </c>
      <c r="C62" s="137"/>
      <c r="D62" s="177"/>
      <c r="E62" s="45"/>
      <c r="F62" s="100">
        <v>140</v>
      </c>
    </row>
    <row r="63" spans="1:6" s="53" customFormat="1" ht="15.75" customHeight="1">
      <c r="A63" s="43">
        <v>4300</v>
      </c>
      <c r="B63" s="48" t="s">
        <v>18</v>
      </c>
      <c r="C63" s="137"/>
      <c r="D63" s="177"/>
      <c r="E63" s="45"/>
      <c r="F63" s="100">
        <v>9266</v>
      </c>
    </row>
    <row r="64" spans="1:6" s="53" customFormat="1" ht="15.75" customHeight="1">
      <c r="A64" s="43">
        <v>6050</v>
      </c>
      <c r="B64" s="48" t="s">
        <v>34</v>
      </c>
      <c r="C64" s="137"/>
      <c r="D64" s="177"/>
      <c r="E64" s="45">
        <v>360000</v>
      </c>
      <c r="F64" s="100">
        <v>360000</v>
      </c>
    </row>
    <row r="65" spans="1:6" s="186" customFormat="1" ht="46.5" customHeight="1">
      <c r="A65" s="312"/>
      <c r="B65" s="314" t="s">
        <v>158</v>
      </c>
      <c r="C65" s="315"/>
      <c r="D65" s="313"/>
      <c r="E65" s="316">
        <f>SUM(E66:E76)</f>
        <v>92020</v>
      </c>
      <c r="F65" s="317">
        <f>SUM(F66:F76)</f>
        <v>92020</v>
      </c>
    </row>
    <row r="66" spans="1:6" s="53" customFormat="1" ht="15">
      <c r="A66" s="43">
        <v>4115</v>
      </c>
      <c r="B66" s="48" t="s">
        <v>24</v>
      </c>
      <c r="C66" s="137"/>
      <c r="D66" s="177"/>
      <c r="E66" s="45">
        <v>10</v>
      </c>
      <c r="F66" s="100"/>
    </row>
    <row r="67" spans="1:6" s="53" customFormat="1" ht="15">
      <c r="A67" s="43">
        <v>4117</v>
      </c>
      <c r="B67" s="48" t="s">
        <v>24</v>
      </c>
      <c r="C67" s="137"/>
      <c r="D67" s="177"/>
      <c r="E67" s="45"/>
      <c r="F67" s="100">
        <v>10</v>
      </c>
    </row>
    <row r="68" spans="1:6" s="53" customFormat="1" ht="15">
      <c r="A68" s="43">
        <v>4125</v>
      </c>
      <c r="B68" s="48" t="s">
        <v>39</v>
      </c>
      <c r="C68" s="137"/>
      <c r="D68" s="177"/>
      <c r="E68" s="45">
        <v>10</v>
      </c>
      <c r="F68" s="100"/>
    </row>
    <row r="69" spans="1:6" s="53" customFormat="1" ht="15">
      <c r="A69" s="43">
        <v>4127</v>
      </c>
      <c r="B69" s="48" t="s">
        <v>39</v>
      </c>
      <c r="C69" s="137"/>
      <c r="D69" s="177"/>
      <c r="E69" s="45"/>
      <c r="F69" s="100">
        <v>10</v>
      </c>
    </row>
    <row r="70" spans="1:6" s="53" customFormat="1" ht="15">
      <c r="A70" s="43">
        <v>4175</v>
      </c>
      <c r="B70" s="48" t="s">
        <v>17</v>
      </c>
      <c r="C70" s="137"/>
      <c r="D70" s="177"/>
      <c r="E70" s="45">
        <v>100</v>
      </c>
      <c r="F70" s="100"/>
    </row>
    <row r="71" spans="1:6" s="53" customFormat="1" ht="15">
      <c r="A71" s="43">
        <v>4177</v>
      </c>
      <c r="B71" s="48" t="s">
        <v>17</v>
      </c>
      <c r="C71" s="137"/>
      <c r="D71" s="177"/>
      <c r="E71" s="45"/>
      <c r="F71" s="100">
        <v>230</v>
      </c>
    </row>
    <row r="72" spans="1:6" s="49" customFormat="1" ht="15">
      <c r="A72" s="43">
        <v>4217</v>
      </c>
      <c r="B72" s="279" t="s">
        <v>16</v>
      </c>
      <c r="C72" s="50"/>
      <c r="D72" s="177"/>
      <c r="E72" s="45"/>
      <c r="F72" s="100">
        <v>8800</v>
      </c>
    </row>
    <row r="73" spans="1:6" s="53" customFormat="1" ht="15">
      <c r="A73" s="43">
        <v>4305</v>
      </c>
      <c r="B73" s="48" t="s">
        <v>18</v>
      </c>
      <c r="C73" s="137"/>
      <c r="D73" s="177"/>
      <c r="E73" s="45">
        <v>86700</v>
      </c>
      <c r="F73" s="100"/>
    </row>
    <row r="74" spans="1:6" s="53" customFormat="1" ht="15">
      <c r="A74" s="43">
        <v>4307</v>
      </c>
      <c r="B74" s="48" t="s">
        <v>18</v>
      </c>
      <c r="C74" s="137"/>
      <c r="D74" s="177"/>
      <c r="E74" s="45"/>
      <c r="F74" s="100">
        <v>78770</v>
      </c>
    </row>
    <row r="75" spans="1:6" s="53" customFormat="1" ht="15">
      <c r="A75" s="43">
        <v>4425</v>
      </c>
      <c r="B75" s="48" t="s">
        <v>159</v>
      </c>
      <c r="C75" s="137"/>
      <c r="D75" s="177"/>
      <c r="E75" s="45">
        <v>5200</v>
      </c>
      <c r="F75" s="100"/>
    </row>
    <row r="76" spans="1:6" s="53" customFormat="1" ht="15">
      <c r="A76" s="62">
        <v>4427</v>
      </c>
      <c r="B76" s="311" t="s">
        <v>159</v>
      </c>
      <c r="C76" s="327"/>
      <c r="D76" s="328"/>
      <c r="E76" s="63"/>
      <c r="F76" s="240">
        <v>4200</v>
      </c>
    </row>
    <row r="77" spans="1:6" s="53" customFormat="1" ht="22.5" customHeight="1" thickBot="1">
      <c r="A77" s="165">
        <v>852</v>
      </c>
      <c r="B77" s="166" t="s">
        <v>22</v>
      </c>
      <c r="C77" s="204" t="s">
        <v>23</v>
      </c>
      <c r="D77" s="205">
        <f>D78</f>
        <v>8200</v>
      </c>
      <c r="E77" s="336"/>
      <c r="F77" s="169">
        <f>F78</f>
        <v>8200</v>
      </c>
    </row>
    <row r="78" spans="1:6" s="53" customFormat="1" ht="19.5" customHeight="1" thickTop="1">
      <c r="A78" s="108">
        <v>85218</v>
      </c>
      <c r="B78" s="107" t="s">
        <v>160</v>
      </c>
      <c r="C78" s="206"/>
      <c r="D78" s="176">
        <f>D79</f>
        <v>8200</v>
      </c>
      <c r="E78" s="207"/>
      <c r="F78" s="42">
        <f>F80</f>
        <v>8200</v>
      </c>
    </row>
    <row r="79" spans="1:6" s="53" customFormat="1" ht="45">
      <c r="A79" s="133">
        <v>2130</v>
      </c>
      <c r="B79" s="48" t="s">
        <v>56</v>
      </c>
      <c r="C79" s="202"/>
      <c r="D79" s="203">
        <v>8200</v>
      </c>
      <c r="E79" s="192"/>
      <c r="F79" s="193"/>
    </row>
    <row r="80" spans="1:6" s="53" customFormat="1" ht="15.75" thickBot="1">
      <c r="A80" s="43">
        <v>4010</v>
      </c>
      <c r="B80" s="319" t="s">
        <v>165</v>
      </c>
      <c r="C80" s="137"/>
      <c r="D80" s="177"/>
      <c r="E80" s="135"/>
      <c r="F80" s="46">
        <v>8200</v>
      </c>
    </row>
    <row r="81" spans="1:6" s="53" customFormat="1" ht="30" thickBot="1" thickTop="1">
      <c r="A81" s="35">
        <v>853</v>
      </c>
      <c r="B81" s="105" t="s">
        <v>170</v>
      </c>
      <c r="C81" s="249" t="s">
        <v>20</v>
      </c>
      <c r="D81" s="178"/>
      <c r="E81" s="189">
        <f>E82</f>
        <v>119318</v>
      </c>
      <c r="F81" s="38">
        <f>F82</f>
        <v>119318</v>
      </c>
    </row>
    <row r="82" spans="1:6" s="53" customFormat="1" ht="19.5" customHeight="1" thickTop="1">
      <c r="A82" s="129">
        <v>85395</v>
      </c>
      <c r="B82" s="320" t="s">
        <v>14</v>
      </c>
      <c r="C82" s="199"/>
      <c r="D82" s="200"/>
      <c r="E82" s="190">
        <f>SUM(E84:E108)</f>
        <v>119318</v>
      </c>
      <c r="F82" s="59">
        <f>SUM(F84:F108)</f>
        <v>119318</v>
      </c>
    </row>
    <row r="83" spans="1:6" s="186" customFormat="1" ht="15">
      <c r="A83" s="321"/>
      <c r="B83" s="322" t="s">
        <v>171</v>
      </c>
      <c r="C83" s="323"/>
      <c r="D83" s="324"/>
      <c r="E83" s="325"/>
      <c r="F83" s="326"/>
    </row>
    <row r="84" spans="1:6" s="53" customFormat="1" ht="45">
      <c r="A84" s="337">
        <v>2338</v>
      </c>
      <c r="B84" s="280" t="s">
        <v>166</v>
      </c>
      <c r="C84" s="137"/>
      <c r="D84" s="177"/>
      <c r="E84" s="135"/>
      <c r="F84" s="46">
        <v>2791</v>
      </c>
    </row>
    <row r="85" spans="1:6" s="53" customFormat="1" ht="45">
      <c r="A85" s="337">
        <v>2339</v>
      </c>
      <c r="B85" s="280" t="s">
        <v>166</v>
      </c>
      <c r="C85" s="137"/>
      <c r="D85" s="177"/>
      <c r="E85" s="135"/>
      <c r="F85" s="46">
        <v>37</v>
      </c>
    </row>
    <row r="86" spans="1:6" s="53" customFormat="1" ht="59.25" customHeight="1">
      <c r="A86" s="337">
        <v>2678</v>
      </c>
      <c r="B86" s="280" t="s">
        <v>167</v>
      </c>
      <c r="C86" s="137"/>
      <c r="D86" s="177"/>
      <c r="E86" s="135"/>
      <c r="F86" s="46">
        <v>1835</v>
      </c>
    </row>
    <row r="87" spans="1:6" s="53" customFormat="1" ht="60" customHeight="1">
      <c r="A87" s="337">
        <v>2679</v>
      </c>
      <c r="B87" s="280" t="s">
        <v>167</v>
      </c>
      <c r="C87" s="137"/>
      <c r="D87" s="177"/>
      <c r="E87" s="135"/>
      <c r="F87" s="46">
        <v>65</v>
      </c>
    </row>
    <row r="88" spans="1:6" s="53" customFormat="1" ht="15">
      <c r="A88" s="47">
        <v>4018</v>
      </c>
      <c r="B88" s="319" t="s">
        <v>165</v>
      </c>
      <c r="C88" s="137"/>
      <c r="D88" s="177"/>
      <c r="E88" s="135"/>
      <c r="F88" s="46">
        <v>887</v>
      </c>
    </row>
    <row r="89" spans="1:6" s="53" customFormat="1" ht="15">
      <c r="A89" s="47">
        <v>4019</v>
      </c>
      <c r="B89" s="319" t="s">
        <v>165</v>
      </c>
      <c r="C89" s="137"/>
      <c r="D89" s="177"/>
      <c r="E89" s="135"/>
      <c r="F89" s="46">
        <v>12</v>
      </c>
    </row>
    <row r="90" spans="1:6" s="53" customFormat="1" ht="15">
      <c r="A90" s="47">
        <v>4110</v>
      </c>
      <c r="B90" s="44" t="s">
        <v>24</v>
      </c>
      <c r="C90" s="137"/>
      <c r="D90" s="177"/>
      <c r="E90" s="135"/>
      <c r="F90" s="46">
        <v>418</v>
      </c>
    </row>
    <row r="91" spans="1:6" s="53" customFormat="1" ht="15">
      <c r="A91" s="47">
        <v>4118</v>
      </c>
      <c r="B91" s="44" t="s">
        <v>24</v>
      </c>
      <c r="C91" s="137"/>
      <c r="D91" s="177"/>
      <c r="E91" s="135"/>
      <c r="F91" s="46">
        <v>5096</v>
      </c>
    </row>
    <row r="92" spans="1:6" s="53" customFormat="1" ht="15">
      <c r="A92" s="43">
        <v>4119</v>
      </c>
      <c r="B92" s="44" t="s">
        <v>24</v>
      </c>
      <c r="C92" s="137"/>
      <c r="D92" s="177"/>
      <c r="E92" s="135"/>
      <c r="F92" s="46">
        <v>692</v>
      </c>
    </row>
    <row r="93" spans="1:6" s="53" customFormat="1" ht="15">
      <c r="A93" s="43">
        <v>4120</v>
      </c>
      <c r="B93" s="64" t="s">
        <v>168</v>
      </c>
      <c r="C93" s="137"/>
      <c r="D93" s="177"/>
      <c r="E93" s="135"/>
      <c r="F93" s="46">
        <v>82</v>
      </c>
    </row>
    <row r="94" spans="1:6" s="53" customFormat="1" ht="15">
      <c r="A94" s="43">
        <v>4128</v>
      </c>
      <c r="B94" s="64" t="s">
        <v>168</v>
      </c>
      <c r="C94" s="137"/>
      <c r="D94" s="177"/>
      <c r="E94" s="135"/>
      <c r="F94" s="46">
        <v>852</v>
      </c>
    </row>
    <row r="95" spans="1:6" s="53" customFormat="1" ht="15">
      <c r="A95" s="43">
        <v>4129</v>
      </c>
      <c r="B95" s="64" t="s">
        <v>168</v>
      </c>
      <c r="C95" s="137"/>
      <c r="D95" s="177"/>
      <c r="E95" s="135"/>
      <c r="F95" s="46">
        <v>112</v>
      </c>
    </row>
    <row r="96" spans="1:6" s="53" customFormat="1" ht="15">
      <c r="A96" s="43">
        <v>4170</v>
      </c>
      <c r="B96" s="319" t="s">
        <v>17</v>
      </c>
      <c r="C96" s="137"/>
      <c r="D96" s="177"/>
      <c r="E96" s="135"/>
      <c r="F96" s="46">
        <v>2830</v>
      </c>
    </row>
    <row r="97" spans="1:6" s="53" customFormat="1" ht="15">
      <c r="A97" s="43">
        <v>4178</v>
      </c>
      <c r="B97" s="319" t="s">
        <v>17</v>
      </c>
      <c r="C97" s="137"/>
      <c r="D97" s="177"/>
      <c r="E97" s="135"/>
      <c r="F97" s="46">
        <v>31124</v>
      </c>
    </row>
    <row r="98" spans="1:6" s="53" customFormat="1" ht="15">
      <c r="A98" s="43">
        <v>4179</v>
      </c>
      <c r="B98" s="319" t="s">
        <v>17</v>
      </c>
      <c r="C98" s="137"/>
      <c r="D98" s="177"/>
      <c r="E98" s="135"/>
      <c r="F98" s="46">
        <v>4290</v>
      </c>
    </row>
    <row r="99" spans="1:6" s="53" customFormat="1" ht="15">
      <c r="A99" s="43">
        <v>4218</v>
      </c>
      <c r="B99" s="319" t="s">
        <v>16</v>
      </c>
      <c r="C99" s="137"/>
      <c r="D99" s="177"/>
      <c r="E99" s="135"/>
      <c r="F99" s="46">
        <v>34612</v>
      </c>
    </row>
    <row r="100" spans="1:6" s="53" customFormat="1" ht="15">
      <c r="A100" s="43">
        <v>4219</v>
      </c>
      <c r="B100" s="319" t="s">
        <v>16</v>
      </c>
      <c r="C100" s="137"/>
      <c r="D100" s="177"/>
      <c r="E100" s="135"/>
      <c r="F100" s="46">
        <v>3690</v>
      </c>
    </row>
    <row r="101" spans="1:6" s="53" customFormat="1" ht="30">
      <c r="A101" s="43">
        <v>4248</v>
      </c>
      <c r="B101" s="319" t="s">
        <v>21</v>
      </c>
      <c r="C101" s="137"/>
      <c r="D101" s="177"/>
      <c r="E101" s="135"/>
      <c r="F101" s="46">
        <v>6215</v>
      </c>
    </row>
    <row r="102" spans="1:6" s="53" customFormat="1" ht="30">
      <c r="A102" s="43">
        <v>4249</v>
      </c>
      <c r="B102" s="319" t="s">
        <v>21</v>
      </c>
      <c r="C102" s="137"/>
      <c r="D102" s="177"/>
      <c r="E102" s="135"/>
      <c r="F102" s="46">
        <v>85</v>
      </c>
    </row>
    <row r="103" spans="1:6" s="53" customFormat="1" ht="15">
      <c r="A103" s="43">
        <v>4300</v>
      </c>
      <c r="B103" s="319" t="s">
        <v>18</v>
      </c>
      <c r="C103" s="137"/>
      <c r="D103" s="177"/>
      <c r="E103" s="135"/>
      <c r="F103" s="46">
        <v>23113</v>
      </c>
    </row>
    <row r="104" spans="1:6" s="53" customFormat="1" ht="15">
      <c r="A104" s="62">
        <v>4308</v>
      </c>
      <c r="B104" s="329" t="s">
        <v>18</v>
      </c>
      <c r="C104" s="327"/>
      <c r="D104" s="328"/>
      <c r="E104" s="330">
        <v>85185</v>
      </c>
      <c r="F104" s="144"/>
    </row>
    <row r="105" spans="1:6" s="53" customFormat="1" ht="15">
      <c r="A105" s="43">
        <v>4309</v>
      </c>
      <c r="B105" s="319" t="s">
        <v>18</v>
      </c>
      <c r="C105" s="137"/>
      <c r="D105" s="177"/>
      <c r="E105" s="135">
        <v>33721</v>
      </c>
      <c r="F105" s="46"/>
    </row>
    <row r="106" spans="1:6" s="53" customFormat="1" ht="15">
      <c r="A106" s="43">
        <v>4430</v>
      </c>
      <c r="B106" s="319" t="s">
        <v>169</v>
      </c>
      <c r="C106" s="137"/>
      <c r="D106" s="177"/>
      <c r="E106" s="135"/>
      <c r="F106" s="46">
        <v>480</v>
      </c>
    </row>
    <row r="107" spans="1:6" s="53" customFormat="1" ht="30">
      <c r="A107" s="43">
        <v>4748</v>
      </c>
      <c r="B107" s="64" t="s">
        <v>123</v>
      </c>
      <c r="C107" s="137"/>
      <c r="D107" s="177"/>
      <c r="E107" s="135">
        <v>328</v>
      </c>
      <c r="F107" s="46"/>
    </row>
    <row r="108" spans="1:6" s="53" customFormat="1" ht="30.75" thickBot="1">
      <c r="A108" s="43">
        <v>4749</v>
      </c>
      <c r="B108" s="64" t="s">
        <v>123</v>
      </c>
      <c r="C108" s="137"/>
      <c r="D108" s="177"/>
      <c r="E108" s="135">
        <v>84</v>
      </c>
      <c r="F108" s="46"/>
    </row>
    <row r="109" spans="1:6" s="53" customFormat="1" ht="30" thickBot="1" thickTop="1">
      <c r="A109" s="35">
        <v>854</v>
      </c>
      <c r="B109" s="270" t="s">
        <v>87</v>
      </c>
      <c r="C109" s="55" t="s">
        <v>20</v>
      </c>
      <c r="D109" s="178"/>
      <c r="E109" s="189">
        <f>E110+E113+E116+E120+E123+E126+E131</f>
        <v>56383</v>
      </c>
      <c r="F109" s="38">
        <f>F110+F113+F116+F120+F123+F126+F131</f>
        <v>56383</v>
      </c>
    </row>
    <row r="110" spans="1:6" s="53" customFormat="1" ht="15.75" customHeight="1" thickTop="1">
      <c r="A110" s="56">
        <v>85401</v>
      </c>
      <c r="B110" s="198" t="s">
        <v>133</v>
      </c>
      <c r="C110" s="187"/>
      <c r="D110" s="200"/>
      <c r="E110" s="190">
        <f>SUM(E111:E112)</f>
        <v>2410</v>
      </c>
      <c r="F110" s="59">
        <f>SUM(F111:F112)</f>
        <v>776</v>
      </c>
    </row>
    <row r="111" spans="1:6" s="53" customFormat="1" ht="15">
      <c r="A111" s="43">
        <v>4040</v>
      </c>
      <c r="B111" s="48" t="s">
        <v>54</v>
      </c>
      <c r="C111" s="162"/>
      <c r="D111" s="177"/>
      <c r="E111" s="135">
        <v>2410</v>
      </c>
      <c r="F111" s="46"/>
    </row>
    <row r="112" spans="1:6" s="53" customFormat="1" ht="15">
      <c r="A112" s="43">
        <v>4440</v>
      </c>
      <c r="B112" s="48" t="s">
        <v>90</v>
      </c>
      <c r="C112" s="162"/>
      <c r="D112" s="177"/>
      <c r="E112" s="135"/>
      <c r="F112" s="46">
        <v>776</v>
      </c>
    </row>
    <row r="113" spans="1:6" s="53" customFormat="1" ht="18.75" customHeight="1">
      <c r="A113" s="39">
        <v>85403</v>
      </c>
      <c r="B113" s="231" t="s">
        <v>161</v>
      </c>
      <c r="C113" s="161"/>
      <c r="D113" s="176"/>
      <c r="E113" s="207"/>
      <c r="F113" s="42">
        <f>SUM(F114:F115)</f>
        <v>14516</v>
      </c>
    </row>
    <row r="114" spans="1:6" s="53" customFormat="1" ht="15">
      <c r="A114" s="43">
        <v>4040</v>
      </c>
      <c r="B114" s="48" t="s">
        <v>54</v>
      </c>
      <c r="C114" s="162"/>
      <c r="D114" s="177"/>
      <c r="E114" s="135"/>
      <c r="F114" s="46">
        <v>8005</v>
      </c>
    </row>
    <row r="115" spans="1:6" s="53" customFormat="1" ht="15">
      <c r="A115" s="43">
        <v>4440</v>
      </c>
      <c r="B115" s="48" t="s">
        <v>90</v>
      </c>
      <c r="C115" s="162"/>
      <c r="D115" s="177"/>
      <c r="E115" s="135"/>
      <c r="F115" s="46">
        <v>6511</v>
      </c>
    </row>
    <row r="116" spans="1:6" s="53" customFormat="1" ht="30.75" customHeight="1">
      <c r="A116" s="39">
        <v>85406</v>
      </c>
      <c r="B116" s="231" t="s">
        <v>162</v>
      </c>
      <c r="C116" s="161"/>
      <c r="D116" s="176"/>
      <c r="E116" s="207">
        <f>SUM(E117:E119)</f>
        <v>8400</v>
      </c>
      <c r="F116" s="42">
        <f>SUM(F117:F119)</f>
        <v>8400</v>
      </c>
    </row>
    <row r="117" spans="1:6" s="53" customFormat="1" ht="15">
      <c r="A117" s="43">
        <v>4040</v>
      </c>
      <c r="B117" s="48" t="s">
        <v>54</v>
      </c>
      <c r="C117" s="162"/>
      <c r="D117" s="177"/>
      <c r="E117" s="135">
        <v>1600</v>
      </c>
      <c r="F117" s="46"/>
    </row>
    <row r="118" spans="1:6" s="53" customFormat="1" ht="15">
      <c r="A118" s="43">
        <v>4170</v>
      </c>
      <c r="B118" s="318" t="s">
        <v>17</v>
      </c>
      <c r="C118" s="162"/>
      <c r="D118" s="177"/>
      <c r="E118" s="135"/>
      <c r="F118" s="46">
        <v>8400</v>
      </c>
    </row>
    <row r="119" spans="1:6" s="53" customFormat="1" ht="15">
      <c r="A119" s="43">
        <v>4300</v>
      </c>
      <c r="B119" s="48" t="s">
        <v>18</v>
      </c>
      <c r="C119" s="162"/>
      <c r="D119" s="177"/>
      <c r="E119" s="135">
        <v>6800</v>
      </c>
      <c r="F119" s="46"/>
    </row>
    <row r="120" spans="1:6" s="53" customFormat="1" ht="28.5">
      <c r="A120" s="39">
        <v>85407</v>
      </c>
      <c r="B120" s="231" t="s">
        <v>163</v>
      </c>
      <c r="C120" s="161"/>
      <c r="D120" s="176"/>
      <c r="E120" s="207">
        <f>SUM(E121:E122)</f>
        <v>950</v>
      </c>
      <c r="F120" s="42">
        <f>SUM(F121:F122)</f>
        <v>2700</v>
      </c>
    </row>
    <row r="121" spans="1:6" s="53" customFormat="1" ht="15">
      <c r="A121" s="43">
        <v>4040</v>
      </c>
      <c r="B121" s="48" t="s">
        <v>54</v>
      </c>
      <c r="C121" s="162"/>
      <c r="D121" s="177"/>
      <c r="E121" s="135">
        <v>950</v>
      </c>
      <c r="F121" s="46"/>
    </row>
    <row r="122" spans="1:6" s="53" customFormat="1" ht="15">
      <c r="A122" s="43">
        <v>4440</v>
      </c>
      <c r="B122" s="48" t="s">
        <v>90</v>
      </c>
      <c r="C122" s="162"/>
      <c r="D122" s="177"/>
      <c r="E122" s="135"/>
      <c r="F122" s="46">
        <v>2700</v>
      </c>
    </row>
    <row r="123" spans="1:6" s="53" customFormat="1" ht="15.75" customHeight="1">
      <c r="A123" s="39">
        <v>85410</v>
      </c>
      <c r="B123" s="231" t="s">
        <v>164</v>
      </c>
      <c r="C123" s="161"/>
      <c r="D123" s="176"/>
      <c r="E123" s="207">
        <f>SUM(E124:E125)</f>
        <v>4803</v>
      </c>
      <c r="F123" s="42">
        <f>SUM(F124:F125)</f>
        <v>91</v>
      </c>
    </row>
    <row r="124" spans="1:6" s="53" customFormat="1" ht="15">
      <c r="A124" s="43">
        <v>4040</v>
      </c>
      <c r="B124" s="48" t="s">
        <v>54</v>
      </c>
      <c r="C124" s="162"/>
      <c r="D124" s="177"/>
      <c r="E124" s="135">
        <v>4803</v>
      </c>
      <c r="F124" s="46"/>
    </row>
    <row r="125" spans="1:6" s="53" customFormat="1" ht="15">
      <c r="A125" s="43">
        <v>4440</v>
      </c>
      <c r="B125" s="48" t="s">
        <v>90</v>
      </c>
      <c r="C125" s="162"/>
      <c r="D125" s="177"/>
      <c r="E125" s="135"/>
      <c r="F125" s="46">
        <v>91</v>
      </c>
    </row>
    <row r="126" spans="1:6" s="53" customFormat="1" ht="16.5" customHeight="1">
      <c r="A126" s="39">
        <v>85446</v>
      </c>
      <c r="B126" s="65" t="s">
        <v>129</v>
      </c>
      <c r="C126" s="161"/>
      <c r="D126" s="176"/>
      <c r="E126" s="207">
        <f>SUM(E127:E130)</f>
        <v>29900</v>
      </c>
      <c r="F126" s="42">
        <f>SUM(F127:F130)</f>
        <v>29900</v>
      </c>
    </row>
    <row r="127" spans="1:6" s="53" customFormat="1" ht="15">
      <c r="A127" s="43">
        <v>4210</v>
      </c>
      <c r="B127" s="279" t="s">
        <v>16</v>
      </c>
      <c r="C127" s="162"/>
      <c r="D127" s="177"/>
      <c r="E127" s="135"/>
      <c r="F127" s="46">
        <v>1000</v>
      </c>
    </row>
    <row r="128" spans="1:6" s="53" customFormat="1" ht="15">
      <c r="A128" s="43">
        <v>4300</v>
      </c>
      <c r="B128" s="48" t="s">
        <v>18</v>
      </c>
      <c r="C128" s="162"/>
      <c r="D128" s="177"/>
      <c r="E128" s="135">
        <v>29900</v>
      </c>
      <c r="F128" s="46">
        <v>7500</v>
      </c>
    </row>
    <row r="129" spans="1:6" s="53" customFormat="1" ht="15">
      <c r="A129" s="43">
        <v>4410</v>
      </c>
      <c r="B129" s="48" t="s">
        <v>131</v>
      </c>
      <c r="C129" s="162"/>
      <c r="D129" s="177"/>
      <c r="E129" s="135"/>
      <c r="F129" s="46">
        <v>4500</v>
      </c>
    </row>
    <row r="130" spans="1:6" s="53" customFormat="1" ht="30">
      <c r="A130" s="43">
        <v>4700</v>
      </c>
      <c r="B130" s="48" t="s">
        <v>172</v>
      </c>
      <c r="C130" s="162"/>
      <c r="D130" s="177"/>
      <c r="E130" s="135"/>
      <c r="F130" s="46">
        <v>16900</v>
      </c>
    </row>
    <row r="131" spans="1:6" s="53" customFormat="1" ht="15.75" customHeight="1">
      <c r="A131" s="39">
        <v>85495</v>
      </c>
      <c r="B131" s="231" t="s">
        <v>14</v>
      </c>
      <c r="C131" s="161"/>
      <c r="D131" s="176"/>
      <c r="E131" s="207">
        <f>SUM(E132)</f>
        <v>9920</v>
      </c>
      <c r="F131" s="42"/>
    </row>
    <row r="132" spans="1:6" s="53" customFormat="1" ht="15.75" thickBot="1">
      <c r="A132" s="43">
        <v>4010</v>
      </c>
      <c r="B132" s="48" t="s">
        <v>165</v>
      </c>
      <c r="C132" s="188"/>
      <c r="D132" s="177"/>
      <c r="E132" s="135">
        <v>9920</v>
      </c>
      <c r="F132" s="163"/>
    </row>
    <row r="133" spans="1:6" s="112" customFormat="1" ht="17.25" customHeight="1" thickBot="1" thickTop="1">
      <c r="A133" s="139"/>
      <c r="B133" s="140" t="s">
        <v>25</v>
      </c>
      <c r="C133" s="110"/>
      <c r="D133" s="175">
        <f>D23+D77</f>
        <v>8200</v>
      </c>
      <c r="E133" s="111">
        <f>E23+E109+E77+E11+E15+E81</f>
        <v>1117707</v>
      </c>
      <c r="F133" s="78">
        <f>F23+F77+F109+F11+F15+F81</f>
        <v>932967</v>
      </c>
    </row>
    <row r="134" spans="1:6" s="86" customFormat="1" ht="17.25" thickBot="1" thickTop="1">
      <c r="A134" s="113"/>
      <c r="B134" s="80" t="s">
        <v>26</v>
      </c>
      <c r="C134" s="114"/>
      <c r="D134" s="80"/>
      <c r="E134" s="115">
        <f>F133-E133</f>
        <v>-184740</v>
      </c>
      <c r="F134" s="116"/>
    </row>
    <row r="135" ht="16.5" thickTop="1"/>
  </sheetData>
  <printOptions horizontalCentered="1"/>
  <pageMargins left="0" right="0" top="0.984251968503937" bottom="0.984251968503937" header="0.5118110236220472" footer="0.5118110236220472"/>
  <pageSetup firstPageNumber="10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3" sqref="E3"/>
    </sheetView>
  </sheetViews>
  <sheetFormatPr defaultColWidth="9.00390625" defaultRowHeight="12.75"/>
  <cols>
    <col min="1" max="1" width="7.625" style="1" customWidth="1"/>
    <col min="2" max="2" width="37.00390625" style="1" customWidth="1"/>
    <col min="3" max="3" width="6.875" style="2" customWidth="1"/>
    <col min="4" max="6" width="13.25390625" style="1" customWidth="1"/>
    <col min="7" max="16384" width="10.00390625" style="1" customWidth="1"/>
  </cols>
  <sheetData>
    <row r="1" spans="3:7" s="13" customFormat="1" ht="13.5" customHeight="1">
      <c r="C1" s="117"/>
      <c r="E1" s="3" t="s">
        <v>30</v>
      </c>
      <c r="G1" s="1"/>
    </row>
    <row r="2" spans="1:7" s="13" customFormat="1" ht="13.5" customHeight="1">
      <c r="A2" s="118"/>
      <c r="B2" s="119"/>
      <c r="C2" s="14"/>
      <c r="E2" s="8" t="s">
        <v>178</v>
      </c>
      <c r="G2" s="1"/>
    </row>
    <row r="3" spans="1:7" s="13" customFormat="1" ht="13.5" customHeight="1">
      <c r="A3" s="118"/>
      <c r="B3" s="119"/>
      <c r="C3" s="14"/>
      <c r="E3" s="8" t="s">
        <v>1</v>
      </c>
      <c r="G3" s="1"/>
    </row>
    <row r="4" spans="1:7" s="13" customFormat="1" ht="13.5" customHeight="1">
      <c r="A4" s="118"/>
      <c r="B4" s="119"/>
      <c r="C4" s="14"/>
      <c r="E4" s="8" t="s">
        <v>179</v>
      </c>
      <c r="G4" s="1"/>
    </row>
    <row r="5" spans="1:7" s="13" customFormat="1" ht="19.5" customHeight="1">
      <c r="A5" s="118"/>
      <c r="B5" s="119"/>
      <c r="C5" s="14"/>
      <c r="D5" s="11"/>
      <c r="E5" s="11"/>
      <c r="F5" s="8"/>
      <c r="G5" s="3"/>
    </row>
    <row r="6" spans="1:7" s="13" customFormat="1" ht="56.25">
      <c r="A6" s="9" t="s">
        <v>136</v>
      </c>
      <c r="B6" s="10"/>
      <c r="C6" s="11"/>
      <c r="D6" s="11"/>
      <c r="E6" s="11"/>
      <c r="F6" s="120"/>
      <c r="G6" s="3"/>
    </row>
    <row r="7" spans="1:7" s="13" customFormat="1" ht="21.75" customHeight="1" thickBot="1">
      <c r="A7" s="9"/>
      <c r="B7" s="10"/>
      <c r="C7" s="14"/>
      <c r="D7" s="11"/>
      <c r="E7" s="11"/>
      <c r="F7" s="120" t="s">
        <v>2</v>
      </c>
      <c r="G7" s="3"/>
    </row>
    <row r="8" spans="1:6" s="22" customFormat="1" ht="27" customHeight="1">
      <c r="A8" s="121" t="s">
        <v>3</v>
      </c>
      <c r="B8" s="17" t="s">
        <v>4</v>
      </c>
      <c r="C8" s="18" t="s">
        <v>5</v>
      </c>
      <c r="D8" s="145" t="s">
        <v>6</v>
      </c>
      <c r="E8" s="122" t="s">
        <v>7</v>
      </c>
      <c r="F8" s="122"/>
    </row>
    <row r="9" spans="1:6" s="22" customFormat="1" ht="13.5" customHeight="1">
      <c r="A9" s="123" t="s">
        <v>8</v>
      </c>
      <c r="B9" s="24"/>
      <c r="C9" s="25" t="s">
        <v>9</v>
      </c>
      <c r="D9" s="26" t="s">
        <v>10</v>
      </c>
      <c r="E9" s="93" t="s">
        <v>11</v>
      </c>
      <c r="F9" s="94" t="s">
        <v>10</v>
      </c>
    </row>
    <row r="10" spans="1:6" s="34" customFormat="1" ht="12" thickBot="1">
      <c r="A10" s="124">
        <v>1</v>
      </c>
      <c r="B10" s="125">
        <v>2</v>
      </c>
      <c r="C10" s="125">
        <v>3</v>
      </c>
      <c r="D10" s="126">
        <v>4</v>
      </c>
      <c r="E10" s="127">
        <v>5</v>
      </c>
      <c r="F10" s="128">
        <v>6</v>
      </c>
    </row>
    <row r="11" spans="1:7" s="34" customFormat="1" ht="72.75" thickBot="1" thickTop="1">
      <c r="A11" s="146" t="s">
        <v>138</v>
      </c>
      <c r="B11" s="147" t="s">
        <v>139</v>
      </c>
      <c r="C11" s="148" t="s">
        <v>40</v>
      </c>
      <c r="D11" s="155"/>
      <c r="E11" s="268">
        <f>E12</f>
        <v>5</v>
      </c>
      <c r="F11" s="38">
        <f>F12</f>
        <v>5</v>
      </c>
      <c r="G11" s="153"/>
    </row>
    <row r="12" spans="1:7" s="34" customFormat="1" ht="33" customHeight="1" thickTop="1">
      <c r="A12" s="149" t="s">
        <v>140</v>
      </c>
      <c r="B12" s="150" t="s">
        <v>141</v>
      </c>
      <c r="C12" s="151"/>
      <c r="D12" s="156"/>
      <c r="E12" s="269">
        <f>SUM(E13:E14)</f>
        <v>5</v>
      </c>
      <c r="F12" s="71">
        <f>SUM(F13:F14)</f>
        <v>5</v>
      </c>
      <c r="G12" s="154"/>
    </row>
    <row r="13" spans="1:6" s="34" customFormat="1" ht="19.5" customHeight="1">
      <c r="A13" s="43">
        <v>4120</v>
      </c>
      <c r="B13" s="48" t="s">
        <v>39</v>
      </c>
      <c r="C13" s="98"/>
      <c r="D13" s="70"/>
      <c r="E13" s="287"/>
      <c r="F13" s="46">
        <v>5</v>
      </c>
    </row>
    <row r="14" spans="1:6" s="34" customFormat="1" ht="19.5" customHeight="1" thickBot="1">
      <c r="A14" s="43">
        <v>4210</v>
      </c>
      <c r="B14" s="279" t="s">
        <v>16</v>
      </c>
      <c r="C14" s="142"/>
      <c r="D14" s="143"/>
      <c r="E14" s="289">
        <v>5</v>
      </c>
      <c r="F14" s="240"/>
    </row>
    <row r="15" spans="1:6" s="34" customFormat="1" ht="33" customHeight="1" thickBot="1" thickTop="1">
      <c r="A15" s="146" t="s">
        <v>48</v>
      </c>
      <c r="B15" s="147" t="s">
        <v>49</v>
      </c>
      <c r="C15" s="148" t="s">
        <v>50</v>
      </c>
      <c r="D15" s="155">
        <f>SUM(D16)</f>
        <v>1000</v>
      </c>
      <c r="E15" s="268"/>
      <c r="F15" s="38">
        <f>F16</f>
        <v>1000</v>
      </c>
    </row>
    <row r="16" spans="1:6" s="34" customFormat="1" ht="29.25" customHeight="1" thickTop="1">
      <c r="A16" s="149" t="s">
        <v>174</v>
      </c>
      <c r="B16" s="150" t="s">
        <v>175</v>
      </c>
      <c r="C16" s="151"/>
      <c r="D16" s="156">
        <f>SUM(D17)</f>
        <v>1000</v>
      </c>
      <c r="E16" s="269"/>
      <c r="F16" s="71">
        <f>SUM(F17:F18)</f>
        <v>1000</v>
      </c>
    </row>
    <row r="17" spans="1:6" s="34" customFormat="1" ht="75">
      <c r="A17" s="133">
        <v>2010</v>
      </c>
      <c r="B17" s="66" t="s">
        <v>177</v>
      </c>
      <c r="C17" s="98"/>
      <c r="D17" s="70">
        <v>1000</v>
      </c>
      <c r="E17" s="287"/>
      <c r="F17" s="157"/>
    </row>
    <row r="18" spans="1:6" s="34" customFormat="1" ht="19.5" customHeight="1" thickBot="1">
      <c r="A18" s="62">
        <v>4300</v>
      </c>
      <c r="B18" s="141" t="s">
        <v>18</v>
      </c>
      <c r="C18" s="142"/>
      <c r="D18" s="143"/>
      <c r="E18" s="289"/>
      <c r="F18" s="240">
        <v>1000</v>
      </c>
    </row>
    <row r="19" spans="1:6" s="112" customFormat="1" ht="17.25" thickBot="1" thickTop="1">
      <c r="A19" s="74"/>
      <c r="B19" s="75" t="s">
        <v>25</v>
      </c>
      <c r="C19" s="130"/>
      <c r="D19" s="131">
        <f>D11+D15</f>
        <v>1000</v>
      </c>
      <c r="E19" s="288">
        <f>E11+E15</f>
        <v>5</v>
      </c>
      <c r="F19" s="159">
        <f>F11+F15</f>
        <v>1005</v>
      </c>
    </row>
    <row r="20" spans="1:6" ht="17.25" thickBot="1" thickTop="1">
      <c r="A20" s="79"/>
      <c r="B20" s="80" t="s">
        <v>26</v>
      </c>
      <c r="C20" s="81"/>
      <c r="D20" s="158"/>
      <c r="E20" s="134">
        <f>F19-E19</f>
        <v>1000</v>
      </c>
      <c r="F20" s="82"/>
    </row>
    <row r="21" ht="16.5" thickTop="1"/>
    <row r="22" ht="15.75">
      <c r="B22" s="132"/>
    </row>
  </sheetData>
  <printOptions horizontalCentered="1"/>
  <pageMargins left="0" right="0" top="0.984251968503937" bottom="0.7874015748031497" header="0.5118110236220472" footer="0.5118110236220472"/>
  <pageSetup firstPageNumber="14" useFirstPageNumber="1" horizontalDpi="600" verticalDpi="600" orientation="portrait" paperSize="9" r:id="rId1"/>
  <headerFooter alignWithMargins="0">
    <oddHeader>&amp;C&amp;"Times New Roman,Normalny"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7.625" style="1" customWidth="1"/>
    <col min="2" max="2" width="37.00390625" style="1" customWidth="1"/>
    <col min="3" max="3" width="6.875" style="2" customWidth="1"/>
    <col min="4" max="4" width="17.00390625" style="1" customWidth="1"/>
    <col min="5" max="5" width="16.75390625" style="1" customWidth="1"/>
    <col min="6" max="16384" width="10.00390625" style="1" customWidth="1"/>
  </cols>
  <sheetData>
    <row r="1" spans="3:6" s="13" customFormat="1" ht="13.5" customHeight="1">
      <c r="C1" s="117"/>
      <c r="D1" s="3" t="s">
        <v>143</v>
      </c>
      <c r="F1" s="1"/>
    </row>
    <row r="2" spans="1:6" s="13" customFormat="1" ht="13.5" customHeight="1">
      <c r="A2" s="118"/>
      <c r="B2" s="119"/>
      <c r="C2" s="14"/>
      <c r="D2" s="8" t="s">
        <v>181</v>
      </c>
      <c r="F2" s="1"/>
    </row>
    <row r="3" spans="1:6" s="13" customFormat="1" ht="13.5" customHeight="1">
      <c r="A3" s="118"/>
      <c r="B3" s="119"/>
      <c r="C3" s="14"/>
      <c r="D3" s="8" t="s">
        <v>144</v>
      </c>
      <c r="F3" s="1"/>
    </row>
    <row r="4" spans="1:6" s="13" customFormat="1" ht="13.5" customHeight="1">
      <c r="A4" s="118"/>
      <c r="B4" s="119"/>
      <c r="C4" s="14"/>
      <c r="D4" s="8" t="s">
        <v>180</v>
      </c>
      <c r="F4" s="1"/>
    </row>
    <row r="5" spans="1:6" s="13" customFormat="1" ht="19.5" customHeight="1">
      <c r="A5" s="118"/>
      <c r="B5" s="119"/>
      <c r="C5" s="14"/>
      <c r="D5" s="11"/>
      <c r="E5" s="8"/>
      <c r="F5" s="3"/>
    </row>
    <row r="6" spans="1:6" s="13" customFormat="1" ht="56.25">
      <c r="A6" s="9" t="s">
        <v>145</v>
      </c>
      <c r="B6" s="10"/>
      <c r="C6" s="11"/>
      <c r="D6" s="11"/>
      <c r="E6" s="120"/>
      <c r="F6" s="3"/>
    </row>
    <row r="7" spans="1:6" s="13" customFormat="1" ht="21.75" customHeight="1" thickBot="1">
      <c r="A7" s="9"/>
      <c r="B7" s="10"/>
      <c r="C7" s="14"/>
      <c r="D7" s="11"/>
      <c r="E7" s="120" t="s">
        <v>2</v>
      </c>
      <c r="F7" s="3"/>
    </row>
    <row r="8" spans="1:5" s="22" customFormat="1" ht="27" customHeight="1">
      <c r="A8" s="121" t="s">
        <v>3</v>
      </c>
      <c r="B8" s="17" t="s">
        <v>4</v>
      </c>
      <c r="C8" s="291" t="s">
        <v>5</v>
      </c>
      <c r="D8" s="300" t="s">
        <v>7</v>
      </c>
      <c r="E8" s="122"/>
    </row>
    <row r="9" spans="1:5" s="22" customFormat="1" ht="13.5" customHeight="1">
      <c r="A9" s="123" t="s">
        <v>8</v>
      </c>
      <c r="B9" s="24"/>
      <c r="C9" s="233" t="s">
        <v>9</v>
      </c>
      <c r="D9" s="92" t="s">
        <v>11</v>
      </c>
      <c r="E9" s="94" t="s">
        <v>10</v>
      </c>
    </row>
    <row r="10" spans="1:5" s="34" customFormat="1" ht="12" thickBot="1">
      <c r="A10" s="124">
        <v>1</v>
      </c>
      <c r="B10" s="125">
        <v>2</v>
      </c>
      <c r="C10" s="234">
        <v>3</v>
      </c>
      <c r="D10" s="30">
        <v>4</v>
      </c>
      <c r="E10" s="128">
        <v>5</v>
      </c>
    </row>
    <row r="11" spans="1:6" s="34" customFormat="1" ht="18" customHeight="1" thickBot="1" thickTop="1">
      <c r="A11" s="35">
        <v>700</v>
      </c>
      <c r="B11" s="105" t="s">
        <v>63</v>
      </c>
      <c r="C11" s="292" t="s">
        <v>65</v>
      </c>
      <c r="D11" s="301">
        <f>SUM(D12)</f>
        <v>19500</v>
      </c>
      <c r="E11" s="38">
        <f>E12</f>
        <v>19500</v>
      </c>
      <c r="F11" s="153"/>
    </row>
    <row r="12" spans="1:6" s="34" customFormat="1" ht="29.25" thickTop="1">
      <c r="A12" s="56">
        <v>70005</v>
      </c>
      <c r="B12" s="106" t="s">
        <v>64</v>
      </c>
      <c r="C12" s="293"/>
      <c r="D12" s="302">
        <f>SUM(D13:D17)</f>
        <v>19500</v>
      </c>
      <c r="E12" s="71">
        <f>SUM(E13:E17)</f>
        <v>19500</v>
      </c>
      <c r="F12" s="154"/>
    </row>
    <row r="13" spans="1:5" s="34" customFormat="1" ht="15">
      <c r="A13" s="133">
        <v>4300</v>
      </c>
      <c r="B13" s="267" t="s">
        <v>18</v>
      </c>
      <c r="C13" s="294"/>
      <c r="D13" s="303"/>
      <c r="E13" s="72">
        <v>4000</v>
      </c>
    </row>
    <row r="14" spans="1:5" s="34" customFormat="1" ht="30">
      <c r="A14" s="43">
        <v>4390</v>
      </c>
      <c r="B14" s="48" t="s">
        <v>83</v>
      </c>
      <c r="C14" s="294"/>
      <c r="D14" s="304">
        <v>17500</v>
      </c>
      <c r="E14" s="261"/>
    </row>
    <row r="15" spans="1:5" s="34" customFormat="1" ht="16.5" customHeight="1">
      <c r="A15" s="43">
        <v>4430</v>
      </c>
      <c r="B15" s="48" t="s">
        <v>53</v>
      </c>
      <c r="C15" s="294"/>
      <c r="D15" s="304">
        <v>1000</v>
      </c>
      <c r="E15" s="261"/>
    </row>
    <row r="16" spans="1:5" s="34" customFormat="1" ht="30">
      <c r="A16" s="43">
        <v>4520</v>
      </c>
      <c r="B16" s="48" t="s">
        <v>84</v>
      </c>
      <c r="C16" s="294"/>
      <c r="D16" s="304"/>
      <c r="E16" s="261">
        <v>15500</v>
      </c>
    </row>
    <row r="17" spans="1:5" s="34" customFormat="1" ht="30.75" thickBot="1">
      <c r="A17" s="43">
        <v>4610</v>
      </c>
      <c r="B17" s="64" t="s">
        <v>81</v>
      </c>
      <c r="C17" s="294"/>
      <c r="D17" s="304">
        <v>1000</v>
      </c>
      <c r="E17" s="261"/>
    </row>
    <row r="18" spans="1:5" s="34" customFormat="1" ht="21" customHeight="1" thickBot="1" thickTop="1">
      <c r="A18" s="35">
        <v>710</v>
      </c>
      <c r="B18" s="54" t="s">
        <v>45</v>
      </c>
      <c r="C18" s="235" t="s">
        <v>46</v>
      </c>
      <c r="D18" s="305">
        <f>SUM(D19)</f>
        <v>401</v>
      </c>
      <c r="E18" s="257">
        <f>SUM(E19)</f>
        <v>401</v>
      </c>
    </row>
    <row r="19" spans="1:5" s="34" customFormat="1" ht="19.5" customHeight="1" thickTop="1">
      <c r="A19" s="56">
        <v>71015</v>
      </c>
      <c r="B19" s="136" t="s">
        <v>47</v>
      </c>
      <c r="C19" s="295"/>
      <c r="D19" s="306">
        <f>SUM(D20:D21)</f>
        <v>401</v>
      </c>
      <c r="E19" s="259">
        <f>SUM(E20:E21)</f>
        <v>401</v>
      </c>
    </row>
    <row r="20" spans="1:5" s="34" customFormat="1" ht="15">
      <c r="A20" s="43">
        <v>4430</v>
      </c>
      <c r="B20" s="48" t="s">
        <v>53</v>
      </c>
      <c r="C20" s="294"/>
      <c r="D20" s="304">
        <v>401</v>
      </c>
      <c r="E20" s="261"/>
    </row>
    <row r="21" spans="1:5" s="34" customFormat="1" ht="15.75" thickBot="1">
      <c r="A21" s="43">
        <v>4440</v>
      </c>
      <c r="B21" s="48" t="s">
        <v>90</v>
      </c>
      <c r="C21" s="294"/>
      <c r="D21" s="304"/>
      <c r="E21" s="261">
        <v>401</v>
      </c>
    </row>
    <row r="22" spans="1:5" s="34" customFormat="1" ht="21" customHeight="1" thickBot="1" thickTop="1">
      <c r="A22" s="35">
        <v>750</v>
      </c>
      <c r="B22" s="54" t="s">
        <v>15</v>
      </c>
      <c r="C22" s="296" t="s">
        <v>31</v>
      </c>
      <c r="D22" s="305">
        <f>SUM(D23)</f>
        <v>1000</v>
      </c>
      <c r="E22" s="257">
        <f>SUM(E23)</f>
        <v>1000</v>
      </c>
    </row>
    <row r="23" spans="1:5" s="34" customFormat="1" ht="19.5" customHeight="1" thickTop="1">
      <c r="A23" s="129">
        <v>75045</v>
      </c>
      <c r="B23" s="106" t="s">
        <v>32</v>
      </c>
      <c r="C23" s="297"/>
      <c r="D23" s="306">
        <f>SUM(D24:D25)</f>
        <v>1000</v>
      </c>
      <c r="E23" s="259">
        <f>SUM(E24:E25)</f>
        <v>1000</v>
      </c>
    </row>
    <row r="24" spans="1:5" s="34" customFormat="1" ht="15">
      <c r="A24" s="43">
        <v>4210</v>
      </c>
      <c r="B24" s="48" t="s">
        <v>16</v>
      </c>
      <c r="C24" s="298"/>
      <c r="D24" s="307">
        <v>1000</v>
      </c>
      <c r="E24" s="272"/>
    </row>
    <row r="25" spans="1:5" s="34" customFormat="1" ht="15.75" thickBot="1">
      <c r="A25" s="43">
        <v>4300</v>
      </c>
      <c r="B25" s="48" t="s">
        <v>18</v>
      </c>
      <c r="C25" s="299"/>
      <c r="D25" s="308"/>
      <c r="E25" s="273">
        <v>1000</v>
      </c>
    </row>
    <row r="26" spans="1:5" s="112" customFormat="1" ht="18.75" customHeight="1" thickBot="1" thickTop="1">
      <c r="A26" s="74"/>
      <c r="B26" s="75" t="s">
        <v>25</v>
      </c>
      <c r="C26" s="236"/>
      <c r="D26" s="288">
        <f>D11+D22+D18</f>
        <v>20901</v>
      </c>
      <c r="E26" s="159">
        <f>E11+E22+E18</f>
        <v>20901</v>
      </c>
    </row>
    <row r="27" spans="1:5" ht="17.25" hidden="1" thickBot="1" thickTop="1">
      <c r="A27" s="79"/>
      <c r="B27" s="80" t="s">
        <v>26</v>
      </c>
      <c r="C27" s="81"/>
      <c r="D27" s="134">
        <f>E26-D26</f>
        <v>0</v>
      </c>
      <c r="E27" s="82"/>
    </row>
    <row r="28" ht="16.5" thickTop="1"/>
    <row r="29" ht="15.75">
      <c r="B29" s="132"/>
    </row>
  </sheetData>
  <printOptions horizontalCentered="1"/>
  <pageMargins left="0" right="0" top="0.984251968503937" bottom="0.984251968503937" header="0.5118110236220472" footer="0.5118110236220472"/>
  <pageSetup firstPageNumber="15" useFirstPageNumber="1" horizontalDpi="300" verticalDpi="300" orientation="portrait" paperSize="9" r:id="rId1"/>
  <headerFooter alignWithMargins="0">
    <oddHeader>&amp;C&amp;"Times New Roman,Normalny"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2009-03-31T07:45:59Z</cp:lastPrinted>
  <dcterms:created xsi:type="dcterms:W3CDTF">2008-07-23T10:22:58Z</dcterms:created>
  <dcterms:modified xsi:type="dcterms:W3CDTF">2009-03-31T10:32:04Z</dcterms:modified>
  <cp:category/>
  <cp:version/>
  <cp:contentType/>
  <cp:contentStatus/>
</cp:coreProperties>
</file>