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95" windowHeight="5640" activeTab="0"/>
  </bookViews>
  <sheets>
    <sheet name="Nr 1" sheetId="1" r:id="rId1"/>
    <sheet name="Nr 2" sheetId="2" r:id="rId2"/>
    <sheet name="Nr 3" sheetId="3" r:id="rId3"/>
    <sheet name="Nr 4" sheetId="4" r:id="rId4"/>
  </sheets>
  <definedNames>
    <definedName name="_xlnm.Print_Titles" localSheetId="0">'Nr 1'!$8:$10</definedName>
    <definedName name="_xlnm.Print_Titles" localSheetId="1">'Nr 2'!$8:$10</definedName>
    <definedName name="_xlnm.Print_Titles" localSheetId="3">'Nr 4'!$8:$10</definedName>
  </definedNames>
  <calcPr fullCalcOnLoad="1"/>
</workbook>
</file>

<file path=xl/sharedStrings.xml><?xml version="1.0" encoding="utf-8"?>
<sst xmlns="http://schemas.openxmlformats.org/spreadsheetml/2006/main" count="520" uniqueCount="178">
  <si>
    <t>Załącznik nr 1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</si>
  <si>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</si>
  <si>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</si>
  <si>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</si>
  <si>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</si>
  <si>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</si>
  <si>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</si>
  <si>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</si>
  <si>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</si>
  <si>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</si>
  <si>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</si>
  <si>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Zmniejszenia</t>
  </si>
  <si>
    <t>GOSPODARKA MIESZKANIOWA</t>
  </si>
  <si>
    <t>N</t>
  </si>
  <si>
    <t>Gospodarka gruntami i nieruchomościami</t>
  </si>
  <si>
    <t>Różne opłaty i składki</t>
  </si>
  <si>
    <t>4590</t>
  </si>
  <si>
    <t>Kary i odszkodowania wypłacane na rzecz osób fizycznych</t>
  </si>
  <si>
    <t>750</t>
  </si>
  <si>
    <t>ADMINISTRACJA PUBLICZNA</t>
  </si>
  <si>
    <t>75023</t>
  </si>
  <si>
    <t>Urzędy gmin</t>
  </si>
  <si>
    <t>4300</t>
  </si>
  <si>
    <t>Zakup usług pozostałych</t>
  </si>
  <si>
    <t>Opłaty z tytułu zakupu usług telekomunikacyjnych telefonii komórkowej</t>
  </si>
  <si>
    <t>OŚWIATA I WYCHOWANIE</t>
  </si>
  <si>
    <t>E</t>
  </si>
  <si>
    <t>80195</t>
  </si>
  <si>
    <t>Pozostała działalność</t>
  </si>
  <si>
    <t>Dotacje celowe przekazane z budżetu państwa na realizację własnych zadań bieżących gmin</t>
  </si>
  <si>
    <t>POMOC SPOŁECZNA</t>
  </si>
  <si>
    <t>KS</t>
  </si>
  <si>
    <t>Świadczenia społeczne</t>
  </si>
  <si>
    <t>BRM</t>
  </si>
  <si>
    <t>Zakup materiałów i wyposażenia</t>
  </si>
  <si>
    <t>OGÓŁEM</t>
  </si>
  <si>
    <t>per saldo</t>
  </si>
  <si>
    <t>Załącznik nr 2 do Zarządzenia</t>
  </si>
  <si>
    <t>DZIAŁALNOŚĆ USŁUGOWA</t>
  </si>
  <si>
    <t>A</t>
  </si>
  <si>
    <t>Nadzór budowlany</t>
  </si>
  <si>
    <t>Wydatki osobowe niezaliczone do wynagrodzeń</t>
  </si>
  <si>
    <t>Dodatkowe wynagrodzenie roczne</t>
  </si>
  <si>
    <t>GOSPODARKA KOMUNALNA I OCHRONA ŚRODOWISKA</t>
  </si>
  <si>
    <t>IK</t>
  </si>
  <si>
    <t>Gospodarka ściekowa i ochrona wód</t>
  </si>
  <si>
    <t>Zakup usług remontowych</t>
  </si>
  <si>
    <t xml:space="preserve">  </t>
  </si>
  <si>
    <t>BEZPIECZEŃSTWO PUBLICZNE I OCHRONA PRZECIWPOŻAROWA</t>
  </si>
  <si>
    <t>BZK</t>
  </si>
  <si>
    <t>Komendy powiatowe Państwowej Straży Pożarnej</t>
  </si>
  <si>
    <t xml:space="preserve">Zakup akcesoriów komputerowych, w tym programów i licencji </t>
  </si>
  <si>
    <t>Ośrodki wsparcia</t>
  </si>
  <si>
    <t>Dotacje celowe przekazane z budżetu państwa na realizację zadań bieżących z zakresu administracji rządowej oraz innych zadań zleconych gminom ustawami</t>
  </si>
  <si>
    <t>ŚDS Nr 1</t>
  </si>
  <si>
    <t>ŚDS Nr 2</t>
  </si>
  <si>
    <t>Dotacja celowa z budżetu na finansowanie lub dofinansowanie zadań zleconych do realizacji stowarzyszeniom</t>
  </si>
  <si>
    <t>Dotacje celowe przekazane z budżetu państwa na inwestycje i zakupy inwestycyjne z zakresu administracji rządowej oraz inne zadania zlecone ustawami realizowane przez powiat</t>
  </si>
  <si>
    <t>Wydatki na zakupy inwestycyjne jednostek budżetowych</t>
  </si>
  <si>
    <t>EDUKACYJNA OPIEKA WYCHOWAWCZA</t>
  </si>
  <si>
    <t>85415</t>
  </si>
  <si>
    <t>Pomoc materialna dla uczniów</t>
  </si>
  <si>
    <t>Dotacje celowe przekazane z budżetu państwa na realizację  bieżących zadań własnych powiatu</t>
  </si>
  <si>
    <t>85406</t>
  </si>
  <si>
    <t>Poradnie psychologiczno pedagogiczne, w tym poradnie specjalistyczne</t>
  </si>
  <si>
    <t xml:space="preserve">Wynagrodzenia osobowe pracowników </t>
  </si>
  <si>
    <t>Składki na ubezpieczenia społeczne</t>
  </si>
  <si>
    <t>Składki na fundusz pracy</t>
  </si>
  <si>
    <t>Zakup pomocy naukowych, dydaktycznych i książek</t>
  </si>
  <si>
    <t>Szkolenia pracowników niebędących członkami korpusu służby cywilnej</t>
  </si>
  <si>
    <t>Powiatowe centra pomocy społecznej</t>
  </si>
  <si>
    <t>85219</t>
  </si>
  <si>
    <t>Stypendia dla uczniów</t>
  </si>
  <si>
    <t>POZOSTAŁE ZADANIA W ZAKRESIE POLITYKI SPOŁECZNEJ</t>
  </si>
  <si>
    <t>Rehabilitacja zawodowa i społeczna osób niepełnosprawnych</t>
  </si>
  <si>
    <t>Zespoły ds. orzekania o niepełnosprawności</t>
  </si>
  <si>
    <t>OCHRONA ZDROWIA</t>
  </si>
  <si>
    <t>TRANSPORT I ŁĄCZNOŚĆ</t>
  </si>
  <si>
    <t>Drogi publiczne gminne</t>
  </si>
  <si>
    <t>Drogi wewnętrzne</t>
  </si>
  <si>
    <t>85149</t>
  </si>
  <si>
    <t>Programy polityki społecznej</t>
  </si>
  <si>
    <t>Zakup  materiałów i wyposażenia</t>
  </si>
  <si>
    <t>Ośrodki pomocy społecznej</t>
  </si>
  <si>
    <t>Jednostki specjalistyczne poradnictwa, mieszkania chronione i ośrodki interwencji kryzysowej</t>
  </si>
  <si>
    <t>85395</t>
  </si>
  <si>
    <t>4580</t>
  </si>
  <si>
    <t>Pozostałe odsetki</t>
  </si>
  <si>
    <t>4610</t>
  </si>
  <si>
    <t>Koszty postępowania sądowego</t>
  </si>
  <si>
    <t>"Szkoły zawodowe dodają skrzydeł"</t>
  </si>
  <si>
    <t>Składki na Fundusz Pracy</t>
  </si>
  <si>
    <t>Wynagrodzenia bezosobowe</t>
  </si>
  <si>
    <t>RÓŻNE ROZLICZENIA</t>
  </si>
  <si>
    <t>75818</t>
  </si>
  <si>
    <t>Rezerwy ogólne i celowe</t>
  </si>
  <si>
    <t>"Leonardo da Vinci - Transfer Wiedzy Transfer Umiejętności - Aktywni Ustawicznie"</t>
  </si>
  <si>
    <t>"Leonardo da Vinci - Praktyka uczniów technikum samochodowego i mechanicznego w Niemczech szansą poznania rynku UE"</t>
  </si>
  <si>
    <t>Podróże służbowe zagraniczne</t>
  </si>
  <si>
    <t>Szkoły podstawowe specjalne</t>
  </si>
  <si>
    <t>Zakup usług dostępu do sieci Internet</t>
  </si>
  <si>
    <t>Zakup usług obejmujących wykonanie ekspertyz, analiz i opinii</t>
  </si>
  <si>
    <t>Podróże służbowe krajowe</t>
  </si>
  <si>
    <t>Szkolenie pracowników niebędących członkami korpusu służby cywilnej</t>
  </si>
  <si>
    <t>Zakup akcesoriów komputerowych, w tym programów i licencji</t>
  </si>
  <si>
    <t>Zakup usług zdrowotnych</t>
  </si>
  <si>
    <t>Zakup materiałów papierniczych do sprzętu drukarskiego i urządzeń kserograficznych</t>
  </si>
  <si>
    <t>Gimnazja specjalne</t>
  </si>
  <si>
    <t>Zakup energii</t>
  </si>
  <si>
    <t>Opłaty z tytułu zakupu usług telekomunikacyjnych telefonii stacjonarnej</t>
  </si>
  <si>
    <t>Odpis na ZFŚS</t>
  </si>
  <si>
    <t>Licea ogólnokształcące</t>
  </si>
  <si>
    <t>Wpłaty na PFRON</t>
  </si>
  <si>
    <t>Licea profilowane</t>
  </si>
  <si>
    <t>Dotacja podmiotowa z budżetu dla publicznej jednostki systemu oświaty prowadzonej przez osobę prawną</t>
  </si>
  <si>
    <t>Zasądzone renty</t>
  </si>
  <si>
    <t>Wydatki inwestycyjne jednostek budżetowych</t>
  </si>
  <si>
    <t>Szkoły zawodowe</t>
  </si>
  <si>
    <t>Szkoły zawodowe specjalne</t>
  </si>
  <si>
    <t>Centrum Kształcenia Ustawicznego</t>
  </si>
  <si>
    <t>Dokształcanie i doskonalenie nauczycieli</t>
  </si>
  <si>
    <t>Odpisy na ZFŚS</t>
  </si>
  <si>
    <t>Specjalny Ośrodek Szkolno - Wychowawczy</t>
  </si>
  <si>
    <t>Internaty i bursy szkolne</t>
  </si>
  <si>
    <t>Szkoły podstawowe</t>
  </si>
  <si>
    <t xml:space="preserve">Oddziały przedszkolne w szkołach podstawowych </t>
  </si>
  <si>
    <t xml:space="preserve">Wydatki inwestycyjne jednostek budżetowych </t>
  </si>
  <si>
    <t xml:space="preserve">Wydatki na zakupy  inwestycyjne jednostek budżetowych </t>
  </si>
  <si>
    <t>Wydatki osobowe niezaliczone do uposażeń wypłacane żołnierzom i funkcjonariuszom</t>
  </si>
  <si>
    <t>Gimnazja</t>
  </si>
  <si>
    <t>Zakup usług pozostałych - środki wydziału</t>
  </si>
  <si>
    <t>Składki n ubezpieczenia społeczne</t>
  </si>
  <si>
    <t>Wynagrodzenia osobowe pracowników</t>
  </si>
  <si>
    <t>Świetlice szkolne</t>
  </si>
  <si>
    <t>3260</t>
  </si>
  <si>
    <t>Szkolne schroniska młodzieżowe</t>
  </si>
  <si>
    <t>KULTURA I OCHRONA DZIEDZICTWA NARODOWEGO</t>
  </si>
  <si>
    <t>RO "Rokosowo"</t>
  </si>
  <si>
    <t>Dotacje celowe przekazane z budżetu państwa na zadania bieżące z zakresu administracji rządowej oraz inne zadania zlecone ustawami realizowane przez powiat</t>
  </si>
  <si>
    <t xml:space="preserve">Pozostałe należności żołnierzy zawodowych i nadterminowych oraz funkcjonariuszy </t>
  </si>
  <si>
    <t>z dnia  30 października 2008 r.</t>
  </si>
  <si>
    <t>Załącznik nr 3 do Zarządzenia</t>
  </si>
  <si>
    <t>"Złoty Wiek"</t>
  </si>
  <si>
    <t>Koszty postępowania sądowego i prokuratorskiego</t>
  </si>
  <si>
    <t>Usługi opiekuńcze i specjalistyuczne usługi opiekuńcze</t>
  </si>
  <si>
    <t>"Mam skrzydła lecę do pracy"</t>
  </si>
  <si>
    <t>Składki na ubezpieczenie społeczne</t>
  </si>
  <si>
    <t>"Karuzela"</t>
  </si>
  <si>
    <t>4210</t>
  </si>
  <si>
    <t>Fn</t>
  </si>
  <si>
    <t>SM</t>
  </si>
  <si>
    <t>OA/SM</t>
  </si>
  <si>
    <t>Podatek od nieruchomości</t>
  </si>
  <si>
    <t>Pozostałe podatki na rzecz budżetów jednostek samorządu terytorialnego</t>
  </si>
  <si>
    <t>Pozostałe podatki na rzecz budżetu państwa</t>
  </si>
  <si>
    <t xml:space="preserve">Zespoły obsługi ekonomiczno-administracyjnej szkół </t>
  </si>
  <si>
    <t>"Program Socrates Comenius - Partnerskie projekty szkół 2007/2008"</t>
  </si>
  <si>
    <t>ZMIANY   PLANU DOCHODÓW I   WYDATKÓW NA  ZADANIA  ZLECONE GMINIE  Z ZAKRESU  ADMINISTRACJI  RZĄDOWEJ                                                                             W  2008  ROKU</t>
  </si>
  <si>
    <t>Załącznik nr  4 do Zarządzenia</t>
  </si>
  <si>
    <t>Nr            /          / 08</t>
  </si>
  <si>
    <t>Szkolenia członków korpusu służby cywilnej</t>
  </si>
  <si>
    <r>
      <t>Wynagrodzenia bezosobowe -</t>
    </r>
    <r>
      <rPr>
        <i/>
        <sz val="10"/>
        <rFont val="Times New Roman"/>
        <family val="1"/>
      </rPr>
      <t xml:space="preserve"> klasy dziennikarskie</t>
    </r>
  </si>
  <si>
    <r>
      <t xml:space="preserve">Składki na ubezpieczenia społeczne - </t>
    </r>
    <r>
      <rPr>
        <i/>
        <sz val="10"/>
        <rFont val="Times New Roman"/>
        <family val="1"/>
      </rPr>
      <t>klasy dziennikarskie</t>
    </r>
  </si>
  <si>
    <r>
      <t>Składki na Fundusz Pracy -</t>
    </r>
    <r>
      <rPr>
        <i/>
        <sz val="10"/>
        <rFont val="Times New Roman"/>
        <family val="1"/>
      </rPr>
      <t xml:space="preserve"> klasy dziennikarskie</t>
    </r>
  </si>
  <si>
    <r>
      <t>Zakup usług pozostałych -</t>
    </r>
    <r>
      <rPr>
        <i/>
        <sz val="10"/>
        <rFont val="Times New Roman"/>
        <family val="1"/>
      </rPr>
      <t xml:space="preserve"> klasy dziennikarskie</t>
    </r>
  </si>
  <si>
    <t xml:space="preserve">Zakup usług pozostałych </t>
  </si>
  <si>
    <r>
      <t xml:space="preserve">Dotacja podmiotowa z budżetu dla jednostek niezaliczanych do sektora finansów publicznych - </t>
    </r>
    <r>
      <rPr>
        <i/>
        <sz val="10"/>
        <rFont val="Times New Roman"/>
        <family val="1"/>
      </rPr>
      <t>Warsztaty Terapii Zajęciowej</t>
    </r>
  </si>
  <si>
    <r>
      <t>Placówki wychowania pozaszkolnego -</t>
    </r>
    <r>
      <rPr>
        <b/>
        <i/>
        <sz val="11"/>
        <rFont val="Times New Roman"/>
        <family val="1"/>
      </rPr>
      <t xml:space="preserve"> Pałac Młodzieży</t>
    </r>
  </si>
  <si>
    <r>
      <t>Inne formy pomocy dla uczniów -</t>
    </r>
    <r>
      <rPr>
        <i/>
        <sz val="10"/>
        <rFont val="Times New Roman"/>
        <family val="1"/>
      </rPr>
      <t xml:space="preserve"> SP Nr 21</t>
    </r>
  </si>
  <si>
    <r>
      <t xml:space="preserve">Inne formy pomocy dla uczniów - </t>
    </r>
    <r>
      <rPr>
        <i/>
        <sz val="10"/>
        <rFont val="Times New Roman"/>
        <family val="1"/>
      </rPr>
      <t>ZS Nr 11</t>
    </r>
  </si>
  <si>
    <r>
      <t xml:space="preserve">Wydatki na zakupy inwestycyjne jednostek budżetowych - </t>
    </r>
    <r>
      <rPr>
        <i/>
        <sz val="10"/>
        <rFont val="Times New Roman"/>
        <family val="1"/>
      </rPr>
      <t>zakup samochodu</t>
    </r>
  </si>
  <si>
    <r>
      <t>Wydatki na zakupy inwestycyjne jednostek budżetowych -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zakup fotoimitatora dla SM</t>
    </r>
  </si>
  <si>
    <r>
      <t>Rezerwa celowa -</t>
    </r>
    <r>
      <rPr>
        <i/>
        <sz val="10"/>
        <rFont val="Times New Roman"/>
        <family val="1"/>
      </rPr>
      <t xml:space="preserve"> na realizację zadań, które uzyskają dofinansowanie ze środków zewnętrznych</t>
    </r>
  </si>
  <si>
    <r>
      <t>Wynagrodzenia bezosobowe -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komisja ds. stypendiów szkolnych</t>
    </r>
  </si>
  <si>
    <t>ZMIANY    PLANU DOCHODÓW  I   WYDATKÓW NA  ZADANIA  ZLECONE POWIATOWI  Z ZAKRESU  ADMINISTRACJI  RZĄDOWEJ                                                                      W  2008  ROKU</t>
  </si>
  <si>
    <t>ZMIANY PLANU DOCHODÓW I WYDATKÓW NA ZADANIA WŁASNE GMINY                           W  2008  ROKU</t>
  </si>
  <si>
    <t>z dnia 30 października 2008 r.</t>
  </si>
  <si>
    <t>ZMIANY PLANU DOCHODÓW I WYDATKÓW NA ZADANIA WŁASNE POWIATU W  2008 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</si>
</sst>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22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8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8" fillId="0" borderId="5" xfId="0" applyNumberFormat="1" applyFont="1" applyFill="1" applyBorder="1" applyAlignment="1" applyProtection="1">
      <alignment horizontal="centerContinuous" vertical="center"/>
      <protection locked="0"/>
    </xf>
    <xf numFmtId="0" fontId="8" fillId="0" borderId="6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0" applyNumberFormat="1" applyFont="1" applyFill="1" applyBorder="1" applyAlignment="1" applyProtection="1">
      <alignment horizontal="center" vertical="center"/>
      <protection locked="0"/>
    </xf>
    <xf numFmtId="3" fontId="10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8" xfId="0" applyNumberFormat="1" applyFont="1" applyFill="1" applyBorder="1" applyAlignment="1" applyProtection="1">
      <alignment horizontal="center" vertical="center"/>
      <protection locked="0"/>
    </xf>
    <xf numFmtId="3" fontId="8" fillId="0" borderId="9" xfId="0" applyNumberFormat="1" applyFont="1" applyFill="1" applyBorder="1" applyAlignment="1" applyProtection="1">
      <alignment horizontal="right" vertical="center"/>
      <protection locked="0"/>
    </xf>
    <xf numFmtId="3" fontId="8" fillId="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" fontId="8" fillId="0" borderId="11" xfId="0" applyNumberFormat="1" applyFont="1" applyFill="1" applyBorder="1" applyAlignment="1" applyProtection="1">
      <alignment horizontal="centerContinuous" vertical="center"/>
      <protection locked="0"/>
    </xf>
    <xf numFmtId="3" fontId="8" fillId="0" borderId="12" xfId="0" applyNumberFormat="1" applyFont="1" applyFill="1" applyBorder="1" applyAlignment="1" applyProtection="1">
      <alignment vertical="center" wrapText="1"/>
      <protection locked="0"/>
    </xf>
    <xf numFmtId="3" fontId="10" fillId="0" borderId="13" xfId="0" applyNumberFormat="1" applyFont="1" applyFill="1" applyBorder="1" applyAlignment="1" applyProtection="1">
      <alignment horizontal="center" vertical="center"/>
      <protection locked="0"/>
    </xf>
    <xf numFmtId="3" fontId="10" fillId="0" borderId="14" xfId="0" applyNumberFormat="1" applyFont="1" applyFill="1" applyBorder="1" applyAlignment="1" applyProtection="1">
      <alignment horizontal="center" vertical="center"/>
      <protection locked="0"/>
    </xf>
    <xf numFmtId="3" fontId="8" fillId="0" borderId="15" xfId="0" applyNumberFormat="1" applyFont="1" applyFill="1" applyBorder="1" applyAlignment="1" applyProtection="1">
      <alignment horizontal="right" vertical="center"/>
      <protection locked="0"/>
    </xf>
    <xf numFmtId="3" fontId="8" fillId="0" borderId="16" xfId="0" applyNumberFormat="1" applyFont="1" applyFill="1" applyBorder="1" applyAlignment="1" applyProtection="1">
      <alignment horizontal="right" vertical="center"/>
      <protection locked="0"/>
    </xf>
    <xf numFmtId="49" fontId="10" fillId="0" borderId="17" xfId="0" applyNumberFormat="1" applyFont="1" applyFill="1" applyBorder="1" applyAlignment="1" applyProtection="1">
      <alignment horizontal="centerContinuous" vertical="center"/>
      <protection locked="0"/>
    </xf>
    <xf numFmtId="3" fontId="10" fillId="0" borderId="3" xfId="0" applyNumberFormat="1" applyFont="1" applyFill="1" applyBorder="1" applyAlignment="1" applyProtection="1">
      <alignment vertical="center" wrapText="1"/>
      <protection locked="0"/>
    </xf>
    <xf numFmtId="3" fontId="10" fillId="0" borderId="18" xfId="0" applyNumberFormat="1" applyFont="1" applyFill="1" applyBorder="1" applyAlignment="1" applyProtection="1">
      <alignment horizontal="center" vertical="center"/>
      <protection locked="0"/>
    </xf>
    <xf numFmtId="3" fontId="10" fillId="0" borderId="19" xfId="0" applyNumberFormat="1" applyFont="1" applyFill="1" applyBorder="1" applyAlignment="1" applyProtection="1">
      <alignment horizontal="center"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3" fontId="10" fillId="0" borderId="21" xfId="0" applyNumberFormat="1" applyFont="1" applyFill="1" applyBorder="1" applyAlignment="1" applyProtection="1">
      <alignment horizontal="right" vertical="center"/>
      <protection locked="0"/>
    </xf>
    <xf numFmtId="3" fontId="8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2" xfId="0" applyNumberFormat="1" applyFont="1" applyFill="1" applyBorder="1" applyAlignment="1" applyProtection="1">
      <alignment vertical="center" wrapText="1"/>
      <protection locked="0"/>
    </xf>
    <xf numFmtId="3" fontId="8" fillId="0" borderId="16" xfId="0" applyNumberFormat="1" applyFont="1" applyFill="1" applyBorder="1" applyAlignment="1" applyProtection="1">
      <alignment horizontal="right" vertical="center"/>
      <protection locked="0"/>
    </xf>
    <xf numFmtId="164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vertical="center" wrapText="1"/>
      <protection locked="0"/>
    </xf>
    <xf numFmtId="0" fontId="9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NumberFormat="1" applyFont="1" applyFill="1" applyBorder="1" applyAlignment="1" applyProtection="1">
      <alignment horizontal="center" vertical="center"/>
      <protection locked="0"/>
    </xf>
    <xf numFmtId="3" fontId="8" fillId="0" borderId="8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49" fontId="8" fillId="0" borderId="11" xfId="0" applyNumberFormat="1" applyFont="1" applyFill="1" applyBorder="1" applyAlignment="1" applyProtection="1">
      <alignment horizontal="centerContinuous" vertical="center"/>
      <protection locked="0"/>
    </xf>
    <xf numFmtId="0" fontId="8" fillId="0" borderId="23" xfId="0" applyNumberFormat="1" applyFont="1" applyFill="1" applyBorder="1" applyAlignment="1" applyProtection="1">
      <alignment vertical="center" wrapText="1"/>
      <protection locked="0"/>
    </xf>
    <xf numFmtId="0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3" fontId="8" fillId="0" borderId="23" xfId="0" applyNumberFormat="1" applyFont="1" applyFill="1" applyBorder="1" applyAlignment="1" applyProtection="1">
      <alignment horizontal="right" vertical="center"/>
      <protection locked="0"/>
    </xf>
    <xf numFmtId="3" fontId="8" fillId="0" borderId="24" xfId="0" applyNumberFormat="1" applyFont="1" applyFill="1" applyBorder="1" applyAlignment="1" applyProtection="1">
      <alignment horizontal="right" vertical="center"/>
      <protection locked="0"/>
    </xf>
    <xf numFmtId="0" fontId="10" fillId="0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3" fontId="10" fillId="0" borderId="18" xfId="0" applyNumberFormat="1" applyFont="1" applyFill="1" applyBorder="1" applyAlignment="1" applyProtection="1">
      <alignment horizontal="right" vertical="center"/>
      <protection locked="0"/>
    </xf>
    <xf numFmtId="3" fontId="10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0" fontId="10" fillId="0" borderId="20" xfId="0" applyNumberFormat="1" applyFont="1" applyFill="1" applyBorder="1" applyAlignment="1" applyProtection="1">
      <alignment vertical="center" wrapText="1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8" fillId="0" borderId="18" xfId="0" applyNumberFormat="1" applyFont="1" applyFill="1" applyBorder="1" applyAlignment="1" applyProtection="1">
      <alignment horizontal="center" vertical="center"/>
      <protection locked="0"/>
    </xf>
    <xf numFmtId="3" fontId="8" fillId="0" borderId="25" xfId="0" applyNumberFormat="1" applyFont="1" applyFill="1" applyBorder="1" applyAlignment="1" applyProtection="1">
      <alignment horizontal="right" vertical="center"/>
      <protection locked="0"/>
    </xf>
    <xf numFmtId="3" fontId="8" fillId="0" borderId="7" xfId="0" applyNumberFormat="1" applyFont="1" applyFill="1" applyBorder="1" applyAlignment="1" applyProtection="1">
      <alignment horizontal="right" vertical="center"/>
      <protection locked="0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3" fontId="8" fillId="0" borderId="13" xfId="0" applyNumberFormat="1" applyFont="1" applyFill="1" applyBorder="1" applyAlignment="1" applyProtection="1">
      <alignment horizontal="right" vertical="center"/>
      <protection locked="0"/>
    </xf>
    <xf numFmtId="3" fontId="8" fillId="0" borderId="14" xfId="0" applyNumberFormat="1" applyFont="1" applyFill="1" applyBorder="1" applyAlignment="1" applyProtection="1">
      <alignment horizontal="right" vertical="center"/>
      <protection locked="0"/>
    </xf>
    <xf numFmtId="3" fontId="8" fillId="0" borderId="16" xfId="0" applyNumberFormat="1" applyFont="1" applyFill="1" applyBorder="1" applyAlignment="1" applyProtection="1">
      <alignment vertical="center"/>
      <protection locked="0"/>
    </xf>
    <xf numFmtId="0" fontId="11" fillId="0" borderId="20" xfId="0" applyNumberFormat="1" applyFont="1" applyFill="1" applyBorder="1" applyAlignment="1" applyProtection="1">
      <alignment vertical="center" wrapText="1"/>
      <protection locked="0"/>
    </xf>
    <xf numFmtId="3" fontId="11" fillId="0" borderId="20" xfId="0" applyNumberFormat="1" applyFont="1" applyFill="1" applyBorder="1" applyAlignment="1" applyProtection="1">
      <alignment horizontal="right" vertical="center"/>
      <protection locked="0"/>
    </xf>
    <xf numFmtId="3" fontId="11" fillId="0" borderId="27" xfId="0" applyNumberFormat="1" applyFont="1" applyFill="1" applyBorder="1" applyAlignment="1" applyProtection="1">
      <alignment vertical="center"/>
      <protection locked="0"/>
    </xf>
    <xf numFmtId="3" fontId="10" fillId="0" borderId="27" xfId="0" applyNumberFormat="1" applyFont="1" applyFill="1" applyBorder="1" applyAlignment="1" applyProtection="1">
      <alignment vertical="center"/>
      <protection locked="0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0" fontId="4" fillId="0" borderId="5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4" fillId="0" borderId="0" xfId="0" applyFont="1" applyAlignment="1">
      <alignment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6" xfId="0" applyNumberFormat="1" applyFont="1" applyFill="1" applyBorder="1" applyAlignment="1" applyProtection="1">
      <alignment vertical="center" wrapText="1"/>
      <protection locked="0"/>
    </xf>
    <xf numFmtId="0" fontId="8" fillId="0" borderId="6" xfId="0" applyNumberFormat="1" applyFont="1" applyFill="1" applyBorder="1" applyAlignment="1" applyProtection="1">
      <alignment vertical="center"/>
      <protection locked="0"/>
    </xf>
    <xf numFmtId="0" fontId="8" fillId="0" borderId="12" xfId="0" applyNumberFormat="1" applyFont="1" applyFill="1" applyBorder="1" applyAlignment="1" applyProtection="1">
      <alignment vertical="center" wrapText="1"/>
      <protection locked="0"/>
    </xf>
    <xf numFmtId="0" fontId="9" fillId="0" borderId="15" xfId="0" applyNumberFormat="1" applyFont="1" applyFill="1" applyBorder="1" applyAlignment="1" applyProtection="1">
      <alignment vertical="center"/>
      <protection locked="0"/>
    </xf>
    <xf numFmtId="0" fontId="8" fillId="0" borderId="12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0" fontId="10" fillId="0" borderId="3" xfId="0" applyNumberFormat="1" applyFont="1" applyFill="1" applyBorder="1" applyAlignment="1" applyProtection="1">
      <alignment vertical="center" wrapText="1"/>
      <protection locked="0"/>
    </xf>
    <xf numFmtId="0" fontId="2" fillId="0" borderId="20" xfId="0" applyNumberFormat="1" applyFont="1" applyFill="1" applyBorder="1" applyAlignment="1" applyProtection="1">
      <alignment vertical="center"/>
      <protection locked="0"/>
    </xf>
    <xf numFmtId="0" fontId="10" fillId="0" borderId="3" xfId="0" applyNumberFormat="1" applyFont="1" applyFill="1" applyBorder="1" applyAlignment="1" applyProtection="1">
      <alignment vertical="center"/>
      <protection locked="0"/>
    </xf>
    <xf numFmtId="0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0" xfId="0" applyNumberFormat="1" applyFont="1" applyFill="1" applyBorder="1" applyAlignment="1" applyProtection="1">
      <alignment vertical="center" wrapText="1"/>
      <protection locked="0"/>
    </xf>
    <xf numFmtId="3" fontId="10" fillId="0" borderId="27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3" fontId="8" fillId="0" borderId="30" xfId="0" applyNumberFormat="1" applyFont="1" applyFill="1" applyBorder="1" applyAlignment="1" applyProtection="1">
      <alignment horizontal="right" vertical="center"/>
      <protection locked="0"/>
    </xf>
    <xf numFmtId="0" fontId="8" fillId="0" borderId="31" xfId="0" applyNumberFormat="1" applyFont="1" applyFill="1" applyBorder="1" applyAlignment="1" applyProtection="1">
      <alignment horizontal="center" vertical="center"/>
      <protection locked="0"/>
    </xf>
    <xf numFmtId="3" fontId="8" fillId="0" borderId="32" xfId="0" applyNumberFormat="1" applyFont="1" applyFill="1" applyBorder="1" applyAlignment="1" applyProtection="1">
      <alignment horizontal="right" vertical="center"/>
      <protection locked="0"/>
    </xf>
    <xf numFmtId="3" fontId="10" fillId="0" borderId="23" xfId="0" applyNumberFormat="1" applyFont="1" applyFill="1" applyBorder="1" applyAlignment="1" applyProtection="1">
      <alignment horizontal="right" vertical="center"/>
      <protection locked="0"/>
    </xf>
    <xf numFmtId="0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horizontal="right" vertical="center"/>
      <protection locked="0"/>
    </xf>
    <xf numFmtId="3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9" fillId="0" borderId="9" xfId="0" applyFont="1" applyBorder="1" applyAlignment="1">
      <alignment vertical="center"/>
    </xf>
    <xf numFmtId="0" fontId="1" fillId="0" borderId="0" xfId="0" applyFont="1" applyAlignment="1">
      <alignment/>
    </xf>
    <xf numFmtId="0" fontId="14" fillId="0" borderId="5" xfId="0" applyFont="1" applyBorder="1" applyAlignment="1">
      <alignment/>
    </xf>
    <xf numFmtId="0" fontId="12" fillId="0" borderId="29" xfId="0" applyFont="1" applyBorder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9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>
      <alignment horizontal="centerContinuous" vertical="center" wrapText="1"/>
    </xf>
    <xf numFmtId="0" fontId="9" fillId="0" borderId="17" xfId="0" applyNumberFormat="1" applyFont="1" applyFill="1" applyBorder="1" applyAlignment="1" applyProtection="1">
      <alignment horizontal="center" vertical="top" wrapText="1"/>
      <protection locked="0"/>
    </xf>
    <xf numFmtId="0" fontId="8" fillId="0" borderId="22" xfId="0" applyNumberFormat="1" applyFont="1" applyFill="1" applyBorder="1" applyAlignment="1" applyProtection="1">
      <alignment horizontal="center" vertical="center"/>
      <protection locked="0"/>
    </xf>
    <xf numFmtId="3" fontId="8" fillId="0" borderId="6" xfId="0" applyNumberFormat="1" applyFont="1" applyFill="1" applyBorder="1" applyAlignment="1" applyProtection="1">
      <alignment vertical="center" wrapText="1"/>
      <protection locked="0"/>
    </xf>
    <xf numFmtId="3" fontId="8" fillId="0" borderId="9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8" fillId="0" borderId="26" xfId="0" applyNumberFormat="1" applyFont="1" applyFill="1" applyBorder="1" applyAlignment="1" applyProtection="1">
      <alignment horizontal="center" vertical="center"/>
      <protection locked="0"/>
    </xf>
    <xf numFmtId="3" fontId="8" fillId="0" borderId="12" xfId="0" applyNumberFormat="1" applyFont="1" applyFill="1" applyBorder="1" applyAlignment="1" applyProtection="1">
      <alignment vertical="center" wrapText="1"/>
      <protection locked="0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0" fontId="10" fillId="0" borderId="17" xfId="0" applyNumberFormat="1" applyFont="1" applyFill="1" applyBorder="1" applyAlignment="1" applyProtection="1">
      <alignment horizontal="center" vertical="center"/>
      <protection locked="0"/>
    </xf>
    <xf numFmtId="3" fontId="10" fillId="0" borderId="3" xfId="0" applyNumberFormat="1" applyFont="1" applyFill="1" applyBorder="1" applyAlignment="1" applyProtection="1">
      <alignment vertical="center" wrapText="1"/>
      <protection locked="0"/>
    </xf>
    <xf numFmtId="3" fontId="10" fillId="0" borderId="20" xfId="0" applyNumberFormat="1" applyFont="1" applyFill="1" applyBorder="1" applyAlignment="1" applyProtection="1">
      <alignment vertical="center"/>
      <protection locked="0"/>
    </xf>
    <xf numFmtId="3" fontId="10" fillId="0" borderId="21" xfId="0" applyNumberFormat="1" applyFont="1" applyFill="1" applyBorder="1" applyAlignment="1" applyProtection="1">
      <alignment horizontal="right" vertical="center"/>
      <protection locked="0"/>
    </xf>
    <xf numFmtId="3" fontId="10" fillId="0" borderId="36" xfId="0" applyNumberFormat="1" applyFont="1" applyFill="1" applyBorder="1" applyAlignment="1" applyProtection="1">
      <alignment vertical="center"/>
      <protection locked="0"/>
    </xf>
    <xf numFmtId="3" fontId="10" fillId="0" borderId="37" xfId="0" applyNumberFormat="1" applyFont="1" applyFill="1" applyBorder="1" applyAlignment="1" applyProtection="1">
      <alignment horizontal="right" vertical="center"/>
      <protection locked="0"/>
    </xf>
    <xf numFmtId="3" fontId="4" fillId="0" borderId="9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10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8" xfId="0" applyNumberFormat="1" applyFont="1" applyFill="1" applyBorder="1" applyAlignment="1" applyProtection="1">
      <alignment horizontal="center" vertical="center"/>
      <protection locked="0"/>
    </xf>
    <xf numFmtId="0" fontId="10" fillId="0" borderId="38" xfId="0" applyNumberFormat="1" applyFont="1" applyFill="1" applyBorder="1" applyAlignment="1" applyProtection="1">
      <alignment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10" fillId="0" borderId="40" xfId="0" applyNumberFormat="1" applyFont="1" applyFill="1" applyBorder="1" applyAlignment="1" applyProtection="1">
      <alignment horizontal="right" vertical="center"/>
      <protection locked="0"/>
    </xf>
    <xf numFmtId="0" fontId="10" fillId="0" borderId="41" xfId="0" applyNumberFormat="1" applyFont="1" applyFill="1" applyBorder="1" applyAlignment="1" applyProtection="1">
      <alignment vertical="center"/>
      <protection locked="0"/>
    </xf>
    <xf numFmtId="3" fontId="10" fillId="0" borderId="42" xfId="0" applyNumberFormat="1" applyFont="1" applyFill="1" applyBorder="1" applyAlignment="1" applyProtection="1">
      <alignment horizontal="right" vertical="center"/>
      <protection locked="0"/>
    </xf>
    <xf numFmtId="3" fontId="10" fillId="0" borderId="43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1" xfId="0" applyNumberFormat="1" applyFont="1" applyFill="1" applyBorder="1" applyAlignment="1" applyProtection="1">
      <alignment horizontal="right" vertical="center"/>
      <protection locked="0"/>
    </xf>
    <xf numFmtId="3" fontId="8" fillId="0" borderId="33" xfId="0" applyNumberFormat="1" applyFont="1" applyFill="1" applyBorder="1" applyAlignment="1" applyProtection="1">
      <alignment vertical="center" wrapText="1"/>
      <protection locked="0"/>
    </xf>
    <xf numFmtId="3" fontId="10" fillId="0" borderId="4" xfId="0" applyNumberFormat="1" applyFont="1" applyFill="1" applyBorder="1" applyAlignment="1" applyProtection="1">
      <alignment horizontal="center" vertical="center"/>
      <protection locked="0"/>
    </xf>
    <xf numFmtId="3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NumberFormat="1" applyFont="1" applyFill="1" applyBorder="1" applyAlignment="1" applyProtection="1">
      <alignment horizontal="center" vertical="center"/>
      <protection locked="0"/>
    </xf>
    <xf numFmtId="3" fontId="10" fillId="0" borderId="39" xfId="0" applyNumberFormat="1" applyFont="1" applyFill="1" applyBorder="1" applyAlignment="1" applyProtection="1">
      <alignment vertical="center"/>
      <protection locked="0"/>
    </xf>
    <xf numFmtId="3" fontId="10" fillId="0" borderId="44" xfId="0" applyNumberFormat="1" applyFont="1" applyFill="1" applyBorder="1" applyAlignment="1" applyProtection="1">
      <alignment horizontal="right" vertical="center"/>
      <protection locked="0"/>
    </xf>
    <xf numFmtId="3" fontId="8" fillId="0" borderId="20" xfId="0" applyNumberFormat="1" applyFont="1" applyFill="1" applyBorder="1" applyAlignment="1" applyProtection="1">
      <alignment horizontal="right" vertical="center"/>
      <protection locked="0"/>
    </xf>
    <xf numFmtId="0" fontId="10" fillId="0" borderId="45" xfId="0" applyNumberFormat="1" applyFont="1" applyFill="1" applyBorder="1" applyAlignment="1" applyProtection="1">
      <alignment horizontal="centerContinuous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wrapText="1"/>
      <protection locked="0"/>
    </xf>
    <xf numFmtId="0" fontId="4" fillId="0" borderId="46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Continuous" vertical="center" wrapText="1"/>
      <protection locked="0"/>
    </xf>
    <xf numFmtId="0" fontId="16" fillId="0" borderId="47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 vertical="center"/>
    </xf>
    <xf numFmtId="0" fontId="7" fillId="0" borderId="48" xfId="0" applyNumberFormat="1" applyFont="1" applyFill="1" applyBorder="1" applyAlignment="1" applyProtection="1">
      <alignment horizontal="center" vertical="center"/>
      <protection locked="0"/>
    </xf>
    <xf numFmtId="0" fontId="7" fillId="0" borderId="38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NumberFormat="1" applyFont="1" applyFill="1" applyBorder="1" applyAlignment="1" applyProtection="1">
      <alignment horizontal="center" vertical="center"/>
      <protection locked="0"/>
    </xf>
    <xf numFmtId="49" fontId="8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7" xfId="0" applyNumberFormat="1" applyFont="1" applyFill="1" applyBorder="1" applyAlignment="1" applyProtection="1">
      <alignment horizontal="center" vertical="center"/>
      <protection locked="0"/>
    </xf>
    <xf numFmtId="49" fontId="8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13" xfId="0" applyNumberFormat="1" applyFont="1" applyFill="1" applyBorder="1" applyAlignment="1" applyProtection="1">
      <alignment horizontal="center" vertical="center"/>
      <protection locked="0"/>
    </xf>
    <xf numFmtId="3" fontId="8" fillId="0" borderId="6" xfId="0" applyNumberFormat="1" applyFont="1" applyFill="1" applyBorder="1" applyAlignment="1" applyProtection="1">
      <alignment vertical="center" wrapText="1"/>
      <protection locked="0"/>
    </xf>
    <xf numFmtId="0" fontId="8" fillId="0" borderId="41" xfId="0" applyNumberFormat="1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20" xfId="0" applyNumberFormat="1" applyFont="1" applyFill="1" applyBorder="1" applyAlignment="1" applyProtection="1">
      <alignment vertical="center" wrapText="1"/>
      <protection locked="0"/>
    </xf>
    <xf numFmtId="3" fontId="11" fillId="0" borderId="27" xfId="0" applyNumberFormat="1" applyFont="1" applyFill="1" applyBorder="1" applyAlignment="1" applyProtection="1">
      <alignment vertical="center" wrapText="1"/>
      <protection locked="0"/>
    </xf>
    <xf numFmtId="164" fontId="11" fillId="0" borderId="3" xfId="18" applyNumberFormat="1" applyFont="1" applyFill="1" applyBorder="1" applyAlignment="1" applyProtection="1">
      <alignment vertical="center" wrapText="1"/>
      <protection locked="0"/>
    </xf>
    <xf numFmtId="164" fontId="10" fillId="0" borderId="3" xfId="18" applyNumberFormat="1" applyFont="1" applyFill="1" applyBorder="1" applyAlignment="1" applyProtection="1">
      <alignment vertical="center" wrapText="1"/>
      <protection locked="0"/>
    </xf>
    <xf numFmtId="3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vertical="center" wrapText="1"/>
      <protection locked="0"/>
    </xf>
    <xf numFmtId="0" fontId="8" fillId="0" borderId="49" xfId="0" applyNumberFormat="1" applyFont="1" applyFill="1" applyBorder="1" applyAlignment="1" applyProtection="1">
      <alignment horizontal="center" vertical="center"/>
      <protection locked="0"/>
    </xf>
    <xf numFmtId="0" fontId="8" fillId="0" borderId="50" xfId="0" applyNumberFormat="1" applyFont="1" applyFill="1" applyBorder="1" applyAlignment="1" applyProtection="1">
      <alignment vertical="center" wrapText="1"/>
      <protection locked="0"/>
    </xf>
    <xf numFmtId="0" fontId="9" fillId="0" borderId="51" xfId="0" applyNumberFormat="1" applyFont="1" applyFill="1" applyBorder="1" applyAlignment="1" applyProtection="1">
      <alignment horizontal="center" vertical="center"/>
      <protection locked="0"/>
    </xf>
    <xf numFmtId="0" fontId="8" fillId="0" borderId="50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horizontal="right" vertical="center"/>
      <protection locked="0"/>
    </xf>
    <xf numFmtId="3" fontId="8" fillId="0" borderId="52" xfId="0" applyNumberFormat="1" applyFont="1" applyFill="1" applyBorder="1" applyAlignment="1" applyProtection="1">
      <alignment horizontal="right" vertical="center"/>
      <protection locked="0"/>
    </xf>
    <xf numFmtId="0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39" xfId="0" applyNumberFormat="1" applyFont="1" applyFill="1" applyBorder="1" applyAlignment="1" applyProtection="1">
      <alignment horizontal="center" vertical="center"/>
      <protection locked="0"/>
    </xf>
    <xf numFmtId="3" fontId="10" fillId="0" borderId="44" xfId="0" applyNumberFormat="1" applyFont="1" applyFill="1" applyBorder="1" applyAlignment="1" applyProtection="1">
      <alignment horizontal="right" vertical="center"/>
      <protection locked="0"/>
    </xf>
    <xf numFmtId="0" fontId="10" fillId="0" borderId="42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vertical="center"/>
      <protection locked="0"/>
    </xf>
    <xf numFmtId="0" fontId="2" fillId="0" borderId="20" xfId="0" applyFont="1" applyBorder="1" applyAlignment="1">
      <alignment horizontal="left" vertical="center" wrapText="1"/>
    </xf>
    <xf numFmtId="0" fontId="8" fillId="0" borderId="23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10" fillId="0" borderId="48" xfId="0" applyFont="1" applyBorder="1" applyAlignment="1">
      <alignment horizontal="center" vertical="center"/>
    </xf>
    <xf numFmtId="0" fontId="10" fillId="0" borderId="39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2" fillId="0" borderId="42" xfId="0" applyNumberFormat="1" applyFont="1" applyFill="1" applyBorder="1" applyAlignment="1" applyProtection="1">
      <alignment horizontal="center" vertical="center"/>
      <protection locked="0"/>
    </xf>
    <xf numFmtId="3" fontId="10" fillId="0" borderId="53" xfId="0" applyNumberFormat="1" applyFont="1" applyFill="1" applyBorder="1" applyAlignment="1" applyProtection="1">
      <alignment horizontal="right" vertical="center"/>
      <protection locked="0"/>
    </xf>
    <xf numFmtId="0" fontId="8" fillId="0" borderId="33" xfId="0" applyNumberFormat="1" applyFont="1" applyFill="1" applyBorder="1" applyAlignment="1" applyProtection="1">
      <alignment vertical="center" wrapText="1"/>
      <protection locked="0"/>
    </xf>
    <xf numFmtId="0" fontId="9" fillId="0" borderId="23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24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horizontal="right" vertical="center"/>
      <protection locked="0"/>
    </xf>
    <xf numFmtId="3" fontId="8" fillId="0" borderId="53" xfId="0" applyNumberFormat="1" applyFont="1" applyFill="1" applyBorder="1" applyAlignment="1" applyProtection="1">
      <alignment horizontal="right" vertical="center"/>
      <protection locked="0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41" xfId="0" applyNumberFormat="1" applyFont="1" applyFill="1" applyBorder="1" applyAlignment="1" applyProtection="1">
      <alignment vertical="center"/>
      <protection locked="0"/>
    </xf>
    <xf numFmtId="0" fontId="2" fillId="0" borderId="42" xfId="0" applyFont="1" applyBorder="1" applyAlignment="1">
      <alignment horizontal="right" vertical="center"/>
    </xf>
    <xf numFmtId="0" fontId="2" fillId="0" borderId="53" xfId="0" applyFont="1" applyBorder="1" applyAlignment="1">
      <alignment horizontal="right" vertical="center"/>
    </xf>
    <xf numFmtId="164" fontId="10" fillId="0" borderId="54" xfId="18" applyNumberFormat="1" applyFont="1" applyFill="1" applyBorder="1" applyAlignment="1" applyProtection="1">
      <alignment horizontal="left" vertical="center" wrapText="1"/>
      <protection locked="0"/>
    </xf>
    <xf numFmtId="3" fontId="8" fillId="0" borderId="55" xfId="0" applyNumberFormat="1" applyFont="1" applyFill="1" applyBorder="1" applyAlignment="1" applyProtection="1">
      <alignment horizontal="right" vertical="center"/>
      <protection locked="0"/>
    </xf>
    <xf numFmtId="49" fontId="8" fillId="0" borderId="31" xfId="0" applyNumberFormat="1" applyFont="1" applyFill="1" applyBorder="1" applyAlignment="1" applyProtection="1">
      <alignment horizontal="centerContinuous" vertical="center"/>
      <protection locked="0"/>
    </xf>
    <xf numFmtId="0" fontId="8" fillId="0" borderId="42" xfId="0" applyNumberFormat="1" applyFont="1" applyFill="1" applyBorder="1" applyAlignment="1" applyProtection="1">
      <alignment vertical="center" wrapText="1"/>
      <protection locked="0"/>
    </xf>
    <xf numFmtId="0" fontId="9" fillId="0" borderId="42" xfId="0" applyNumberFormat="1" applyFont="1" applyFill="1" applyBorder="1" applyAlignment="1" applyProtection="1">
      <alignment horizontal="center" vertical="center"/>
      <protection locked="0"/>
    </xf>
    <xf numFmtId="3" fontId="8" fillId="0" borderId="43" xfId="0" applyNumberFormat="1" applyFont="1" applyFill="1" applyBorder="1" applyAlignment="1" applyProtection="1">
      <alignment horizontal="right" vertical="center"/>
      <protection locked="0"/>
    </xf>
    <xf numFmtId="0" fontId="8" fillId="0" borderId="20" xfId="0" applyNumberFormat="1" applyFont="1" applyFill="1" applyBorder="1" applyAlignment="1" applyProtection="1">
      <alignment vertical="center" wrapText="1"/>
      <protection locked="0"/>
    </xf>
    <xf numFmtId="3" fontId="8" fillId="0" borderId="19" xfId="0" applyNumberFormat="1" applyFont="1" applyFill="1" applyBorder="1" applyAlignment="1" applyProtection="1">
      <alignment horizontal="right" vertical="center"/>
      <protection locked="0"/>
    </xf>
    <xf numFmtId="3" fontId="8" fillId="0" borderId="21" xfId="0" applyNumberFormat="1" applyFont="1" applyFill="1" applyBorder="1" applyAlignment="1" applyProtection="1">
      <alignment horizontal="right" vertical="center"/>
      <protection locked="0"/>
    </xf>
    <xf numFmtId="3" fontId="13" fillId="0" borderId="29" xfId="0" applyNumberFormat="1" applyFont="1" applyBorder="1" applyAlignment="1">
      <alignment horizontal="centerContinuous" vertical="center"/>
    </xf>
    <xf numFmtId="0" fontId="13" fillId="0" borderId="30" xfId="0" applyFont="1" applyBorder="1" applyAlignment="1">
      <alignment horizontal="centerContinuous" vertical="center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3" fontId="4" fillId="0" borderId="30" xfId="0" applyNumberFormat="1" applyFont="1" applyBorder="1" applyAlignment="1">
      <alignment horizontal="right" vertical="center"/>
    </xf>
    <xf numFmtId="3" fontId="8" fillId="0" borderId="9" xfId="0" applyNumberFormat="1" applyFont="1" applyFill="1" applyBorder="1" applyAlignment="1" applyProtection="1">
      <alignment vertical="center"/>
      <protection locked="0"/>
    </xf>
    <xf numFmtId="0" fontId="4" fillId="0" borderId="46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8" xfId="0" applyNumberFormat="1" applyFont="1" applyFill="1" applyBorder="1" applyAlignment="1" applyProtection="1">
      <alignment horizontal="right" vertical="center"/>
      <protection locked="0"/>
    </xf>
    <xf numFmtId="3" fontId="8" fillId="0" borderId="13" xfId="0" applyNumberFormat="1" applyFont="1" applyFill="1" applyBorder="1" applyAlignment="1" applyProtection="1">
      <alignment vertical="center"/>
      <protection locked="0"/>
    </xf>
    <xf numFmtId="3" fontId="10" fillId="0" borderId="19" xfId="0" applyNumberFormat="1" applyFont="1" applyFill="1" applyBorder="1" applyAlignment="1" applyProtection="1">
      <alignment vertical="center"/>
      <protection locked="0"/>
    </xf>
    <xf numFmtId="3" fontId="10" fillId="0" borderId="7" xfId="0" applyNumberFormat="1" applyFont="1" applyFill="1" applyBorder="1" applyAlignment="1" applyProtection="1">
      <alignment vertical="center"/>
      <protection locked="0"/>
    </xf>
    <xf numFmtId="3" fontId="10" fillId="0" borderId="14" xfId="0" applyNumberFormat="1" applyFont="1" applyFill="1" applyBorder="1" applyAlignment="1" applyProtection="1">
      <alignment vertical="center"/>
      <protection locked="0"/>
    </xf>
    <xf numFmtId="3" fontId="10" fillId="0" borderId="56" xfId="0" applyNumberFormat="1" applyFont="1" applyFill="1" applyBorder="1" applyAlignment="1" applyProtection="1">
      <alignment vertical="center"/>
      <protection locked="0"/>
    </xf>
    <xf numFmtId="3" fontId="10" fillId="0" borderId="57" xfId="0" applyNumberFormat="1" applyFont="1" applyFill="1" applyBorder="1" applyAlignment="1" applyProtection="1">
      <alignment vertical="center"/>
      <protection locked="0"/>
    </xf>
    <xf numFmtId="3" fontId="4" fillId="0" borderId="8" xfId="0" applyNumberFormat="1" applyFont="1" applyBorder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58" xfId="0" applyNumberFormat="1" applyFont="1" applyFill="1" applyBorder="1" applyAlignment="1" applyProtection="1">
      <alignment vertical="center"/>
      <protection locked="0"/>
    </xf>
    <xf numFmtId="0" fontId="8" fillId="0" borderId="11" xfId="0" applyNumberFormat="1" applyFont="1" applyFill="1" applyBorder="1" applyAlignment="1" applyProtection="1">
      <alignment vertical="center"/>
      <protection locked="0"/>
    </xf>
    <xf numFmtId="0" fontId="10" fillId="0" borderId="59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0" fontId="8" fillId="0" borderId="15" xfId="0" applyNumberFormat="1" applyFont="1" applyFill="1" applyBorder="1" applyAlignment="1" applyProtection="1">
      <alignment vertical="center" wrapText="1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3" fontId="8" fillId="0" borderId="4" xfId="0" applyNumberFormat="1" applyFont="1" applyFill="1" applyBorder="1" applyAlignment="1" applyProtection="1">
      <alignment horizontal="right" vertical="center"/>
      <protection locked="0"/>
    </xf>
    <xf numFmtId="0" fontId="8" fillId="0" borderId="61" xfId="0" applyNumberFormat="1" applyFont="1" applyFill="1" applyBorder="1" applyAlignment="1" applyProtection="1">
      <alignment vertical="center"/>
      <protection locked="0"/>
    </xf>
    <xf numFmtId="0" fontId="8" fillId="0" borderId="62" xfId="0" applyNumberFormat="1" applyFont="1" applyFill="1" applyBorder="1" applyAlignment="1" applyProtection="1">
      <alignment vertical="center"/>
      <protection locked="0"/>
    </xf>
    <xf numFmtId="0" fontId="10" fillId="0" borderId="54" xfId="0" applyNumberFormat="1" applyFont="1" applyFill="1" applyBorder="1" applyAlignment="1" applyProtection="1">
      <alignment vertical="center"/>
      <protection locked="0"/>
    </xf>
    <xf numFmtId="0" fontId="10" fillId="0" borderId="54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63" xfId="0" applyNumberFormat="1" applyFont="1" applyFill="1" applyBorder="1" applyAlignment="1" applyProtection="1">
      <alignment horizontal="right" vertical="center"/>
      <protection locked="0"/>
    </xf>
    <xf numFmtId="3" fontId="10" fillId="0" borderId="64" xfId="0" applyNumberFormat="1" applyFont="1" applyFill="1" applyBorder="1" applyAlignment="1" applyProtection="1">
      <alignment horizontal="right" vertical="center"/>
      <protection locked="0"/>
    </xf>
    <xf numFmtId="0" fontId="10" fillId="0" borderId="65" xfId="0" applyNumberFormat="1" applyFont="1" applyFill="1" applyBorder="1" applyAlignment="1" applyProtection="1">
      <alignment horizontal="center" vertical="center"/>
      <protection locked="0"/>
    </xf>
    <xf numFmtId="0" fontId="10" fillId="0" borderId="66" xfId="0" applyNumberFormat="1" applyFont="1" applyFill="1" applyBorder="1" applyAlignment="1" applyProtection="1">
      <alignment vertical="center" wrapText="1"/>
      <protection locked="0"/>
    </xf>
    <xf numFmtId="0" fontId="8" fillId="0" borderId="67" xfId="0" applyNumberFormat="1" applyFont="1" applyFill="1" applyBorder="1" applyAlignment="1" applyProtection="1">
      <alignment horizontal="center" vertical="center"/>
      <protection locked="0"/>
    </xf>
    <xf numFmtId="3" fontId="8" fillId="0" borderId="68" xfId="0" applyNumberFormat="1" applyFont="1" applyFill="1" applyBorder="1" applyAlignment="1" applyProtection="1">
      <alignment horizontal="right" vertical="center"/>
      <protection locked="0"/>
    </xf>
    <xf numFmtId="49" fontId="10" fillId="0" borderId="48" xfId="0" applyNumberFormat="1" applyFont="1" applyFill="1" applyBorder="1" applyAlignment="1" applyProtection="1">
      <alignment horizontal="centerContinuous" vertical="center"/>
      <protection locked="0"/>
    </xf>
    <xf numFmtId="49" fontId="10" fillId="0" borderId="38" xfId="0" applyNumberFormat="1" applyFont="1" applyFill="1" applyBorder="1" applyAlignment="1" applyProtection="1">
      <alignment horizontal="left" vertical="center"/>
      <protection locked="0"/>
    </xf>
    <xf numFmtId="49" fontId="10" fillId="0" borderId="3" xfId="0" applyNumberFormat="1" applyFont="1" applyFill="1" applyBorder="1" applyAlignment="1" applyProtection="1">
      <alignment horizontal="left" vertical="center"/>
      <protection locked="0"/>
    </xf>
    <xf numFmtId="0" fontId="8" fillId="0" borderId="11" xfId="0" applyFont="1" applyBorder="1" applyAlignment="1">
      <alignment horizontal="center" vertical="center"/>
    </xf>
    <xf numFmtId="0" fontId="8" fillId="0" borderId="33" xfId="0" applyFont="1" applyBorder="1" applyAlignment="1">
      <alignment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3" fontId="10" fillId="0" borderId="21" xfId="0" applyNumberFormat="1" applyFont="1" applyBorder="1" applyAlignment="1">
      <alignment horizontal="right" vertical="center"/>
    </xf>
    <xf numFmtId="0" fontId="8" fillId="0" borderId="22" xfId="0" applyNumberFormat="1" applyFont="1" applyFill="1" applyBorder="1" applyAlignment="1" applyProtection="1">
      <alignment horizontal="centerContinuous" vertical="center"/>
      <protection locked="0"/>
    </xf>
    <xf numFmtId="0" fontId="10" fillId="0" borderId="33" xfId="0" applyNumberFormat="1" applyFont="1" applyFill="1" applyBorder="1" applyAlignment="1" applyProtection="1">
      <alignment vertical="center" wrapText="1"/>
      <protection locked="0"/>
    </xf>
    <xf numFmtId="0" fontId="10" fillId="0" borderId="69" xfId="0" applyNumberFormat="1" applyFont="1" applyFill="1" applyBorder="1" applyAlignment="1" applyProtection="1">
      <alignment horizontal="center" vertical="center"/>
      <protection locked="0"/>
    </xf>
    <xf numFmtId="0" fontId="10" fillId="0" borderId="70" xfId="0" applyNumberFormat="1" applyFont="1" applyFill="1" applyBorder="1" applyAlignment="1" applyProtection="1">
      <alignment vertical="center" wrapText="1"/>
      <protection locked="0"/>
    </xf>
    <xf numFmtId="0" fontId="10" fillId="0" borderId="65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7" xfId="0" applyNumberFormat="1" applyFont="1" applyFill="1" applyBorder="1" applyAlignment="1" applyProtection="1">
      <alignment horizontal="center" vertical="center"/>
      <protection locked="0"/>
    </xf>
    <xf numFmtId="3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2" fillId="0" borderId="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3" fontId="10" fillId="0" borderId="18" xfId="0" applyNumberFormat="1" applyFont="1" applyFill="1" applyBorder="1" applyAlignment="1" applyProtection="1">
      <alignment vertical="center"/>
      <protection locked="0"/>
    </xf>
    <xf numFmtId="3" fontId="10" fillId="0" borderId="71" xfId="0" applyNumberFormat="1" applyFont="1" applyFill="1" applyBorder="1" applyAlignment="1" applyProtection="1">
      <alignment vertical="center"/>
      <protection locked="0"/>
    </xf>
    <xf numFmtId="0" fontId="10" fillId="0" borderId="72" xfId="0" applyNumberFormat="1" applyFont="1" applyFill="1" applyBorder="1" applyAlignment="1" applyProtection="1">
      <alignment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54" xfId="0" applyNumberFormat="1" applyFont="1" applyFill="1" applyBorder="1" applyAlignment="1" applyProtection="1">
      <alignment horizontal="left" vertical="center"/>
      <protection locked="0"/>
    </xf>
    <xf numFmtId="0" fontId="10" fillId="0" borderId="54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5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73" xfId="0" applyNumberFormat="1" applyFont="1" applyFill="1" applyBorder="1" applyAlignment="1" applyProtection="1">
      <alignment vertical="center"/>
      <protection locked="0"/>
    </xf>
    <xf numFmtId="3" fontId="8" fillId="0" borderId="74" xfId="0" applyNumberFormat="1" applyFont="1" applyFill="1" applyBorder="1" applyAlignment="1" applyProtection="1">
      <alignment vertical="center"/>
      <protection locked="0"/>
    </xf>
    <xf numFmtId="3" fontId="10" fillId="0" borderId="59" xfId="0" applyNumberFormat="1" applyFont="1" applyFill="1" applyBorder="1" applyAlignment="1" applyProtection="1">
      <alignment vertical="center"/>
      <protection locked="0"/>
    </xf>
    <xf numFmtId="3" fontId="10" fillId="0" borderId="72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73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74" xfId="0" applyNumberFormat="1" applyFont="1" applyFill="1" applyBorder="1" applyAlignment="1" applyProtection="1">
      <alignment horizontal="right" vertical="center"/>
      <protection locked="0"/>
    </xf>
    <xf numFmtId="0" fontId="8" fillId="0" borderId="16" xfId="0" applyNumberFormat="1" applyFont="1" applyFill="1" applyBorder="1" applyAlignment="1" applyProtection="1">
      <alignment horizontal="right" vertical="center"/>
      <protection locked="0"/>
    </xf>
    <xf numFmtId="0" fontId="10" fillId="0" borderId="59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8" fillId="0" borderId="7" xfId="0" applyNumberFormat="1" applyFont="1" applyFill="1" applyBorder="1" applyAlignment="1" applyProtection="1">
      <alignment vertical="center"/>
      <protection locked="0"/>
    </xf>
    <xf numFmtId="0" fontId="8" fillId="0" borderId="75" xfId="0" applyNumberFormat="1" applyFont="1" applyFill="1" applyBorder="1" applyAlignment="1" applyProtection="1">
      <alignment vertical="center"/>
      <protection locked="0"/>
    </xf>
    <xf numFmtId="0" fontId="10" fillId="0" borderId="76" xfId="0" applyNumberFormat="1" applyFont="1" applyFill="1" applyBorder="1" applyAlignment="1" applyProtection="1">
      <alignment vertical="center"/>
      <protection locked="0"/>
    </xf>
    <xf numFmtId="0" fontId="10" fillId="0" borderId="18" xfId="0" applyNumberFormat="1" applyFont="1" applyFill="1" applyBorder="1" applyAlignment="1" applyProtection="1">
      <alignment vertical="center"/>
      <protection locked="0"/>
    </xf>
    <xf numFmtId="0" fontId="10" fillId="0" borderId="4" xfId="0" applyNumberFormat="1" applyFont="1" applyFill="1" applyBorder="1" applyAlignment="1" applyProtection="1">
      <alignment vertical="center"/>
      <protection locked="0"/>
    </xf>
    <xf numFmtId="0" fontId="10" fillId="0" borderId="67" xfId="0" applyNumberFormat="1" applyFont="1" applyFill="1" applyBorder="1" applyAlignment="1" applyProtection="1">
      <alignment vertical="center"/>
      <protection locked="0"/>
    </xf>
    <xf numFmtId="0" fontId="8" fillId="0" borderId="4" xfId="0" applyNumberFormat="1" applyFont="1" applyFill="1" applyBorder="1" applyAlignment="1" applyProtection="1">
      <alignment vertical="center"/>
      <protection locked="0"/>
    </xf>
    <xf numFmtId="0" fontId="8" fillId="0" borderId="67" xfId="0" applyNumberFormat="1" applyFont="1" applyFill="1" applyBorder="1" applyAlignment="1" applyProtection="1">
      <alignment vertical="center"/>
      <protection locked="0"/>
    </xf>
    <xf numFmtId="0" fontId="10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6" xfId="0" applyNumberFormat="1" applyFont="1" applyFill="1" applyBorder="1" applyAlignment="1" applyProtection="1">
      <alignment vertical="center"/>
      <protection locked="0"/>
    </xf>
    <xf numFmtId="3" fontId="8" fillId="0" borderId="7" xfId="0" applyNumberFormat="1" applyFont="1" applyFill="1" applyBorder="1" applyAlignment="1" applyProtection="1">
      <alignment vertical="center"/>
      <protection locked="0"/>
    </xf>
    <xf numFmtId="3" fontId="10" fillId="0" borderId="38" xfId="0" applyNumberFormat="1" applyFont="1" applyFill="1" applyBorder="1" applyAlignment="1" applyProtection="1">
      <alignment vertical="center"/>
      <protection locked="0"/>
    </xf>
    <xf numFmtId="3" fontId="10" fillId="0" borderId="76" xfId="0" applyNumberFormat="1" applyFont="1" applyFill="1" applyBorder="1" applyAlignment="1" applyProtection="1">
      <alignment vertical="center"/>
      <protection locked="0"/>
    </xf>
    <xf numFmtId="3" fontId="10" fillId="0" borderId="41" xfId="0" applyNumberFormat="1" applyFont="1" applyFill="1" applyBorder="1" applyAlignment="1" applyProtection="1">
      <alignment vertical="center"/>
      <protection locked="0"/>
    </xf>
    <xf numFmtId="3" fontId="10" fillId="0" borderId="67" xfId="0" applyNumberFormat="1" applyFont="1" applyFill="1" applyBorder="1" applyAlignment="1" applyProtection="1">
      <alignment vertical="center"/>
      <protection locked="0"/>
    </xf>
    <xf numFmtId="3" fontId="10" fillId="0" borderId="3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75" xfId="0" applyNumberFormat="1" applyFont="1" applyFill="1" applyBorder="1" applyAlignment="1" applyProtection="1">
      <alignment vertical="center"/>
      <protection locked="0"/>
    </xf>
    <xf numFmtId="3" fontId="8" fillId="0" borderId="76" xfId="0" applyNumberFormat="1" applyFont="1" applyFill="1" applyBorder="1" applyAlignment="1" applyProtection="1">
      <alignment vertical="center"/>
      <protection locked="0"/>
    </xf>
    <xf numFmtId="3" fontId="8" fillId="0" borderId="67" xfId="0" applyNumberFormat="1" applyFont="1" applyFill="1" applyBorder="1" applyAlignment="1" applyProtection="1">
      <alignment vertical="center"/>
      <protection locked="0"/>
    </xf>
    <xf numFmtId="0" fontId="2" fillId="0" borderId="39" xfId="0" applyFont="1" applyBorder="1" applyAlignment="1">
      <alignment horizontal="right" vertical="center"/>
    </xf>
    <xf numFmtId="3" fontId="2" fillId="0" borderId="44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0" fontId="5" fillId="0" borderId="60" xfId="0" applyFont="1" applyBorder="1" applyAlignment="1">
      <alignment horizontal="center" vertical="center"/>
    </xf>
    <xf numFmtId="3" fontId="8" fillId="0" borderId="73" xfId="0" applyNumberFormat="1" applyFont="1" applyFill="1" applyBorder="1" applyAlignment="1" applyProtection="1">
      <alignment vertical="center"/>
      <protection locked="0"/>
    </xf>
    <xf numFmtId="3" fontId="8" fillId="0" borderId="74" xfId="0" applyNumberFormat="1" applyFont="1" applyFill="1" applyBorder="1" applyAlignment="1" applyProtection="1">
      <alignment vertical="center"/>
      <protection locked="0"/>
    </xf>
    <xf numFmtId="3" fontId="10" fillId="0" borderId="59" xfId="0" applyNumberFormat="1" applyFont="1" applyFill="1" applyBorder="1" applyAlignment="1" applyProtection="1">
      <alignment vertical="center"/>
      <protection locked="0"/>
    </xf>
    <xf numFmtId="3" fontId="11" fillId="0" borderId="19" xfId="0" applyNumberFormat="1" applyFont="1" applyFill="1" applyBorder="1" applyAlignment="1" applyProtection="1">
      <alignment vertical="center"/>
      <protection locked="0"/>
    </xf>
    <xf numFmtId="3" fontId="11" fillId="0" borderId="59" xfId="0" applyNumberFormat="1" applyFont="1" applyFill="1" applyBorder="1" applyAlignment="1" applyProtection="1">
      <alignment vertical="center"/>
      <protection locked="0"/>
    </xf>
    <xf numFmtId="3" fontId="4" fillId="0" borderId="8" xfId="0" applyNumberFormat="1" applyFont="1" applyBorder="1" applyAlignment="1">
      <alignment horizontal="right" vertical="center"/>
    </xf>
    <xf numFmtId="3" fontId="4" fillId="0" borderId="73" xfId="0" applyNumberFormat="1" applyFont="1" applyBorder="1" applyAlignment="1">
      <alignment horizontal="right" vertical="center"/>
    </xf>
    <xf numFmtId="3" fontId="13" fillId="0" borderId="77" xfId="0" applyNumberFormat="1" applyFont="1" applyBorder="1" applyAlignment="1">
      <alignment horizontal="centerContinuous" vertical="center"/>
    </xf>
    <xf numFmtId="0" fontId="10" fillId="0" borderId="0" xfId="0" applyNumberFormat="1" applyFont="1" applyFill="1" applyBorder="1" applyAlignment="1" applyProtection="1">
      <alignment/>
      <protection locked="0"/>
    </xf>
    <xf numFmtId="164" fontId="8" fillId="0" borderId="0" xfId="0" applyNumberFormat="1" applyFont="1" applyFill="1" applyBorder="1" applyAlignment="1" applyProtection="1">
      <alignment horizontal="centerContinuous"/>
      <protection locked="0"/>
    </xf>
    <xf numFmtId="0" fontId="8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164" fontId="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8" xfId="0" applyFont="1" applyBorder="1" applyAlignment="1">
      <alignment horizontal="center" vertical="center" wrapText="1"/>
    </xf>
    <xf numFmtId="0" fontId="8" fillId="0" borderId="47" xfId="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/>
      <protection locked="0"/>
    </xf>
    <xf numFmtId="3" fontId="10" fillId="0" borderId="20" xfId="0" applyNumberFormat="1" applyFont="1" applyFill="1" applyBorder="1" applyAlignment="1" applyProtection="1">
      <alignment horizontal="center" vertical="center"/>
      <protection locked="0"/>
    </xf>
    <xf numFmtId="3" fontId="11" fillId="0" borderId="54" xfId="0" applyNumberFormat="1" applyFont="1" applyFill="1" applyBorder="1" applyAlignment="1" applyProtection="1">
      <alignment horizontal="right" vertical="center"/>
      <protection locked="0"/>
    </xf>
    <xf numFmtId="3" fontId="11" fillId="0" borderId="19" xfId="0" applyNumberFormat="1" applyFont="1" applyFill="1" applyBorder="1" applyAlignment="1" applyProtection="1">
      <alignment horizontal="right" vertical="center"/>
      <protection locked="0"/>
    </xf>
    <xf numFmtId="3" fontId="11" fillId="0" borderId="79" xfId="0" applyNumberFormat="1" applyFont="1" applyFill="1" applyBorder="1" applyAlignment="1" applyProtection="1">
      <alignment horizontal="right" vertical="center"/>
      <protection locked="0"/>
    </xf>
    <xf numFmtId="3" fontId="11" fillId="0" borderId="25" xfId="0" applyNumberFormat="1" applyFont="1" applyFill="1" applyBorder="1" applyAlignment="1" applyProtection="1">
      <alignment horizontal="right" vertical="center"/>
      <protection locked="0"/>
    </xf>
    <xf numFmtId="0" fontId="8" fillId="0" borderId="5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3" fontId="8" fillId="0" borderId="61" xfId="0" applyNumberFormat="1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3" fontId="11" fillId="0" borderId="73" xfId="0" applyNumberFormat="1" applyFont="1" applyBorder="1" applyAlignment="1">
      <alignment horizontal="centerContinuous" vertical="center"/>
    </xf>
    <xf numFmtId="3" fontId="11" fillId="0" borderId="10" xfId="0" applyNumberFormat="1" applyFont="1" applyBorder="1" applyAlignment="1">
      <alignment horizontal="centerContinuous" vertical="center"/>
    </xf>
    <xf numFmtId="0" fontId="10" fillId="0" borderId="0" xfId="0" applyFont="1" applyAlignment="1">
      <alignment/>
    </xf>
    <xf numFmtId="0" fontId="8" fillId="0" borderId="0" xfId="0" applyFont="1" applyAlignment="1">
      <alignment vertical="center"/>
    </xf>
    <xf numFmtId="0" fontId="15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2" xfId="0" applyNumberFormat="1" applyFont="1" applyFill="1" applyBorder="1" applyAlignment="1" applyProtection="1">
      <alignment vertical="center" wrapText="1"/>
      <protection locked="0"/>
    </xf>
    <xf numFmtId="164" fontId="10" fillId="0" borderId="41" xfId="18" applyNumberFormat="1" applyFont="1" applyFill="1" applyBorder="1" applyAlignment="1" applyProtection="1">
      <alignment vertical="center" wrapText="1"/>
      <protection locked="0"/>
    </xf>
    <xf numFmtId="0" fontId="10" fillId="0" borderId="42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67" xfId="0" applyNumberFormat="1" applyFont="1" applyFill="1" applyBorder="1" applyAlignment="1" applyProtection="1">
      <alignment horizontal="right" vertical="center"/>
      <protection locked="0"/>
    </xf>
    <xf numFmtId="3" fontId="10" fillId="0" borderId="68" xfId="0" applyNumberFormat="1" applyFont="1" applyFill="1" applyBorder="1" applyAlignment="1" applyProtection="1">
      <alignment horizontal="right" vertical="center"/>
      <protection locked="0"/>
    </xf>
    <xf numFmtId="3" fontId="10" fillId="0" borderId="53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165" fontId="2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31" xfId="0" applyNumberFormat="1" applyFont="1" applyFill="1" applyBorder="1" applyAlignment="1" applyProtection="1">
      <alignment horizontal="center" vertical="top" wrapText="1"/>
      <protection locked="0"/>
    </xf>
    <xf numFmtId="0" fontId="6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1" xfId="0" applyNumberFormat="1" applyFont="1" applyFill="1" applyBorder="1" applyAlignment="1" applyProtection="1">
      <alignment horizontal="center" vertical="top" wrapText="1"/>
      <protection locked="0"/>
    </xf>
    <xf numFmtId="0" fontId="5" fillId="0" borderId="3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81" xfId="0" applyNumberFormat="1" applyFont="1" applyFill="1" applyBorder="1" applyAlignment="1" applyProtection="1">
      <alignment horizontal="center" vertical="center"/>
      <protection locked="0"/>
    </xf>
    <xf numFmtId="0" fontId="7" fillId="0" borderId="66" xfId="0" applyNumberFormat="1" applyFont="1" applyFill="1" applyBorder="1" applyAlignment="1" applyProtection="1">
      <alignment horizontal="center" vertical="center"/>
      <protection locked="0"/>
    </xf>
    <xf numFmtId="0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7" fillId="0" borderId="40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73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61" xfId="0" applyFont="1" applyBorder="1" applyAlignment="1">
      <alignment vertical="center"/>
    </xf>
    <xf numFmtId="3" fontId="13" fillId="0" borderId="9" xfId="0" applyNumberFormat="1" applyFont="1" applyBorder="1" applyAlignment="1">
      <alignment horizontal="centerContinuous" vertical="center"/>
    </xf>
    <xf numFmtId="3" fontId="13" fillId="0" borderId="30" xfId="0" applyNumberFormat="1" applyFont="1" applyBorder="1" applyAlignment="1">
      <alignment horizontal="centerContinuous" vertical="center"/>
    </xf>
    <xf numFmtId="0" fontId="10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>
      <alignment horizontal="right" vertical="center"/>
    </xf>
    <xf numFmtId="0" fontId="10" fillId="0" borderId="53" xfId="0" applyFont="1" applyBorder="1" applyAlignment="1">
      <alignment horizontal="right" vertical="center"/>
    </xf>
    <xf numFmtId="0" fontId="10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6" xfId="0" applyNumberFormat="1" applyFont="1" applyFill="1" applyBorder="1" applyAlignment="1" applyProtection="1">
      <alignment horizontal="center" vertical="center"/>
      <protection locked="0"/>
    </xf>
    <xf numFmtId="0" fontId="7" fillId="0" borderId="67" xfId="0" applyNumberFormat="1" applyFont="1" applyFill="1" applyBorder="1" applyAlignment="1" applyProtection="1">
      <alignment horizontal="center" vertical="center"/>
      <protection locked="0"/>
    </xf>
    <xf numFmtId="3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7" fillId="0" borderId="44" xfId="0" applyNumberFormat="1" applyFont="1" applyFill="1" applyBorder="1" applyAlignment="1" applyProtection="1">
      <alignment horizontal="center" vertical="center"/>
      <protection locked="0"/>
    </xf>
    <xf numFmtId="3" fontId="10" fillId="0" borderId="24" xfId="0" applyNumberFormat="1" applyFont="1" applyFill="1" applyBorder="1" applyAlignment="1" applyProtection="1">
      <alignment horizontal="center" vertical="center"/>
      <protection locked="0"/>
    </xf>
    <xf numFmtId="3" fontId="8" fillId="0" borderId="8" xfId="0" applyNumberFormat="1" applyFont="1" applyFill="1" applyBorder="1" applyAlignment="1" applyProtection="1">
      <alignment horizontal="center" vertical="center"/>
      <protection locked="0"/>
    </xf>
    <xf numFmtId="3" fontId="8" fillId="0" borderId="14" xfId="0" applyNumberFormat="1" applyFont="1" applyFill="1" applyBorder="1" applyAlignment="1" applyProtection="1">
      <alignment horizontal="center" vertical="center"/>
      <protection locked="0"/>
    </xf>
    <xf numFmtId="3" fontId="8" fillId="0" borderId="58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3" fontId="8" fillId="0" borderId="19" xfId="0" applyNumberFormat="1" applyFont="1" applyFill="1" applyBorder="1" applyAlignment="1" applyProtection="1">
      <alignment horizontal="center" vertical="center"/>
      <protection locked="0"/>
    </xf>
    <xf numFmtId="3" fontId="8" fillId="0" borderId="68" xfId="0" applyNumberFormat="1" applyFont="1" applyFill="1" applyBorder="1" applyAlignment="1" applyProtection="1">
      <alignment horizontal="center" vertical="center"/>
      <protection locked="0"/>
    </xf>
    <xf numFmtId="3" fontId="11" fillId="0" borderId="29" xfId="0" applyNumberFormat="1" applyFont="1" applyBorder="1" applyAlignment="1">
      <alignment vertical="center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33" xfId="0" applyNumberFormat="1" applyFont="1" applyFill="1" applyBorder="1" applyAlignment="1" applyProtection="1">
      <alignment horizontal="center" vertical="center"/>
      <protection locked="0"/>
    </xf>
    <xf numFmtId="0" fontId="7" fillId="0" borderId="56" xfId="0" applyNumberFormat="1" applyFont="1" applyFill="1" applyBorder="1" applyAlignment="1" applyProtection="1">
      <alignment horizontal="center" vertical="center"/>
      <protection locked="0"/>
    </xf>
    <xf numFmtId="0" fontId="7" fillId="0" borderId="82" xfId="0" applyNumberFormat="1" applyFont="1" applyFill="1" applyBorder="1" applyAlignment="1" applyProtection="1">
      <alignment horizontal="center" vertical="center"/>
      <protection locked="0"/>
    </xf>
    <xf numFmtId="0" fontId="7" fillId="0" borderId="64" xfId="0" applyNumberFormat="1" applyFont="1" applyFill="1" applyBorder="1" applyAlignment="1" applyProtection="1">
      <alignment horizontal="center" vertical="center"/>
      <protection locked="0"/>
    </xf>
    <xf numFmtId="0" fontId="7" fillId="0" borderId="63" xfId="0" applyNumberFormat="1" applyFont="1" applyFill="1" applyBorder="1" applyAlignment="1" applyProtection="1">
      <alignment horizontal="center" vertical="center"/>
      <protection locked="0"/>
    </xf>
    <xf numFmtId="0" fontId="5" fillId="0" borderId="3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" fillId="0" borderId="47" xfId="0" applyNumberFormat="1" applyFont="1" applyFill="1" applyBorder="1" applyAlignment="1" applyProtection="1">
      <alignment horizontal="centerContinuous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165" fontId="9" fillId="0" borderId="0" xfId="0" applyNumberFormat="1" applyFont="1" applyFill="1" applyBorder="1" applyAlignment="1" applyProtection="1">
      <alignment horizontal="center"/>
      <protection locked="0"/>
    </xf>
    <xf numFmtId="165" fontId="9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9" fillId="0" borderId="0" xfId="0" applyNumberFormat="1" applyFont="1" applyFill="1" applyBorder="1" applyAlignment="1" applyProtection="1">
      <alignment horizontal="center" vertical="center"/>
      <protection locked="0"/>
    </xf>
    <xf numFmtId="164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33" xfId="0" applyNumberFormat="1" applyFont="1" applyFill="1" applyBorder="1" applyAlignment="1" applyProtection="1">
      <alignment horizontal="center" vertical="center"/>
      <protection locked="0"/>
    </xf>
    <xf numFmtId="164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164" fontId="2" fillId="0" borderId="20" xfId="0" applyNumberFormat="1" applyFont="1" applyFill="1" applyBorder="1" applyAlignment="1" applyProtection="1">
      <alignment horizontal="center" vertical="center"/>
      <protection locked="0"/>
    </xf>
    <xf numFmtId="164" fontId="9" fillId="0" borderId="12" xfId="0" applyNumberFormat="1" applyFont="1" applyFill="1" applyBorder="1" applyAlignment="1" applyProtection="1">
      <alignment horizontal="center" vertical="center"/>
      <protection locked="0"/>
    </xf>
    <xf numFmtId="164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33" xfId="0" applyNumberFormat="1" applyFont="1" applyFill="1" applyBorder="1" applyAlignment="1" applyProtection="1">
      <alignment vertical="center"/>
      <protection locked="0"/>
    </xf>
    <xf numFmtId="0" fontId="9" fillId="0" borderId="38" xfId="0" applyNumberFormat="1" applyFont="1" applyFill="1" applyBorder="1" applyAlignment="1" applyProtection="1">
      <alignment vertical="center"/>
      <protection locked="0"/>
    </xf>
    <xf numFmtId="0" fontId="9" fillId="0" borderId="3" xfId="0" applyNumberFormat="1" applyFont="1" applyFill="1" applyBorder="1" applyAlignment="1" applyProtection="1">
      <alignment vertical="center"/>
      <protection locked="0"/>
    </xf>
    <xf numFmtId="0" fontId="12" fillId="0" borderId="20" xfId="0" applyNumberFormat="1" applyFont="1" applyFill="1" applyBorder="1" applyAlignment="1" applyProtection="1">
      <alignment horizontal="center" vertical="center"/>
      <protection locked="0"/>
    </xf>
    <xf numFmtId="0" fontId="12" fillId="0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8" xfId="0" applyNumberFormat="1" applyFont="1" applyFill="1" applyBorder="1" applyAlignment="1" applyProtection="1">
      <alignment vertical="center"/>
      <protection locked="0"/>
    </xf>
    <xf numFmtId="0" fontId="2" fillId="0" borderId="70" xfId="0" applyNumberFormat="1" applyFont="1" applyFill="1" applyBorder="1" applyAlignment="1" applyProtection="1">
      <alignment horizontal="center" vertical="center"/>
      <protection locked="0"/>
    </xf>
    <xf numFmtId="0" fontId="9" fillId="0" borderId="33" xfId="0" applyNumberFormat="1" applyFont="1" applyFill="1" applyBorder="1" applyAlignment="1" applyProtection="1">
      <alignment horizontal="center" vertical="center"/>
      <protection locked="0"/>
    </xf>
    <xf numFmtId="0" fontId="2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 applyProtection="1">
      <alignment horizontal="center" vertical="top" wrapText="1"/>
      <protection locked="0"/>
    </xf>
    <xf numFmtId="3" fontId="2" fillId="0" borderId="54" xfId="0" applyNumberFormat="1" applyFont="1" applyFill="1" applyBorder="1" applyAlignment="1" applyProtection="1">
      <alignment vertical="center"/>
      <protection locked="0"/>
    </xf>
    <xf numFmtId="3" fontId="2" fillId="0" borderId="83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3" fontId="10" fillId="0" borderId="33" xfId="0" applyNumberFormat="1" applyFont="1" applyFill="1" applyBorder="1" applyAlignment="1" applyProtection="1">
      <alignment vertical="center" wrapText="1"/>
      <protection locked="0"/>
    </xf>
    <xf numFmtId="3" fontId="10" fillId="0" borderId="25" xfId="0" applyNumberFormat="1" applyFont="1" applyFill="1" applyBorder="1" applyAlignment="1" applyProtection="1">
      <alignment vertical="center"/>
      <protection locked="0"/>
    </xf>
    <xf numFmtId="3" fontId="10" fillId="0" borderId="23" xfId="0" applyNumberFormat="1" applyFont="1" applyFill="1" applyBorder="1" applyAlignment="1" applyProtection="1">
      <alignment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33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0" fontId="10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48" xfId="0" applyNumberFormat="1" applyFont="1" applyFill="1" applyBorder="1" applyAlignment="1" applyProtection="1">
      <alignment vertical="center"/>
      <protection locked="0"/>
    </xf>
    <xf numFmtId="0" fontId="11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" xfId="0" applyNumberFormat="1" applyFont="1" applyFill="1" applyBorder="1" applyAlignment="1" applyProtection="1">
      <alignment vertical="center"/>
      <protection locked="0"/>
    </xf>
    <xf numFmtId="3" fontId="11" fillId="0" borderId="3" xfId="0" applyNumberFormat="1" applyFont="1" applyFill="1" applyBorder="1" applyAlignment="1" applyProtection="1">
      <alignment vertical="center"/>
      <protection locked="0"/>
    </xf>
    <xf numFmtId="3" fontId="11" fillId="0" borderId="18" xfId="0" applyNumberFormat="1" applyFont="1" applyFill="1" applyBorder="1" applyAlignment="1" applyProtection="1">
      <alignment vertical="center"/>
      <protection locked="0"/>
    </xf>
    <xf numFmtId="3" fontId="11" fillId="0" borderId="27" xfId="0" applyNumberFormat="1" applyFont="1" applyFill="1" applyBorder="1" applyAlignment="1" applyProtection="1">
      <alignment horizontal="right" vertical="center"/>
      <protection locked="0"/>
    </xf>
    <xf numFmtId="0" fontId="8" fillId="0" borderId="12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 wrapText="1"/>
    </xf>
    <xf numFmtId="3" fontId="10" fillId="0" borderId="28" xfId="0" applyNumberFormat="1" applyFont="1" applyFill="1" applyBorder="1" applyAlignment="1" applyProtection="1">
      <alignment horizontal="right" vertical="center"/>
      <protection locked="0"/>
    </xf>
    <xf numFmtId="0" fontId="13" fillId="0" borderId="9" xfId="0" applyFont="1" applyBorder="1" applyAlignment="1">
      <alignment vertical="center"/>
    </xf>
    <xf numFmtId="0" fontId="12" fillId="0" borderId="17" xfId="0" applyNumberFormat="1" applyFont="1" applyFill="1" applyBorder="1" applyAlignment="1" applyProtection="1">
      <alignment horizontal="center" vertical="center"/>
      <protection locked="0"/>
    </xf>
    <xf numFmtId="0" fontId="12" fillId="0" borderId="20" xfId="0" applyNumberFormat="1" applyFont="1" applyFill="1" applyBorder="1" applyAlignment="1" applyProtection="1">
      <alignment vertical="center" wrapText="1"/>
      <protection locked="0"/>
    </xf>
    <xf numFmtId="0" fontId="12" fillId="0" borderId="18" xfId="0" applyNumberFormat="1" applyFont="1" applyFill="1" applyBorder="1" applyAlignment="1" applyProtection="1">
      <alignment horizontal="center" vertical="center"/>
      <protection locked="0"/>
    </xf>
    <xf numFmtId="3" fontId="12" fillId="0" borderId="19" xfId="0" applyNumberFormat="1" applyFont="1" applyFill="1" applyBorder="1" applyAlignment="1" applyProtection="1">
      <alignment horizontal="center" vertical="center"/>
      <protection locked="0"/>
    </xf>
    <xf numFmtId="3" fontId="12" fillId="0" borderId="20" xfId="0" applyNumberFormat="1" applyFont="1" applyFill="1" applyBorder="1" applyAlignment="1" applyProtection="1">
      <alignment horizontal="right" vertical="center"/>
      <protection locked="0"/>
    </xf>
    <xf numFmtId="3" fontId="12" fillId="0" borderId="21" xfId="0" applyNumberFormat="1" applyFont="1" applyFill="1" applyBorder="1" applyAlignment="1" applyProtection="1">
      <alignment horizontal="right" vertical="center"/>
      <protection locked="0"/>
    </xf>
    <xf numFmtId="3" fontId="8" fillId="0" borderId="73" xfId="0" applyNumberFormat="1" applyFont="1" applyBorder="1" applyAlignment="1">
      <alignment vertical="center"/>
    </xf>
    <xf numFmtId="0" fontId="9" fillId="0" borderId="17" xfId="0" applyNumberFormat="1" applyFont="1" applyFill="1" applyBorder="1" applyAlignment="1" applyProtection="1">
      <alignment horizontal="center" vertical="top" wrapText="1"/>
      <protection locked="0"/>
    </xf>
    <xf numFmtId="0" fontId="10" fillId="0" borderId="48" xfId="0" applyNumberFormat="1" applyFont="1" applyFill="1" applyBorder="1" applyAlignment="1" applyProtection="1">
      <alignment horizontal="center" vertical="center"/>
      <protection locked="0"/>
    </xf>
    <xf numFmtId="0" fontId="10" fillId="0" borderId="39" xfId="0" applyNumberFormat="1" applyFont="1" applyFill="1" applyBorder="1" applyAlignment="1" applyProtection="1">
      <alignment vertical="center" wrapText="1"/>
      <protection locked="0"/>
    </xf>
    <xf numFmtId="3" fontId="10" fillId="0" borderId="76" xfId="0" applyNumberFormat="1" applyFont="1" applyFill="1" applyBorder="1" applyAlignment="1" applyProtection="1">
      <alignment horizontal="right" vertical="center"/>
      <protection locked="0"/>
    </xf>
    <xf numFmtId="3" fontId="10" fillId="0" borderId="56" xfId="0" applyNumberFormat="1" applyFont="1" applyFill="1" applyBorder="1" applyAlignment="1" applyProtection="1">
      <alignment horizontal="right" vertical="center"/>
      <protection locked="0"/>
    </xf>
    <xf numFmtId="3" fontId="10" fillId="0" borderId="44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6" fillId="0" borderId="8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8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8"/>
  <sheetViews>
    <sheetView tabSelected="1" workbookViewId="0" topLeftCell="A115">
      <selection activeCell="E127" sqref="E127"/>
    </sheetView>
  </sheetViews>
  <sheetFormatPr defaultColWidth="9.00390625" defaultRowHeight="12.75"/>
  <cols>
    <col min="1" max="1" width="7.25390625" style="345" customWidth="1"/>
    <col min="2" max="2" width="39.75390625" style="345" customWidth="1"/>
    <col min="3" max="3" width="7.00390625" style="435" customWidth="1"/>
    <col min="4" max="4" width="13.375" style="345" hidden="1" customWidth="1"/>
    <col min="5" max="5" width="14.25390625" style="345" customWidth="1"/>
    <col min="6" max="7" width="13.625" style="345" customWidth="1"/>
    <col min="8" max="8" width="10.00390625" style="345" customWidth="1"/>
    <col min="9" max="9" width="9.875" style="345" customWidth="1"/>
    <col min="10" max="16384" width="10.00390625" style="345" customWidth="1"/>
  </cols>
  <sheetData>
    <row r="1" ht="15">
      <c r="F1" s="152" t="s">
        <v>0</v>
      </c>
    </row>
    <row r="2" spans="1:6" ht="12" customHeight="1">
      <c r="A2" s="346"/>
      <c r="B2" s="347"/>
      <c r="C2" s="436"/>
      <c r="D2" s="348"/>
      <c r="E2" s="348"/>
      <c r="F2" s="156" t="s">
        <v>159</v>
      </c>
    </row>
    <row r="3" spans="1:6" ht="12" customHeight="1">
      <c r="A3" s="346"/>
      <c r="B3" s="347"/>
      <c r="C3" s="436"/>
      <c r="D3" s="348"/>
      <c r="E3" s="348"/>
      <c r="F3" s="156" t="s">
        <v>1</v>
      </c>
    </row>
    <row r="4" spans="1:6" ht="13.5" customHeight="1">
      <c r="A4" s="346"/>
      <c r="B4" s="347"/>
      <c r="C4" s="436"/>
      <c r="D4" s="348"/>
      <c r="E4" s="348"/>
      <c r="F4" s="156" t="s">
        <v>140</v>
      </c>
    </row>
    <row r="5" spans="1:6" ht="23.25" customHeight="1">
      <c r="A5" s="346"/>
      <c r="B5" s="347"/>
      <c r="C5" s="436"/>
      <c r="D5" s="348"/>
      <c r="E5" s="348"/>
      <c r="F5" s="349"/>
    </row>
    <row r="6" spans="1:7" s="161" customFormat="1" ht="37.5">
      <c r="A6" s="157" t="s">
        <v>175</v>
      </c>
      <c r="B6" s="377"/>
      <c r="C6" s="437"/>
      <c r="D6" s="159"/>
      <c r="E6" s="159"/>
      <c r="F6" s="160"/>
      <c r="G6" s="160"/>
    </row>
    <row r="7" spans="1:7" s="23" customFormat="1" ht="15.75" thickBot="1">
      <c r="A7" s="350"/>
      <c r="B7" s="351"/>
      <c r="C7" s="438"/>
      <c r="D7" s="352"/>
      <c r="E7" s="352"/>
      <c r="G7" s="435" t="s">
        <v>2</v>
      </c>
    </row>
    <row r="8" spans="1:7" s="356" customFormat="1" ht="27.75" customHeight="1">
      <c r="A8" s="378" t="s">
        <v>3</v>
      </c>
      <c r="B8" s="353" t="s">
        <v>4</v>
      </c>
      <c r="C8" s="164" t="s">
        <v>5</v>
      </c>
      <c r="D8" s="354" t="s">
        <v>6</v>
      </c>
      <c r="E8" s="165" t="s">
        <v>6</v>
      </c>
      <c r="F8" s="166" t="s">
        <v>7</v>
      </c>
      <c r="G8" s="355"/>
    </row>
    <row r="9" spans="1:7" s="356" customFormat="1" ht="13.5" customHeight="1">
      <c r="A9" s="506" t="s">
        <v>8</v>
      </c>
      <c r="B9" s="92"/>
      <c r="C9" s="469" t="s">
        <v>9</v>
      </c>
      <c r="D9" s="357" t="s">
        <v>10</v>
      </c>
      <c r="E9" s="169" t="s">
        <v>10</v>
      </c>
      <c r="F9" s="431" t="s">
        <v>11</v>
      </c>
      <c r="G9" s="432" t="s">
        <v>10</v>
      </c>
    </row>
    <row r="10" spans="1:7" s="150" customFormat="1" ht="11.25" customHeight="1" thickBot="1">
      <c r="A10" s="170">
        <v>1</v>
      </c>
      <c r="B10" s="171">
        <v>2</v>
      </c>
      <c r="C10" s="171">
        <v>3</v>
      </c>
      <c r="D10" s="413">
        <v>4</v>
      </c>
      <c r="E10" s="414">
        <v>4</v>
      </c>
      <c r="F10" s="415">
        <v>5</v>
      </c>
      <c r="G10" s="416">
        <v>6</v>
      </c>
    </row>
    <row r="11" spans="1:7" s="23" customFormat="1" ht="16.5" thickBot="1" thickTop="1">
      <c r="A11" s="276">
        <v>600</v>
      </c>
      <c r="B11" s="17" t="s">
        <v>77</v>
      </c>
      <c r="C11" s="18" t="s">
        <v>44</v>
      </c>
      <c r="D11" s="19"/>
      <c r="E11" s="20"/>
      <c r="F11" s="21">
        <f>F12</f>
        <v>250000</v>
      </c>
      <c r="G11" s="22">
        <f>G12</f>
        <v>250000</v>
      </c>
    </row>
    <row r="12" spans="1:7" s="23" customFormat="1" ht="17.25" customHeight="1" thickTop="1">
      <c r="A12" s="24">
        <v>60016</v>
      </c>
      <c r="B12" s="25" t="s">
        <v>78</v>
      </c>
      <c r="C12" s="439"/>
      <c r="D12" s="26"/>
      <c r="E12" s="27"/>
      <c r="F12" s="28">
        <f>SUM(F13:F14)</f>
        <v>250000</v>
      </c>
      <c r="G12" s="29">
        <f>SUM(G13:G14)</f>
        <v>250000</v>
      </c>
    </row>
    <row r="13" spans="1:7" s="23" customFormat="1" ht="15">
      <c r="A13" s="249">
        <v>4270</v>
      </c>
      <c r="B13" s="277" t="s">
        <v>46</v>
      </c>
      <c r="C13" s="440"/>
      <c r="D13" s="358"/>
      <c r="E13" s="144"/>
      <c r="F13" s="99">
        <v>250000</v>
      </c>
      <c r="G13" s="417"/>
    </row>
    <row r="14" spans="1:7" s="23" customFormat="1" ht="18" customHeight="1">
      <c r="A14" s="24">
        <v>60017</v>
      </c>
      <c r="B14" s="142" t="s">
        <v>79</v>
      </c>
      <c r="C14" s="441"/>
      <c r="D14" s="143"/>
      <c r="E14" s="144"/>
      <c r="F14" s="50"/>
      <c r="G14" s="51">
        <f>G15</f>
        <v>250000</v>
      </c>
    </row>
    <row r="15" spans="1:7" s="23" customFormat="1" ht="15.75" thickBot="1">
      <c r="A15" s="278">
        <v>4270</v>
      </c>
      <c r="B15" s="279" t="s">
        <v>46</v>
      </c>
      <c r="C15" s="442"/>
      <c r="D15" s="145"/>
      <c r="E15" s="33"/>
      <c r="F15" s="359"/>
      <c r="G15" s="35">
        <v>250000</v>
      </c>
    </row>
    <row r="16" spans="1:7" s="23" customFormat="1" ht="16.5" thickBot="1" thickTop="1">
      <c r="A16" s="16">
        <v>700</v>
      </c>
      <c r="B16" s="17" t="s">
        <v>12</v>
      </c>
      <c r="C16" s="18" t="s">
        <v>44</v>
      </c>
      <c r="D16" s="19"/>
      <c r="E16" s="20"/>
      <c r="F16" s="21">
        <f>F17</f>
        <v>3100</v>
      </c>
      <c r="G16" s="22">
        <f>G17</f>
        <v>3100</v>
      </c>
    </row>
    <row r="17" spans="1:7" s="23" customFormat="1" ht="15.75" thickTop="1">
      <c r="A17" s="24">
        <v>70095</v>
      </c>
      <c r="B17" s="25" t="s">
        <v>28</v>
      </c>
      <c r="C17" s="439"/>
      <c r="D17" s="26"/>
      <c r="E17" s="27"/>
      <c r="F17" s="28">
        <f>SUM(F18:F20)</f>
        <v>3100</v>
      </c>
      <c r="G17" s="29">
        <f>SUM(G18:G21)</f>
        <v>3100</v>
      </c>
    </row>
    <row r="18" spans="1:7" s="23" customFormat="1" ht="15">
      <c r="A18" s="30" t="s">
        <v>22</v>
      </c>
      <c r="B18" s="53" t="s">
        <v>23</v>
      </c>
      <c r="C18" s="443"/>
      <c r="D18" s="32"/>
      <c r="E18" s="33"/>
      <c r="F18" s="34">
        <v>3100</v>
      </c>
      <c r="G18" s="35"/>
    </row>
    <row r="19" spans="1:7" s="23" customFormat="1" ht="15">
      <c r="A19" s="30" t="s">
        <v>86</v>
      </c>
      <c r="B19" s="53" t="s">
        <v>87</v>
      </c>
      <c r="C19" s="443"/>
      <c r="D19" s="32"/>
      <c r="E19" s="33"/>
      <c r="F19" s="34"/>
      <c r="G19" s="35">
        <v>200</v>
      </c>
    </row>
    <row r="20" spans="1:7" s="23" customFormat="1" ht="30">
      <c r="A20" s="30" t="s">
        <v>16</v>
      </c>
      <c r="B20" s="31" t="s">
        <v>17</v>
      </c>
      <c r="C20" s="443"/>
      <c r="D20" s="32"/>
      <c r="E20" s="33"/>
      <c r="F20" s="34"/>
      <c r="G20" s="35">
        <v>2400</v>
      </c>
    </row>
    <row r="21" spans="1:7" s="23" customFormat="1" ht="15.75" thickBot="1">
      <c r="A21" s="30" t="s">
        <v>88</v>
      </c>
      <c r="B21" s="31" t="s">
        <v>89</v>
      </c>
      <c r="C21" s="443"/>
      <c r="D21" s="32"/>
      <c r="E21" s="33"/>
      <c r="F21" s="34"/>
      <c r="G21" s="35">
        <v>500</v>
      </c>
    </row>
    <row r="22" spans="1:7" s="23" customFormat="1" ht="16.5" thickBot="1" thickTop="1">
      <c r="A22" s="174" t="s">
        <v>18</v>
      </c>
      <c r="B22" s="82" t="s">
        <v>19</v>
      </c>
      <c r="C22" s="18" t="s">
        <v>151</v>
      </c>
      <c r="D22" s="175"/>
      <c r="E22" s="418"/>
      <c r="F22" s="21">
        <f>F23</f>
        <v>8000</v>
      </c>
      <c r="G22" s="22">
        <f>G23</f>
        <v>8000</v>
      </c>
    </row>
    <row r="23" spans="1:7" s="23" customFormat="1" ht="15.75" thickTop="1">
      <c r="A23" s="176" t="s">
        <v>20</v>
      </c>
      <c r="B23" s="84" t="s">
        <v>21</v>
      </c>
      <c r="C23" s="444"/>
      <c r="D23" s="177"/>
      <c r="E23" s="419"/>
      <c r="F23" s="28">
        <f>SUM(F24:F25)</f>
        <v>8000</v>
      </c>
      <c r="G23" s="29">
        <f>SUM(G24:G25)</f>
        <v>8000</v>
      </c>
    </row>
    <row r="24" spans="1:7" s="23" customFormat="1" ht="30">
      <c r="A24" s="149">
        <v>6060</v>
      </c>
      <c r="B24" s="88" t="s">
        <v>170</v>
      </c>
      <c r="C24" s="443"/>
      <c r="D24" s="39"/>
      <c r="E24" s="33"/>
      <c r="F24" s="34">
        <v>8000</v>
      </c>
      <c r="G24" s="35"/>
    </row>
    <row r="25" spans="1:7" s="23" customFormat="1" ht="30.75" thickBot="1">
      <c r="A25" s="149">
        <v>6060</v>
      </c>
      <c r="B25" s="88" t="s">
        <v>171</v>
      </c>
      <c r="C25" s="445" t="s">
        <v>150</v>
      </c>
      <c r="D25" s="39"/>
      <c r="E25" s="33"/>
      <c r="F25" s="34"/>
      <c r="G25" s="35">
        <v>8000</v>
      </c>
    </row>
    <row r="26" spans="1:7" s="138" customFormat="1" ht="15.75" thickBot="1" thickTop="1">
      <c r="A26" s="40">
        <v>758</v>
      </c>
      <c r="B26" s="41" t="s">
        <v>93</v>
      </c>
      <c r="C26" s="42" t="s">
        <v>149</v>
      </c>
      <c r="D26" s="43"/>
      <c r="E26" s="44"/>
      <c r="F26" s="21">
        <f>F27</f>
        <v>1290</v>
      </c>
      <c r="G26" s="22"/>
    </row>
    <row r="27" spans="1:7" s="138" customFormat="1" ht="15" thickTop="1">
      <c r="A27" s="46" t="s">
        <v>94</v>
      </c>
      <c r="B27" s="47" t="s">
        <v>95</v>
      </c>
      <c r="C27" s="48"/>
      <c r="D27" s="49"/>
      <c r="E27" s="61"/>
      <c r="F27" s="50">
        <f>F28</f>
        <v>1290</v>
      </c>
      <c r="G27" s="51"/>
    </row>
    <row r="28" spans="1:7" s="23" customFormat="1" ht="41.25" thickBot="1">
      <c r="A28" s="280">
        <v>4810</v>
      </c>
      <c r="B28" s="264" t="s">
        <v>172</v>
      </c>
      <c r="C28" s="443"/>
      <c r="D28" s="39"/>
      <c r="E28" s="33"/>
      <c r="F28" s="34">
        <v>1290</v>
      </c>
      <c r="G28" s="35"/>
    </row>
    <row r="29" spans="1:7" s="138" customFormat="1" ht="15.75" thickBot="1" thickTop="1">
      <c r="A29" s="40">
        <v>801</v>
      </c>
      <c r="B29" s="41" t="s">
        <v>25</v>
      </c>
      <c r="C29" s="42" t="s">
        <v>26</v>
      </c>
      <c r="D29" s="43"/>
      <c r="E29" s="44"/>
      <c r="F29" s="21">
        <f>F30+F51+F77+F57+F84+F91</f>
        <v>266843</v>
      </c>
      <c r="G29" s="96">
        <f>G30+G51+G77+G57+G84+G91</f>
        <v>259493</v>
      </c>
    </row>
    <row r="30" spans="1:7" s="138" customFormat="1" ht="15" thickTop="1">
      <c r="A30" s="64">
        <v>80101</v>
      </c>
      <c r="B30" s="254" t="s">
        <v>124</v>
      </c>
      <c r="C30" s="65"/>
      <c r="D30" s="255"/>
      <c r="E30" s="67"/>
      <c r="F30" s="28">
        <f>SUM(F31:F50)</f>
        <v>56414</v>
      </c>
      <c r="G30" s="29">
        <f>SUM(G31:G50)</f>
        <v>89660</v>
      </c>
    </row>
    <row r="31" spans="1:7" s="138" customFormat="1" ht="15" customHeight="1">
      <c r="A31" s="52">
        <v>3020</v>
      </c>
      <c r="B31" s="58" t="s">
        <v>41</v>
      </c>
      <c r="C31" s="59"/>
      <c r="D31" s="60"/>
      <c r="E31" s="233"/>
      <c r="F31" s="34">
        <v>15680</v>
      </c>
      <c r="G31" s="35"/>
    </row>
    <row r="32" spans="1:7" s="138" customFormat="1" ht="15">
      <c r="A32" s="52">
        <v>4140</v>
      </c>
      <c r="B32" s="58" t="s">
        <v>112</v>
      </c>
      <c r="C32" s="59"/>
      <c r="D32" s="60"/>
      <c r="E32" s="233"/>
      <c r="F32" s="34">
        <v>7080</v>
      </c>
      <c r="G32" s="35"/>
    </row>
    <row r="33" spans="1:7" s="138" customFormat="1" ht="15">
      <c r="A33" s="52">
        <v>4170</v>
      </c>
      <c r="B33" s="130" t="s">
        <v>92</v>
      </c>
      <c r="C33" s="59"/>
      <c r="D33" s="60"/>
      <c r="E33" s="233"/>
      <c r="F33" s="34">
        <v>4550</v>
      </c>
      <c r="G33" s="35"/>
    </row>
    <row r="34" spans="1:7" s="138" customFormat="1" ht="15">
      <c r="A34" s="52">
        <v>4210</v>
      </c>
      <c r="B34" s="130" t="s">
        <v>34</v>
      </c>
      <c r="C34" s="59"/>
      <c r="D34" s="60"/>
      <c r="E34" s="233"/>
      <c r="F34" s="34"/>
      <c r="G34" s="35">
        <v>16860</v>
      </c>
    </row>
    <row r="35" spans="1:7" s="138" customFormat="1" ht="15">
      <c r="A35" s="52">
        <v>4260</v>
      </c>
      <c r="B35" s="201" t="s">
        <v>108</v>
      </c>
      <c r="C35" s="59"/>
      <c r="D35" s="60"/>
      <c r="E35" s="233"/>
      <c r="F35" s="34"/>
      <c r="G35" s="35">
        <v>27800</v>
      </c>
    </row>
    <row r="36" spans="1:7" s="138" customFormat="1" ht="15">
      <c r="A36" s="52">
        <v>4270</v>
      </c>
      <c r="B36" s="201" t="s">
        <v>46</v>
      </c>
      <c r="C36" s="59"/>
      <c r="D36" s="60"/>
      <c r="E36" s="233"/>
      <c r="F36" s="34"/>
      <c r="G36" s="35">
        <v>10500</v>
      </c>
    </row>
    <row r="37" spans="1:7" s="138" customFormat="1" ht="15">
      <c r="A37" s="52">
        <v>4280</v>
      </c>
      <c r="B37" s="201" t="s">
        <v>105</v>
      </c>
      <c r="C37" s="59"/>
      <c r="D37" s="60"/>
      <c r="E37" s="233"/>
      <c r="F37" s="34">
        <v>1500</v>
      </c>
      <c r="G37" s="35"/>
    </row>
    <row r="38" spans="1:7" s="138" customFormat="1" ht="15">
      <c r="A38" s="52">
        <v>4300</v>
      </c>
      <c r="B38" s="53" t="s">
        <v>23</v>
      </c>
      <c r="C38" s="59"/>
      <c r="D38" s="60"/>
      <c r="E38" s="233"/>
      <c r="F38" s="34"/>
      <c r="G38" s="35">
        <v>18400</v>
      </c>
    </row>
    <row r="39" spans="1:7" s="138" customFormat="1" ht="15">
      <c r="A39" s="237">
        <v>4350</v>
      </c>
      <c r="B39" s="200" t="s">
        <v>100</v>
      </c>
      <c r="C39" s="230"/>
      <c r="D39" s="265"/>
      <c r="E39" s="266"/>
      <c r="F39" s="136">
        <v>5265</v>
      </c>
      <c r="G39" s="213"/>
    </row>
    <row r="40" spans="1:7" s="138" customFormat="1" ht="30">
      <c r="A40" s="52">
        <v>4370</v>
      </c>
      <c r="B40" s="58" t="s">
        <v>109</v>
      </c>
      <c r="C40" s="59"/>
      <c r="D40" s="60"/>
      <c r="E40" s="233"/>
      <c r="F40" s="34">
        <v>4885</v>
      </c>
      <c r="G40" s="35"/>
    </row>
    <row r="41" spans="1:7" s="138" customFormat="1" ht="30">
      <c r="A41" s="52">
        <v>4390</v>
      </c>
      <c r="B41" s="201" t="s">
        <v>101</v>
      </c>
      <c r="C41" s="59"/>
      <c r="D41" s="60"/>
      <c r="E41" s="233"/>
      <c r="F41" s="34">
        <v>6380</v>
      </c>
      <c r="G41" s="35"/>
    </row>
    <row r="42" spans="1:7" s="138" customFormat="1" ht="15">
      <c r="A42" s="52">
        <v>4410</v>
      </c>
      <c r="B42" s="58" t="s">
        <v>102</v>
      </c>
      <c r="C42" s="59"/>
      <c r="D42" s="60"/>
      <c r="E42" s="233"/>
      <c r="F42" s="34">
        <v>4180</v>
      </c>
      <c r="G42" s="35"/>
    </row>
    <row r="43" spans="1:7" s="138" customFormat="1" ht="15">
      <c r="A43" s="52">
        <v>4420</v>
      </c>
      <c r="B43" s="58" t="s">
        <v>98</v>
      </c>
      <c r="C43" s="59"/>
      <c r="D43" s="60"/>
      <c r="E43" s="233"/>
      <c r="F43" s="34">
        <v>600</v>
      </c>
      <c r="G43" s="35"/>
    </row>
    <row r="44" spans="1:7" s="138" customFormat="1" ht="15">
      <c r="A44" s="52">
        <v>4430</v>
      </c>
      <c r="B44" s="58" t="s">
        <v>15</v>
      </c>
      <c r="C44" s="59"/>
      <c r="D44" s="60"/>
      <c r="E44" s="233"/>
      <c r="F44" s="34">
        <v>140</v>
      </c>
      <c r="G44" s="35"/>
    </row>
    <row r="45" spans="1:7" s="138" customFormat="1" ht="15">
      <c r="A45" s="52">
        <v>4440</v>
      </c>
      <c r="B45" s="58" t="s">
        <v>121</v>
      </c>
      <c r="C45" s="59"/>
      <c r="D45" s="60"/>
      <c r="E45" s="233"/>
      <c r="F45" s="34"/>
      <c r="G45" s="35">
        <v>5610</v>
      </c>
    </row>
    <row r="46" spans="1:7" s="138" customFormat="1" ht="30">
      <c r="A46" s="52">
        <v>4700</v>
      </c>
      <c r="B46" s="130" t="s">
        <v>69</v>
      </c>
      <c r="C46" s="59"/>
      <c r="D46" s="60"/>
      <c r="E46" s="233"/>
      <c r="F46" s="34"/>
      <c r="G46" s="35">
        <v>880</v>
      </c>
    </row>
    <row r="47" spans="1:7" s="138" customFormat="1" ht="30">
      <c r="A47" s="52">
        <v>4740</v>
      </c>
      <c r="B47" s="201" t="s">
        <v>106</v>
      </c>
      <c r="C47" s="59"/>
      <c r="D47" s="60"/>
      <c r="E47" s="233"/>
      <c r="F47" s="34">
        <v>1750</v>
      </c>
      <c r="G47" s="35"/>
    </row>
    <row r="48" spans="1:7" s="138" customFormat="1" ht="30">
      <c r="A48" s="52">
        <v>4750</v>
      </c>
      <c r="B48" s="31" t="s">
        <v>51</v>
      </c>
      <c r="C48" s="59"/>
      <c r="D48" s="60"/>
      <c r="E48" s="233"/>
      <c r="F48" s="34"/>
      <c r="G48" s="35">
        <v>5010</v>
      </c>
    </row>
    <row r="49" spans="1:7" s="138" customFormat="1" ht="16.5" customHeight="1">
      <c r="A49" s="52">
        <v>6050</v>
      </c>
      <c r="B49" s="58" t="s">
        <v>126</v>
      </c>
      <c r="C49" s="59"/>
      <c r="D49" s="60"/>
      <c r="E49" s="233"/>
      <c r="F49" s="34">
        <v>4404</v>
      </c>
      <c r="G49" s="35"/>
    </row>
    <row r="50" spans="1:7" s="138" customFormat="1" ht="30">
      <c r="A50" s="52">
        <v>6060</v>
      </c>
      <c r="B50" s="58" t="s">
        <v>127</v>
      </c>
      <c r="C50" s="59"/>
      <c r="D50" s="60"/>
      <c r="E50" s="233"/>
      <c r="F50" s="34"/>
      <c r="G50" s="35">
        <v>4600</v>
      </c>
    </row>
    <row r="51" spans="1:7" s="138" customFormat="1" ht="28.5">
      <c r="A51" s="73">
        <v>80103</v>
      </c>
      <c r="B51" s="47" t="s">
        <v>125</v>
      </c>
      <c r="C51" s="48"/>
      <c r="D51" s="49"/>
      <c r="E51" s="61"/>
      <c r="F51" s="50">
        <f>SUM(F52:F56)</f>
        <v>500</v>
      </c>
      <c r="G51" s="51">
        <f>SUM(G52:G56)</f>
        <v>3600</v>
      </c>
    </row>
    <row r="52" spans="1:7" s="138" customFormat="1" ht="25.5" customHeight="1">
      <c r="A52" s="52">
        <v>3020</v>
      </c>
      <c r="B52" s="58" t="s">
        <v>41</v>
      </c>
      <c r="C52" s="59"/>
      <c r="D52" s="60"/>
      <c r="E52" s="233"/>
      <c r="F52" s="34">
        <v>100</v>
      </c>
      <c r="G52" s="35"/>
    </row>
    <row r="53" spans="1:7" s="138" customFormat="1" ht="15">
      <c r="A53" s="52">
        <v>4140</v>
      </c>
      <c r="B53" s="58" t="s">
        <v>112</v>
      </c>
      <c r="C53" s="59"/>
      <c r="D53" s="60"/>
      <c r="E53" s="233"/>
      <c r="F53" s="34"/>
      <c r="G53" s="35">
        <v>100</v>
      </c>
    </row>
    <row r="54" spans="1:7" s="138" customFormat="1" ht="15">
      <c r="A54" s="52">
        <v>4210</v>
      </c>
      <c r="B54" s="130" t="s">
        <v>34</v>
      </c>
      <c r="C54" s="59"/>
      <c r="D54" s="60"/>
      <c r="E54" s="233"/>
      <c r="F54" s="34"/>
      <c r="G54" s="35">
        <v>1600</v>
      </c>
    </row>
    <row r="55" spans="1:7" s="138" customFormat="1" ht="30">
      <c r="A55" s="52">
        <v>4240</v>
      </c>
      <c r="B55" s="187" t="s">
        <v>68</v>
      </c>
      <c r="C55" s="59"/>
      <c r="D55" s="60"/>
      <c r="E55" s="233"/>
      <c r="F55" s="34">
        <v>400</v>
      </c>
      <c r="G55" s="35"/>
    </row>
    <row r="56" spans="1:7" s="138" customFormat="1" ht="15">
      <c r="A56" s="52">
        <v>4440</v>
      </c>
      <c r="B56" s="58" t="s">
        <v>121</v>
      </c>
      <c r="C56" s="59"/>
      <c r="D56" s="60"/>
      <c r="E56" s="233"/>
      <c r="F56" s="34"/>
      <c r="G56" s="35">
        <v>1900</v>
      </c>
    </row>
    <row r="57" spans="1:7" s="138" customFormat="1" ht="16.5" customHeight="1">
      <c r="A57" s="251">
        <v>80110</v>
      </c>
      <c r="B57" s="100" t="s">
        <v>129</v>
      </c>
      <c r="C57" s="446"/>
      <c r="D57" s="250"/>
      <c r="E57" s="420"/>
      <c r="F57" s="253">
        <f>SUM(F58:F76)</f>
        <v>42422</v>
      </c>
      <c r="G57" s="217">
        <f>SUM(G58:G76)</f>
        <v>14969</v>
      </c>
    </row>
    <row r="58" spans="1:7" s="138" customFormat="1" ht="15" customHeight="1">
      <c r="A58" s="52">
        <v>3020</v>
      </c>
      <c r="B58" s="58" t="s">
        <v>41</v>
      </c>
      <c r="C58" s="447"/>
      <c r="E58" s="421"/>
      <c r="F58" s="297">
        <v>8430</v>
      </c>
      <c r="G58" s="57"/>
    </row>
    <row r="59" spans="1:7" s="138" customFormat="1" ht="15">
      <c r="A59" s="52">
        <v>4140</v>
      </c>
      <c r="B59" s="58" t="s">
        <v>112</v>
      </c>
      <c r="C59" s="448"/>
      <c r="E59" s="421"/>
      <c r="F59" s="297"/>
      <c r="G59" s="57">
        <v>590</v>
      </c>
    </row>
    <row r="60" spans="1:7" s="138" customFormat="1" ht="15">
      <c r="A60" s="52">
        <v>4170</v>
      </c>
      <c r="B60" s="130" t="s">
        <v>92</v>
      </c>
      <c r="C60" s="448"/>
      <c r="E60" s="421"/>
      <c r="F60" s="297">
        <v>500</v>
      </c>
      <c r="G60" s="57"/>
    </row>
    <row r="61" spans="1:7" s="138" customFormat="1" ht="15">
      <c r="A61" s="52">
        <v>4210</v>
      </c>
      <c r="B61" s="130" t="s">
        <v>34</v>
      </c>
      <c r="C61" s="448"/>
      <c r="E61" s="421"/>
      <c r="F61" s="297">
        <v>3481</v>
      </c>
      <c r="G61" s="57"/>
    </row>
    <row r="62" spans="1:7" s="138" customFormat="1" ht="15">
      <c r="A62" s="52">
        <v>4260</v>
      </c>
      <c r="B62" s="201" t="s">
        <v>108</v>
      </c>
      <c r="C62" s="448"/>
      <c r="E62" s="421"/>
      <c r="F62" s="297"/>
      <c r="G62" s="57">
        <v>8629</v>
      </c>
    </row>
    <row r="63" spans="1:7" s="138" customFormat="1" ht="15">
      <c r="A63" s="52">
        <v>4270</v>
      </c>
      <c r="B63" s="201" t="s">
        <v>46</v>
      </c>
      <c r="C63" s="448"/>
      <c r="E63" s="421"/>
      <c r="F63" s="297">
        <v>190</v>
      </c>
      <c r="G63" s="57"/>
    </row>
    <row r="64" spans="1:7" s="138" customFormat="1" ht="15">
      <c r="A64" s="52">
        <v>4280</v>
      </c>
      <c r="B64" s="201" t="s">
        <v>105</v>
      </c>
      <c r="C64" s="448"/>
      <c r="E64" s="421"/>
      <c r="F64" s="297">
        <v>1864</v>
      </c>
      <c r="G64" s="57"/>
    </row>
    <row r="65" spans="1:7" s="138" customFormat="1" ht="15">
      <c r="A65" s="52">
        <v>4300</v>
      </c>
      <c r="B65" s="53" t="s">
        <v>23</v>
      </c>
      <c r="C65" s="59"/>
      <c r="D65" s="60"/>
      <c r="E65" s="233"/>
      <c r="F65" s="34">
        <v>5200</v>
      </c>
      <c r="G65" s="35"/>
    </row>
    <row r="66" spans="1:7" s="138" customFormat="1" ht="15">
      <c r="A66" s="52">
        <v>4350</v>
      </c>
      <c r="B66" s="201" t="s">
        <v>100</v>
      </c>
      <c r="C66" s="59"/>
      <c r="D66" s="60"/>
      <c r="E66" s="233"/>
      <c r="F66" s="34">
        <v>3846</v>
      </c>
      <c r="G66" s="35"/>
    </row>
    <row r="67" spans="1:7" s="138" customFormat="1" ht="30">
      <c r="A67" s="52">
        <v>4370</v>
      </c>
      <c r="B67" s="58" t="s">
        <v>109</v>
      </c>
      <c r="C67" s="59"/>
      <c r="D67" s="60"/>
      <c r="E67" s="233"/>
      <c r="F67" s="34">
        <v>9170</v>
      </c>
      <c r="G67" s="35"/>
    </row>
    <row r="68" spans="1:7" s="138" customFormat="1" ht="30">
      <c r="A68" s="52">
        <v>4390</v>
      </c>
      <c r="B68" s="201" t="s">
        <v>101</v>
      </c>
      <c r="C68" s="59"/>
      <c r="D68" s="60"/>
      <c r="E68" s="233"/>
      <c r="F68" s="34"/>
      <c r="G68" s="35">
        <v>120</v>
      </c>
    </row>
    <row r="69" spans="1:7" s="138" customFormat="1" ht="15">
      <c r="A69" s="52">
        <v>4410</v>
      </c>
      <c r="B69" s="58" t="s">
        <v>102</v>
      </c>
      <c r="C69" s="59"/>
      <c r="D69" s="60"/>
      <c r="E69" s="233"/>
      <c r="F69" s="34">
        <v>3720</v>
      </c>
      <c r="G69" s="35"/>
    </row>
    <row r="70" spans="1:7" s="138" customFormat="1" ht="15">
      <c r="A70" s="52">
        <v>4420</v>
      </c>
      <c r="B70" s="58" t="s">
        <v>98</v>
      </c>
      <c r="C70" s="59"/>
      <c r="D70" s="60"/>
      <c r="E70" s="233"/>
      <c r="F70" s="34">
        <v>400</v>
      </c>
      <c r="G70" s="35"/>
    </row>
    <row r="71" spans="1:7" s="138" customFormat="1" ht="15">
      <c r="A71" s="52">
        <v>4430</v>
      </c>
      <c r="B71" s="58" t="s">
        <v>15</v>
      </c>
      <c r="C71" s="59"/>
      <c r="D71" s="60"/>
      <c r="E71" s="233"/>
      <c r="F71" s="34">
        <v>40</v>
      </c>
      <c r="G71" s="35"/>
    </row>
    <row r="72" spans="1:7" s="138" customFormat="1" ht="15">
      <c r="A72" s="237">
        <v>4440</v>
      </c>
      <c r="B72" s="379" t="s">
        <v>121</v>
      </c>
      <c r="C72" s="230"/>
      <c r="D72" s="265"/>
      <c r="E72" s="266"/>
      <c r="F72" s="136"/>
      <c r="G72" s="213">
        <v>4590</v>
      </c>
    </row>
    <row r="73" spans="1:7" s="138" customFormat="1" ht="30">
      <c r="A73" s="52">
        <v>4700</v>
      </c>
      <c r="B73" s="130" t="s">
        <v>69</v>
      </c>
      <c r="C73" s="59"/>
      <c r="D73" s="60"/>
      <c r="E73" s="233"/>
      <c r="F73" s="34">
        <v>1080</v>
      </c>
      <c r="G73" s="35"/>
    </row>
    <row r="74" spans="1:7" s="138" customFormat="1" ht="30">
      <c r="A74" s="52">
        <v>4740</v>
      </c>
      <c r="B74" s="201" t="s">
        <v>106</v>
      </c>
      <c r="C74" s="59"/>
      <c r="D74" s="60"/>
      <c r="E74" s="233"/>
      <c r="F74" s="34">
        <v>1850</v>
      </c>
      <c r="G74" s="35"/>
    </row>
    <row r="75" spans="1:7" s="138" customFormat="1" ht="30">
      <c r="A75" s="52">
        <v>4750</v>
      </c>
      <c r="B75" s="31" t="s">
        <v>51</v>
      </c>
      <c r="C75" s="59"/>
      <c r="D75" s="60"/>
      <c r="E75" s="233"/>
      <c r="F75" s="34"/>
      <c r="G75" s="35">
        <v>1040</v>
      </c>
    </row>
    <row r="76" spans="1:7" s="138" customFormat="1" ht="17.25" customHeight="1">
      <c r="A76" s="52">
        <v>6050</v>
      </c>
      <c r="B76" s="58" t="s">
        <v>126</v>
      </c>
      <c r="C76" s="59"/>
      <c r="D76" s="60"/>
      <c r="E76" s="233"/>
      <c r="F76" s="34">
        <v>2651</v>
      </c>
      <c r="G76" s="35"/>
    </row>
    <row r="77" spans="1:7" s="138" customFormat="1" ht="28.5">
      <c r="A77" s="73">
        <v>80114</v>
      </c>
      <c r="B77" s="47" t="s">
        <v>155</v>
      </c>
      <c r="C77" s="48"/>
      <c r="D77" s="49"/>
      <c r="E77" s="61"/>
      <c r="F77" s="50">
        <f>SUM(F78:F83)</f>
        <v>2020</v>
      </c>
      <c r="G77" s="51">
        <f>SUM(G78:G83)</f>
        <v>2020</v>
      </c>
    </row>
    <row r="78" spans="1:7" s="138" customFormat="1" ht="15">
      <c r="A78" s="52">
        <v>4260</v>
      </c>
      <c r="B78" s="58" t="s">
        <v>108</v>
      </c>
      <c r="C78" s="59"/>
      <c r="D78" s="60"/>
      <c r="E78" s="233"/>
      <c r="F78" s="34"/>
      <c r="G78" s="35">
        <v>800</v>
      </c>
    </row>
    <row r="79" spans="1:7" s="138" customFormat="1" ht="15">
      <c r="A79" s="52">
        <v>4350</v>
      </c>
      <c r="B79" s="58" t="s">
        <v>100</v>
      </c>
      <c r="C79" s="59"/>
      <c r="D79" s="60"/>
      <c r="E79" s="233"/>
      <c r="F79" s="34"/>
      <c r="G79" s="35">
        <v>720</v>
      </c>
    </row>
    <row r="80" spans="1:7" s="138" customFormat="1" ht="30">
      <c r="A80" s="52">
        <v>4370</v>
      </c>
      <c r="B80" s="58" t="s">
        <v>109</v>
      </c>
      <c r="C80" s="59"/>
      <c r="D80" s="60"/>
      <c r="E80" s="233"/>
      <c r="F80" s="34">
        <v>600</v>
      </c>
      <c r="G80" s="35"/>
    </row>
    <row r="81" spans="1:7" s="138" customFormat="1" ht="15">
      <c r="A81" s="52">
        <v>4410</v>
      </c>
      <c r="B81" s="58" t="s">
        <v>102</v>
      </c>
      <c r="C81" s="59"/>
      <c r="D81" s="60"/>
      <c r="E81" s="233"/>
      <c r="F81" s="34"/>
      <c r="G81" s="35">
        <v>500</v>
      </c>
    </row>
    <row r="82" spans="1:7" s="138" customFormat="1" ht="15">
      <c r="A82" s="52">
        <v>4440</v>
      </c>
      <c r="B82" s="58" t="s">
        <v>121</v>
      </c>
      <c r="C82" s="59"/>
      <c r="D82" s="60"/>
      <c r="E82" s="233"/>
      <c r="F82" s="34">
        <v>330</v>
      </c>
      <c r="G82" s="35"/>
    </row>
    <row r="83" spans="1:7" s="138" customFormat="1" ht="30">
      <c r="A83" s="52">
        <v>4750</v>
      </c>
      <c r="B83" s="31" t="s">
        <v>51</v>
      </c>
      <c r="C83" s="59"/>
      <c r="D83" s="60"/>
      <c r="E83" s="233"/>
      <c r="F83" s="34">
        <v>1090</v>
      </c>
      <c r="G83" s="35"/>
    </row>
    <row r="84" spans="1:7" s="138" customFormat="1" ht="18" customHeight="1">
      <c r="A84" s="73">
        <v>80146</v>
      </c>
      <c r="B84" s="47" t="s">
        <v>120</v>
      </c>
      <c r="C84" s="48"/>
      <c r="D84" s="49"/>
      <c r="E84" s="61"/>
      <c r="F84" s="50">
        <f>SUM(F85:F90)</f>
        <v>8650</v>
      </c>
      <c r="G84" s="51">
        <f>SUM(G85:G90)</f>
        <v>8650</v>
      </c>
    </row>
    <row r="85" spans="1:7" s="138" customFormat="1" ht="15">
      <c r="A85" s="52">
        <v>4210</v>
      </c>
      <c r="B85" s="130" t="s">
        <v>34</v>
      </c>
      <c r="C85" s="59"/>
      <c r="D85" s="60"/>
      <c r="E85" s="233"/>
      <c r="F85" s="34">
        <v>1750</v>
      </c>
      <c r="G85" s="35"/>
    </row>
    <row r="86" spans="1:7" s="138" customFormat="1" ht="15">
      <c r="A86" s="52">
        <v>4300</v>
      </c>
      <c r="B86" s="53" t="s">
        <v>23</v>
      </c>
      <c r="C86" s="59"/>
      <c r="D86" s="60"/>
      <c r="E86" s="233"/>
      <c r="F86" s="34">
        <v>5150</v>
      </c>
      <c r="G86" s="35"/>
    </row>
    <row r="87" spans="1:7" s="138" customFormat="1" ht="15">
      <c r="A87" s="52">
        <v>4410</v>
      </c>
      <c r="B87" s="58" t="s">
        <v>102</v>
      </c>
      <c r="C87" s="59"/>
      <c r="D87" s="60"/>
      <c r="E87" s="233"/>
      <c r="F87" s="34">
        <v>1450</v>
      </c>
      <c r="G87" s="35"/>
    </row>
    <row r="88" spans="1:7" s="138" customFormat="1" ht="33.75" customHeight="1">
      <c r="A88" s="52">
        <v>4700</v>
      </c>
      <c r="B88" s="130" t="s">
        <v>69</v>
      </c>
      <c r="C88" s="59"/>
      <c r="D88" s="60"/>
      <c r="E88" s="233"/>
      <c r="F88" s="34"/>
      <c r="G88" s="35">
        <v>2650</v>
      </c>
    </row>
    <row r="89" spans="1:7" s="138" customFormat="1" ht="27" customHeight="1">
      <c r="A89" s="52">
        <v>4740</v>
      </c>
      <c r="B89" s="201" t="s">
        <v>106</v>
      </c>
      <c r="C89" s="59"/>
      <c r="D89" s="60"/>
      <c r="E89" s="233"/>
      <c r="F89" s="34">
        <v>300</v>
      </c>
      <c r="G89" s="35"/>
    </row>
    <row r="90" spans="1:7" s="138" customFormat="1" ht="15">
      <c r="A90" s="52">
        <v>4300</v>
      </c>
      <c r="B90" s="53" t="s">
        <v>130</v>
      </c>
      <c r="C90" s="59"/>
      <c r="D90" s="60"/>
      <c r="E90" s="233"/>
      <c r="F90" s="34"/>
      <c r="G90" s="35">
        <v>6000</v>
      </c>
    </row>
    <row r="91" spans="1:7" s="138" customFormat="1" ht="16.5" customHeight="1">
      <c r="A91" s="46" t="s">
        <v>27</v>
      </c>
      <c r="B91" s="47" t="s">
        <v>28</v>
      </c>
      <c r="C91" s="48"/>
      <c r="D91" s="49"/>
      <c r="E91" s="61"/>
      <c r="F91" s="50">
        <f>SUM(F92:F100)+F101</f>
        <v>156837</v>
      </c>
      <c r="G91" s="51">
        <f>SUM(G92:G100)+G101</f>
        <v>140594</v>
      </c>
    </row>
    <row r="92" spans="1:7" s="138" customFormat="1" ht="15">
      <c r="A92" s="52">
        <v>4010</v>
      </c>
      <c r="B92" s="93" t="s">
        <v>132</v>
      </c>
      <c r="C92" s="59"/>
      <c r="D92" s="60"/>
      <c r="E92" s="233"/>
      <c r="F92" s="34">
        <v>1900</v>
      </c>
      <c r="G92" s="35"/>
    </row>
    <row r="93" spans="1:7" s="138" customFormat="1" ht="15">
      <c r="A93" s="52">
        <v>4110</v>
      </c>
      <c r="B93" s="53" t="s">
        <v>131</v>
      </c>
      <c r="C93" s="59"/>
      <c r="D93" s="60"/>
      <c r="E93" s="233"/>
      <c r="F93" s="34">
        <v>460</v>
      </c>
      <c r="G93" s="35"/>
    </row>
    <row r="94" spans="1:7" s="138" customFormat="1" ht="15">
      <c r="A94" s="52">
        <v>4120</v>
      </c>
      <c r="B94" s="58" t="s">
        <v>91</v>
      </c>
      <c r="C94" s="59"/>
      <c r="D94" s="60"/>
      <c r="E94" s="233"/>
      <c r="F94" s="34">
        <v>50</v>
      </c>
      <c r="G94" s="35"/>
    </row>
    <row r="95" spans="1:7" s="138" customFormat="1" ht="15">
      <c r="A95" s="52">
        <v>4170</v>
      </c>
      <c r="B95" s="93" t="s">
        <v>92</v>
      </c>
      <c r="C95" s="59"/>
      <c r="D95" s="60"/>
      <c r="E95" s="233"/>
      <c r="F95" s="34">
        <v>510</v>
      </c>
      <c r="G95" s="35"/>
    </row>
    <row r="96" spans="1:7" s="138" customFormat="1" ht="15">
      <c r="A96" s="52">
        <v>4300</v>
      </c>
      <c r="B96" s="58" t="s">
        <v>23</v>
      </c>
      <c r="C96" s="59"/>
      <c r="D96" s="60"/>
      <c r="E96" s="233"/>
      <c r="F96" s="34"/>
      <c r="G96" s="35">
        <v>1170</v>
      </c>
    </row>
    <row r="97" spans="1:7" s="138" customFormat="1" ht="28.5">
      <c r="A97" s="52">
        <v>4170</v>
      </c>
      <c r="B97" s="93" t="s">
        <v>173</v>
      </c>
      <c r="C97" s="59"/>
      <c r="D97" s="60"/>
      <c r="E97" s="233"/>
      <c r="F97" s="34">
        <v>6090</v>
      </c>
      <c r="G97" s="35"/>
    </row>
    <row r="98" spans="1:7" s="138" customFormat="1" ht="15.75" customHeight="1">
      <c r="A98" s="52">
        <v>4110</v>
      </c>
      <c r="B98" s="53" t="s">
        <v>66</v>
      </c>
      <c r="C98" s="54"/>
      <c r="D98" s="55"/>
      <c r="E98" s="56"/>
      <c r="F98" s="34">
        <v>1100</v>
      </c>
      <c r="G98" s="57"/>
    </row>
    <row r="99" spans="1:7" s="138" customFormat="1" ht="14.25" customHeight="1">
      <c r="A99" s="52">
        <v>4120</v>
      </c>
      <c r="B99" s="58" t="s">
        <v>91</v>
      </c>
      <c r="C99" s="59"/>
      <c r="D99" s="60"/>
      <c r="E99" s="422"/>
      <c r="F99" s="34">
        <v>160</v>
      </c>
      <c r="G99" s="35"/>
    </row>
    <row r="100" spans="1:7" s="138" customFormat="1" ht="15.75" customHeight="1">
      <c r="A100" s="52">
        <v>4300</v>
      </c>
      <c r="B100" s="58" t="s">
        <v>23</v>
      </c>
      <c r="C100" s="59"/>
      <c r="D100" s="60"/>
      <c r="E100" s="422"/>
      <c r="F100" s="34">
        <v>10063</v>
      </c>
      <c r="G100" s="35">
        <v>2920</v>
      </c>
    </row>
    <row r="101" spans="1:7" s="512" customFormat="1" ht="27">
      <c r="A101" s="499"/>
      <c r="B101" s="500" t="s">
        <v>156</v>
      </c>
      <c r="C101" s="449"/>
      <c r="D101" s="501"/>
      <c r="E101" s="502"/>
      <c r="F101" s="503">
        <f>SUM(F102:F119)</f>
        <v>136504</v>
      </c>
      <c r="G101" s="504">
        <f>SUM(G102:G119)</f>
        <v>136504</v>
      </c>
    </row>
    <row r="102" spans="1:7" s="138" customFormat="1" ht="15">
      <c r="A102" s="52">
        <v>4215</v>
      </c>
      <c r="B102" s="58" t="s">
        <v>34</v>
      </c>
      <c r="C102" s="59"/>
      <c r="D102" s="60"/>
      <c r="E102" s="422"/>
      <c r="F102" s="34">
        <v>19031</v>
      </c>
      <c r="G102" s="35"/>
    </row>
    <row r="103" spans="1:7" s="138" customFormat="1" ht="15">
      <c r="A103" s="52">
        <v>4217</v>
      </c>
      <c r="B103" s="58" t="s">
        <v>34</v>
      </c>
      <c r="C103" s="59"/>
      <c r="D103" s="60"/>
      <c r="E103" s="422"/>
      <c r="F103" s="34"/>
      <c r="G103" s="35">
        <v>19031</v>
      </c>
    </row>
    <row r="104" spans="1:7" s="138" customFormat="1" ht="30">
      <c r="A104" s="237">
        <v>4245</v>
      </c>
      <c r="B104" s="380" t="s">
        <v>68</v>
      </c>
      <c r="C104" s="230"/>
      <c r="D104" s="265"/>
      <c r="E104" s="423"/>
      <c r="F104" s="136">
        <v>4000</v>
      </c>
      <c r="G104" s="213"/>
    </row>
    <row r="105" spans="1:7" s="138" customFormat="1" ht="30">
      <c r="A105" s="52">
        <v>4247</v>
      </c>
      <c r="B105" s="187" t="s">
        <v>68</v>
      </c>
      <c r="C105" s="59"/>
      <c r="D105" s="60"/>
      <c r="E105" s="422"/>
      <c r="F105" s="34"/>
      <c r="G105" s="35">
        <v>4000</v>
      </c>
    </row>
    <row r="106" spans="1:7" s="138" customFormat="1" ht="15.75" customHeight="1">
      <c r="A106" s="52">
        <v>4305</v>
      </c>
      <c r="B106" s="58" t="s">
        <v>23</v>
      </c>
      <c r="C106" s="59"/>
      <c r="D106" s="60"/>
      <c r="E106" s="422"/>
      <c r="F106" s="34">
        <v>18636</v>
      </c>
      <c r="G106" s="35"/>
    </row>
    <row r="107" spans="1:7" s="138" customFormat="1" ht="15.75" customHeight="1">
      <c r="A107" s="52">
        <v>4307</v>
      </c>
      <c r="B107" s="58" t="s">
        <v>23</v>
      </c>
      <c r="C107" s="59"/>
      <c r="D107" s="60"/>
      <c r="E107" s="422"/>
      <c r="F107" s="34"/>
      <c r="G107" s="35">
        <v>18636</v>
      </c>
    </row>
    <row r="108" spans="1:7" s="138" customFormat="1" ht="15.75" customHeight="1">
      <c r="A108" s="52">
        <v>4355</v>
      </c>
      <c r="B108" s="201" t="s">
        <v>100</v>
      </c>
      <c r="C108" s="59"/>
      <c r="D108" s="60"/>
      <c r="E108" s="422"/>
      <c r="F108" s="34">
        <v>500</v>
      </c>
      <c r="G108" s="35"/>
    </row>
    <row r="109" spans="1:7" s="138" customFormat="1" ht="15.75" customHeight="1">
      <c r="A109" s="52">
        <v>4357</v>
      </c>
      <c r="B109" s="201" t="s">
        <v>100</v>
      </c>
      <c r="C109" s="59"/>
      <c r="D109" s="60"/>
      <c r="E109" s="422"/>
      <c r="F109" s="34"/>
      <c r="G109" s="35">
        <v>500</v>
      </c>
    </row>
    <row r="110" spans="1:7" s="138" customFormat="1" ht="15.75" customHeight="1">
      <c r="A110" s="52">
        <v>4415</v>
      </c>
      <c r="B110" s="58" t="s">
        <v>102</v>
      </c>
      <c r="C110" s="59"/>
      <c r="D110" s="60"/>
      <c r="E110" s="422"/>
      <c r="F110" s="34">
        <v>3000</v>
      </c>
      <c r="G110" s="35"/>
    </row>
    <row r="111" spans="1:7" s="138" customFormat="1" ht="15.75" customHeight="1">
      <c r="A111" s="52">
        <v>4417</v>
      </c>
      <c r="B111" s="58" t="s">
        <v>102</v>
      </c>
      <c r="C111" s="59"/>
      <c r="D111" s="60"/>
      <c r="E111" s="422"/>
      <c r="F111" s="34"/>
      <c r="G111" s="35">
        <v>3000</v>
      </c>
    </row>
    <row r="112" spans="1:7" s="138" customFormat="1" ht="15.75" customHeight="1">
      <c r="A112" s="52">
        <v>4425</v>
      </c>
      <c r="B112" s="58" t="s">
        <v>98</v>
      </c>
      <c r="C112" s="59"/>
      <c r="D112" s="60"/>
      <c r="E112" s="422"/>
      <c r="F112" s="34">
        <v>84349</v>
      </c>
      <c r="G112" s="35"/>
    </row>
    <row r="113" spans="1:7" s="138" customFormat="1" ht="15.75" customHeight="1">
      <c r="A113" s="52">
        <v>4427</v>
      </c>
      <c r="B113" s="58" t="s">
        <v>98</v>
      </c>
      <c r="C113" s="59"/>
      <c r="D113" s="60"/>
      <c r="E113" s="422"/>
      <c r="F113" s="34"/>
      <c r="G113" s="35">
        <v>84349</v>
      </c>
    </row>
    <row r="114" spans="1:7" s="138" customFormat="1" ht="15.75" customHeight="1">
      <c r="A114" s="52">
        <v>4435</v>
      </c>
      <c r="B114" s="58" t="s">
        <v>15</v>
      </c>
      <c r="C114" s="59"/>
      <c r="D114" s="60"/>
      <c r="E114" s="422"/>
      <c r="F114" s="34">
        <v>2588</v>
      </c>
      <c r="G114" s="35"/>
    </row>
    <row r="115" spans="1:7" s="138" customFormat="1" ht="15.75" customHeight="1">
      <c r="A115" s="52">
        <v>4437</v>
      </c>
      <c r="B115" s="58" t="s">
        <v>15</v>
      </c>
      <c r="C115" s="59"/>
      <c r="D115" s="60"/>
      <c r="E115" s="422"/>
      <c r="F115" s="34"/>
      <c r="G115" s="35">
        <v>2588</v>
      </c>
    </row>
    <row r="116" spans="1:7" s="138" customFormat="1" ht="30">
      <c r="A116" s="52">
        <v>4745</v>
      </c>
      <c r="B116" s="201" t="s">
        <v>106</v>
      </c>
      <c r="C116" s="59"/>
      <c r="D116" s="60"/>
      <c r="E116" s="422"/>
      <c r="F116" s="34">
        <v>1000</v>
      </c>
      <c r="G116" s="35"/>
    </row>
    <row r="117" spans="1:7" s="138" customFormat="1" ht="30">
      <c r="A117" s="52">
        <v>4747</v>
      </c>
      <c r="B117" s="201" t="s">
        <v>106</v>
      </c>
      <c r="C117" s="59"/>
      <c r="D117" s="60"/>
      <c r="E117" s="422"/>
      <c r="F117" s="34"/>
      <c r="G117" s="35">
        <v>1000</v>
      </c>
    </row>
    <row r="118" spans="1:7" s="138" customFormat="1" ht="30">
      <c r="A118" s="52">
        <v>4755</v>
      </c>
      <c r="B118" s="31" t="s">
        <v>51</v>
      </c>
      <c r="C118" s="59"/>
      <c r="D118" s="60"/>
      <c r="E118" s="422"/>
      <c r="F118" s="34">
        <v>3400</v>
      </c>
      <c r="G118" s="35"/>
    </row>
    <row r="119" spans="1:7" s="138" customFormat="1" ht="30.75" thickBot="1">
      <c r="A119" s="52">
        <v>4757</v>
      </c>
      <c r="B119" s="31" t="s">
        <v>51</v>
      </c>
      <c r="C119" s="59"/>
      <c r="D119" s="60"/>
      <c r="E119" s="422"/>
      <c r="F119" s="34"/>
      <c r="G119" s="35">
        <v>3400</v>
      </c>
    </row>
    <row r="120" spans="1:7" s="138" customFormat="1" ht="18.75" customHeight="1" thickBot="1" thickTop="1">
      <c r="A120" s="40">
        <v>851</v>
      </c>
      <c r="B120" s="178" t="s">
        <v>76</v>
      </c>
      <c r="C120" s="42" t="s">
        <v>31</v>
      </c>
      <c r="D120" s="43"/>
      <c r="E120" s="44"/>
      <c r="F120" s="21">
        <f>F121</f>
        <v>1000</v>
      </c>
      <c r="G120" s="22">
        <f>G121</f>
        <v>1000</v>
      </c>
    </row>
    <row r="121" spans="1:7" s="138" customFormat="1" ht="15" thickTop="1">
      <c r="A121" s="46" t="s">
        <v>80</v>
      </c>
      <c r="B121" s="47" t="s">
        <v>81</v>
      </c>
      <c r="C121" s="48"/>
      <c r="D121" s="49"/>
      <c r="E121" s="61"/>
      <c r="F121" s="50">
        <f>F123</f>
        <v>1000</v>
      </c>
      <c r="G121" s="51">
        <f>G122</f>
        <v>1000</v>
      </c>
    </row>
    <row r="122" spans="1:7" s="138" customFormat="1" ht="15">
      <c r="A122" s="52">
        <v>4210</v>
      </c>
      <c r="B122" s="58" t="s">
        <v>82</v>
      </c>
      <c r="C122" s="59"/>
      <c r="D122" s="60"/>
      <c r="E122" s="422"/>
      <c r="F122" s="34"/>
      <c r="G122" s="35">
        <v>1000</v>
      </c>
    </row>
    <row r="123" spans="1:7" s="138" customFormat="1" ht="18" customHeight="1" thickBot="1">
      <c r="A123" s="52">
        <v>4300</v>
      </c>
      <c r="B123" s="58" t="s">
        <v>23</v>
      </c>
      <c r="C123" s="59"/>
      <c r="D123" s="60"/>
      <c r="E123" s="422"/>
      <c r="F123" s="34">
        <v>1000</v>
      </c>
      <c r="G123" s="35"/>
    </row>
    <row r="124" spans="1:7" s="138" customFormat="1" ht="18.75" customHeight="1" thickBot="1" thickTop="1">
      <c r="A124" s="40">
        <v>852</v>
      </c>
      <c r="B124" s="41" t="s">
        <v>30</v>
      </c>
      <c r="C124" s="42" t="s">
        <v>31</v>
      </c>
      <c r="D124" s="43"/>
      <c r="E124" s="44">
        <f>E129+E142</f>
        <v>262000</v>
      </c>
      <c r="F124" s="21">
        <f>F125+F129+F139+F142</f>
        <v>58427</v>
      </c>
      <c r="G124" s="22">
        <f>G129+G142+G125+G139</f>
        <v>320427</v>
      </c>
    </row>
    <row r="125" spans="1:7" s="138" customFormat="1" ht="15" thickTop="1">
      <c r="A125" s="64">
        <v>85203</v>
      </c>
      <c r="B125" s="254" t="s">
        <v>52</v>
      </c>
      <c r="C125" s="65"/>
      <c r="D125" s="255"/>
      <c r="E125" s="67"/>
      <c r="F125" s="28">
        <f>F128</f>
        <v>11500</v>
      </c>
      <c r="G125" s="29">
        <f>G127</f>
        <v>1500</v>
      </c>
    </row>
    <row r="126" spans="1:7" s="138" customFormat="1" ht="14.25">
      <c r="A126" s="197"/>
      <c r="B126" s="232" t="s">
        <v>142</v>
      </c>
      <c r="C126" s="59"/>
      <c r="D126" s="60"/>
      <c r="E126" s="233"/>
      <c r="F126" s="148"/>
      <c r="G126" s="234"/>
    </row>
    <row r="127" spans="1:7" s="138" customFormat="1" ht="15">
      <c r="A127" s="52">
        <v>4210</v>
      </c>
      <c r="B127" s="58" t="s">
        <v>82</v>
      </c>
      <c r="C127" s="59"/>
      <c r="D127" s="60"/>
      <c r="E127" s="233"/>
      <c r="F127" s="34"/>
      <c r="G127" s="35">
        <v>1500</v>
      </c>
    </row>
    <row r="128" spans="1:7" s="138" customFormat="1" ht="15">
      <c r="A128" s="52">
        <v>4300</v>
      </c>
      <c r="B128" s="58" t="s">
        <v>23</v>
      </c>
      <c r="C128" s="59"/>
      <c r="D128" s="60"/>
      <c r="E128" s="233"/>
      <c r="F128" s="34">
        <v>11500</v>
      </c>
      <c r="G128" s="35"/>
    </row>
    <row r="129" spans="1:7" s="138" customFormat="1" ht="14.25">
      <c r="A129" s="46" t="s">
        <v>71</v>
      </c>
      <c r="B129" s="47" t="s">
        <v>83</v>
      </c>
      <c r="C129" s="48"/>
      <c r="D129" s="49"/>
      <c r="E129" s="61">
        <f>E137</f>
        <v>41000</v>
      </c>
      <c r="F129" s="50">
        <f>SUM(F131:F138)</f>
        <v>43847</v>
      </c>
      <c r="G129" s="51">
        <f>SUM(G130:G138)</f>
        <v>97347</v>
      </c>
    </row>
    <row r="130" spans="1:7" s="23" customFormat="1" ht="15">
      <c r="A130" s="30" t="s">
        <v>148</v>
      </c>
      <c r="B130" s="58" t="s">
        <v>34</v>
      </c>
      <c r="C130" s="54"/>
      <c r="D130" s="145"/>
      <c r="E130" s="56"/>
      <c r="F130" s="34"/>
      <c r="G130" s="35">
        <v>18477</v>
      </c>
    </row>
    <row r="131" spans="1:7" s="138" customFormat="1" ht="15">
      <c r="A131" s="52">
        <v>4260</v>
      </c>
      <c r="B131" s="201" t="s">
        <v>108</v>
      </c>
      <c r="C131" s="59"/>
      <c r="D131" s="60"/>
      <c r="E131" s="233"/>
      <c r="F131" s="34">
        <v>10000</v>
      </c>
      <c r="G131" s="35"/>
    </row>
    <row r="132" spans="1:7" s="138" customFormat="1" ht="15">
      <c r="A132" s="52">
        <v>4300</v>
      </c>
      <c r="B132" s="58" t="s">
        <v>23</v>
      </c>
      <c r="C132" s="59"/>
      <c r="D132" s="60"/>
      <c r="E132" s="233"/>
      <c r="F132" s="34">
        <v>2370</v>
      </c>
      <c r="G132" s="35"/>
    </row>
    <row r="133" spans="1:7" s="138" customFormat="1" ht="30">
      <c r="A133" s="52">
        <v>4370</v>
      </c>
      <c r="B133" s="58" t="s">
        <v>109</v>
      </c>
      <c r="C133" s="59"/>
      <c r="D133" s="60"/>
      <c r="E133" s="233"/>
      <c r="F133" s="34">
        <v>10000</v>
      </c>
      <c r="G133" s="35"/>
    </row>
    <row r="134" spans="1:7" s="138" customFormat="1" ht="15">
      <c r="A134" s="52">
        <v>4410</v>
      </c>
      <c r="B134" s="58" t="s">
        <v>102</v>
      </c>
      <c r="C134" s="59"/>
      <c r="D134" s="60"/>
      <c r="E134" s="233"/>
      <c r="F134" s="34"/>
      <c r="G134" s="35">
        <v>4000</v>
      </c>
    </row>
    <row r="135" spans="1:7" s="138" customFormat="1" ht="15">
      <c r="A135" s="52">
        <v>4440</v>
      </c>
      <c r="B135" s="58" t="s">
        <v>121</v>
      </c>
      <c r="C135" s="59"/>
      <c r="D135" s="60"/>
      <c r="E135" s="233"/>
      <c r="F135" s="34"/>
      <c r="G135" s="35">
        <v>33870</v>
      </c>
    </row>
    <row r="136" spans="1:7" s="138" customFormat="1" ht="30">
      <c r="A136" s="30" t="s">
        <v>88</v>
      </c>
      <c r="B136" s="31" t="s">
        <v>143</v>
      </c>
      <c r="C136" s="59"/>
      <c r="D136" s="60"/>
      <c r="E136" s="233"/>
      <c r="F136" s="34">
        <v>3000</v>
      </c>
      <c r="G136" s="35"/>
    </row>
    <row r="137" spans="1:7" s="138" customFormat="1" ht="28.5" customHeight="1">
      <c r="A137" s="52">
        <v>2030</v>
      </c>
      <c r="B137" s="53" t="s">
        <v>29</v>
      </c>
      <c r="C137" s="54"/>
      <c r="D137" s="55"/>
      <c r="E137" s="56">
        <v>41000</v>
      </c>
      <c r="F137" s="34"/>
      <c r="G137" s="57"/>
    </row>
    <row r="138" spans="1:7" s="138" customFormat="1" ht="15">
      <c r="A138" s="237">
        <v>4010</v>
      </c>
      <c r="B138" s="381" t="s">
        <v>132</v>
      </c>
      <c r="C138" s="212"/>
      <c r="D138" s="382"/>
      <c r="E138" s="383"/>
      <c r="F138" s="136">
        <v>18477</v>
      </c>
      <c r="G138" s="384">
        <v>41000</v>
      </c>
    </row>
    <row r="139" spans="1:7" s="138" customFormat="1" ht="28.5">
      <c r="A139" s="73">
        <v>85228</v>
      </c>
      <c r="B139" s="140" t="s">
        <v>144</v>
      </c>
      <c r="C139" s="48"/>
      <c r="D139" s="256"/>
      <c r="E139" s="61"/>
      <c r="F139" s="50">
        <f>F140+F141</f>
        <v>2500</v>
      </c>
      <c r="G139" s="217"/>
    </row>
    <row r="140" spans="1:7" s="138" customFormat="1" ht="15">
      <c r="A140" s="507">
        <v>4210</v>
      </c>
      <c r="B140" s="508" t="s">
        <v>82</v>
      </c>
      <c r="C140" s="198"/>
      <c r="D140" s="509"/>
      <c r="E140" s="510"/>
      <c r="F140" s="133">
        <v>2000</v>
      </c>
      <c r="G140" s="511"/>
    </row>
    <row r="141" spans="1:7" s="138" customFormat="1" ht="30">
      <c r="A141" s="52">
        <v>4740</v>
      </c>
      <c r="B141" s="201" t="s">
        <v>106</v>
      </c>
      <c r="C141" s="54"/>
      <c r="D141" s="55"/>
      <c r="E141" s="56"/>
      <c r="F141" s="34">
        <v>500</v>
      </c>
      <c r="G141" s="57"/>
    </row>
    <row r="142" spans="1:7" s="138" customFormat="1" ht="14.25">
      <c r="A142" s="73">
        <v>85295</v>
      </c>
      <c r="B142" s="47" t="s">
        <v>28</v>
      </c>
      <c r="C142" s="48"/>
      <c r="D142" s="49"/>
      <c r="E142" s="61">
        <f>E143</f>
        <v>221000</v>
      </c>
      <c r="F142" s="50">
        <f>F145</f>
        <v>580</v>
      </c>
      <c r="G142" s="51">
        <f>G144+G145</f>
        <v>221580</v>
      </c>
    </row>
    <row r="143" spans="1:7" s="138" customFormat="1" ht="28.5" customHeight="1">
      <c r="A143" s="52">
        <v>2030</v>
      </c>
      <c r="B143" s="53" t="s">
        <v>29</v>
      </c>
      <c r="C143" s="59"/>
      <c r="D143" s="60"/>
      <c r="E143" s="56">
        <v>221000</v>
      </c>
      <c r="F143" s="34"/>
      <c r="G143" s="35"/>
    </row>
    <row r="144" spans="1:7" s="23" customFormat="1" ht="15">
      <c r="A144" s="52">
        <v>3110</v>
      </c>
      <c r="B144" s="58" t="s">
        <v>32</v>
      </c>
      <c r="C144" s="54"/>
      <c r="D144" s="145"/>
      <c r="E144" s="33"/>
      <c r="F144" s="34"/>
      <c r="G144" s="35">
        <v>221000</v>
      </c>
    </row>
    <row r="145" spans="1:7" s="512" customFormat="1" ht="13.5">
      <c r="A145" s="499"/>
      <c r="B145" s="500" t="s">
        <v>147</v>
      </c>
      <c r="C145" s="449"/>
      <c r="D145" s="501"/>
      <c r="E145" s="502"/>
      <c r="F145" s="503">
        <f>SUM(F146:F148)</f>
        <v>580</v>
      </c>
      <c r="G145" s="504">
        <f>SUM(G146:G148)</f>
        <v>580</v>
      </c>
    </row>
    <row r="146" spans="1:7" s="23" customFormat="1" ht="15">
      <c r="A146" s="52">
        <v>4110</v>
      </c>
      <c r="B146" s="53" t="s">
        <v>131</v>
      </c>
      <c r="C146" s="54"/>
      <c r="D146" s="145"/>
      <c r="E146" s="33"/>
      <c r="F146" s="34">
        <v>503</v>
      </c>
      <c r="G146" s="35"/>
    </row>
    <row r="147" spans="1:7" s="23" customFormat="1" ht="15">
      <c r="A147" s="52">
        <v>4120</v>
      </c>
      <c r="B147" s="58" t="s">
        <v>91</v>
      </c>
      <c r="C147" s="54"/>
      <c r="D147" s="145"/>
      <c r="E147" s="33"/>
      <c r="F147" s="34">
        <v>77</v>
      </c>
      <c r="G147" s="35"/>
    </row>
    <row r="148" spans="1:7" s="23" customFormat="1" ht="15.75" thickBot="1">
      <c r="A148" s="52">
        <v>4170</v>
      </c>
      <c r="B148" s="58" t="s">
        <v>92</v>
      </c>
      <c r="C148" s="54"/>
      <c r="D148" s="145"/>
      <c r="E148" s="33"/>
      <c r="F148" s="34"/>
      <c r="G148" s="35">
        <v>580</v>
      </c>
    </row>
    <row r="149" spans="1:7" s="138" customFormat="1" ht="30" thickBot="1" thickTop="1">
      <c r="A149" s="40">
        <v>853</v>
      </c>
      <c r="B149" s="41" t="s">
        <v>73</v>
      </c>
      <c r="C149" s="42" t="s">
        <v>31</v>
      </c>
      <c r="D149" s="43"/>
      <c r="E149" s="44"/>
      <c r="F149" s="21">
        <f>F150</f>
        <v>17755</v>
      </c>
      <c r="G149" s="22">
        <f>G150</f>
        <v>17755</v>
      </c>
    </row>
    <row r="150" spans="1:7" s="138" customFormat="1" ht="15" thickTop="1">
      <c r="A150" s="46" t="s">
        <v>85</v>
      </c>
      <c r="B150" s="47" t="s">
        <v>28</v>
      </c>
      <c r="C150" s="48"/>
      <c r="D150" s="49"/>
      <c r="E150" s="61"/>
      <c r="F150" s="50">
        <f>F151</f>
        <v>17755</v>
      </c>
      <c r="G150" s="29">
        <f>G151</f>
        <v>17755</v>
      </c>
    </row>
    <row r="151" spans="1:7" s="152" customFormat="1" ht="13.5">
      <c r="A151" s="499"/>
      <c r="B151" s="500" t="s">
        <v>145</v>
      </c>
      <c r="C151" s="449"/>
      <c r="D151" s="501"/>
      <c r="E151" s="502"/>
      <c r="F151" s="503">
        <f>SUM(F152:F161)</f>
        <v>17755</v>
      </c>
      <c r="G151" s="504">
        <f>SUM(G152:G161)</f>
        <v>17755</v>
      </c>
    </row>
    <row r="152" spans="1:7" s="23" customFormat="1" ht="15">
      <c r="A152" s="52">
        <v>3118</v>
      </c>
      <c r="B152" s="58" t="s">
        <v>32</v>
      </c>
      <c r="C152" s="54"/>
      <c r="D152" s="145"/>
      <c r="E152" s="33"/>
      <c r="F152" s="34">
        <v>14187</v>
      </c>
      <c r="G152" s="35"/>
    </row>
    <row r="153" spans="1:7" s="23" customFormat="1" ht="15">
      <c r="A153" s="52">
        <v>3119</v>
      </c>
      <c r="B153" s="58" t="s">
        <v>32</v>
      </c>
      <c r="C153" s="54"/>
      <c r="D153" s="145"/>
      <c r="E153" s="33"/>
      <c r="F153" s="34">
        <v>2503</v>
      </c>
      <c r="G153" s="35"/>
    </row>
    <row r="154" spans="1:7" s="23" customFormat="1" ht="15">
      <c r="A154" s="52">
        <v>4018</v>
      </c>
      <c r="B154" s="58" t="s">
        <v>132</v>
      </c>
      <c r="C154" s="54"/>
      <c r="D154" s="145"/>
      <c r="E154" s="33"/>
      <c r="F154" s="34"/>
      <c r="G154" s="35">
        <v>6783</v>
      </c>
    </row>
    <row r="155" spans="1:7" s="23" customFormat="1" ht="15">
      <c r="A155" s="52">
        <v>4019</v>
      </c>
      <c r="B155" s="58" t="s">
        <v>132</v>
      </c>
      <c r="C155" s="54"/>
      <c r="D155" s="145"/>
      <c r="E155" s="33"/>
      <c r="F155" s="34"/>
      <c r="G155" s="35">
        <v>1197</v>
      </c>
    </row>
    <row r="156" spans="1:7" s="23" customFormat="1" ht="15">
      <c r="A156" s="52">
        <v>4118</v>
      </c>
      <c r="B156" s="58" t="s">
        <v>146</v>
      </c>
      <c r="C156" s="54"/>
      <c r="D156" s="145"/>
      <c r="E156" s="33"/>
      <c r="F156" s="34"/>
      <c r="G156" s="35">
        <v>7404</v>
      </c>
    </row>
    <row r="157" spans="1:7" s="23" customFormat="1" ht="15">
      <c r="A157" s="52">
        <v>4119</v>
      </c>
      <c r="B157" s="58" t="s">
        <v>146</v>
      </c>
      <c r="C157" s="54"/>
      <c r="D157" s="145"/>
      <c r="E157" s="33"/>
      <c r="F157" s="34"/>
      <c r="G157" s="35">
        <v>1306</v>
      </c>
    </row>
    <row r="158" spans="1:7" s="23" customFormat="1" ht="15">
      <c r="A158" s="52">
        <v>4288</v>
      </c>
      <c r="B158" s="58" t="s">
        <v>105</v>
      </c>
      <c r="C158" s="54"/>
      <c r="D158" s="145"/>
      <c r="E158" s="33"/>
      <c r="F158" s="34"/>
      <c r="G158" s="35">
        <v>906</v>
      </c>
    </row>
    <row r="159" spans="1:7" s="23" customFormat="1" ht="15">
      <c r="A159" s="52">
        <v>4289</v>
      </c>
      <c r="B159" s="58" t="s">
        <v>105</v>
      </c>
      <c r="C159" s="54"/>
      <c r="D159" s="145"/>
      <c r="E159" s="33"/>
      <c r="F159" s="34"/>
      <c r="G159" s="35">
        <v>159</v>
      </c>
    </row>
    <row r="160" spans="1:7" s="23" customFormat="1" ht="15">
      <c r="A160" s="52">
        <v>4308</v>
      </c>
      <c r="B160" s="58" t="s">
        <v>23</v>
      </c>
      <c r="C160" s="54"/>
      <c r="D160" s="145"/>
      <c r="E160" s="33"/>
      <c r="F160" s="34">
        <v>906</v>
      </c>
      <c r="G160" s="35"/>
    </row>
    <row r="161" spans="1:7" s="23" customFormat="1" ht="15.75" thickBot="1">
      <c r="A161" s="52">
        <v>4309</v>
      </c>
      <c r="B161" s="58" t="s">
        <v>23</v>
      </c>
      <c r="C161" s="54"/>
      <c r="D161" s="145"/>
      <c r="E161" s="33"/>
      <c r="F161" s="34">
        <v>159</v>
      </c>
      <c r="G161" s="35"/>
    </row>
    <row r="162" spans="1:7" s="138" customFormat="1" ht="30" thickBot="1" thickTop="1">
      <c r="A162" s="40">
        <v>854</v>
      </c>
      <c r="B162" s="41" t="s">
        <v>59</v>
      </c>
      <c r="C162" s="42" t="s">
        <v>26</v>
      </c>
      <c r="D162" s="43"/>
      <c r="E162" s="44">
        <f>E173</f>
        <v>468854</v>
      </c>
      <c r="F162" s="21">
        <f>F163+F170+F175</f>
        <v>4170</v>
      </c>
      <c r="G162" s="22">
        <f>G170+G175+G163</f>
        <v>473024</v>
      </c>
    </row>
    <row r="163" spans="1:7" s="138" customFormat="1" ht="15" thickTop="1">
      <c r="A163" s="64">
        <v>85401</v>
      </c>
      <c r="B163" s="254" t="s">
        <v>133</v>
      </c>
      <c r="C163" s="65"/>
      <c r="D163" s="255"/>
      <c r="E163" s="67"/>
      <c r="F163" s="28">
        <f>SUM(F164:F169)</f>
        <v>600</v>
      </c>
      <c r="G163" s="29">
        <f>SUM(G164:G169)</f>
        <v>600</v>
      </c>
    </row>
    <row r="164" spans="1:7" s="138" customFormat="1" ht="15" customHeight="1">
      <c r="A164" s="52">
        <v>3020</v>
      </c>
      <c r="B164" s="58" t="s">
        <v>41</v>
      </c>
      <c r="C164" s="59"/>
      <c r="D164" s="60"/>
      <c r="E164" s="233"/>
      <c r="F164" s="34">
        <v>100</v>
      </c>
      <c r="G164" s="35"/>
    </row>
    <row r="165" spans="1:7" s="138" customFormat="1" ht="15">
      <c r="A165" s="52">
        <v>4040</v>
      </c>
      <c r="B165" s="58" t="s">
        <v>42</v>
      </c>
      <c r="C165" s="59"/>
      <c r="D165" s="60"/>
      <c r="E165" s="233"/>
      <c r="F165" s="34">
        <v>100</v>
      </c>
      <c r="G165" s="35"/>
    </row>
    <row r="166" spans="1:7" s="138" customFormat="1" ht="15">
      <c r="A166" s="52">
        <v>4140</v>
      </c>
      <c r="B166" s="58" t="s">
        <v>112</v>
      </c>
      <c r="C166" s="59"/>
      <c r="D166" s="60"/>
      <c r="E166" s="233"/>
      <c r="F166" s="34"/>
      <c r="G166" s="35">
        <v>100</v>
      </c>
    </row>
    <row r="167" spans="1:7" s="138" customFormat="1" ht="15">
      <c r="A167" s="52">
        <v>4210</v>
      </c>
      <c r="B167" s="130" t="s">
        <v>34</v>
      </c>
      <c r="C167" s="59"/>
      <c r="D167" s="60"/>
      <c r="E167" s="233"/>
      <c r="F167" s="34"/>
      <c r="G167" s="35">
        <v>400</v>
      </c>
    </row>
    <row r="168" spans="1:7" s="138" customFormat="1" ht="30">
      <c r="A168" s="52">
        <v>4240</v>
      </c>
      <c r="B168" s="187" t="s">
        <v>68</v>
      </c>
      <c r="C168" s="59"/>
      <c r="D168" s="60"/>
      <c r="E168" s="233"/>
      <c r="F168" s="34">
        <v>400</v>
      </c>
      <c r="G168" s="35"/>
    </row>
    <row r="169" spans="1:7" s="138" customFormat="1" ht="17.25" customHeight="1">
      <c r="A169" s="52">
        <v>4440</v>
      </c>
      <c r="B169" s="58" t="s">
        <v>121</v>
      </c>
      <c r="C169" s="59"/>
      <c r="D169" s="60"/>
      <c r="E169" s="233"/>
      <c r="F169" s="34"/>
      <c r="G169" s="35">
        <v>100</v>
      </c>
    </row>
    <row r="170" spans="1:7" s="138" customFormat="1" ht="17.25" customHeight="1">
      <c r="A170" s="46" t="s">
        <v>60</v>
      </c>
      <c r="B170" s="47" t="s">
        <v>61</v>
      </c>
      <c r="C170" s="48"/>
      <c r="D170" s="49"/>
      <c r="E170" s="61">
        <f>E173</f>
        <v>468854</v>
      </c>
      <c r="F170" s="50">
        <f>SUM(F171:F174)</f>
        <v>170</v>
      </c>
      <c r="G170" s="51">
        <f>SUM(G171:G174)</f>
        <v>469024</v>
      </c>
    </row>
    <row r="171" spans="1:7" s="23" customFormat="1" ht="17.25" customHeight="1">
      <c r="A171" s="267" t="s">
        <v>134</v>
      </c>
      <c r="B171" s="268" t="s">
        <v>168</v>
      </c>
      <c r="C171" s="54"/>
      <c r="D171" s="145"/>
      <c r="E171" s="56"/>
      <c r="F171" s="34">
        <v>170</v>
      </c>
      <c r="G171" s="35"/>
    </row>
    <row r="172" spans="1:7" s="23" customFormat="1" ht="17.25" customHeight="1">
      <c r="A172" s="30" t="s">
        <v>134</v>
      </c>
      <c r="B172" s="269" t="s">
        <v>169</v>
      </c>
      <c r="C172" s="54"/>
      <c r="D172" s="145"/>
      <c r="E172" s="56"/>
      <c r="F172" s="34"/>
      <c r="G172" s="35">
        <v>170</v>
      </c>
    </row>
    <row r="173" spans="1:7" s="138" customFormat="1" ht="30" customHeight="1">
      <c r="A173" s="52">
        <v>2030</v>
      </c>
      <c r="B173" s="53" t="s">
        <v>29</v>
      </c>
      <c r="C173" s="54"/>
      <c r="D173" s="55"/>
      <c r="E173" s="56">
        <v>468854</v>
      </c>
      <c r="F173" s="34"/>
      <c r="G173" s="57"/>
    </row>
    <row r="174" spans="1:7" s="138" customFormat="1" ht="18" customHeight="1">
      <c r="A174" s="237">
        <v>3240</v>
      </c>
      <c r="B174" s="381" t="s">
        <v>72</v>
      </c>
      <c r="C174" s="212"/>
      <c r="D174" s="382"/>
      <c r="E174" s="383"/>
      <c r="F174" s="136"/>
      <c r="G174" s="384">
        <v>468854</v>
      </c>
    </row>
    <row r="175" spans="1:7" s="138" customFormat="1" ht="15.75" customHeight="1">
      <c r="A175" s="73">
        <v>85417</v>
      </c>
      <c r="B175" s="140" t="s">
        <v>135</v>
      </c>
      <c r="C175" s="48"/>
      <c r="D175" s="256"/>
      <c r="E175" s="61"/>
      <c r="F175" s="50">
        <f>SUM(F176:F180)</f>
        <v>3400</v>
      </c>
      <c r="G175" s="217">
        <f>SUM(G176:G180)</f>
        <v>3400</v>
      </c>
    </row>
    <row r="176" spans="1:7" s="138" customFormat="1" ht="15">
      <c r="A176" s="52">
        <v>4210</v>
      </c>
      <c r="B176" s="130" t="s">
        <v>34</v>
      </c>
      <c r="C176" s="54"/>
      <c r="D176" s="55"/>
      <c r="E176" s="56"/>
      <c r="F176" s="34">
        <v>2200</v>
      </c>
      <c r="G176" s="57"/>
    </row>
    <row r="177" spans="1:7" s="138" customFormat="1" ht="15">
      <c r="A177" s="52">
        <v>4260</v>
      </c>
      <c r="B177" s="201" t="s">
        <v>108</v>
      </c>
      <c r="C177" s="54"/>
      <c r="D177" s="55"/>
      <c r="E177" s="56"/>
      <c r="F177" s="34"/>
      <c r="G177" s="57">
        <v>1100</v>
      </c>
    </row>
    <row r="178" spans="1:7" s="138" customFormat="1" ht="15">
      <c r="A178" s="52">
        <v>4300</v>
      </c>
      <c r="B178" s="130" t="s">
        <v>23</v>
      </c>
      <c r="C178" s="54"/>
      <c r="D178" s="55"/>
      <c r="E178" s="56"/>
      <c r="F178" s="34">
        <v>700</v>
      </c>
      <c r="G178" s="57"/>
    </row>
    <row r="179" spans="1:7" s="138" customFormat="1" ht="30">
      <c r="A179" s="52">
        <v>4740</v>
      </c>
      <c r="B179" s="201" t="s">
        <v>106</v>
      </c>
      <c r="C179" s="54"/>
      <c r="D179" s="55"/>
      <c r="E179" s="56"/>
      <c r="F179" s="34">
        <v>500</v>
      </c>
      <c r="G179" s="57"/>
    </row>
    <row r="180" spans="1:7" s="138" customFormat="1" ht="20.25" customHeight="1" thickBot="1">
      <c r="A180" s="52">
        <v>6050</v>
      </c>
      <c r="B180" s="58" t="s">
        <v>126</v>
      </c>
      <c r="C180" s="54"/>
      <c r="D180" s="55"/>
      <c r="E180" s="56"/>
      <c r="F180" s="34"/>
      <c r="G180" s="57">
        <v>2300</v>
      </c>
    </row>
    <row r="181" spans="1:7" s="138" customFormat="1" ht="32.25" customHeight="1" thickBot="1" thickTop="1">
      <c r="A181" s="40">
        <v>900</v>
      </c>
      <c r="B181" s="41" t="s">
        <v>43</v>
      </c>
      <c r="C181" s="42" t="s">
        <v>44</v>
      </c>
      <c r="D181" s="62"/>
      <c r="E181" s="44"/>
      <c r="F181" s="21">
        <f>F182</f>
        <v>53000</v>
      </c>
      <c r="G181" s="63"/>
    </row>
    <row r="182" spans="1:7" s="138" customFormat="1" ht="18" customHeight="1" thickTop="1">
      <c r="A182" s="64">
        <v>90001</v>
      </c>
      <c r="B182" s="179" t="s">
        <v>45</v>
      </c>
      <c r="C182" s="65"/>
      <c r="D182" s="66"/>
      <c r="E182" s="67"/>
      <c r="F182" s="28">
        <f>F183</f>
        <v>53000</v>
      </c>
      <c r="G182" s="68"/>
    </row>
    <row r="183" spans="1:7" s="23" customFormat="1" ht="18" customHeight="1" thickBot="1">
      <c r="A183" s="52">
        <v>4300</v>
      </c>
      <c r="B183" s="58" t="s">
        <v>23</v>
      </c>
      <c r="C183" s="449"/>
      <c r="D183" s="360"/>
      <c r="E183" s="361"/>
      <c r="F183" s="34">
        <v>53000</v>
      </c>
      <c r="G183" s="72"/>
    </row>
    <row r="184" spans="1:7" s="23" customFormat="1" ht="30" thickBot="1" thickTop="1">
      <c r="A184" s="40">
        <v>921</v>
      </c>
      <c r="B184" s="41" t="s">
        <v>136</v>
      </c>
      <c r="C184" s="42" t="s">
        <v>33</v>
      </c>
      <c r="D184" s="62"/>
      <c r="E184" s="44"/>
      <c r="F184" s="21">
        <f>SUM(F185)</f>
        <v>264</v>
      </c>
      <c r="G184" s="22">
        <f>G185</f>
        <v>264</v>
      </c>
    </row>
    <row r="185" spans="1:7" s="23" customFormat="1" ht="15.75" thickTop="1">
      <c r="A185" s="73">
        <v>92195</v>
      </c>
      <c r="B185" s="47" t="s">
        <v>28</v>
      </c>
      <c r="C185" s="450"/>
      <c r="D185" s="362"/>
      <c r="E185" s="363"/>
      <c r="F185" s="50">
        <f>F187</f>
        <v>264</v>
      </c>
      <c r="G185" s="74">
        <f>G188</f>
        <v>264</v>
      </c>
    </row>
    <row r="186" spans="1:7" s="23" customFormat="1" ht="15">
      <c r="A186" s="52"/>
      <c r="B186" s="69" t="s">
        <v>137</v>
      </c>
      <c r="C186" s="449"/>
      <c r="D186" s="360"/>
      <c r="E186" s="361"/>
      <c r="F186" s="70"/>
      <c r="G186" s="71"/>
    </row>
    <row r="187" spans="1:7" s="23" customFormat="1" ht="15">
      <c r="A187" s="52">
        <v>4210</v>
      </c>
      <c r="B187" s="58" t="s">
        <v>34</v>
      </c>
      <c r="C187" s="449"/>
      <c r="D187" s="360"/>
      <c r="E187" s="361"/>
      <c r="F187" s="34">
        <v>264</v>
      </c>
      <c r="G187" s="72"/>
    </row>
    <row r="188" spans="1:7" s="23" customFormat="1" ht="15.75" thickBot="1">
      <c r="A188" s="52">
        <v>4300</v>
      </c>
      <c r="B188" s="58" t="s">
        <v>23</v>
      </c>
      <c r="C188" s="449"/>
      <c r="D188" s="360"/>
      <c r="E188" s="361"/>
      <c r="F188" s="34"/>
      <c r="G188" s="72">
        <v>264</v>
      </c>
    </row>
    <row r="189" spans="1:7" s="138" customFormat="1" ht="20.25" customHeight="1" thickBot="1" thickTop="1">
      <c r="A189" s="364"/>
      <c r="B189" s="365" t="s">
        <v>35</v>
      </c>
      <c r="C189" s="451"/>
      <c r="D189" s="366" t="e">
        <f>#REF!+D22+#REF!+D184</f>
        <v>#REF!</v>
      </c>
      <c r="E189" s="367">
        <f>E11+E16+E22+E26+E29+E120+E124+E149+E162+E181+E184</f>
        <v>730854</v>
      </c>
      <c r="F189" s="505">
        <f>F11+F16+F22+F26+F29+F120+F124+F149+F162+F181+F184</f>
        <v>663849</v>
      </c>
      <c r="G189" s="368">
        <f>G11+G16+G22+G26+G29+G120+G124+G149+G162+G181+G184</f>
        <v>1333063</v>
      </c>
    </row>
    <row r="190" spans="1:7" s="138" customFormat="1" ht="17.25" customHeight="1" thickBot="1" thickTop="1">
      <c r="A190" s="369"/>
      <c r="B190" s="370" t="s">
        <v>36</v>
      </c>
      <c r="C190" s="452"/>
      <c r="D190" s="371"/>
      <c r="E190" s="424"/>
      <c r="F190" s="372">
        <f>G189-F189</f>
        <v>669214</v>
      </c>
      <c r="G190" s="373"/>
    </row>
    <row r="191" spans="1:7" s="138" customFormat="1" ht="15.75" thickTop="1">
      <c r="A191" s="374"/>
      <c r="B191" s="374"/>
      <c r="C191" s="453"/>
      <c r="D191" s="374"/>
      <c r="E191" s="374"/>
      <c r="F191" s="374"/>
      <c r="G191" s="374"/>
    </row>
    <row r="192" spans="1:7" s="138" customFormat="1" ht="15">
      <c r="A192" s="374"/>
      <c r="B192" s="374"/>
      <c r="C192" s="453"/>
      <c r="D192" s="374"/>
      <c r="E192" s="374"/>
      <c r="F192" s="374"/>
      <c r="G192" s="374"/>
    </row>
    <row r="193" spans="1:7" s="138" customFormat="1" ht="15">
      <c r="A193" s="374"/>
      <c r="B193" s="374"/>
      <c r="C193" s="453"/>
      <c r="D193" s="374"/>
      <c r="E193" s="374"/>
      <c r="F193" s="374"/>
      <c r="G193" s="374"/>
    </row>
    <row r="194" spans="1:7" s="138" customFormat="1" ht="15">
      <c r="A194" s="374"/>
      <c r="B194" s="374"/>
      <c r="C194" s="453"/>
      <c r="D194" s="374"/>
      <c r="E194" s="374"/>
      <c r="F194" s="374"/>
      <c r="G194" s="374"/>
    </row>
    <row r="195" spans="1:7" s="138" customFormat="1" ht="15">
      <c r="A195" s="374"/>
      <c r="B195" s="374"/>
      <c r="C195" s="453"/>
      <c r="D195" s="374"/>
      <c r="E195" s="374"/>
      <c r="F195" s="374"/>
      <c r="G195" s="374"/>
    </row>
    <row r="196" spans="1:7" s="138" customFormat="1" ht="15">
      <c r="A196" s="374"/>
      <c r="B196" s="374"/>
      <c r="C196" s="453"/>
      <c r="D196" s="374"/>
      <c r="E196" s="374"/>
      <c r="F196" s="374"/>
      <c r="G196" s="374"/>
    </row>
    <row r="197" spans="1:7" s="23" customFormat="1" ht="15">
      <c r="A197" s="374"/>
      <c r="B197" s="374"/>
      <c r="C197" s="453"/>
      <c r="D197" s="374"/>
      <c r="E197" s="374"/>
      <c r="F197" s="374"/>
      <c r="G197" s="374"/>
    </row>
    <row r="198" spans="1:7" s="23" customFormat="1" ht="15">
      <c r="A198" s="345"/>
      <c r="B198" s="345"/>
      <c r="C198" s="435"/>
      <c r="D198" s="345"/>
      <c r="E198" s="345"/>
      <c r="F198" s="345"/>
      <c r="G198" s="345"/>
    </row>
    <row r="199" spans="1:7" s="23" customFormat="1" ht="15">
      <c r="A199" s="345"/>
      <c r="B199" s="345"/>
      <c r="C199" s="435"/>
      <c r="D199" s="345"/>
      <c r="E199" s="345"/>
      <c r="F199" s="345"/>
      <c r="G199" s="345"/>
    </row>
    <row r="200" spans="1:7" s="375" customFormat="1" ht="15">
      <c r="A200" s="345"/>
      <c r="B200" s="345"/>
      <c r="C200" s="435"/>
      <c r="D200" s="345"/>
      <c r="E200" s="345"/>
      <c r="F200" s="345"/>
      <c r="G200" s="345"/>
    </row>
    <row r="201" spans="1:7" s="376" customFormat="1" ht="15">
      <c r="A201" s="345"/>
      <c r="B201" s="345"/>
      <c r="C201" s="435"/>
      <c r="D201" s="345"/>
      <c r="E201" s="345"/>
      <c r="F201" s="345"/>
      <c r="G201" s="345"/>
    </row>
    <row r="202" spans="1:7" s="374" customFormat="1" ht="15">
      <c r="A202" s="345"/>
      <c r="B202" s="345"/>
      <c r="C202" s="435"/>
      <c r="D202" s="345"/>
      <c r="E202" s="345"/>
      <c r="F202" s="345"/>
      <c r="G202" s="345"/>
    </row>
    <row r="203" spans="1:7" s="374" customFormat="1" ht="15">
      <c r="A203" s="345"/>
      <c r="B203" s="345"/>
      <c r="C203" s="435"/>
      <c r="D203" s="345"/>
      <c r="E203" s="345"/>
      <c r="F203" s="345"/>
      <c r="G203" s="345"/>
    </row>
    <row r="204" spans="1:7" s="374" customFormat="1" ht="15">
      <c r="A204" s="345"/>
      <c r="B204" s="345"/>
      <c r="C204" s="435"/>
      <c r="D204" s="345"/>
      <c r="E204" s="345"/>
      <c r="F204" s="345"/>
      <c r="G204" s="345"/>
    </row>
    <row r="205" spans="1:7" s="374" customFormat="1" ht="15">
      <c r="A205" s="345"/>
      <c r="B205" s="345"/>
      <c r="C205" s="435"/>
      <c r="D205" s="345"/>
      <c r="E205" s="345"/>
      <c r="F205" s="345"/>
      <c r="G205" s="345"/>
    </row>
    <row r="206" spans="1:7" s="374" customFormat="1" ht="15">
      <c r="A206" s="345"/>
      <c r="B206" s="345"/>
      <c r="C206" s="435"/>
      <c r="D206" s="345"/>
      <c r="E206" s="345"/>
      <c r="F206" s="345"/>
      <c r="G206" s="345"/>
    </row>
    <row r="207" spans="1:7" s="374" customFormat="1" ht="15">
      <c r="A207" s="345"/>
      <c r="B207" s="345"/>
      <c r="C207" s="435"/>
      <c r="D207" s="345"/>
      <c r="E207" s="345"/>
      <c r="F207" s="345"/>
      <c r="G207" s="345"/>
    </row>
    <row r="208" spans="1:7" s="374" customFormat="1" ht="15">
      <c r="A208" s="345"/>
      <c r="B208" s="345"/>
      <c r="C208" s="435"/>
      <c r="D208" s="345"/>
      <c r="E208" s="345"/>
      <c r="F208" s="345"/>
      <c r="G208" s="345"/>
    </row>
  </sheetData>
  <printOptions horizontalCentered="1"/>
  <pageMargins left="0" right="0" top="0.984251968503937" bottom="0.984251968503937" header="0.5118110236220472" footer="0.5118110236220472"/>
  <pageSetup firstPageNumber="5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81"/>
  <sheetViews>
    <sheetView workbookViewId="0" topLeftCell="A1">
      <selection activeCell="A7" sqref="A7"/>
    </sheetView>
  </sheetViews>
  <sheetFormatPr defaultColWidth="9.00390625" defaultRowHeight="12.75"/>
  <cols>
    <col min="1" max="1" width="7.875" style="151" customWidth="1"/>
    <col min="2" max="2" width="37.75390625" style="151" customWidth="1"/>
    <col min="3" max="3" width="7.125" style="465" customWidth="1"/>
    <col min="4" max="4" width="11.25390625" style="151" hidden="1" customWidth="1"/>
    <col min="5" max="6" width="13.25390625" style="151" hidden="1" customWidth="1"/>
    <col min="7" max="9" width="14.375" style="151" customWidth="1"/>
    <col min="10" max="16384" width="10.00390625" style="151" customWidth="1"/>
  </cols>
  <sheetData>
    <row r="1" spans="2:8" ht="12" customHeight="1">
      <c r="B1" s="385"/>
      <c r="C1" s="152"/>
      <c r="D1" s="152"/>
      <c r="E1" s="152"/>
      <c r="F1" s="152"/>
      <c r="G1" s="152"/>
      <c r="H1" s="152" t="s">
        <v>37</v>
      </c>
    </row>
    <row r="2" spans="1:8" ht="13.5" customHeight="1">
      <c r="A2" s="153"/>
      <c r="B2" s="154"/>
      <c r="C2" s="156"/>
      <c r="D2" s="156"/>
      <c r="E2" s="156"/>
      <c r="F2" s="156"/>
      <c r="G2" s="156"/>
      <c r="H2" s="156" t="s">
        <v>159</v>
      </c>
    </row>
    <row r="3" spans="1:8" ht="11.25" customHeight="1">
      <c r="A3" s="153"/>
      <c r="B3" s="154"/>
      <c r="C3" s="156"/>
      <c r="D3" s="156"/>
      <c r="E3" s="156"/>
      <c r="F3" s="156"/>
      <c r="G3" s="156"/>
      <c r="H3" s="156" t="s">
        <v>1</v>
      </c>
    </row>
    <row r="4" spans="1:8" ht="12.75" customHeight="1">
      <c r="A4" s="153"/>
      <c r="B4" s="154"/>
      <c r="C4" s="156"/>
      <c r="D4" s="156"/>
      <c r="E4" s="156"/>
      <c r="F4" s="156"/>
      <c r="G4" s="156"/>
      <c r="H4" s="156" t="s">
        <v>140</v>
      </c>
    </row>
    <row r="5" spans="1:8" ht="18.75">
      <c r="A5" s="153"/>
      <c r="B5" s="154"/>
      <c r="C5" s="156"/>
      <c r="D5" s="156"/>
      <c r="E5" s="156"/>
      <c r="F5" s="156"/>
      <c r="G5" s="156"/>
      <c r="H5" s="155"/>
    </row>
    <row r="6" spans="1:9" s="161" customFormat="1" ht="37.5">
      <c r="A6" s="157" t="s">
        <v>177</v>
      </c>
      <c r="B6" s="158"/>
      <c r="C6" s="437"/>
      <c r="D6" s="159"/>
      <c r="E6" s="159"/>
      <c r="F6" s="159"/>
      <c r="G6" s="159"/>
      <c r="H6" s="159"/>
      <c r="I6" s="159"/>
    </row>
    <row r="7" spans="1:9" s="161" customFormat="1" ht="19.5" thickBot="1">
      <c r="A7" s="157"/>
      <c r="B7" s="158"/>
      <c r="C7" s="437"/>
      <c r="D7" s="159"/>
      <c r="E7" s="159"/>
      <c r="F7" s="159"/>
      <c r="G7" s="159"/>
      <c r="H7" s="159"/>
      <c r="I7" s="386" t="s">
        <v>2</v>
      </c>
    </row>
    <row r="8" spans="1:9" s="168" customFormat="1" ht="21">
      <c r="A8" s="162" t="s">
        <v>3</v>
      </c>
      <c r="B8" s="163" t="s">
        <v>4</v>
      </c>
      <c r="C8" s="164" t="s">
        <v>5</v>
      </c>
      <c r="D8" s="513" t="s">
        <v>6</v>
      </c>
      <c r="E8" s="514"/>
      <c r="F8" s="305" t="s">
        <v>6</v>
      </c>
      <c r="G8" s="165" t="s">
        <v>6</v>
      </c>
      <c r="H8" s="166" t="s">
        <v>7</v>
      </c>
      <c r="I8" s="167"/>
    </row>
    <row r="9" spans="1:9" s="168" customFormat="1" ht="12.75" customHeight="1">
      <c r="A9" s="387" t="s">
        <v>8</v>
      </c>
      <c r="B9" s="388"/>
      <c r="C9" s="389" t="s">
        <v>9</v>
      </c>
      <c r="D9" s="390" t="s">
        <v>11</v>
      </c>
      <c r="E9" s="390" t="s">
        <v>10</v>
      </c>
      <c r="F9" s="390" t="s">
        <v>10</v>
      </c>
      <c r="G9" s="169" t="s">
        <v>10</v>
      </c>
      <c r="H9" s="391" t="s">
        <v>11</v>
      </c>
      <c r="I9" s="392" t="s">
        <v>10</v>
      </c>
    </row>
    <row r="10" spans="1:9" s="150" customFormat="1" ht="12" thickBot="1">
      <c r="A10" s="170">
        <v>1</v>
      </c>
      <c r="B10" s="393">
        <v>2</v>
      </c>
      <c r="C10" s="394">
        <v>3</v>
      </c>
      <c r="D10" s="171"/>
      <c r="E10" s="171">
        <v>4</v>
      </c>
      <c r="F10" s="171">
        <v>4</v>
      </c>
      <c r="G10" s="173">
        <v>4</v>
      </c>
      <c r="H10" s="395">
        <v>5</v>
      </c>
      <c r="I10" s="396">
        <v>6</v>
      </c>
    </row>
    <row r="11" spans="1:9" s="150" customFormat="1" ht="15.75" thickBot="1" thickTop="1">
      <c r="A11" s="40">
        <v>710</v>
      </c>
      <c r="B11" s="82" t="s">
        <v>38</v>
      </c>
      <c r="C11" s="42" t="s">
        <v>39</v>
      </c>
      <c r="D11" s="172"/>
      <c r="E11" s="172"/>
      <c r="F11" s="172"/>
      <c r="G11" s="397"/>
      <c r="H11" s="300">
        <f>H12</f>
        <v>310</v>
      </c>
      <c r="I11" s="301">
        <f>I12</f>
        <v>310</v>
      </c>
    </row>
    <row r="12" spans="1:9" s="150" customFormat="1" ht="15.75" customHeight="1" thickTop="1">
      <c r="A12" s="64">
        <v>71015</v>
      </c>
      <c r="B12" s="84" t="s">
        <v>40</v>
      </c>
      <c r="C12" s="85"/>
      <c r="D12" s="172"/>
      <c r="E12" s="172"/>
      <c r="F12" s="172"/>
      <c r="G12" s="398"/>
      <c r="H12" s="302">
        <f>SUM(H13:H15)</f>
        <v>310</v>
      </c>
      <c r="I12" s="303">
        <f>SUM(I13:I15)</f>
        <v>310</v>
      </c>
    </row>
    <row r="13" spans="1:9" s="23" customFormat="1" ht="15">
      <c r="A13" s="52">
        <v>4280</v>
      </c>
      <c r="B13" s="292" t="s">
        <v>105</v>
      </c>
      <c r="C13" s="454"/>
      <c r="D13" s="290"/>
      <c r="E13" s="290"/>
      <c r="F13" s="290"/>
      <c r="G13" s="145"/>
      <c r="H13" s="304"/>
      <c r="I13" s="141">
        <v>160</v>
      </c>
    </row>
    <row r="14" spans="1:9" s="23" customFormat="1" ht="15">
      <c r="A14" s="52">
        <v>4300</v>
      </c>
      <c r="B14" s="291" t="s">
        <v>23</v>
      </c>
      <c r="C14" s="442"/>
      <c r="D14" s="290"/>
      <c r="E14" s="290"/>
      <c r="F14" s="290"/>
      <c r="G14" s="145"/>
      <c r="H14" s="304">
        <v>310</v>
      </c>
      <c r="I14" s="141"/>
    </row>
    <row r="15" spans="1:9" s="23" customFormat="1" ht="19.5" customHeight="1" thickBot="1">
      <c r="A15" s="52">
        <v>4490</v>
      </c>
      <c r="B15" s="293" t="s">
        <v>154</v>
      </c>
      <c r="C15" s="455"/>
      <c r="D15" s="290"/>
      <c r="E15" s="290"/>
      <c r="F15" s="290"/>
      <c r="G15" s="145"/>
      <c r="H15" s="304"/>
      <c r="I15" s="141">
        <v>150</v>
      </c>
    </row>
    <row r="16" spans="1:9" s="138" customFormat="1" ht="18.75" customHeight="1" thickBot="1" thickTop="1">
      <c r="A16" s="40">
        <v>801</v>
      </c>
      <c r="B16" s="82" t="s">
        <v>25</v>
      </c>
      <c r="C16" s="42" t="s">
        <v>26</v>
      </c>
      <c r="D16" s="83"/>
      <c r="E16" s="83"/>
      <c r="F16" s="83"/>
      <c r="G16" s="306">
        <f>G88+G17+G27+G35+G47+G52+G70+G75+G82</f>
        <v>662</v>
      </c>
      <c r="H16" s="295">
        <f>H88+H17+H27+H35+H47+H52+H70+H75+H82</f>
        <v>272802</v>
      </c>
      <c r="I16" s="63">
        <f>I88+I17+I27+I35+I47+I52+I70+I75+I82</f>
        <v>280814</v>
      </c>
    </row>
    <row r="17" spans="1:9" s="138" customFormat="1" ht="18" customHeight="1" thickTop="1">
      <c r="A17" s="191">
        <v>80102</v>
      </c>
      <c r="B17" s="192" t="s">
        <v>99</v>
      </c>
      <c r="C17" s="193"/>
      <c r="D17" s="194"/>
      <c r="E17" s="194"/>
      <c r="F17" s="194"/>
      <c r="G17" s="307"/>
      <c r="H17" s="195">
        <f>SUM(H18:H26)</f>
        <v>5200</v>
      </c>
      <c r="I17" s="196">
        <f>SUM(I18:I26)</f>
        <v>8540</v>
      </c>
    </row>
    <row r="18" spans="1:9" s="23" customFormat="1" ht="15">
      <c r="A18" s="208">
        <v>4210</v>
      </c>
      <c r="B18" s="202" t="s">
        <v>34</v>
      </c>
      <c r="C18" s="198"/>
      <c r="D18" s="132"/>
      <c r="E18" s="132"/>
      <c r="F18" s="132"/>
      <c r="G18" s="308"/>
      <c r="H18" s="133">
        <v>2400</v>
      </c>
      <c r="I18" s="199"/>
    </row>
    <row r="19" spans="1:9" s="23" customFormat="1" ht="15">
      <c r="A19" s="210">
        <v>4270</v>
      </c>
      <c r="B19" s="201" t="s">
        <v>46</v>
      </c>
      <c r="C19" s="54"/>
      <c r="D19" s="90"/>
      <c r="E19" s="90"/>
      <c r="F19" s="90"/>
      <c r="G19" s="309"/>
      <c r="H19" s="34">
        <v>300</v>
      </c>
      <c r="I19" s="35"/>
    </row>
    <row r="20" spans="1:9" s="23" customFormat="1" ht="15">
      <c r="A20" s="210">
        <v>4300</v>
      </c>
      <c r="B20" s="201" t="s">
        <v>23</v>
      </c>
      <c r="C20" s="54"/>
      <c r="D20" s="90"/>
      <c r="E20" s="90"/>
      <c r="F20" s="90"/>
      <c r="G20" s="309"/>
      <c r="H20" s="34"/>
      <c r="I20" s="35">
        <v>8000</v>
      </c>
    </row>
    <row r="21" spans="1:9" s="23" customFormat="1" ht="15">
      <c r="A21" s="210">
        <v>4350</v>
      </c>
      <c r="B21" s="201" t="s">
        <v>100</v>
      </c>
      <c r="C21" s="54"/>
      <c r="D21" s="90"/>
      <c r="E21" s="90"/>
      <c r="F21" s="90"/>
      <c r="G21" s="309"/>
      <c r="H21" s="34"/>
      <c r="I21" s="35">
        <v>210</v>
      </c>
    </row>
    <row r="22" spans="1:9" s="23" customFormat="1" ht="30" customHeight="1">
      <c r="A22" s="210">
        <v>4360</v>
      </c>
      <c r="B22" s="201" t="s">
        <v>24</v>
      </c>
      <c r="C22" s="54"/>
      <c r="D22" s="90"/>
      <c r="E22" s="90"/>
      <c r="F22" s="90"/>
      <c r="G22" s="309"/>
      <c r="H22" s="34"/>
      <c r="I22" s="35">
        <v>130</v>
      </c>
    </row>
    <row r="23" spans="1:9" s="23" customFormat="1" ht="30">
      <c r="A23" s="210">
        <v>4390</v>
      </c>
      <c r="B23" s="201" t="s">
        <v>101</v>
      </c>
      <c r="C23" s="54"/>
      <c r="D23" s="90"/>
      <c r="E23" s="90"/>
      <c r="F23" s="90"/>
      <c r="G23" s="309"/>
      <c r="H23" s="34">
        <v>1000</v>
      </c>
      <c r="I23" s="35"/>
    </row>
    <row r="24" spans="1:9" s="23" customFormat="1" ht="15">
      <c r="A24" s="210">
        <v>4410</v>
      </c>
      <c r="B24" s="201" t="s">
        <v>102</v>
      </c>
      <c r="C24" s="54"/>
      <c r="D24" s="90"/>
      <c r="E24" s="90"/>
      <c r="F24" s="90"/>
      <c r="G24" s="309"/>
      <c r="H24" s="34"/>
      <c r="I24" s="35">
        <v>200</v>
      </c>
    </row>
    <row r="25" spans="1:9" s="23" customFormat="1" ht="30">
      <c r="A25" s="210">
        <v>4700</v>
      </c>
      <c r="B25" s="201" t="s">
        <v>103</v>
      </c>
      <c r="C25" s="54"/>
      <c r="D25" s="90"/>
      <c r="E25" s="90"/>
      <c r="F25" s="90"/>
      <c r="G25" s="309"/>
      <c r="H25" s="34">
        <v>800</v>
      </c>
      <c r="I25" s="35"/>
    </row>
    <row r="26" spans="1:9" s="23" customFormat="1" ht="30">
      <c r="A26" s="210">
        <v>4750</v>
      </c>
      <c r="B26" s="201" t="s">
        <v>104</v>
      </c>
      <c r="C26" s="54"/>
      <c r="D26" s="90"/>
      <c r="E26" s="90"/>
      <c r="F26" s="90"/>
      <c r="G26" s="309"/>
      <c r="H26" s="34">
        <v>700</v>
      </c>
      <c r="I26" s="35"/>
    </row>
    <row r="27" spans="1:9" s="23" customFormat="1" ht="17.25" customHeight="1">
      <c r="A27" s="270">
        <v>80111</v>
      </c>
      <c r="B27" s="206" t="s">
        <v>107</v>
      </c>
      <c r="C27" s="203"/>
      <c r="D27" s="204"/>
      <c r="E27" s="204"/>
      <c r="F27" s="204"/>
      <c r="G27" s="310"/>
      <c r="H27" s="50">
        <f>SUM(H28:H34)</f>
        <v>3200</v>
      </c>
      <c r="I27" s="51">
        <f>SUM(I28:I34)</f>
        <v>2600</v>
      </c>
    </row>
    <row r="28" spans="1:9" s="23" customFormat="1" ht="15">
      <c r="A28" s="210">
        <v>4210</v>
      </c>
      <c r="B28" s="201" t="s">
        <v>34</v>
      </c>
      <c r="C28" s="54"/>
      <c r="D28" s="90"/>
      <c r="E28" s="90"/>
      <c r="F28" s="90"/>
      <c r="G28" s="309"/>
      <c r="H28" s="34"/>
      <c r="I28" s="35">
        <v>2000</v>
      </c>
    </row>
    <row r="29" spans="1:9" s="23" customFormat="1" ht="15">
      <c r="A29" s="210">
        <v>4270</v>
      </c>
      <c r="B29" s="201" t="s">
        <v>46</v>
      </c>
      <c r="C29" s="54"/>
      <c r="D29" s="90"/>
      <c r="E29" s="90"/>
      <c r="F29" s="90"/>
      <c r="G29" s="309"/>
      <c r="H29" s="34">
        <v>400</v>
      </c>
      <c r="I29" s="35"/>
    </row>
    <row r="30" spans="1:9" s="23" customFormat="1" ht="16.5" customHeight="1">
      <c r="A30" s="210">
        <v>4280</v>
      </c>
      <c r="B30" s="201" t="s">
        <v>105</v>
      </c>
      <c r="C30" s="54"/>
      <c r="D30" s="90"/>
      <c r="E30" s="90"/>
      <c r="F30" s="90"/>
      <c r="G30" s="309"/>
      <c r="H30" s="34"/>
      <c r="I30" s="35">
        <v>400</v>
      </c>
    </row>
    <row r="31" spans="1:9" s="23" customFormat="1" ht="17.25" customHeight="1">
      <c r="A31" s="210">
        <v>4350</v>
      </c>
      <c r="B31" s="201" t="s">
        <v>100</v>
      </c>
      <c r="C31" s="54"/>
      <c r="D31" s="90"/>
      <c r="E31" s="90"/>
      <c r="F31" s="90"/>
      <c r="G31" s="309"/>
      <c r="H31" s="34"/>
      <c r="I31" s="35">
        <v>200</v>
      </c>
    </row>
    <row r="32" spans="1:9" s="23" customFormat="1" ht="30">
      <c r="A32" s="210">
        <v>4390</v>
      </c>
      <c r="B32" s="201" t="s">
        <v>101</v>
      </c>
      <c r="C32" s="54"/>
      <c r="D32" s="90"/>
      <c r="E32" s="90"/>
      <c r="F32" s="90"/>
      <c r="G32" s="309"/>
      <c r="H32" s="34">
        <v>1000</v>
      </c>
      <c r="I32" s="35"/>
    </row>
    <row r="33" spans="1:9" s="23" customFormat="1" ht="34.5" customHeight="1">
      <c r="A33" s="210">
        <v>4740</v>
      </c>
      <c r="B33" s="201" t="s">
        <v>106</v>
      </c>
      <c r="C33" s="54"/>
      <c r="D33" s="90"/>
      <c r="E33" s="90"/>
      <c r="F33" s="90"/>
      <c r="G33" s="309"/>
      <c r="H33" s="34">
        <v>400</v>
      </c>
      <c r="I33" s="35"/>
    </row>
    <row r="34" spans="1:9" s="23" customFormat="1" ht="32.25" customHeight="1">
      <c r="A34" s="210">
        <v>4750</v>
      </c>
      <c r="B34" s="201" t="s">
        <v>104</v>
      </c>
      <c r="C34" s="54"/>
      <c r="D34" s="90"/>
      <c r="E34" s="90"/>
      <c r="F34" s="90"/>
      <c r="G34" s="309"/>
      <c r="H34" s="34">
        <v>1400</v>
      </c>
      <c r="I34" s="35"/>
    </row>
    <row r="35" spans="1:9" s="23" customFormat="1" ht="18" customHeight="1">
      <c r="A35" s="270">
        <v>80120</v>
      </c>
      <c r="B35" s="207" t="s">
        <v>111</v>
      </c>
      <c r="C35" s="203"/>
      <c r="D35" s="204"/>
      <c r="E35" s="204"/>
      <c r="F35" s="204"/>
      <c r="G35" s="310"/>
      <c r="H35" s="50">
        <f>SUM(H36:H46)</f>
        <v>9586</v>
      </c>
      <c r="I35" s="51">
        <f>SUM(I36:I46)</f>
        <v>11986</v>
      </c>
    </row>
    <row r="36" spans="1:9" s="23" customFormat="1" ht="30">
      <c r="A36" s="208">
        <v>3020</v>
      </c>
      <c r="B36" s="209" t="s">
        <v>41</v>
      </c>
      <c r="C36" s="54"/>
      <c r="D36" s="90"/>
      <c r="E36" s="90"/>
      <c r="F36" s="90"/>
      <c r="G36" s="309"/>
      <c r="H36" s="34">
        <v>1000</v>
      </c>
      <c r="I36" s="35"/>
    </row>
    <row r="37" spans="1:9" s="23" customFormat="1" ht="15">
      <c r="A37" s="211">
        <v>4210</v>
      </c>
      <c r="B37" s="200" t="s">
        <v>34</v>
      </c>
      <c r="C37" s="212"/>
      <c r="D37" s="135"/>
      <c r="E37" s="135"/>
      <c r="F37" s="135"/>
      <c r="G37" s="311"/>
      <c r="H37" s="136">
        <v>2200</v>
      </c>
      <c r="I37" s="213"/>
    </row>
    <row r="38" spans="1:9" s="23" customFormat="1" ht="15">
      <c r="A38" s="210">
        <v>4260</v>
      </c>
      <c r="B38" s="201" t="s">
        <v>108</v>
      </c>
      <c r="C38" s="54"/>
      <c r="D38" s="90"/>
      <c r="E38" s="90"/>
      <c r="F38" s="90"/>
      <c r="G38" s="309"/>
      <c r="H38" s="34"/>
      <c r="I38" s="35">
        <v>4186</v>
      </c>
    </row>
    <row r="39" spans="1:9" s="23" customFormat="1" ht="15">
      <c r="A39" s="210">
        <v>4280</v>
      </c>
      <c r="B39" s="201" t="s">
        <v>105</v>
      </c>
      <c r="C39" s="54"/>
      <c r="D39" s="90"/>
      <c r="E39" s="90"/>
      <c r="F39" s="90"/>
      <c r="G39" s="309"/>
      <c r="H39" s="34">
        <v>400</v>
      </c>
      <c r="I39" s="35"/>
    </row>
    <row r="40" spans="1:9" s="23" customFormat="1" ht="15">
      <c r="A40" s="210">
        <v>4300</v>
      </c>
      <c r="B40" s="201" t="s">
        <v>23</v>
      </c>
      <c r="C40" s="54"/>
      <c r="D40" s="90"/>
      <c r="E40" s="90"/>
      <c r="F40" s="90"/>
      <c r="G40" s="309"/>
      <c r="H40" s="34"/>
      <c r="I40" s="35">
        <v>5600</v>
      </c>
    </row>
    <row r="41" spans="1:9" s="23" customFormat="1" ht="15">
      <c r="A41" s="210">
        <v>4350</v>
      </c>
      <c r="B41" s="201" t="s">
        <v>100</v>
      </c>
      <c r="C41" s="54"/>
      <c r="D41" s="90"/>
      <c r="E41" s="90"/>
      <c r="F41" s="90"/>
      <c r="G41" s="309"/>
      <c r="H41" s="34">
        <v>386</v>
      </c>
      <c r="I41" s="35"/>
    </row>
    <row r="42" spans="1:9" s="23" customFormat="1" ht="25.5">
      <c r="A42" s="210">
        <v>4370</v>
      </c>
      <c r="B42" s="205" t="s">
        <v>109</v>
      </c>
      <c r="C42" s="54"/>
      <c r="D42" s="90"/>
      <c r="E42" s="90"/>
      <c r="F42" s="90"/>
      <c r="G42" s="309"/>
      <c r="H42" s="34">
        <v>2200</v>
      </c>
      <c r="I42" s="35"/>
    </row>
    <row r="43" spans="1:9" s="23" customFormat="1" ht="15">
      <c r="A43" s="210">
        <v>4410</v>
      </c>
      <c r="B43" s="201" t="s">
        <v>102</v>
      </c>
      <c r="C43" s="54"/>
      <c r="D43" s="90"/>
      <c r="E43" s="90"/>
      <c r="F43" s="90"/>
      <c r="G43" s="309"/>
      <c r="H43" s="34">
        <v>1000</v>
      </c>
      <c r="I43" s="35"/>
    </row>
    <row r="44" spans="1:9" s="23" customFormat="1" ht="15">
      <c r="A44" s="210">
        <v>4440</v>
      </c>
      <c r="B44" s="201" t="s">
        <v>110</v>
      </c>
      <c r="C44" s="54"/>
      <c r="D44" s="90"/>
      <c r="E44" s="90"/>
      <c r="F44" s="90"/>
      <c r="G44" s="309"/>
      <c r="H44" s="34">
        <v>1900</v>
      </c>
      <c r="I44" s="35"/>
    </row>
    <row r="45" spans="1:9" s="23" customFormat="1" ht="34.5" customHeight="1">
      <c r="A45" s="210">
        <v>4740</v>
      </c>
      <c r="B45" s="201" t="s">
        <v>106</v>
      </c>
      <c r="C45" s="54"/>
      <c r="D45" s="90"/>
      <c r="E45" s="90"/>
      <c r="F45" s="90"/>
      <c r="G45" s="309"/>
      <c r="H45" s="34">
        <v>500</v>
      </c>
      <c r="I45" s="35"/>
    </row>
    <row r="46" spans="1:9" s="23" customFormat="1" ht="33" customHeight="1">
      <c r="A46" s="211">
        <v>4750</v>
      </c>
      <c r="B46" s="200" t="s">
        <v>104</v>
      </c>
      <c r="C46" s="212"/>
      <c r="D46" s="135"/>
      <c r="E46" s="135"/>
      <c r="F46" s="135"/>
      <c r="G46" s="311"/>
      <c r="H46" s="136"/>
      <c r="I46" s="213">
        <v>2200</v>
      </c>
    </row>
    <row r="47" spans="1:9" s="23" customFormat="1" ht="18" customHeight="1">
      <c r="A47" s="222">
        <v>80123</v>
      </c>
      <c r="B47" s="207" t="s">
        <v>113</v>
      </c>
      <c r="C47" s="212"/>
      <c r="D47" s="135"/>
      <c r="E47" s="135"/>
      <c r="F47" s="135"/>
      <c r="G47" s="311"/>
      <c r="H47" s="218">
        <f>SUM(H48:H51)</f>
        <v>970</v>
      </c>
      <c r="I47" s="219">
        <f>SUM(I48:I51)</f>
        <v>1500</v>
      </c>
    </row>
    <row r="48" spans="1:9" s="23" customFormat="1" ht="13.5" customHeight="1">
      <c r="A48" s="208">
        <v>4140</v>
      </c>
      <c r="B48" s="209" t="s">
        <v>112</v>
      </c>
      <c r="C48" s="198"/>
      <c r="D48" s="132"/>
      <c r="E48" s="132"/>
      <c r="F48" s="132"/>
      <c r="G48" s="308"/>
      <c r="H48" s="133">
        <v>470</v>
      </c>
      <c r="I48" s="199"/>
    </row>
    <row r="49" spans="1:9" s="23" customFormat="1" ht="13.5" customHeight="1">
      <c r="A49" s="210">
        <v>4260</v>
      </c>
      <c r="B49" s="201" t="s">
        <v>108</v>
      </c>
      <c r="C49" s="54"/>
      <c r="D49" s="90"/>
      <c r="E49" s="90"/>
      <c r="F49" s="90"/>
      <c r="G49" s="309"/>
      <c r="H49" s="34"/>
      <c r="I49" s="35">
        <v>1000</v>
      </c>
    </row>
    <row r="50" spans="1:9" s="23" customFormat="1" ht="29.25" customHeight="1">
      <c r="A50" s="210">
        <v>4370</v>
      </c>
      <c r="B50" s="201" t="s">
        <v>109</v>
      </c>
      <c r="C50" s="54"/>
      <c r="D50" s="90"/>
      <c r="E50" s="90"/>
      <c r="F50" s="90"/>
      <c r="G50" s="309"/>
      <c r="H50" s="34"/>
      <c r="I50" s="35">
        <v>500</v>
      </c>
    </row>
    <row r="51" spans="1:9" s="23" customFormat="1" ht="31.5" customHeight="1">
      <c r="A51" s="211">
        <v>4740</v>
      </c>
      <c r="B51" s="200" t="s">
        <v>106</v>
      </c>
      <c r="C51" s="212"/>
      <c r="D51" s="135"/>
      <c r="E51" s="135"/>
      <c r="F51" s="135"/>
      <c r="G51" s="311"/>
      <c r="H51" s="136">
        <v>500</v>
      </c>
      <c r="I51" s="213"/>
    </row>
    <row r="52" spans="1:9" s="23" customFormat="1" ht="15">
      <c r="A52" s="220">
        <v>80130</v>
      </c>
      <c r="B52" s="221" t="s">
        <v>117</v>
      </c>
      <c r="C52" s="456"/>
      <c r="D52" s="100"/>
      <c r="E52" s="100"/>
      <c r="F52" s="100"/>
      <c r="G52" s="312"/>
      <c r="H52" s="50">
        <f>SUM(H53:H69)</f>
        <v>65410</v>
      </c>
      <c r="I52" s="51">
        <f>SUM(I53:I69)</f>
        <v>58970</v>
      </c>
    </row>
    <row r="53" spans="1:9" s="23" customFormat="1" ht="45">
      <c r="A53" s="208">
        <v>2590</v>
      </c>
      <c r="B53" s="209" t="s">
        <v>114</v>
      </c>
      <c r="C53" s="54"/>
      <c r="D53" s="90"/>
      <c r="E53" s="90"/>
      <c r="F53" s="90"/>
      <c r="G53" s="309"/>
      <c r="H53" s="34">
        <v>9910</v>
      </c>
      <c r="I53" s="35"/>
    </row>
    <row r="54" spans="1:9" s="23" customFormat="1" ht="30">
      <c r="A54" s="210">
        <v>3020</v>
      </c>
      <c r="B54" s="201" t="s">
        <v>41</v>
      </c>
      <c r="C54" s="54"/>
      <c r="D54" s="90"/>
      <c r="E54" s="90"/>
      <c r="F54" s="90"/>
      <c r="G54" s="309"/>
      <c r="H54" s="34"/>
      <c r="I54" s="35">
        <v>6900</v>
      </c>
    </row>
    <row r="55" spans="1:9" s="23" customFormat="1" ht="15">
      <c r="A55" s="210">
        <v>3050</v>
      </c>
      <c r="B55" s="201" t="s">
        <v>115</v>
      </c>
      <c r="C55" s="54"/>
      <c r="D55" s="90"/>
      <c r="E55" s="90"/>
      <c r="F55" s="90"/>
      <c r="G55" s="309"/>
      <c r="H55" s="34"/>
      <c r="I55" s="35">
        <v>1700</v>
      </c>
    </row>
    <row r="56" spans="1:9" s="23" customFormat="1" ht="13.5" customHeight="1">
      <c r="A56" s="210">
        <v>4140</v>
      </c>
      <c r="B56" s="201" t="s">
        <v>112</v>
      </c>
      <c r="C56" s="54"/>
      <c r="D56" s="90"/>
      <c r="E56" s="90"/>
      <c r="F56" s="90"/>
      <c r="G56" s="309"/>
      <c r="H56" s="34">
        <v>600</v>
      </c>
      <c r="I56" s="35"/>
    </row>
    <row r="57" spans="1:9" s="23" customFormat="1" ht="15">
      <c r="A57" s="210">
        <v>4210</v>
      </c>
      <c r="B57" s="201" t="s">
        <v>34</v>
      </c>
      <c r="C57" s="54"/>
      <c r="D57" s="90"/>
      <c r="E57" s="90"/>
      <c r="F57" s="90"/>
      <c r="G57" s="309"/>
      <c r="H57" s="34"/>
      <c r="I57" s="35">
        <v>2500</v>
      </c>
    </row>
    <row r="58" spans="1:9" s="23" customFormat="1" ht="30">
      <c r="A58" s="210">
        <v>4240</v>
      </c>
      <c r="B58" s="201" t="s">
        <v>68</v>
      </c>
      <c r="C58" s="54"/>
      <c r="D58" s="90"/>
      <c r="E58" s="90"/>
      <c r="F58" s="90"/>
      <c r="G58" s="309"/>
      <c r="H58" s="34">
        <v>43600</v>
      </c>
      <c r="I58" s="35"/>
    </row>
    <row r="59" spans="1:9" s="23" customFormat="1" ht="12.75" customHeight="1">
      <c r="A59" s="210">
        <v>4260</v>
      </c>
      <c r="B59" s="201" t="s">
        <v>108</v>
      </c>
      <c r="C59" s="54"/>
      <c r="D59" s="90"/>
      <c r="E59" s="90"/>
      <c r="F59" s="90"/>
      <c r="G59" s="309"/>
      <c r="H59" s="34"/>
      <c r="I59" s="35">
        <v>9500</v>
      </c>
    </row>
    <row r="60" spans="1:9" s="23" customFormat="1" ht="15">
      <c r="A60" s="210">
        <v>4280</v>
      </c>
      <c r="B60" s="201" t="s">
        <v>105</v>
      </c>
      <c r="C60" s="54"/>
      <c r="D60" s="90"/>
      <c r="E60" s="90"/>
      <c r="F60" s="90"/>
      <c r="G60" s="309"/>
      <c r="H60" s="34">
        <v>2000</v>
      </c>
      <c r="I60" s="35"/>
    </row>
    <row r="61" spans="1:9" s="23" customFormat="1" ht="15">
      <c r="A61" s="210">
        <v>4300</v>
      </c>
      <c r="B61" s="201" t="s">
        <v>23</v>
      </c>
      <c r="C61" s="54"/>
      <c r="D61" s="90"/>
      <c r="E61" s="90"/>
      <c r="F61" s="90"/>
      <c r="G61" s="309"/>
      <c r="H61" s="34"/>
      <c r="I61" s="35">
        <v>3000</v>
      </c>
    </row>
    <row r="62" spans="1:9" s="23" customFormat="1" ht="15">
      <c r="A62" s="210">
        <v>4350</v>
      </c>
      <c r="B62" s="201" t="s">
        <v>100</v>
      </c>
      <c r="C62" s="54"/>
      <c r="D62" s="90"/>
      <c r="E62" s="90"/>
      <c r="F62" s="90"/>
      <c r="G62" s="309"/>
      <c r="H62" s="34"/>
      <c r="I62" s="35">
        <v>370</v>
      </c>
    </row>
    <row r="63" spans="1:9" s="23" customFormat="1" ht="30" customHeight="1">
      <c r="A63" s="210">
        <v>4370</v>
      </c>
      <c r="B63" s="201" t="s">
        <v>109</v>
      </c>
      <c r="C63" s="54"/>
      <c r="D63" s="90"/>
      <c r="E63" s="90"/>
      <c r="F63" s="90"/>
      <c r="G63" s="309"/>
      <c r="H63" s="34">
        <v>1200</v>
      </c>
      <c r="I63" s="35"/>
    </row>
    <row r="64" spans="1:9" s="23" customFormat="1" ht="30">
      <c r="A64" s="210">
        <v>4390</v>
      </c>
      <c r="B64" s="201" t="s">
        <v>101</v>
      </c>
      <c r="C64" s="54"/>
      <c r="D64" s="90"/>
      <c r="E64" s="90"/>
      <c r="F64" s="90"/>
      <c r="G64" s="309"/>
      <c r="H64" s="34">
        <v>1100</v>
      </c>
      <c r="I64" s="35"/>
    </row>
    <row r="65" spans="1:9" s="23" customFormat="1" ht="15">
      <c r="A65" s="210">
        <v>4410</v>
      </c>
      <c r="B65" s="201" t="s">
        <v>102</v>
      </c>
      <c r="C65" s="54"/>
      <c r="D65" s="90"/>
      <c r="E65" s="90"/>
      <c r="F65" s="90"/>
      <c r="G65" s="309"/>
      <c r="H65" s="34">
        <v>920</v>
      </c>
      <c r="I65" s="35"/>
    </row>
    <row r="66" spans="1:9" s="23" customFormat="1" ht="15">
      <c r="A66" s="210">
        <v>4420</v>
      </c>
      <c r="B66" s="201" t="s">
        <v>98</v>
      </c>
      <c r="C66" s="54"/>
      <c r="D66" s="90"/>
      <c r="E66" s="90"/>
      <c r="F66" s="90"/>
      <c r="G66" s="309"/>
      <c r="H66" s="34">
        <v>580</v>
      </c>
      <c r="I66" s="35"/>
    </row>
    <row r="67" spans="1:9" s="23" customFormat="1" ht="33" customHeight="1">
      <c r="A67" s="210">
        <v>4740</v>
      </c>
      <c r="B67" s="201" t="s">
        <v>106</v>
      </c>
      <c r="C67" s="54"/>
      <c r="D67" s="90"/>
      <c r="E67" s="90"/>
      <c r="F67" s="90"/>
      <c r="G67" s="309"/>
      <c r="H67" s="34">
        <v>3500</v>
      </c>
      <c r="I67" s="35"/>
    </row>
    <row r="68" spans="1:9" s="23" customFormat="1" ht="30">
      <c r="A68" s="211">
        <v>4750</v>
      </c>
      <c r="B68" s="200" t="s">
        <v>104</v>
      </c>
      <c r="C68" s="212"/>
      <c r="D68" s="135"/>
      <c r="E68" s="135"/>
      <c r="F68" s="135"/>
      <c r="G68" s="311"/>
      <c r="H68" s="136">
        <v>2000</v>
      </c>
      <c r="I68" s="213"/>
    </row>
    <row r="69" spans="1:9" s="23" customFormat="1" ht="27.75" customHeight="1">
      <c r="A69" s="211">
        <v>6050</v>
      </c>
      <c r="B69" s="200" t="s">
        <v>116</v>
      </c>
      <c r="C69" s="212"/>
      <c r="D69" s="135"/>
      <c r="E69" s="135"/>
      <c r="F69" s="135"/>
      <c r="G69" s="311"/>
      <c r="H69" s="136"/>
      <c r="I69" s="213">
        <v>35000</v>
      </c>
    </row>
    <row r="70" spans="1:9" s="23" customFormat="1" ht="15">
      <c r="A70" s="222">
        <v>80134</v>
      </c>
      <c r="B70" s="207" t="s">
        <v>118</v>
      </c>
      <c r="C70" s="212"/>
      <c r="D70" s="135"/>
      <c r="E70" s="135"/>
      <c r="F70" s="135"/>
      <c r="G70" s="311"/>
      <c r="H70" s="218">
        <f>SUM(H71:H74)</f>
        <v>580</v>
      </c>
      <c r="I70" s="219">
        <f>SUM(I71:I74)</f>
        <v>120</v>
      </c>
    </row>
    <row r="71" spans="1:9" s="23" customFormat="1" ht="15">
      <c r="A71" s="208">
        <v>4270</v>
      </c>
      <c r="B71" s="272" t="s">
        <v>46</v>
      </c>
      <c r="C71" s="198"/>
      <c r="D71" s="132"/>
      <c r="E71" s="132"/>
      <c r="F71" s="132"/>
      <c r="G71" s="308"/>
      <c r="H71" s="133">
        <v>300</v>
      </c>
      <c r="I71" s="199"/>
    </row>
    <row r="72" spans="1:9" s="23" customFormat="1" ht="32.25" customHeight="1">
      <c r="A72" s="210">
        <v>4370</v>
      </c>
      <c r="B72" s="201" t="s">
        <v>109</v>
      </c>
      <c r="C72" s="54"/>
      <c r="D72" s="90"/>
      <c r="E72" s="90"/>
      <c r="F72" s="90"/>
      <c r="G72" s="309"/>
      <c r="H72" s="34">
        <v>180</v>
      </c>
      <c r="I72" s="35"/>
    </row>
    <row r="73" spans="1:9" s="23" customFormat="1" ht="15">
      <c r="A73" s="210">
        <v>4410</v>
      </c>
      <c r="B73" s="201" t="s">
        <v>102</v>
      </c>
      <c r="C73" s="54"/>
      <c r="D73" s="90"/>
      <c r="E73" s="90"/>
      <c r="F73" s="90"/>
      <c r="G73" s="309"/>
      <c r="H73" s="34"/>
      <c r="I73" s="35">
        <v>120</v>
      </c>
    </row>
    <row r="74" spans="1:9" s="23" customFormat="1" ht="30">
      <c r="A74" s="211">
        <v>4750</v>
      </c>
      <c r="B74" s="200" t="s">
        <v>104</v>
      </c>
      <c r="C74" s="212"/>
      <c r="D74" s="135"/>
      <c r="E74" s="135"/>
      <c r="F74" s="135"/>
      <c r="G74" s="311"/>
      <c r="H74" s="136">
        <v>100</v>
      </c>
      <c r="I74" s="213"/>
    </row>
    <row r="75" spans="1:9" s="138" customFormat="1" ht="15.75" customHeight="1">
      <c r="A75" s="222">
        <v>80140</v>
      </c>
      <c r="B75" s="207" t="s">
        <v>119</v>
      </c>
      <c r="C75" s="230"/>
      <c r="D75" s="223"/>
      <c r="E75" s="223"/>
      <c r="F75" s="223"/>
      <c r="G75" s="313"/>
      <c r="H75" s="218">
        <f>SUM(H76:H81)</f>
        <v>22180</v>
      </c>
      <c r="I75" s="219">
        <f>SUM(I76:I81)</f>
        <v>22180</v>
      </c>
    </row>
    <row r="76" spans="1:9" s="23" customFormat="1" ht="27.75" customHeight="1">
      <c r="A76" s="208">
        <v>3020</v>
      </c>
      <c r="B76" s="209" t="s">
        <v>41</v>
      </c>
      <c r="C76" s="198"/>
      <c r="D76" s="132"/>
      <c r="E76" s="132"/>
      <c r="F76" s="132"/>
      <c r="G76" s="308"/>
      <c r="H76" s="133">
        <v>4300</v>
      </c>
      <c r="I76" s="199"/>
    </row>
    <row r="77" spans="1:9" s="23" customFormat="1" ht="15.75" customHeight="1">
      <c r="A77" s="210">
        <v>4140</v>
      </c>
      <c r="B77" s="201" t="s">
        <v>112</v>
      </c>
      <c r="C77" s="54"/>
      <c r="D77" s="90"/>
      <c r="E77" s="90"/>
      <c r="F77" s="90"/>
      <c r="G77" s="309"/>
      <c r="H77" s="34">
        <v>16600</v>
      </c>
      <c r="I77" s="35"/>
    </row>
    <row r="78" spans="1:9" s="23" customFormat="1" ht="15.75" customHeight="1">
      <c r="A78" s="210">
        <v>4210</v>
      </c>
      <c r="B78" s="201" t="s">
        <v>34</v>
      </c>
      <c r="C78" s="54"/>
      <c r="D78" s="90"/>
      <c r="E78" s="90"/>
      <c r="F78" s="90"/>
      <c r="G78" s="309"/>
      <c r="H78" s="34"/>
      <c r="I78" s="35">
        <v>12580</v>
      </c>
    </row>
    <row r="79" spans="1:9" s="23" customFormat="1" ht="12.75" customHeight="1">
      <c r="A79" s="210">
        <v>4260</v>
      </c>
      <c r="B79" s="201" t="s">
        <v>108</v>
      </c>
      <c r="C79" s="54"/>
      <c r="D79" s="90"/>
      <c r="E79" s="90"/>
      <c r="F79" s="90"/>
      <c r="G79" s="309"/>
      <c r="H79" s="34"/>
      <c r="I79" s="35">
        <v>3800</v>
      </c>
    </row>
    <row r="80" spans="1:9" s="23" customFormat="1" ht="15.75" customHeight="1">
      <c r="A80" s="210">
        <v>4300</v>
      </c>
      <c r="B80" s="201" t="s">
        <v>23</v>
      </c>
      <c r="C80" s="54"/>
      <c r="D80" s="90"/>
      <c r="E80" s="90"/>
      <c r="F80" s="90"/>
      <c r="G80" s="309"/>
      <c r="H80" s="34"/>
      <c r="I80" s="35">
        <v>5800</v>
      </c>
    </row>
    <row r="81" spans="1:9" s="23" customFormat="1" ht="15.75" customHeight="1">
      <c r="A81" s="211">
        <v>4350</v>
      </c>
      <c r="B81" s="200" t="s">
        <v>100</v>
      </c>
      <c r="C81" s="212"/>
      <c r="D81" s="135"/>
      <c r="E81" s="135"/>
      <c r="F81" s="135"/>
      <c r="G81" s="311"/>
      <c r="H81" s="136">
        <v>1280</v>
      </c>
      <c r="I81" s="213"/>
    </row>
    <row r="82" spans="1:9" s="138" customFormat="1" ht="27.75" customHeight="1">
      <c r="A82" s="222">
        <v>80146</v>
      </c>
      <c r="B82" s="271" t="s">
        <v>120</v>
      </c>
      <c r="C82" s="230"/>
      <c r="D82" s="223"/>
      <c r="E82" s="223"/>
      <c r="F82" s="223"/>
      <c r="G82" s="313"/>
      <c r="H82" s="218">
        <f>SUM(H83:H87)</f>
        <v>5000</v>
      </c>
      <c r="I82" s="219">
        <f>SUM(I83:I87)</f>
        <v>5000</v>
      </c>
    </row>
    <row r="83" spans="1:9" s="23" customFormat="1" ht="15.75" customHeight="1">
      <c r="A83" s="208">
        <v>4210</v>
      </c>
      <c r="B83" s="209" t="s">
        <v>34</v>
      </c>
      <c r="C83" s="198"/>
      <c r="D83" s="132"/>
      <c r="E83" s="132"/>
      <c r="F83" s="132"/>
      <c r="G83" s="308"/>
      <c r="H83" s="330"/>
      <c r="I83" s="331">
        <v>4000</v>
      </c>
    </row>
    <row r="84" spans="1:9" s="23" customFormat="1" ht="15.75" customHeight="1">
      <c r="A84" s="210">
        <v>4300</v>
      </c>
      <c r="B84" s="201" t="s">
        <v>23</v>
      </c>
      <c r="C84" s="54"/>
      <c r="D84" s="90"/>
      <c r="E84" s="90"/>
      <c r="F84" s="90"/>
      <c r="G84" s="309"/>
      <c r="H84" s="332">
        <v>2000</v>
      </c>
      <c r="I84" s="333"/>
    </row>
    <row r="85" spans="1:9" s="23" customFormat="1" ht="15.75" customHeight="1">
      <c r="A85" s="210">
        <v>4410</v>
      </c>
      <c r="B85" s="201" t="s">
        <v>102</v>
      </c>
      <c r="C85" s="54"/>
      <c r="D85" s="90"/>
      <c r="E85" s="90"/>
      <c r="F85" s="90"/>
      <c r="G85" s="309"/>
      <c r="H85" s="332">
        <v>2400</v>
      </c>
      <c r="I85" s="333"/>
    </row>
    <row r="86" spans="1:9" s="23" customFormat="1" ht="30" customHeight="1">
      <c r="A86" s="210">
        <v>4700</v>
      </c>
      <c r="B86" s="201" t="s">
        <v>103</v>
      </c>
      <c r="C86" s="54"/>
      <c r="D86" s="90"/>
      <c r="E86" s="90"/>
      <c r="F86" s="90"/>
      <c r="G86" s="309"/>
      <c r="H86" s="334"/>
      <c r="I86" s="335">
        <v>1000</v>
      </c>
    </row>
    <row r="87" spans="1:9" s="23" customFormat="1" ht="28.5" customHeight="1">
      <c r="A87" s="211">
        <v>4750</v>
      </c>
      <c r="B87" s="200" t="s">
        <v>104</v>
      </c>
      <c r="C87" s="212"/>
      <c r="D87" s="135"/>
      <c r="E87" s="135"/>
      <c r="F87" s="135"/>
      <c r="G87" s="311"/>
      <c r="H87" s="224">
        <v>600</v>
      </c>
      <c r="I87" s="225"/>
    </row>
    <row r="88" spans="1:9" s="138" customFormat="1" ht="14.25">
      <c r="A88" s="73">
        <v>80195</v>
      </c>
      <c r="B88" s="214" t="s">
        <v>28</v>
      </c>
      <c r="C88" s="215"/>
      <c r="D88" s="100"/>
      <c r="E88" s="100"/>
      <c r="F88" s="100"/>
      <c r="G88" s="312">
        <f>G89</f>
        <v>662</v>
      </c>
      <c r="H88" s="216">
        <f>SUM(H89:H100)+H101+H110</f>
        <v>160676</v>
      </c>
      <c r="I88" s="217">
        <f>SUM(I89:I100)+I101+I110</f>
        <v>169918</v>
      </c>
    </row>
    <row r="89" spans="1:9" s="95" customFormat="1" ht="45">
      <c r="A89" s="91">
        <v>2130</v>
      </c>
      <c r="B89" s="53" t="s">
        <v>62</v>
      </c>
      <c r="C89" s="457"/>
      <c r="D89" s="92"/>
      <c r="E89" s="92"/>
      <c r="F89" s="92"/>
      <c r="G89" s="314">
        <v>662</v>
      </c>
      <c r="H89" s="93"/>
      <c r="I89" s="94"/>
    </row>
    <row r="90" spans="1:9" s="95" customFormat="1" ht="18" customHeight="1">
      <c r="A90" s="91">
        <v>4010</v>
      </c>
      <c r="B90" s="226" t="s">
        <v>65</v>
      </c>
      <c r="C90" s="458"/>
      <c r="D90" s="92"/>
      <c r="E90" s="92"/>
      <c r="F90" s="92"/>
      <c r="G90" s="314"/>
      <c r="H90" s="93"/>
      <c r="I90" s="94">
        <v>561</v>
      </c>
    </row>
    <row r="91" spans="1:9" s="95" customFormat="1" ht="15">
      <c r="A91" s="91">
        <v>4110</v>
      </c>
      <c r="B91" s="226" t="s">
        <v>66</v>
      </c>
      <c r="C91" s="458"/>
      <c r="D91" s="92"/>
      <c r="E91" s="92"/>
      <c r="F91" s="92"/>
      <c r="G91" s="314"/>
      <c r="H91" s="93"/>
      <c r="I91" s="94">
        <v>86</v>
      </c>
    </row>
    <row r="92" spans="1:9" s="95" customFormat="1" ht="15">
      <c r="A92" s="91">
        <v>4120</v>
      </c>
      <c r="B92" s="226" t="s">
        <v>67</v>
      </c>
      <c r="C92" s="458"/>
      <c r="D92" s="92"/>
      <c r="E92" s="92"/>
      <c r="F92" s="92"/>
      <c r="G92" s="315"/>
      <c r="H92" s="93"/>
      <c r="I92" s="94">
        <v>15</v>
      </c>
    </row>
    <row r="93" spans="1:9" s="95" customFormat="1" ht="27.75">
      <c r="A93" s="210">
        <v>4170</v>
      </c>
      <c r="B93" s="201" t="s">
        <v>161</v>
      </c>
      <c r="C93" s="458"/>
      <c r="D93" s="92"/>
      <c r="E93" s="92"/>
      <c r="F93" s="92"/>
      <c r="G93" s="315"/>
      <c r="H93" s="93"/>
      <c r="I93" s="94">
        <v>6090</v>
      </c>
    </row>
    <row r="94" spans="1:9" s="95" customFormat="1" ht="27.75">
      <c r="A94" s="210">
        <v>4110</v>
      </c>
      <c r="B94" s="201" t="s">
        <v>162</v>
      </c>
      <c r="C94" s="458"/>
      <c r="D94" s="92"/>
      <c r="E94" s="92"/>
      <c r="F94" s="92"/>
      <c r="G94" s="315"/>
      <c r="H94" s="93"/>
      <c r="I94" s="94">
        <v>1100</v>
      </c>
    </row>
    <row r="95" spans="1:9" s="95" customFormat="1" ht="27.75">
      <c r="A95" s="210">
        <v>4120</v>
      </c>
      <c r="B95" s="201" t="s">
        <v>163</v>
      </c>
      <c r="C95" s="458"/>
      <c r="D95" s="92"/>
      <c r="E95" s="92"/>
      <c r="F95" s="92"/>
      <c r="G95" s="315"/>
      <c r="H95" s="93"/>
      <c r="I95" s="94">
        <v>160</v>
      </c>
    </row>
    <row r="96" spans="1:9" s="95" customFormat="1" ht="15">
      <c r="A96" s="210">
        <v>4210</v>
      </c>
      <c r="B96" s="201" t="s">
        <v>34</v>
      </c>
      <c r="C96" s="458"/>
      <c r="D96" s="92"/>
      <c r="E96" s="92"/>
      <c r="F96" s="92"/>
      <c r="G96" s="315"/>
      <c r="H96" s="93">
        <v>500</v>
      </c>
      <c r="I96" s="94"/>
    </row>
    <row r="97" spans="1:9" s="95" customFormat="1" ht="28.5" customHeight="1">
      <c r="A97" s="210">
        <v>4240</v>
      </c>
      <c r="B97" s="201" t="s">
        <v>68</v>
      </c>
      <c r="C97" s="458"/>
      <c r="D97" s="92"/>
      <c r="E97" s="92"/>
      <c r="F97" s="92"/>
      <c r="G97" s="315"/>
      <c r="H97" s="273">
        <v>550</v>
      </c>
      <c r="I97" s="274"/>
    </row>
    <row r="98" spans="1:9" s="95" customFormat="1" ht="15">
      <c r="A98" s="210">
        <v>4300</v>
      </c>
      <c r="B98" s="201" t="s">
        <v>23</v>
      </c>
      <c r="C98" s="458"/>
      <c r="D98" s="92"/>
      <c r="E98" s="92"/>
      <c r="F98" s="92"/>
      <c r="G98" s="315"/>
      <c r="H98" s="273">
        <v>0</v>
      </c>
      <c r="I98" s="275">
        <v>1730</v>
      </c>
    </row>
    <row r="99" spans="1:9" s="95" customFormat="1" ht="18" customHeight="1">
      <c r="A99" s="210">
        <v>4300</v>
      </c>
      <c r="B99" s="201" t="s">
        <v>164</v>
      </c>
      <c r="C99" s="458"/>
      <c r="D99" s="92"/>
      <c r="E99" s="92"/>
      <c r="F99" s="92"/>
      <c r="G99" s="315"/>
      <c r="H99" s="273">
        <v>121</v>
      </c>
      <c r="I99" s="274"/>
    </row>
    <row r="100" spans="1:9" s="95" customFormat="1" ht="19.5" customHeight="1">
      <c r="A100" s="211">
        <v>4300</v>
      </c>
      <c r="B100" s="200" t="s">
        <v>165</v>
      </c>
      <c r="C100" s="459"/>
      <c r="D100" s="408"/>
      <c r="E100" s="408"/>
      <c r="F100" s="408"/>
      <c r="G100" s="409"/>
      <c r="H100" s="410">
        <v>0</v>
      </c>
      <c r="I100" s="411">
        <v>671</v>
      </c>
    </row>
    <row r="101" spans="1:9" s="95" customFormat="1" ht="45">
      <c r="A101" s="91"/>
      <c r="B101" s="186" t="s">
        <v>96</v>
      </c>
      <c r="C101" s="460"/>
      <c r="D101" s="183"/>
      <c r="E101" s="183"/>
      <c r="F101" s="183"/>
      <c r="G101" s="316"/>
      <c r="H101" s="184">
        <f>SUM(H102:H109)</f>
        <v>37300</v>
      </c>
      <c r="I101" s="185">
        <f>SUM(I102:I109)</f>
        <v>37300</v>
      </c>
    </row>
    <row r="102" spans="1:9" s="95" customFormat="1" ht="15">
      <c r="A102" s="91">
        <v>4215</v>
      </c>
      <c r="B102" s="187" t="s">
        <v>34</v>
      </c>
      <c r="C102" s="458"/>
      <c r="D102" s="92"/>
      <c r="E102" s="92"/>
      <c r="F102" s="92"/>
      <c r="G102" s="315"/>
      <c r="H102" s="93">
        <v>1700</v>
      </c>
      <c r="I102" s="94"/>
    </row>
    <row r="103" spans="1:9" s="95" customFormat="1" ht="15">
      <c r="A103" s="91">
        <v>4217</v>
      </c>
      <c r="B103" s="187" t="s">
        <v>34</v>
      </c>
      <c r="C103" s="458"/>
      <c r="D103" s="92"/>
      <c r="E103" s="92"/>
      <c r="F103" s="92"/>
      <c r="G103" s="315"/>
      <c r="H103" s="93"/>
      <c r="I103" s="94">
        <v>1700</v>
      </c>
    </row>
    <row r="104" spans="1:9" s="95" customFormat="1" ht="15">
      <c r="A104" s="91">
        <v>4305</v>
      </c>
      <c r="B104" s="53" t="s">
        <v>23</v>
      </c>
      <c r="C104" s="458"/>
      <c r="D104" s="92"/>
      <c r="E104" s="92"/>
      <c r="F104" s="92"/>
      <c r="G104" s="315"/>
      <c r="H104" s="93">
        <v>35063</v>
      </c>
      <c r="I104" s="94"/>
    </row>
    <row r="105" spans="1:9" s="95" customFormat="1" ht="15">
      <c r="A105" s="91">
        <v>4307</v>
      </c>
      <c r="B105" s="53" t="s">
        <v>23</v>
      </c>
      <c r="C105" s="458"/>
      <c r="D105" s="92"/>
      <c r="E105" s="92"/>
      <c r="F105" s="92"/>
      <c r="G105" s="315"/>
      <c r="H105" s="93"/>
      <c r="I105" s="94">
        <v>35063</v>
      </c>
    </row>
    <row r="106" spans="1:9" s="95" customFormat="1" ht="30" customHeight="1">
      <c r="A106" s="91">
        <v>4365</v>
      </c>
      <c r="B106" s="188" t="s">
        <v>24</v>
      </c>
      <c r="C106" s="458"/>
      <c r="D106" s="92"/>
      <c r="E106" s="92"/>
      <c r="F106" s="92"/>
      <c r="G106" s="315"/>
      <c r="H106" s="93">
        <v>179</v>
      </c>
      <c r="I106" s="94"/>
    </row>
    <row r="107" spans="1:9" s="95" customFormat="1" ht="33" customHeight="1">
      <c r="A107" s="91">
        <v>4367</v>
      </c>
      <c r="B107" s="188" t="s">
        <v>24</v>
      </c>
      <c r="C107" s="458"/>
      <c r="D107" s="92"/>
      <c r="E107" s="92"/>
      <c r="F107" s="92"/>
      <c r="G107" s="315"/>
      <c r="H107" s="93"/>
      <c r="I107" s="94">
        <v>179</v>
      </c>
    </row>
    <row r="108" spans="1:9" s="95" customFormat="1" ht="15">
      <c r="A108" s="91">
        <v>4435</v>
      </c>
      <c r="B108" s="187" t="s">
        <v>15</v>
      </c>
      <c r="C108" s="458"/>
      <c r="D108" s="92"/>
      <c r="E108" s="92"/>
      <c r="F108" s="92"/>
      <c r="G108" s="315"/>
      <c r="H108" s="93">
        <v>358</v>
      </c>
      <c r="I108" s="94"/>
    </row>
    <row r="109" spans="1:9" s="95" customFormat="1" ht="15">
      <c r="A109" s="91">
        <v>4437</v>
      </c>
      <c r="B109" s="187" t="s">
        <v>15</v>
      </c>
      <c r="C109" s="458"/>
      <c r="D109" s="92"/>
      <c r="E109" s="92"/>
      <c r="F109" s="92"/>
      <c r="G109" s="315"/>
      <c r="H109" s="93"/>
      <c r="I109" s="94">
        <v>358</v>
      </c>
    </row>
    <row r="110" spans="1:9" s="190" customFormat="1" ht="60">
      <c r="A110" s="189"/>
      <c r="B110" s="186" t="s">
        <v>97</v>
      </c>
      <c r="C110" s="461"/>
      <c r="D110" s="183"/>
      <c r="E110" s="183"/>
      <c r="F110" s="183"/>
      <c r="G110" s="316"/>
      <c r="H110" s="184">
        <f>SUM(H111:H122)</f>
        <v>122205</v>
      </c>
      <c r="I110" s="185">
        <f>SUM(I111:I122)</f>
        <v>122205</v>
      </c>
    </row>
    <row r="111" spans="1:9" s="95" customFormat="1" ht="15">
      <c r="A111" s="91">
        <v>4115</v>
      </c>
      <c r="B111" s="187" t="s">
        <v>66</v>
      </c>
      <c r="C111" s="462"/>
      <c r="D111" s="92"/>
      <c r="E111" s="92"/>
      <c r="F111" s="92"/>
      <c r="G111" s="315"/>
      <c r="H111" s="93">
        <v>90</v>
      </c>
      <c r="I111" s="94"/>
    </row>
    <row r="112" spans="1:9" s="95" customFormat="1" ht="15">
      <c r="A112" s="91">
        <v>4117</v>
      </c>
      <c r="B112" s="187" t="s">
        <v>66</v>
      </c>
      <c r="C112" s="462"/>
      <c r="D112" s="92"/>
      <c r="E112" s="92"/>
      <c r="F112" s="92"/>
      <c r="G112" s="315"/>
      <c r="H112" s="93"/>
      <c r="I112" s="94">
        <v>70</v>
      </c>
    </row>
    <row r="113" spans="1:9" s="95" customFormat="1" ht="15">
      <c r="A113" s="91">
        <v>4125</v>
      </c>
      <c r="B113" s="187" t="s">
        <v>67</v>
      </c>
      <c r="C113" s="462"/>
      <c r="D113" s="92"/>
      <c r="E113" s="92"/>
      <c r="F113" s="92"/>
      <c r="G113" s="315"/>
      <c r="H113" s="93">
        <v>30</v>
      </c>
      <c r="I113" s="94"/>
    </row>
    <row r="114" spans="1:9" s="95" customFormat="1" ht="15">
      <c r="A114" s="91">
        <v>4127</v>
      </c>
      <c r="B114" s="187" t="s">
        <v>67</v>
      </c>
      <c r="C114" s="462"/>
      <c r="D114" s="92"/>
      <c r="E114" s="92"/>
      <c r="F114" s="92"/>
      <c r="G114" s="315"/>
      <c r="H114" s="93"/>
      <c r="I114" s="94">
        <v>10</v>
      </c>
    </row>
    <row r="115" spans="1:9" s="95" customFormat="1" ht="15">
      <c r="A115" s="91">
        <v>4175</v>
      </c>
      <c r="B115" s="187" t="s">
        <v>92</v>
      </c>
      <c r="C115" s="462"/>
      <c r="D115" s="92"/>
      <c r="E115" s="92"/>
      <c r="F115" s="92"/>
      <c r="G115" s="315"/>
      <c r="H115" s="93">
        <v>480</v>
      </c>
      <c r="I115" s="94"/>
    </row>
    <row r="116" spans="1:9" s="95" customFormat="1" ht="15">
      <c r="A116" s="91">
        <v>4177</v>
      </c>
      <c r="B116" s="187" t="s">
        <v>92</v>
      </c>
      <c r="C116" s="462"/>
      <c r="D116" s="92"/>
      <c r="E116" s="92"/>
      <c r="F116" s="92"/>
      <c r="G116" s="315"/>
      <c r="H116" s="93"/>
      <c r="I116" s="94">
        <v>440</v>
      </c>
    </row>
    <row r="117" spans="1:9" s="95" customFormat="1" ht="30">
      <c r="A117" s="91">
        <v>4245</v>
      </c>
      <c r="B117" s="187" t="s">
        <v>68</v>
      </c>
      <c r="C117" s="462"/>
      <c r="D117" s="92"/>
      <c r="E117" s="92"/>
      <c r="F117" s="92"/>
      <c r="G117" s="315"/>
      <c r="H117" s="93">
        <v>400</v>
      </c>
      <c r="I117" s="94"/>
    </row>
    <row r="118" spans="1:9" s="95" customFormat="1" ht="30">
      <c r="A118" s="91">
        <v>4247</v>
      </c>
      <c r="B118" s="187" t="s">
        <v>68</v>
      </c>
      <c r="C118" s="462"/>
      <c r="D118" s="92"/>
      <c r="E118" s="92"/>
      <c r="F118" s="92"/>
      <c r="G118" s="315"/>
      <c r="H118" s="93"/>
      <c r="I118" s="94">
        <v>400</v>
      </c>
    </row>
    <row r="119" spans="1:9" s="95" customFormat="1" ht="16.5" customHeight="1">
      <c r="A119" s="91">
        <v>4305</v>
      </c>
      <c r="B119" s="187" t="s">
        <v>23</v>
      </c>
      <c r="C119" s="462"/>
      <c r="D119" s="92"/>
      <c r="E119" s="92"/>
      <c r="F119" s="92"/>
      <c r="G119" s="315"/>
      <c r="H119" s="93">
        <v>110605</v>
      </c>
      <c r="I119" s="94"/>
    </row>
    <row r="120" spans="1:9" s="95" customFormat="1" ht="18.75" customHeight="1">
      <c r="A120" s="91">
        <v>4307</v>
      </c>
      <c r="B120" s="187" t="s">
        <v>23</v>
      </c>
      <c r="C120" s="462"/>
      <c r="D120" s="92"/>
      <c r="E120" s="92"/>
      <c r="F120" s="92"/>
      <c r="G120" s="315"/>
      <c r="H120" s="93"/>
      <c r="I120" s="94">
        <v>110885</v>
      </c>
    </row>
    <row r="121" spans="1:9" s="95" customFormat="1" ht="18" customHeight="1">
      <c r="A121" s="294">
        <v>4425</v>
      </c>
      <c r="B121" s="187" t="s">
        <v>98</v>
      </c>
      <c r="C121" s="462"/>
      <c r="D121" s="92"/>
      <c r="E121" s="92"/>
      <c r="F121" s="92"/>
      <c r="G121" s="315"/>
      <c r="H121" s="93">
        <v>10600</v>
      </c>
      <c r="I121" s="94"/>
    </row>
    <row r="122" spans="1:9" s="95" customFormat="1" ht="20.25" customHeight="1" thickBot="1">
      <c r="A122" s="294">
        <v>4427</v>
      </c>
      <c r="B122" s="187" t="s">
        <v>98</v>
      </c>
      <c r="C122" s="463"/>
      <c r="D122" s="92"/>
      <c r="E122" s="92"/>
      <c r="F122" s="92"/>
      <c r="G122" s="315"/>
      <c r="H122" s="93"/>
      <c r="I122" s="94">
        <v>10400</v>
      </c>
    </row>
    <row r="123" spans="1:9" s="138" customFormat="1" ht="15" customHeight="1" thickBot="1" thickTop="1">
      <c r="A123" s="40">
        <v>852</v>
      </c>
      <c r="B123" s="41" t="s">
        <v>30</v>
      </c>
      <c r="C123" s="42" t="s">
        <v>31</v>
      </c>
      <c r="D123" s="83"/>
      <c r="E123" s="317">
        <f>SUM(E124)</f>
        <v>0</v>
      </c>
      <c r="F123" s="317"/>
      <c r="G123" s="318">
        <f>G124</f>
        <v>23670</v>
      </c>
      <c r="H123" s="21"/>
      <c r="I123" s="96">
        <f>I124</f>
        <v>23670</v>
      </c>
    </row>
    <row r="124" spans="1:9" s="138" customFormat="1" ht="16.5" customHeight="1" thickTop="1">
      <c r="A124" s="97">
        <v>85218</v>
      </c>
      <c r="B124" s="179" t="s">
        <v>70</v>
      </c>
      <c r="C124" s="65"/>
      <c r="D124" s="86"/>
      <c r="E124" s="120"/>
      <c r="F124" s="120"/>
      <c r="G124" s="242">
        <f>G125</f>
        <v>23670</v>
      </c>
      <c r="H124" s="28"/>
      <c r="I124" s="98">
        <f>I126</f>
        <v>23670</v>
      </c>
    </row>
    <row r="125" spans="1:9" s="138" customFormat="1" ht="42.75" customHeight="1">
      <c r="A125" s="91">
        <v>2130</v>
      </c>
      <c r="B125" s="53" t="s">
        <v>62</v>
      </c>
      <c r="C125" s="131"/>
      <c r="D125" s="132"/>
      <c r="E125" s="319"/>
      <c r="F125" s="319"/>
      <c r="G125" s="320">
        <v>23670</v>
      </c>
      <c r="H125" s="133"/>
      <c r="I125" s="134"/>
    </row>
    <row r="126" spans="1:9" s="138" customFormat="1" ht="15" customHeight="1" thickBot="1">
      <c r="A126" s="52">
        <v>4010</v>
      </c>
      <c r="B126" s="130" t="s">
        <v>132</v>
      </c>
      <c r="C126" s="442"/>
      <c r="D126" s="90"/>
      <c r="E126" s="323"/>
      <c r="F126" s="323"/>
      <c r="G126" s="287"/>
      <c r="H126" s="34"/>
      <c r="I126" s="35">
        <v>23670</v>
      </c>
    </row>
    <row r="127" spans="1:9" s="138" customFormat="1" ht="32.25" customHeight="1" thickBot="1" thickTop="1">
      <c r="A127" s="40">
        <v>853</v>
      </c>
      <c r="B127" s="41" t="s">
        <v>73</v>
      </c>
      <c r="C127" s="42" t="s">
        <v>31</v>
      </c>
      <c r="D127" s="83"/>
      <c r="E127" s="317">
        <f>SUM(E128)</f>
        <v>0</v>
      </c>
      <c r="F127" s="317"/>
      <c r="G127" s="318"/>
      <c r="H127" s="21">
        <f>H128+H130+H132</f>
        <v>1138</v>
      </c>
      <c r="I127" s="22">
        <f>I128+I130+I132</f>
        <v>2428</v>
      </c>
    </row>
    <row r="128" spans="1:9" s="138" customFormat="1" ht="29.25" thickTop="1">
      <c r="A128" s="97">
        <v>85311</v>
      </c>
      <c r="B128" s="179" t="s">
        <v>74</v>
      </c>
      <c r="C128" s="65"/>
      <c r="D128" s="86"/>
      <c r="E128" s="120"/>
      <c r="F128" s="120"/>
      <c r="G128" s="242"/>
      <c r="H128" s="28"/>
      <c r="I128" s="29">
        <f>I129</f>
        <v>44</v>
      </c>
    </row>
    <row r="129" spans="1:9" s="138" customFormat="1" ht="55.5" customHeight="1">
      <c r="A129" s="483">
        <v>2580</v>
      </c>
      <c r="B129" s="487" t="s">
        <v>166</v>
      </c>
      <c r="C129" s="203"/>
      <c r="D129" s="204"/>
      <c r="E129" s="484"/>
      <c r="F129" s="484"/>
      <c r="G129" s="485"/>
      <c r="H129" s="99"/>
      <c r="I129" s="486">
        <v>44</v>
      </c>
    </row>
    <row r="130" spans="1:9" s="138" customFormat="1" ht="20.25" customHeight="1">
      <c r="A130" s="139">
        <v>85321</v>
      </c>
      <c r="B130" s="140" t="s">
        <v>75</v>
      </c>
      <c r="C130" s="48"/>
      <c r="D130" s="100"/>
      <c r="E130" s="324"/>
      <c r="F130" s="324"/>
      <c r="G130" s="325"/>
      <c r="H130" s="50">
        <f>H131</f>
        <v>44</v>
      </c>
      <c r="I130" s="101"/>
    </row>
    <row r="131" spans="1:9" s="138" customFormat="1" ht="18" customHeight="1">
      <c r="A131" s="91">
        <v>4300</v>
      </c>
      <c r="B131" s="130" t="s">
        <v>23</v>
      </c>
      <c r="C131" s="54"/>
      <c r="D131" s="90"/>
      <c r="E131" s="323"/>
      <c r="F131" s="323"/>
      <c r="G131" s="287"/>
      <c r="H131" s="34">
        <v>44</v>
      </c>
      <c r="I131" s="102"/>
    </row>
    <row r="132" spans="1:9" s="138" customFormat="1" ht="17.25" customHeight="1">
      <c r="A132" s="139">
        <v>85395</v>
      </c>
      <c r="B132" s="140" t="s">
        <v>28</v>
      </c>
      <c r="C132" s="48"/>
      <c r="D132" s="100"/>
      <c r="E132" s="324"/>
      <c r="F132" s="324"/>
      <c r="G132" s="325"/>
      <c r="H132" s="50">
        <f>SUM(H134:H140)</f>
        <v>1094</v>
      </c>
      <c r="I132" s="101">
        <f>SUM(I133:I140)</f>
        <v>2384</v>
      </c>
    </row>
    <row r="133" spans="1:9" s="283" customFormat="1" ht="16.5" customHeight="1">
      <c r="A133" s="488"/>
      <c r="B133" s="489" t="s">
        <v>90</v>
      </c>
      <c r="C133" s="449"/>
      <c r="D133" s="490"/>
      <c r="E133" s="491"/>
      <c r="F133" s="491"/>
      <c r="G133" s="492"/>
      <c r="H133" s="70"/>
      <c r="I133" s="493"/>
    </row>
    <row r="134" spans="1:9" s="138" customFormat="1" ht="15">
      <c r="A134" s="91">
        <v>4110</v>
      </c>
      <c r="B134" s="130" t="s">
        <v>66</v>
      </c>
      <c r="C134" s="54"/>
      <c r="D134" s="90"/>
      <c r="E134" s="323"/>
      <c r="F134" s="323"/>
      <c r="G134" s="287"/>
      <c r="H134" s="34"/>
      <c r="I134" s="102">
        <v>47</v>
      </c>
    </row>
    <row r="135" spans="1:9" s="138" customFormat="1" ht="15">
      <c r="A135" s="91">
        <v>4120</v>
      </c>
      <c r="B135" s="130" t="s">
        <v>91</v>
      </c>
      <c r="C135" s="54"/>
      <c r="D135" s="90"/>
      <c r="E135" s="323"/>
      <c r="F135" s="323"/>
      <c r="G135" s="287"/>
      <c r="H135" s="34"/>
      <c r="I135" s="102">
        <v>8</v>
      </c>
    </row>
    <row r="136" spans="1:9" s="138" customFormat="1" ht="15">
      <c r="A136" s="91">
        <v>4170</v>
      </c>
      <c r="B136" s="130" t="s">
        <v>92</v>
      </c>
      <c r="C136" s="54"/>
      <c r="D136" s="90"/>
      <c r="E136" s="323"/>
      <c r="F136" s="323"/>
      <c r="G136" s="287"/>
      <c r="H136" s="34"/>
      <c r="I136" s="102">
        <v>1115</v>
      </c>
    </row>
    <row r="137" spans="1:9" s="138" customFormat="1" ht="15">
      <c r="A137" s="91">
        <v>4210</v>
      </c>
      <c r="B137" s="130" t="s">
        <v>34</v>
      </c>
      <c r="C137" s="54"/>
      <c r="D137" s="90"/>
      <c r="E137" s="323"/>
      <c r="F137" s="323"/>
      <c r="G137" s="287"/>
      <c r="H137" s="34"/>
      <c r="I137" s="102">
        <v>1079</v>
      </c>
    </row>
    <row r="138" spans="1:9" s="138" customFormat="1" ht="15">
      <c r="A138" s="91">
        <v>4300</v>
      </c>
      <c r="B138" s="130" t="s">
        <v>23</v>
      </c>
      <c r="C138" s="54"/>
      <c r="D138" s="90"/>
      <c r="E138" s="323"/>
      <c r="F138" s="323"/>
      <c r="G138" s="287"/>
      <c r="H138" s="34"/>
      <c r="I138" s="102">
        <v>15</v>
      </c>
    </row>
    <row r="139" spans="1:9" s="138" customFormat="1" ht="15">
      <c r="A139" s="91">
        <v>4430</v>
      </c>
      <c r="B139" s="130" t="s">
        <v>15</v>
      </c>
      <c r="C139" s="54"/>
      <c r="D139" s="90"/>
      <c r="E139" s="323"/>
      <c r="F139" s="323"/>
      <c r="G139" s="287"/>
      <c r="H139" s="34"/>
      <c r="I139" s="102">
        <v>120</v>
      </c>
    </row>
    <row r="140" spans="1:9" s="138" customFormat="1" ht="30.75" thickBot="1">
      <c r="A140" s="91">
        <v>4750</v>
      </c>
      <c r="B140" s="31" t="s">
        <v>51</v>
      </c>
      <c r="C140" s="54"/>
      <c r="D140" s="90"/>
      <c r="E140" s="323"/>
      <c r="F140" s="323"/>
      <c r="G140" s="287"/>
      <c r="H140" s="34">
        <v>1094</v>
      </c>
      <c r="I140" s="102"/>
    </row>
    <row r="141" spans="1:9" s="138" customFormat="1" ht="30" thickBot="1" thickTop="1">
      <c r="A141" s="40">
        <v>854</v>
      </c>
      <c r="B141" s="41" t="s">
        <v>59</v>
      </c>
      <c r="C141" s="42" t="s">
        <v>26</v>
      </c>
      <c r="D141" s="90"/>
      <c r="E141" s="323"/>
      <c r="F141" s="323"/>
      <c r="G141" s="62">
        <f>G142+G149+G155+G158+G169</f>
        <v>5000</v>
      </c>
      <c r="H141" s="21">
        <f>H142+H149+H155+H158+H169</f>
        <v>16870</v>
      </c>
      <c r="I141" s="22">
        <f>I142+I149+I155+I158+I169</f>
        <v>21870</v>
      </c>
    </row>
    <row r="142" spans="1:9" s="138" customFormat="1" ht="21" customHeight="1" thickTop="1">
      <c r="A142" s="197">
        <v>85403</v>
      </c>
      <c r="B142" s="494" t="s">
        <v>122</v>
      </c>
      <c r="C142" s="59"/>
      <c r="D142" s="90"/>
      <c r="E142" s="323"/>
      <c r="F142" s="323"/>
      <c r="G142" s="327"/>
      <c r="H142" s="195">
        <f>SUM(H143:H148)</f>
        <v>2800</v>
      </c>
      <c r="I142" s="227">
        <f>SUM(I143:I148)</f>
        <v>2800</v>
      </c>
    </row>
    <row r="143" spans="1:9" s="138" customFormat="1" ht="15">
      <c r="A143" s="208">
        <v>4170</v>
      </c>
      <c r="B143" s="209" t="s">
        <v>92</v>
      </c>
      <c r="C143" s="464"/>
      <c r="D143" s="132"/>
      <c r="E143" s="319"/>
      <c r="F143" s="319"/>
      <c r="G143" s="328"/>
      <c r="H143" s="133">
        <v>800</v>
      </c>
      <c r="I143" s="134"/>
    </row>
    <row r="144" spans="1:9" s="138" customFormat="1" ht="15">
      <c r="A144" s="210">
        <v>4270</v>
      </c>
      <c r="B144" s="201" t="s">
        <v>46</v>
      </c>
      <c r="C144" s="59"/>
      <c r="D144" s="90"/>
      <c r="E144" s="323"/>
      <c r="F144" s="323"/>
      <c r="G144" s="326"/>
      <c r="H144" s="34"/>
      <c r="I144" s="102">
        <v>2200</v>
      </c>
    </row>
    <row r="145" spans="1:9" s="138" customFormat="1" ht="15">
      <c r="A145" s="210">
        <v>4280</v>
      </c>
      <c r="B145" s="201" t="s">
        <v>105</v>
      </c>
      <c r="C145" s="59"/>
      <c r="D145" s="90"/>
      <c r="E145" s="323"/>
      <c r="F145" s="323"/>
      <c r="G145" s="326"/>
      <c r="H145" s="34"/>
      <c r="I145" s="102">
        <v>400</v>
      </c>
    </row>
    <row r="146" spans="1:9" s="138" customFormat="1" ht="30">
      <c r="A146" s="210">
        <v>4360</v>
      </c>
      <c r="B146" s="201" t="s">
        <v>24</v>
      </c>
      <c r="C146" s="59"/>
      <c r="D146" s="90"/>
      <c r="E146" s="323"/>
      <c r="F146" s="323"/>
      <c r="G146" s="326"/>
      <c r="H146" s="34"/>
      <c r="I146" s="102">
        <v>200</v>
      </c>
    </row>
    <row r="147" spans="1:9" s="138" customFormat="1" ht="27" customHeight="1">
      <c r="A147" s="210">
        <v>4390</v>
      </c>
      <c r="B147" s="201" t="s">
        <v>101</v>
      </c>
      <c r="C147" s="59"/>
      <c r="D147" s="90"/>
      <c r="E147" s="323"/>
      <c r="F147" s="323"/>
      <c r="G147" s="326"/>
      <c r="H147" s="34">
        <v>1000</v>
      </c>
      <c r="I147" s="102"/>
    </row>
    <row r="148" spans="1:9" s="138" customFormat="1" ht="28.5" customHeight="1">
      <c r="A148" s="211">
        <v>4740</v>
      </c>
      <c r="B148" s="200" t="s">
        <v>106</v>
      </c>
      <c r="C148" s="230"/>
      <c r="D148" s="135"/>
      <c r="E148" s="321"/>
      <c r="F148" s="321"/>
      <c r="G148" s="329"/>
      <c r="H148" s="136">
        <v>1000</v>
      </c>
      <c r="I148" s="137"/>
    </row>
    <row r="149" spans="1:9" s="138" customFormat="1" ht="30" customHeight="1">
      <c r="A149" s="228" t="s">
        <v>63</v>
      </c>
      <c r="B149" s="229" t="s">
        <v>64</v>
      </c>
      <c r="C149" s="230"/>
      <c r="D149" s="90"/>
      <c r="E149" s="323"/>
      <c r="F149" s="323"/>
      <c r="G149" s="329">
        <f>G150</f>
        <v>5000</v>
      </c>
      <c r="H149" s="218">
        <f>SUM(H150:H154)</f>
        <v>1000</v>
      </c>
      <c r="I149" s="231">
        <f>SUM(I150:I154)</f>
        <v>6000</v>
      </c>
    </row>
    <row r="150" spans="1:9" s="138" customFormat="1" ht="45">
      <c r="A150" s="91">
        <v>2130</v>
      </c>
      <c r="B150" s="53" t="s">
        <v>62</v>
      </c>
      <c r="C150" s="54"/>
      <c r="D150" s="90"/>
      <c r="E150" s="323"/>
      <c r="F150" s="323"/>
      <c r="G150" s="287">
        <v>5000</v>
      </c>
      <c r="H150" s="34"/>
      <c r="I150" s="102"/>
    </row>
    <row r="151" spans="1:9" s="138" customFormat="1" ht="15">
      <c r="A151" s="91">
        <v>4210</v>
      </c>
      <c r="B151" s="130" t="s">
        <v>34</v>
      </c>
      <c r="C151" s="54"/>
      <c r="D151" s="90"/>
      <c r="E151" s="323"/>
      <c r="F151" s="323"/>
      <c r="G151" s="287"/>
      <c r="H151" s="34"/>
      <c r="I151" s="102">
        <v>1000</v>
      </c>
    </row>
    <row r="152" spans="1:9" s="138" customFormat="1" ht="30">
      <c r="A152" s="91">
        <v>4240</v>
      </c>
      <c r="B152" s="130" t="s">
        <v>68</v>
      </c>
      <c r="C152" s="54"/>
      <c r="D152" s="90"/>
      <c r="E152" s="323"/>
      <c r="F152" s="323"/>
      <c r="G152" s="287"/>
      <c r="H152" s="34"/>
      <c r="I152" s="102">
        <v>4000</v>
      </c>
    </row>
    <row r="153" spans="1:9" s="138" customFormat="1" ht="17.25" customHeight="1">
      <c r="A153" s="91">
        <v>4440</v>
      </c>
      <c r="B153" s="130" t="s">
        <v>121</v>
      </c>
      <c r="C153" s="54"/>
      <c r="D153" s="90"/>
      <c r="E153" s="323"/>
      <c r="F153" s="323"/>
      <c r="G153" s="287"/>
      <c r="H153" s="34">
        <v>1000</v>
      </c>
      <c r="I153" s="102"/>
    </row>
    <row r="154" spans="1:9" s="138" customFormat="1" ht="29.25" customHeight="1">
      <c r="A154" s="412">
        <v>4700</v>
      </c>
      <c r="B154" s="381" t="s">
        <v>69</v>
      </c>
      <c r="C154" s="212"/>
      <c r="D154" s="135"/>
      <c r="E154" s="321"/>
      <c r="F154" s="321"/>
      <c r="G154" s="322"/>
      <c r="H154" s="136"/>
      <c r="I154" s="137">
        <v>1000</v>
      </c>
    </row>
    <row r="155" spans="1:9" s="138" customFormat="1" ht="33.75" customHeight="1">
      <c r="A155" s="139">
        <v>85407</v>
      </c>
      <c r="B155" s="140" t="s">
        <v>167</v>
      </c>
      <c r="C155" s="48"/>
      <c r="D155" s="100"/>
      <c r="E155" s="324"/>
      <c r="F155" s="324"/>
      <c r="G155" s="325"/>
      <c r="H155" s="50">
        <f>H157</f>
        <v>1000</v>
      </c>
      <c r="I155" s="101">
        <f>I156</f>
        <v>1000</v>
      </c>
    </row>
    <row r="156" spans="1:9" s="138" customFormat="1" ht="29.25" customHeight="1">
      <c r="A156" s="91">
        <v>4240</v>
      </c>
      <c r="B156" s="130" t="s">
        <v>68</v>
      </c>
      <c r="C156" s="54"/>
      <c r="D156" s="90"/>
      <c r="E156" s="323"/>
      <c r="F156" s="323"/>
      <c r="G156" s="287"/>
      <c r="H156" s="34"/>
      <c r="I156" s="102">
        <v>1000</v>
      </c>
    </row>
    <row r="157" spans="1:9" s="138" customFormat="1" ht="28.5" customHeight="1">
      <c r="A157" s="149">
        <v>6060</v>
      </c>
      <c r="B157" s="88" t="s">
        <v>58</v>
      </c>
      <c r="C157" s="54"/>
      <c r="D157" s="90"/>
      <c r="E157" s="323"/>
      <c r="F157" s="323"/>
      <c r="G157" s="287"/>
      <c r="H157" s="34">
        <v>1000</v>
      </c>
      <c r="I157" s="102"/>
    </row>
    <row r="158" spans="1:9" s="138" customFormat="1" ht="18" customHeight="1">
      <c r="A158" s="139">
        <v>85410</v>
      </c>
      <c r="B158" s="140" t="s">
        <v>123</v>
      </c>
      <c r="C158" s="48"/>
      <c r="D158" s="100"/>
      <c r="E158" s="324"/>
      <c r="F158" s="324"/>
      <c r="G158" s="325"/>
      <c r="H158" s="50">
        <f>SUM(H159:H168)</f>
        <v>8900</v>
      </c>
      <c r="I158" s="101">
        <f>SUM(I159:I168)</f>
        <v>8900</v>
      </c>
    </row>
    <row r="159" spans="1:9" s="138" customFormat="1" ht="30">
      <c r="A159" s="495">
        <v>3020</v>
      </c>
      <c r="B159" s="496" t="s">
        <v>41</v>
      </c>
      <c r="C159" s="203"/>
      <c r="D159" s="204"/>
      <c r="E159" s="484"/>
      <c r="F159" s="484"/>
      <c r="G159" s="485"/>
      <c r="H159" s="99">
        <v>1000</v>
      </c>
      <c r="I159" s="497"/>
    </row>
    <row r="160" spans="1:9" s="138" customFormat="1" ht="15">
      <c r="A160" s="210">
        <v>4140</v>
      </c>
      <c r="B160" s="201" t="s">
        <v>112</v>
      </c>
      <c r="C160" s="54"/>
      <c r="D160" s="90"/>
      <c r="E160" s="323"/>
      <c r="F160" s="323"/>
      <c r="G160" s="287"/>
      <c r="H160" s="34">
        <v>1000</v>
      </c>
      <c r="I160" s="102"/>
    </row>
    <row r="161" spans="1:9" s="138" customFormat="1" ht="30">
      <c r="A161" s="210">
        <v>4240</v>
      </c>
      <c r="B161" s="201" t="s">
        <v>68</v>
      </c>
      <c r="C161" s="54"/>
      <c r="D161" s="90"/>
      <c r="E161" s="323"/>
      <c r="F161" s="323"/>
      <c r="G161" s="287"/>
      <c r="H161" s="34">
        <v>400</v>
      </c>
      <c r="I161" s="102"/>
    </row>
    <row r="162" spans="1:9" s="138" customFormat="1" ht="15">
      <c r="A162" s="210">
        <v>4260</v>
      </c>
      <c r="B162" s="201" t="s">
        <v>108</v>
      </c>
      <c r="C162" s="54"/>
      <c r="D162" s="90"/>
      <c r="E162" s="323"/>
      <c r="F162" s="323"/>
      <c r="G162" s="287"/>
      <c r="H162" s="34"/>
      <c r="I162" s="102">
        <v>8500</v>
      </c>
    </row>
    <row r="163" spans="1:9" s="138" customFormat="1" ht="15">
      <c r="A163" s="210">
        <v>4270</v>
      </c>
      <c r="B163" s="201" t="s">
        <v>46</v>
      </c>
      <c r="C163" s="54"/>
      <c r="D163" s="90"/>
      <c r="E163" s="323"/>
      <c r="F163" s="323"/>
      <c r="G163" s="287"/>
      <c r="H163" s="34"/>
      <c r="I163" s="102">
        <v>400</v>
      </c>
    </row>
    <row r="164" spans="1:9" s="138" customFormat="1" ht="15">
      <c r="A164" s="210">
        <v>4280</v>
      </c>
      <c r="B164" s="201" t="s">
        <v>105</v>
      </c>
      <c r="C164" s="54"/>
      <c r="D164" s="90"/>
      <c r="E164" s="323"/>
      <c r="F164" s="323"/>
      <c r="G164" s="287"/>
      <c r="H164" s="34">
        <v>700</v>
      </c>
      <c r="I164" s="102"/>
    </row>
    <row r="165" spans="1:9" s="138" customFormat="1" ht="15">
      <c r="A165" s="210">
        <v>4350</v>
      </c>
      <c r="B165" s="201" t="s">
        <v>100</v>
      </c>
      <c r="C165" s="54"/>
      <c r="D165" s="90"/>
      <c r="E165" s="323"/>
      <c r="F165" s="323"/>
      <c r="G165" s="287"/>
      <c r="H165" s="34">
        <v>2000</v>
      </c>
      <c r="I165" s="102"/>
    </row>
    <row r="166" spans="1:9" s="138" customFormat="1" ht="30">
      <c r="A166" s="210">
        <v>4700</v>
      </c>
      <c r="B166" s="201" t="s">
        <v>103</v>
      </c>
      <c r="C166" s="54"/>
      <c r="D166" s="90"/>
      <c r="E166" s="323"/>
      <c r="F166" s="323"/>
      <c r="G166" s="287"/>
      <c r="H166" s="34">
        <v>800</v>
      </c>
      <c r="I166" s="102"/>
    </row>
    <row r="167" spans="1:9" s="138" customFormat="1" ht="35.25" customHeight="1">
      <c r="A167" s="210">
        <v>4740</v>
      </c>
      <c r="B167" s="201" t="s">
        <v>106</v>
      </c>
      <c r="C167" s="54"/>
      <c r="D167" s="90"/>
      <c r="E167" s="323"/>
      <c r="F167" s="323"/>
      <c r="G167" s="287"/>
      <c r="H167" s="34">
        <v>1000</v>
      </c>
      <c r="I167" s="102"/>
    </row>
    <row r="168" spans="1:9" s="138" customFormat="1" ht="30">
      <c r="A168" s="210">
        <v>4750</v>
      </c>
      <c r="B168" s="201" t="s">
        <v>104</v>
      </c>
      <c r="C168" s="54"/>
      <c r="D168" s="90"/>
      <c r="E168" s="323"/>
      <c r="F168" s="323"/>
      <c r="G168" s="287"/>
      <c r="H168" s="34">
        <v>2000</v>
      </c>
      <c r="I168" s="102"/>
    </row>
    <row r="169" spans="1:9" s="138" customFormat="1" ht="15.75" customHeight="1">
      <c r="A169" s="139">
        <v>85495</v>
      </c>
      <c r="B169" s="140" t="s">
        <v>28</v>
      </c>
      <c r="C169" s="48"/>
      <c r="D169" s="100"/>
      <c r="E169" s="324"/>
      <c r="F169" s="324"/>
      <c r="G169" s="325"/>
      <c r="H169" s="50">
        <f>SUM(H170:H174)</f>
        <v>3170</v>
      </c>
      <c r="I169" s="101">
        <f>SUM(I170:I174)</f>
        <v>3170</v>
      </c>
    </row>
    <row r="170" spans="1:9" s="138" customFormat="1" ht="15">
      <c r="A170" s="91">
        <v>4110</v>
      </c>
      <c r="B170" s="130" t="s">
        <v>66</v>
      </c>
      <c r="C170" s="54"/>
      <c r="D170" s="90"/>
      <c r="E170" s="323"/>
      <c r="F170" s="323"/>
      <c r="G170" s="287"/>
      <c r="H170" s="34">
        <v>850</v>
      </c>
      <c r="I170" s="102"/>
    </row>
    <row r="171" spans="1:9" s="138" customFormat="1" ht="15">
      <c r="A171" s="91">
        <v>4170</v>
      </c>
      <c r="B171" s="130" t="s">
        <v>92</v>
      </c>
      <c r="C171" s="54"/>
      <c r="D171" s="90"/>
      <c r="E171" s="323"/>
      <c r="F171" s="323"/>
      <c r="G171" s="287"/>
      <c r="H171" s="34">
        <v>2050</v>
      </c>
      <c r="I171" s="102"/>
    </row>
    <row r="172" spans="1:9" s="138" customFormat="1" ht="15">
      <c r="A172" s="91">
        <v>4210</v>
      </c>
      <c r="B172" s="130" t="s">
        <v>34</v>
      </c>
      <c r="C172" s="54"/>
      <c r="D172" s="90"/>
      <c r="E172" s="323"/>
      <c r="F172" s="323"/>
      <c r="G172" s="287"/>
      <c r="H172" s="34"/>
      <c r="I172" s="102">
        <v>1120</v>
      </c>
    </row>
    <row r="173" spans="1:9" s="138" customFormat="1" ht="15">
      <c r="A173" s="91">
        <v>4300</v>
      </c>
      <c r="B173" s="130" t="s">
        <v>23</v>
      </c>
      <c r="C173" s="54"/>
      <c r="D173" s="90"/>
      <c r="E173" s="323"/>
      <c r="F173" s="323"/>
      <c r="G173" s="287"/>
      <c r="H173" s="34"/>
      <c r="I173" s="102">
        <v>2050</v>
      </c>
    </row>
    <row r="174" spans="1:9" s="138" customFormat="1" ht="17.25" customHeight="1" thickBot="1">
      <c r="A174" s="91">
        <v>4420</v>
      </c>
      <c r="B174" s="187" t="s">
        <v>98</v>
      </c>
      <c r="C174" s="54"/>
      <c r="D174" s="90"/>
      <c r="E174" s="323"/>
      <c r="F174" s="323"/>
      <c r="G174" s="287"/>
      <c r="H174" s="34">
        <v>270</v>
      </c>
      <c r="I174" s="102"/>
    </row>
    <row r="175" spans="1:9" s="138" customFormat="1" ht="37.5" customHeight="1" thickBot="1" thickTop="1">
      <c r="A175" s="40">
        <v>900</v>
      </c>
      <c r="B175" s="41" t="s">
        <v>43</v>
      </c>
      <c r="C175" s="42" t="s">
        <v>44</v>
      </c>
      <c r="D175" s="83"/>
      <c r="E175" s="317">
        <f>SUM(E176)</f>
        <v>0</v>
      </c>
      <c r="F175" s="317"/>
      <c r="G175" s="318"/>
      <c r="H175" s="21"/>
      <c r="I175" s="96">
        <f>I176</f>
        <v>53000</v>
      </c>
    </row>
    <row r="176" spans="1:9" s="138" customFormat="1" ht="18.75" customHeight="1" thickTop="1">
      <c r="A176" s="97">
        <v>90001</v>
      </c>
      <c r="B176" s="179" t="s">
        <v>45</v>
      </c>
      <c r="C176" s="65"/>
      <c r="D176" s="86"/>
      <c r="E176" s="120"/>
      <c r="F176" s="120"/>
      <c r="G176" s="242"/>
      <c r="H176" s="28"/>
      <c r="I176" s="98">
        <f>SUM(I177:I177)</f>
        <v>53000</v>
      </c>
    </row>
    <row r="177" spans="1:9" s="138" customFormat="1" ht="25.5" customHeight="1" thickBot="1">
      <c r="A177" s="263">
        <v>4270</v>
      </c>
      <c r="B177" s="264" t="s">
        <v>46</v>
      </c>
      <c r="C177" s="54"/>
      <c r="D177" s="90"/>
      <c r="E177" s="323"/>
      <c r="F177" s="323"/>
      <c r="G177" s="287"/>
      <c r="H177" s="261"/>
      <c r="I177" s="262">
        <v>53000</v>
      </c>
    </row>
    <row r="178" spans="1:9" s="480" customFormat="1" ht="18" customHeight="1" thickBot="1" thickTop="1">
      <c r="A178" s="180"/>
      <c r="B178" s="181" t="s">
        <v>35</v>
      </c>
      <c r="C178" s="103"/>
      <c r="D178" s="399"/>
      <c r="E178" s="400">
        <f>E123</f>
        <v>0</v>
      </c>
      <c r="F178" s="400"/>
      <c r="G178" s="401">
        <f>G175+G141+G127+G123+G16</f>
        <v>29332</v>
      </c>
      <c r="H178" s="402">
        <f>H175+H141+H127+H123+H16+H11</f>
        <v>291120</v>
      </c>
      <c r="I178" s="403">
        <f>I175+I141+I127+I123+I16+I11</f>
        <v>382092</v>
      </c>
    </row>
    <row r="179" spans="1:9" s="482" customFormat="1" ht="18" customHeight="1" thickBot="1" thickTop="1">
      <c r="A179" s="481"/>
      <c r="B179" s="182" t="s">
        <v>36</v>
      </c>
      <c r="C179" s="106"/>
      <c r="D179" s="498"/>
      <c r="E179" s="404"/>
      <c r="F179" s="404"/>
      <c r="G179" s="405"/>
      <c r="H179" s="406">
        <f>I178-H178</f>
        <v>90972</v>
      </c>
      <c r="I179" s="407"/>
    </row>
    <row r="180" s="161" customFormat="1" ht="16.5" thickTop="1">
      <c r="C180" s="152"/>
    </row>
    <row r="181" s="161" customFormat="1" ht="15.75">
      <c r="C181" s="152"/>
    </row>
  </sheetData>
  <mergeCells count="1">
    <mergeCell ref="D8:E8"/>
  </mergeCells>
  <printOptions horizontalCentered="1"/>
  <pageMargins left="0" right="0" top="0.984251968503937" bottom="0.7086614173228347" header="0.6299212598425197" footer="0.31496062992125984"/>
  <pageSetup firstPageNumber="11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6" sqref="A6"/>
    </sheetView>
  </sheetViews>
  <sheetFormatPr defaultColWidth="9.00390625" defaultRowHeight="12.75"/>
  <cols>
    <col min="1" max="1" width="7.375" style="1" customWidth="1"/>
    <col min="2" max="2" width="38.75390625" style="1" customWidth="1"/>
    <col min="3" max="3" width="6.75390625" style="435" customWidth="1"/>
    <col min="4" max="4" width="13.625" style="2" customWidth="1"/>
    <col min="5" max="6" width="11.875" style="1" customWidth="1"/>
    <col min="7" max="16384" width="10.00390625" style="1" customWidth="1"/>
  </cols>
  <sheetData>
    <row r="1" spans="3:7" s="8" customFormat="1" ht="14.25" customHeight="1">
      <c r="C1" s="466"/>
      <c r="D1" s="107"/>
      <c r="E1" s="3" t="s">
        <v>141</v>
      </c>
      <c r="G1" s="1"/>
    </row>
    <row r="2" spans="1:7" s="8" customFormat="1" ht="14.25" customHeight="1">
      <c r="A2" s="108"/>
      <c r="B2" s="109"/>
      <c r="C2" s="438"/>
      <c r="D2" s="9"/>
      <c r="E2" s="156" t="s">
        <v>159</v>
      </c>
      <c r="G2" s="1"/>
    </row>
    <row r="3" spans="1:7" s="8" customFormat="1" ht="14.25" customHeight="1">
      <c r="A3" s="108"/>
      <c r="B3" s="109"/>
      <c r="C3" s="438"/>
      <c r="D3" s="9"/>
      <c r="E3" s="156" t="s">
        <v>1</v>
      </c>
      <c r="G3" s="1"/>
    </row>
    <row r="4" spans="1:7" s="8" customFormat="1" ht="14.25" customHeight="1">
      <c r="A4" s="108"/>
      <c r="B4" s="109"/>
      <c r="C4" s="438"/>
      <c r="D4" s="9"/>
      <c r="E4" s="156" t="s">
        <v>140</v>
      </c>
      <c r="G4" s="1"/>
    </row>
    <row r="5" spans="1:7" s="8" customFormat="1" ht="14.25" customHeight="1">
      <c r="A5" s="108"/>
      <c r="B5" s="109"/>
      <c r="C5" s="438"/>
      <c r="D5" s="9"/>
      <c r="E5" s="7" t="s">
        <v>47</v>
      </c>
      <c r="F5" s="4"/>
      <c r="G5" s="3"/>
    </row>
    <row r="6" spans="1:7" s="8" customFormat="1" ht="58.5" customHeight="1">
      <c r="A6" s="5" t="s">
        <v>157</v>
      </c>
      <c r="B6" s="6"/>
      <c r="C6" s="437"/>
      <c r="D6" s="7"/>
      <c r="E6" s="7"/>
      <c r="F6" s="110"/>
      <c r="G6" s="3"/>
    </row>
    <row r="7" spans="1:7" s="8" customFormat="1" ht="24" customHeight="1" thickBot="1">
      <c r="A7" s="5"/>
      <c r="B7" s="6"/>
      <c r="C7" s="438"/>
      <c r="D7" s="9"/>
      <c r="E7" s="7"/>
      <c r="F7" s="434" t="s">
        <v>2</v>
      </c>
      <c r="G7" s="3"/>
    </row>
    <row r="8" spans="1:6" s="12" customFormat="1" ht="25.5" customHeight="1">
      <c r="A8" s="111" t="s">
        <v>3</v>
      </c>
      <c r="B8" s="10" t="s">
        <v>4</v>
      </c>
      <c r="C8" s="164" t="s">
        <v>5</v>
      </c>
      <c r="D8" s="240" t="s">
        <v>6</v>
      </c>
      <c r="E8" s="433" t="s">
        <v>7</v>
      </c>
      <c r="F8" s="112"/>
    </row>
    <row r="9" spans="1:6" s="12" customFormat="1" ht="15" customHeight="1">
      <c r="A9" s="113" t="s">
        <v>8</v>
      </c>
      <c r="B9" s="13"/>
      <c r="C9" s="469" t="s">
        <v>9</v>
      </c>
      <c r="D9" s="14" t="s">
        <v>10</v>
      </c>
      <c r="E9" s="336" t="s">
        <v>11</v>
      </c>
      <c r="F9" s="81" t="s">
        <v>10</v>
      </c>
    </row>
    <row r="10" spans="1:6" s="150" customFormat="1" ht="14.25" customHeight="1" thickBot="1">
      <c r="A10" s="425">
        <v>1</v>
      </c>
      <c r="B10" s="426">
        <v>2</v>
      </c>
      <c r="C10" s="426">
        <v>3</v>
      </c>
      <c r="D10" s="427">
        <v>4</v>
      </c>
      <c r="E10" s="430">
        <v>5</v>
      </c>
      <c r="F10" s="429">
        <v>6</v>
      </c>
    </row>
    <row r="11" spans="1:6" s="117" customFormat="1" ht="19.5" customHeight="1" thickBot="1" thickTop="1">
      <c r="A11" s="114">
        <v>851</v>
      </c>
      <c r="B11" s="115" t="s">
        <v>76</v>
      </c>
      <c r="C11" s="467" t="s">
        <v>31</v>
      </c>
      <c r="D11" s="241">
        <f>D12</f>
        <v>189</v>
      </c>
      <c r="E11" s="337"/>
      <c r="F11" s="36">
        <f>F12</f>
        <v>189</v>
      </c>
    </row>
    <row r="12" spans="1:6" s="117" customFormat="1" ht="18" customHeight="1" thickTop="1">
      <c r="A12" s="118">
        <v>85195</v>
      </c>
      <c r="B12" s="119" t="s">
        <v>28</v>
      </c>
      <c r="C12" s="468"/>
      <c r="D12" s="242">
        <f>D13</f>
        <v>189</v>
      </c>
      <c r="E12" s="338"/>
      <c r="F12" s="38">
        <f>F14</f>
        <v>189</v>
      </c>
    </row>
    <row r="13" spans="1:6" s="15" customFormat="1" ht="58.5" customHeight="1">
      <c r="A13" s="122">
        <v>2010</v>
      </c>
      <c r="B13" s="31" t="s">
        <v>53</v>
      </c>
      <c r="C13" s="442"/>
      <c r="D13" s="243">
        <v>189</v>
      </c>
      <c r="E13" s="339"/>
      <c r="F13" s="125"/>
    </row>
    <row r="14" spans="1:6" s="15" customFormat="1" ht="15.75" customHeight="1" thickBot="1">
      <c r="A14" s="122">
        <v>4170</v>
      </c>
      <c r="B14" s="123" t="s">
        <v>92</v>
      </c>
      <c r="C14" s="442"/>
      <c r="D14" s="243"/>
      <c r="E14" s="339"/>
      <c r="F14" s="125">
        <v>189</v>
      </c>
    </row>
    <row r="15" spans="1:6" s="117" customFormat="1" ht="18.75" customHeight="1" thickBot="1" thickTop="1">
      <c r="A15" s="114">
        <v>852</v>
      </c>
      <c r="B15" s="115" t="s">
        <v>30</v>
      </c>
      <c r="C15" s="467" t="s">
        <v>31</v>
      </c>
      <c r="D15" s="241">
        <f>D16</f>
        <v>22500</v>
      </c>
      <c r="E15" s="337">
        <f>E16</f>
        <v>5072</v>
      </c>
      <c r="F15" s="36">
        <f>F16</f>
        <v>27572</v>
      </c>
    </row>
    <row r="16" spans="1:6" s="117" customFormat="1" ht="17.25" customHeight="1" thickTop="1">
      <c r="A16" s="118">
        <v>85203</v>
      </c>
      <c r="B16" s="119" t="s">
        <v>52</v>
      </c>
      <c r="C16" s="468"/>
      <c r="D16" s="242">
        <f>D17</f>
        <v>22500</v>
      </c>
      <c r="E16" s="338">
        <f>E18+E23</f>
        <v>5072</v>
      </c>
      <c r="F16" s="38">
        <f>F18+F23+F29</f>
        <v>27572</v>
      </c>
    </row>
    <row r="17" spans="1:6" s="15" customFormat="1" ht="57" customHeight="1">
      <c r="A17" s="122">
        <v>2010</v>
      </c>
      <c r="B17" s="31" t="s">
        <v>53</v>
      </c>
      <c r="C17" s="442"/>
      <c r="D17" s="243">
        <v>22500</v>
      </c>
      <c r="E17" s="339"/>
      <c r="F17" s="125"/>
    </row>
    <row r="18" spans="1:6" s="285" customFormat="1" ht="14.25" customHeight="1">
      <c r="A18" s="281"/>
      <c r="B18" s="69" t="s">
        <v>54</v>
      </c>
      <c r="C18" s="284"/>
      <c r="D18" s="340"/>
      <c r="E18" s="341">
        <f>SUM(E19:E22)</f>
        <v>2227</v>
      </c>
      <c r="F18" s="282">
        <f>SUM(F19:F22)</f>
        <v>9122</v>
      </c>
    </row>
    <row r="19" spans="1:6" s="15" customFormat="1" ht="15">
      <c r="A19" s="91">
        <v>4010</v>
      </c>
      <c r="B19" s="226" t="s">
        <v>65</v>
      </c>
      <c r="C19" s="442"/>
      <c r="D19" s="243"/>
      <c r="E19" s="339"/>
      <c r="F19" s="125">
        <v>8877</v>
      </c>
    </row>
    <row r="20" spans="1:6" s="15" customFormat="1" ht="15">
      <c r="A20" s="91">
        <v>4040</v>
      </c>
      <c r="B20" s="226" t="s">
        <v>42</v>
      </c>
      <c r="C20" s="442"/>
      <c r="D20" s="243"/>
      <c r="E20" s="339">
        <v>1432</v>
      </c>
      <c r="F20" s="125"/>
    </row>
    <row r="21" spans="1:6" s="15" customFormat="1" ht="15">
      <c r="A21" s="91">
        <v>4110</v>
      </c>
      <c r="B21" s="226" t="s">
        <v>66</v>
      </c>
      <c r="C21" s="442"/>
      <c r="D21" s="243"/>
      <c r="E21" s="339">
        <v>795</v>
      </c>
      <c r="F21" s="125"/>
    </row>
    <row r="22" spans="1:6" s="15" customFormat="1" ht="15">
      <c r="A22" s="91">
        <v>4120</v>
      </c>
      <c r="B22" s="226" t="s">
        <v>67</v>
      </c>
      <c r="C22" s="442"/>
      <c r="D22" s="243"/>
      <c r="E22" s="339"/>
      <c r="F22" s="125">
        <v>245</v>
      </c>
    </row>
    <row r="23" spans="1:6" s="285" customFormat="1" ht="16.5" customHeight="1">
      <c r="A23" s="281"/>
      <c r="B23" s="69" t="s">
        <v>55</v>
      </c>
      <c r="C23" s="284"/>
      <c r="D23" s="340"/>
      <c r="E23" s="341">
        <f>SUM(E24:E28)</f>
        <v>2845</v>
      </c>
      <c r="F23" s="282">
        <f>SUM(F24:F28)</f>
        <v>12450</v>
      </c>
    </row>
    <row r="24" spans="1:6" s="15" customFormat="1" ht="14.25" customHeight="1">
      <c r="A24" s="91">
        <v>4010</v>
      </c>
      <c r="B24" s="226" t="s">
        <v>65</v>
      </c>
      <c r="C24" s="442"/>
      <c r="D24" s="243"/>
      <c r="E24" s="339"/>
      <c r="F24" s="125">
        <v>9600</v>
      </c>
    </row>
    <row r="25" spans="1:6" s="15" customFormat="1" ht="14.25" customHeight="1">
      <c r="A25" s="91">
        <v>4040</v>
      </c>
      <c r="B25" s="226" t="s">
        <v>42</v>
      </c>
      <c r="C25" s="442"/>
      <c r="D25" s="243"/>
      <c r="E25" s="339">
        <v>969</v>
      </c>
      <c r="F25" s="125"/>
    </row>
    <row r="26" spans="1:6" s="15" customFormat="1" ht="14.25" customHeight="1">
      <c r="A26" s="91">
        <v>4110</v>
      </c>
      <c r="B26" s="226" t="s">
        <v>66</v>
      </c>
      <c r="C26" s="442"/>
      <c r="D26" s="243"/>
      <c r="E26" s="339"/>
      <c r="F26" s="125">
        <v>2474</v>
      </c>
    </row>
    <row r="27" spans="1:6" s="15" customFormat="1" ht="14.25" customHeight="1">
      <c r="A27" s="91">
        <v>4120</v>
      </c>
      <c r="B27" s="226" t="s">
        <v>67</v>
      </c>
      <c r="C27" s="442"/>
      <c r="D27" s="243"/>
      <c r="E27" s="339"/>
      <c r="F27" s="125">
        <v>376</v>
      </c>
    </row>
    <row r="28" spans="1:6" s="15" customFormat="1" ht="14.25" customHeight="1">
      <c r="A28" s="52">
        <v>4260</v>
      </c>
      <c r="B28" s="58" t="s">
        <v>108</v>
      </c>
      <c r="C28" s="442"/>
      <c r="D28" s="243"/>
      <c r="E28" s="339">
        <v>1876</v>
      </c>
      <c r="F28" s="125"/>
    </row>
    <row r="29" spans="1:6" s="15" customFormat="1" ht="46.5" customHeight="1" thickBot="1">
      <c r="A29" s="52">
        <v>2820</v>
      </c>
      <c r="B29" s="58" t="s">
        <v>56</v>
      </c>
      <c r="C29" s="442"/>
      <c r="D29" s="243"/>
      <c r="E29" s="339"/>
      <c r="F29" s="125">
        <v>6000</v>
      </c>
    </row>
    <row r="30" spans="1:6" s="104" customFormat="1" ht="18.75" customHeight="1" thickBot="1" thickTop="1">
      <c r="A30" s="75"/>
      <c r="B30" s="76" t="s">
        <v>35</v>
      </c>
      <c r="C30" s="451"/>
      <c r="D30" s="342">
        <f>D15+D11</f>
        <v>22689</v>
      </c>
      <c r="E30" s="343">
        <f>E15</f>
        <v>5072</v>
      </c>
      <c r="F30" s="129">
        <f>F15+F11</f>
        <v>27761</v>
      </c>
    </row>
    <row r="31" spans="1:6" s="79" customFormat="1" ht="20.25" customHeight="1" thickBot="1" thickTop="1">
      <c r="A31" s="105"/>
      <c r="B31" s="77" t="s">
        <v>36</v>
      </c>
      <c r="C31" s="106"/>
      <c r="D31" s="78"/>
      <c r="E31" s="344">
        <f>F30-E30</f>
        <v>22689</v>
      </c>
      <c r="F31" s="236"/>
    </row>
    <row r="32" ht="16.5" thickTop="1"/>
  </sheetData>
  <printOptions horizontalCentered="1"/>
  <pageMargins left="0" right="0" top="0.984251968503937" bottom="0.984251968503937" header="0.5118110236220472" footer="0.5118110236220472"/>
  <pageSetup firstPageNumber="17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4">
      <selection activeCell="H13" sqref="H13"/>
    </sheetView>
  </sheetViews>
  <sheetFormatPr defaultColWidth="9.00390625" defaultRowHeight="12.75"/>
  <cols>
    <col min="1" max="1" width="7.625" style="1" customWidth="1"/>
    <col min="2" max="2" width="39.375" style="1" customWidth="1"/>
    <col min="3" max="3" width="6.875" style="435" customWidth="1"/>
    <col min="4" max="4" width="16.375" style="2" customWidth="1"/>
    <col min="5" max="5" width="11.375" style="1" customWidth="1"/>
    <col min="6" max="6" width="11.125" style="1" customWidth="1"/>
    <col min="7" max="16384" width="10.00390625" style="1" customWidth="1"/>
  </cols>
  <sheetData>
    <row r="1" spans="3:5" s="8" customFormat="1" ht="12.75" customHeight="1">
      <c r="C1" s="466"/>
      <c r="D1" s="107"/>
      <c r="E1" s="286" t="s">
        <v>158</v>
      </c>
    </row>
    <row r="2" spans="1:5" s="8" customFormat="1" ht="15" customHeight="1">
      <c r="A2" s="108"/>
      <c r="B2" s="109"/>
      <c r="C2" s="438"/>
      <c r="D2" s="9"/>
      <c r="E2" s="156" t="s">
        <v>159</v>
      </c>
    </row>
    <row r="3" spans="1:5" s="8" customFormat="1" ht="15" customHeight="1">
      <c r="A3" s="108"/>
      <c r="B3" s="109"/>
      <c r="C3" s="438"/>
      <c r="D3" s="9"/>
      <c r="E3" s="156" t="s">
        <v>1</v>
      </c>
    </row>
    <row r="4" spans="1:5" s="8" customFormat="1" ht="15" customHeight="1">
      <c r="A4" s="108"/>
      <c r="B4" s="109"/>
      <c r="C4" s="438"/>
      <c r="D4" s="9"/>
      <c r="E4" s="156" t="s">
        <v>176</v>
      </c>
    </row>
    <row r="5" spans="1:6" s="8" customFormat="1" ht="15.75" customHeight="1">
      <c r="A5" s="108"/>
      <c r="B5" s="109"/>
      <c r="C5" s="438"/>
      <c r="D5" s="9"/>
      <c r="E5" s="7" t="s">
        <v>47</v>
      </c>
      <c r="F5" s="4"/>
    </row>
    <row r="6" spans="1:6" s="8" customFormat="1" ht="56.25">
      <c r="A6" s="5" t="s">
        <v>174</v>
      </c>
      <c r="B6" s="6"/>
      <c r="C6" s="437"/>
      <c r="D6" s="7"/>
      <c r="E6" s="7"/>
      <c r="F6" s="110"/>
    </row>
    <row r="7" spans="1:6" s="8" customFormat="1" ht="21" customHeight="1" thickBot="1">
      <c r="A7" s="5"/>
      <c r="B7" s="6"/>
      <c r="C7" s="438"/>
      <c r="D7" s="9"/>
      <c r="E7" s="7"/>
      <c r="F7" s="434" t="s">
        <v>2</v>
      </c>
    </row>
    <row r="8" spans="1:6" s="12" customFormat="1" ht="21">
      <c r="A8" s="162" t="s">
        <v>3</v>
      </c>
      <c r="B8" s="10" t="s">
        <v>4</v>
      </c>
      <c r="C8" s="164" t="s">
        <v>5</v>
      </c>
      <c r="D8" s="240" t="s">
        <v>6</v>
      </c>
      <c r="E8" s="11" t="s">
        <v>7</v>
      </c>
      <c r="F8" s="112"/>
    </row>
    <row r="9" spans="1:6" s="12" customFormat="1" ht="12.75" customHeight="1">
      <c r="A9" s="113" t="s">
        <v>8</v>
      </c>
      <c r="B9" s="13"/>
      <c r="C9" s="469" t="s">
        <v>9</v>
      </c>
      <c r="D9" s="14" t="s">
        <v>10</v>
      </c>
      <c r="E9" s="80" t="s">
        <v>11</v>
      </c>
      <c r="F9" s="81" t="s">
        <v>10</v>
      </c>
    </row>
    <row r="10" spans="1:6" s="150" customFormat="1" ht="12" thickBot="1">
      <c r="A10" s="425">
        <v>1</v>
      </c>
      <c r="B10" s="426">
        <v>2</v>
      </c>
      <c r="C10" s="426">
        <v>3</v>
      </c>
      <c r="D10" s="427">
        <v>4</v>
      </c>
      <c r="E10" s="428">
        <v>5</v>
      </c>
      <c r="F10" s="429">
        <v>6</v>
      </c>
    </row>
    <row r="11" spans="1:6" s="117" customFormat="1" ht="21.75" customHeight="1" thickBot="1" thickTop="1">
      <c r="A11" s="114">
        <v>700</v>
      </c>
      <c r="B11" s="115" t="s">
        <v>12</v>
      </c>
      <c r="C11" s="467" t="s">
        <v>13</v>
      </c>
      <c r="D11" s="241">
        <f>D12</f>
        <v>612</v>
      </c>
      <c r="E11" s="116">
        <f>E12</f>
        <v>1975</v>
      </c>
      <c r="F11" s="36">
        <f>F12</f>
        <v>2587</v>
      </c>
    </row>
    <row r="12" spans="1:6" s="117" customFormat="1" ht="19.5" customHeight="1" thickTop="1">
      <c r="A12" s="118">
        <v>70005</v>
      </c>
      <c r="B12" s="119" t="s">
        <v>14</v>
      </c>
      <c r="C12" s="468"/>
      <c r="D12" s="242">
        <f>D13</f>
        <v>612</v>
      </c>
      <c r="E12" s="121">
        <f>SUM(E14:E18)</f>
        <v>1975</v>
      </c>
      <c r="F12" s="38">
        <f>SUM(F13:F18)</f>
        <v>2587</v>
      </c>
    </row>
    <row r="13" spans="1:6" s="15" customFormat="1" ht="65.25" customHeight="1">
      <c r="A13" s="122">
        <v>2110</v>
      </c>
      <c r="B13" s="123" t="s">
        <v>138</v>
      </c>
      <c r="C13" s="442"/>
      <c r="D13" s="243">
        <v>612</v>
      </c>
      <c r="E13" s="124"/>
      <c r="F13" s="125"/>
    </row>
    <row r="14" spans="1:6" s="15" customFormat="1" ht="13.5" customHeight="1">
      <c r="A14" s="122">
        <v>4300</v>
      </c>
      <c r="B14" s="123" t="s">
        <v>23</v>
      </c>
      <c r="C14" s="442"/>
      <c r="D14" s="243"/>
      <c r="E14" s="124"/>
      <c r="F14" s="125">
        <v>594</v>
      </c>
    </row>
    <row r="15" spans="1:6" s="15" customFormat="1" ht="27.75" customHeight="1">
      <c r="A15" s="122">
        <v>4390</v>
      </c>
      <c r="B15" s="201" t="s">
        <v>101</v>
      </c>
      <c r="C15" s="470"/>
      <c r="D15" s="287"/>
      <c r="E15" s="252"/>
      <c r="F15" s="125">
        <v>1993</v>
      </c>
    </row>
    <row r="16" spans="1:6" s="15" customFormat="1" ht="15">
      <c r="A16" s="122">
        <v>4480</v>
      </c>
      <c r="B16" s="123" t="s">
        <v>152</v>
      </c>
      <c r="C16" s="470"/>
      <c r="D16" s="287"/>
      <c r="E16" s="252">
        <v>44</v>
      </c>
      <c r="F16" s="125"/>
    </row>
    <row r="17" spans="1:6" s="15" customFormat="1" ht="30">
      <c r="A17" s="122">
        <v>4500</v>
      </c>
      <c r="B17" s="123" t="s">
        <v>153</v>
      </c>
      <c r="C17" s="470"/>
      <c r="D17" s="287"/>
      <c r="E17" s="252">
        <v>11</v>
      </c>
      <c r="F17" s="125"/>
    </row>
    <row r="18" spans="1:6" s="15" customFormat="1" ht="15.75" thickBot="1">
      <c r="A18" s="122">
        <v>4610</v>
      </c>
      <c r="B18" s="123" t="s">
        <v>89</v>
      </c>
      <c r="C18" s="471"/>
      <c r="D18" s="288"/>
      <c r="E18" s="289">
        <v>1920</v>
      </c>
      <c r="F18" s="125"/>
    </row>
    <row r="19" spans="1:6" s="45" customFormat="1" ht="18.75" customHeight="1" thickBot="1" thickTop="1">
      <c r="A19" s="40">
        <v>710</v>
      </c>
      <c r="B19" s="82" t="s">
        <v>38</v>
      </c>
      <c r="C19" s="42" t="s">
        <v>39</v>
      </c>
      <c r="D19" s="257"/>
      <c r="E19" s="295">
        <f>E20</f>
        <v>19416</v>
      </c>
      <c r="F19" s="63">
        <f>F20</f>
        <v>19416</v>
      </c>
    </row>
    <row r="20" spans="1:6" s="45" customFormat="1" ht="15.75" customHeight="1" thickTop="1">
      <c r="A20" s="64">
        <v>71015</v>
      </c>
      <c r="B20" s="84" t="s">
        <v>40</v>
      </c>
      <c r="C20" s="85"/>
      <c r="D20" s="258"/>
      <c r="E20" s="296">
        <f>SUM(E21:E27)</f>
        <v>19416</v>
      </c>
      <c r="F20" s="68">
        <f>SUM(F21:F27)</f>
        <v>19416</v>
      </c>
    </row>
    <row r="21" spans="1:6" s="45" customFormat="1" ht="15.75" customHeight="1">
      <c r="A21" s="52">
        <v>4210</v>
      </c>
      <c r="B21" s="88" t="s">
        <v>34</v>
      </c>
      <c r="C21" s="89"/>
      <c r="D21" s="259"/>
      <c r="E21" s="297">
        <f>7000+6015</f>
        <v>13015</v>
      </c>
      <c r="F21" s="57"/>
    </row>
    <row r="22" spans="1:6" s="45" customFormat="1" ht="15.75" customHeight="1">
      <c r="A22" s="210">
        <v>4270</v>
      </c>
      <c r="B22" s="201" t="s">
        <v>46</v>
      </c>
      <c r="C22" s="89"/>
      <c r="D22" s="259"/>
      <c r="E22" s="297"/>
      <c r="F22" s="57">
        <v>6015</v>
      </c>
    </row>
    <row r="23" spans="1:6" s="45" customFormat="1" ht="15.75" customHeight="1">
      <c r="A23" s="210">
        <v>4280</v>
      </c>
      <c r="B23" s="201" t="s">
        <v>105</v>
      </c>
      <c r="C23" s="89"/>
      <c r="D23" s="259"/>
      <c r="E23" s="297"/>
      <c r="F23" s="57">
        <v>621</v>
      </c>
    </row>
    <row r="24" spans="1:6" s="45" customFormat="1" ht="15.75" customHeight="1">
      <c r="A24" s="122">
        <v>4300</v>
      </c>
      <c r="B24" s="123" t="s">
        <v>23</v>
      </c>
      <c r="C24" s="89"/>
      <c r="D24" s="259"/>
      <c r="E24" s="297">
        <v>6401</v>
      </c>
      <c r="F24" s="57"/>
    </row>
    <row r="25" spans="1:6" s="45" customFormat="1" ht="15.75" customHeight="1">
      <c r="A25" s="91">
        <v>4430</v>
      </c>
      <c r="B25" s="130" t="s">
        <v>15</v>
      </c>
      <c r="C25" s="89"/>
      <c r="D25" s="259"/>
      <c r="E25" s="297"/>
      <c r="F25" s="57">
        <v>2040</v>
      </c>
    </row>
    <row r="26" spans="1:6" s="45" customFormat="1" ht="15.75" customHeight="1">
      <c r="A26" s="91">
        <v>4550</v>
      </c>
      <c r="B26" s="130" t="s">
        <v>160</v>
      </c>
      <c r="C26" s="89"/>
      <c r="D26" s="259"/>
      <c r="E26" s="297"/>
      <c r="F26" s="57">
        <v>3740</v>
      </c>
    </row>
    <row r="27" spans="1:6" s="95" customFormat="1" ht="30.75" thickBot="1">
      <c r="A27" s="210">
        <v>4750</v>
      </c>
      <c r="B27" s="201" t="s">
        <v>104</v>
      </c>
      <c r="C27" s="458"/>
      <c r="D27" s="260"/>
      <c r="E27" s="298"/>
      <c r="F27" s="299">
        <v>7000</v>
      </c>
    </row>
    <row r="28" spans="1:6" s="117" customFormat="1" ht="34.5" customHeight="1" thickBot="1" thickTop="1">
      <c r="A28" s="114">
        <v>754</v>
      </c>
      <c r="B28" s="115" t="s">
        <v>48</v>
      </c>
      <c r="C28" s="467" t="s">
        <v>49</v>
      </c>
      <c r="D28" s="241">
        <f>D29</f>
        <v>120300</v>
      </c>
      <c r="E28" s="116"/>
      <c r="F28" s="36">
        <f>F29</f>
        <v>120300</v>
      </c>
    </row>
    <row r="29" spans="1:6" s="117" customFormat="1" ht="29.25" thickTop="1">
      <c r="A29" s="118">
        <v>75411</v>
      </c>
      <c r="B29" s="119" t="s">
        <v>50</v>
      </c>
      <c r="C29" s="468"/>
      <c r="D29" s="242">
        <f>D30+D39</f>
        <v>120300</v>
      </c>
      <c r="E29" s="121"/>
      <c r="F29" s="38">
        <f>SUM(F30:F40)</f>
        <v>120300</v>
      </c>
    </row>
    <row r="30" spans="1:6" s="15" customFormat="1" ht="60">
      <c r="A30" s="475">
        <v>2110</v>
      </c>
      <c r="B30" s="476" t="s">
        <v>138</v>
      </c>
      <c r="C30" s="440"/>
      <c r="D30" s="477">
        <v>110000</v>
      </c>
      <c r="E30" s="478"/>
      <c r="F30" s="479"/>
    </row>
    <row r="31" spans="1:6" s="15" customFormat="1" ht="30">
      <c r="A31" s="52">
        <v>3070</v>
      </c>
      <c r="B31" s="58" t="s">
        <v>128</v>
      </c>
      <c r="C31" s="442"/>
      <c r="D31" s="243"/>
      <c r="E31" s="124"/>
      <c r="F31" s="125">
        <v>30000</v>
      </c>
    </row>
    <row r="32" spans="1:6" s="15" customFormat="1" ht="15">
      <c r="A32" s="52">
        <v>4040</v>
      </c>
      <c r="B32" s="58" t="s">
        <v>42</v>
      </c>
      <c r="C32" s="442"/>
      <c r="D32" s="243"/>
      <c r="E32" s="124"/>
      <c r="F32" s="125">
        <v>1698</v>
      </c>
    </row>
    <row r="33" spans="1:6" s="15" customFormat="1" ht="30">
      <c r="A33" s="52">
        <v>4060</v>
      </c>
      <c r="B33" s="58" t="s">
        <v>139</v>
      </c>
      <c r="C33" s="442"/>
      <c r="D33" s="243"/>
      <c r="E33" s="124"/>
      <c r="F33" s="125">
        <v>20000</v>
      </c>
    </row>
    <row r="34" spans="1:6" s="15" customFormat="1" ht="15">
      <c r="A34" s="52">
        <v>4110</v>
      </c>
      <c r="B34" s="58" t="s">
        <v>66</v>
      </c>
      <c r="C34" s="442"/>
      <c r="D34" s="243"/>
      <c r="E34" s="124"/>
      <c r="F34" s="125">
        <v>9382</v>
      </c>
    </row>
    <row r="35" spans="1:6" s="15" customFormat="1" ht="15">
      <c r="A35" s="52">
        <v>4120</v>
      </c>
      <c r="B35" s="58" t="s">
        <v>91</v>
      </c>
      <c r="C35" s="442"/>
      <c r="D35" s="243"/>
      <c r="E35" s="124"/>
      <c r="F35" s="125">
        <v>1150</v>
      </c>
    </row>
    <row r="36" spans="1:6" s="15" customFormat="1" ht="15">
      <c r="A36" s="52">
        <v>4210</v>
      </c>
      <c r="B36" s="58" t="s">
        <v>34</v>
      </c>
      <c r="C36" s="442"/>
      <c r="D36" s="243"/>
      <c r="E36" s="124"/>
      <c r="F36" s="125">
        <v>40000</v>
      </c>
    </row>
    <row r="37" spans="1:6" s="15" customFormat="1" ht="15">
      <c r="A37" s="52">
        <v>4300</v>
      </c>
      <c r="B37" s="58" t="s">
        <v>23</v>
      </c>
      <c r="C37" s="442"/>
      <c r="D37" s="243"/>
      <c r="E37" s="124"/>
      <c r="F37" s="125">
        <v>5770</v>
      </c>
    </row>
    <row r="38" spans="1:6" s="15" customFormat="1" ht="30">
      <c r="A38" s="52">
        <v>4750</v>
      </c>
      <c r="B38" s="31" t="s">
        <v>51</v>
      </c>
      <c r="C38" s="442"/>
      <c r="D38" s="243"/>
      <c r="E38" s="124"/>
      <c r="F38" s="125">
        <v>2000</v>
      </c>
    </row>
    <row r="39" spans="1:6" s="15" customFormat="1" ht="75">
      <c r="A39" s="52">
        <v>6410</v>
      </c>
      <c r="B39" s="123" t="s">
        <v>57</v>
      </c>
      <c r="C39" s="442"/>
      <c r="D39" s="243">
        <v>10300</v>
      </c>
      <c r="E39" s="124"/>
      <c r="F39" s="125"/>
    </row>
    <row r="40" spans="1:6" s="15" customFormat="1" ht="30.75" thickBot="1">
      <c r="A40" s="52">
        <v>6060</v>
      </c>
      <c r="B40" s="58" t="s">
        <v>58</v>
      </c>
      <c r="C40" s="442"/>
      <c r="D40" s="243"/>
      <c r="E40" s="124"/>
      <c r="F40" s="125">
        <v>10300</v>
      </c>
    </row>
    <row r="41" spans="1:6" s="15" customFormat="1" ht="16.5" thickBot="1" thickTop="1">
      <c r="A41" s="40">
        <v>852</v>
      </c>
      <c r="B41" s="41" t="s">
        <v>30</v>
      </c>
      <c r="C41" s="42" t="s">
        <v>31</v>
      </c>
      <c r="D41" s="244"/>
      <c r="E41" s="239">
        <f>E42</f>
        <v>2500</v>
      </c>
      <c r="F41" s="22">
        <f>F42</f>
        <v>2500</v>
      </c>
    </row>
    <row r="42" spans="1:6" s="15" customFormat="1" ht="43.5" thickTop="1">
      <c r="A42" s="64">
        <v>85220</v>
      </c>
      <c r="B42" s="37" t="s">
        <v>84</v>
      </c>
      <c r="C42" s="65"/>
      <c r="D42" s="245"/>
      <c r="E42" s="87">
        <f>E43</f>
        <v>2500</v>
      </c>
      <c r="F42" s="29">
        <f>F44</f>
        <v>2500</v>
      </c>
    </row>
    <row r="43" spans="1:6" s="15" customFormat="1" ht="16.5" customHeight="1">
      <c r="A43" s="52">
        <v>4210</v>
      </c>
      <c r="B43" s="58" t="s">
        <v>82</v>
      </c>
      <c r="C43" s="131"/>
      <c r="D43" s="246"/>
      <c r="E43" s="146">
        <v>2500</v>
      </c>
      <c r="F43" s="147"/>
    </row>
    <row r="44" spans="1:6" s="15" customFormat="1" ht="19.5" customHeight="1" thickBot="1">
      <c r="A44" s="52">
        <v>4300</v>
      </c>
      <c r="B44" s="58" t="s">
        <v>23</v>
      </c>
      <c r="C44" s="455"/>
      <c r="D44" s="247"/>
      <c r="E44" s="126"/>
      <c r="F44" s="127">
        <v>2500</v>
      </c>
    </row>
    <row r="45" spans="1:6" s="472" customFormat="1" ht="17.25" thickBot="1" thickTop="1">
      <c r="A45" s="75"/>
      <c r="B45" s="76" t="s">
        <v>35</v>
      </c>
      <c r="C45" s="451"/>
      <c r="D45" s="248">
        <f>D28+D11+D41</f>
        <v>120912</v>
      </c>
      <c r="E45" s="128">
        <f>E19+E28+E11+E41</f>
        <v>23891</v>
      </c>
      <c r="F45" s="238">
        <f>F19+F28+F11+F41</f>
        <v>144803</v>
      </c>
    </row>
    <row r="46" spans="1:6" s="474" customFormat="1" ht="17.25" thickBot="1" thickTop="1">
      <c r="A46" s="473"/>
      <c r="B46" s="77" t="s">
        <v>36</v>
      </c>
      <c r="C46" s="106"/>
      <c r="D46" s="78"/>
      <c r="E46" s="235">
        <f>F45-E45</f>
        <v>120912</v>
      </c>
      <c r="F46" s="236"/>
    </row>
    <row r="47" ht="16.5" thickTop="1"/>
  </sheetData>
  <printOptions horizontalCentered="1"/>
  <pageMargins left="0" right="0" top="0.984251968503937" bottom="0.984251968503937" header="0.5118110236220472" footer="0.5118110236220472"/>
  <pageSetup firstPageNumber="18" useFirstPageNumber="1" horizontalDpi="600" verticalDpi="600" orientation="portrait" paperSize="9" r:id="rId1"/>
  <headerFooter alignWithMargins="0">
    <oddHeader>&amp;C 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szpak</cp:lastModifiedBy>
  <cp:lastPrinted>2008-11-03T11:02:31Z</cp:lastPrinted>
  <dcterms:created xsi:type="dcterms:W3CDTF">2008-10-27T14:27:44Z</dcterms:created>
  <dcterms:modified xsi:type="dcterms:W3CDTF">2008-11-03T15:44:46Z</dcterms:modified>
  <cp:category/>
  <cp:version/>
  <cp:contentType/>
  <cp:contentStatus/>
</cp:coreProperties>
</file>