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1" activeTab="0"/>
  </bookViews>
  <sheets>
    <sheet name="zał 1" sheetId="1" r:id="rId1"/>
    <sheet name="zał 2" sheetId="2" r:id="rId2"/>
    <sheet name="zal3" sheetId="3" r:id="rId3"/>
    <sheet name="zał 4" sheetId="4" r:id="rId4"/>
    <sheet name="zal5" sheetId="5" r:id="rId5"/>
  </sheets>
  <definedNames>
    <definedName name="_xlnm.Print_Titles" localSheetId="0">'zał 1'!$7:$9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<sst xmlns="http://schemas.openxmlformats.org/spreadsheetml/2006/main" count="330" uniqueCount="135">
  <si>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</si>
  <si>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</si>
  <si>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</si>
  <si>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</si>
  <si>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</si>
  <si>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</si>
  <si>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</si>
  <si>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</si>
  <si>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</si>
  <si>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</si>
  <si>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</si>
  <si>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</si>
  <si>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</si>
  <si>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</si>
  <si>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DOCHODY</t>
  </si>
  <si>
    <t>per saldo</t>
  </si>
  <si>
    <t>KS</t>
  </si>
  <si>
    <t>750</t>
  </si>
  <si>
    <t>ADMINISTRACJA PUBLICZNA</t>
  </si>
  <si>
    <t>OA</t>
  </si>
  <si>
    <t>Zakup materiałów i wyposażenia</t>
  </si>
  <si>
    <t>Wydatki inwestycyjne jednostek budżetowych</t>
  </si>
  <si>
    <t>POMOC SPOŁECZNA</t>
  </si>
  <si>
    <t>Składki na ubezpieczenia społeczne</t>
  </si>
  <si>
    <t>Wynagrodzenia bezosobowe</t>
  </si>
  <si>
    <t>754</t>
  </si>
  <si>
    <t>BEZPIECZEŃSTWO PUBLICZNE I OCHRONA PRZECIWPOŻAROWA</t>
  </si>
  <si>
    <t>75411</t>
  </si>
  <si>
    <t>Komendy powiatowe Państwowej Straży Pożarnej</t>
  </si>
  <si>
    <t xml:space="preserve">Zmniejszenia </t>
  </si>
  <si>
    <t>TRANSPORT I ŁĄCZNOŚĆ</t>
  </si>
  <si>
    <t>IK</t>
  </si>
  <si>
    <t>GOSPODARKA KOMUNALNA I OCHRONA ŚRODOWISKA</t>
  </si>
  <si>
    <t>Zakup energii</t>
  </si>
  <si>
    <t>Dodatkowe wynagrodzenie roczne</t>
  </si>
  <si>
    <t>OŚWIATA I WYCHOWANIE</t>
  </si>
  <si>
    <t>E</t>
  </si>
  <si>
    <t>75023</t>
  </si>
  <si>
    <t>Urzędy gmin</t>
  </si>
  <si>
    <t>4740</t>
  </si>
  <si>
    <t>Zakup materiałów papierniczych do sprzętu drukarskiego i urządzeń kserograficznych</t>
  </si>
  <si>
    <t>Szkoły podstawowe</t>
  </si>
  <si>
    <t>Oddziały przedszkolne w szkołach podstawowych</t>
  </si>
  <si>
    <t>Gimnazja</t>
  </si>
  <si>
    <t xml:space="preserve">Zakup usług remontowych </t>
  </si>
  <si>
    <t>Podróże służbowe krajowe</t>
  </si>
  <si>
    <t>80195</t>
  </si>
  <si>
    <t>EDUKACYJNA OPIEKA WYCHOWAWCZA</t>
  </si>
  <si>
    <t>Opłaty z tytułu zakupu usług telekomunikacyjnych telefonii komórkowej</t>
  </si>
  <si>
    <t>Zakup akcesoriów komputerowych, w tym programów i licencji</t>
  </si>
  <si>
    <t>Podróże służbowe zagraniczne</t>
  </si>
  <si>
    <t>ZMIANY  PLANU DOCHODÓW  I  WYDATKÓW   NA  ZADANIA  WŁASNE   GMINY   W  2008  ROKU</t>
  </si>
  <si>
    <t>Załącznik nr 3 do Zarządzenia</t>
  </si>
  <si>
    <t>Zakup usług remontowych</t>
  </si>
  <si>
    <t>Składki na FP</t>
  </si>
  <si>
    <t>Usługi opiekuńcze i specjalistyczne usługi opiekuńcze</t>
  </si>
  <si>
    <t>Pozostałe odsetki</t>
  </si>
  <si>
    <t>75075</t>
  </si>
  <si>
    <t>Promocja jednostek samorządu terytorialnego</t>
  </si>
  <si>
    <t>PI</t>
  </si>
  <si>
    <t>Zakup usług obejmujących wykonanie ekspertyz, analiz i opinii</t>
  </si>
  <si>
    <t>Drogi publiczne gminne</t>
  </si>
  <si>
    <t>Zakup pomocy naukowych, dydaktycznych i książek</t>
  </si>
  <si>
    <t>Miejska Poradnia Psychologiczno - Pedagogiczna</t>
  </si>
  <si>
    <t>Szkolenia pracowników niebędących członkami korpusu służby cywilnej</t>
  </si>
  <si>
    <t>ZMIANY  PLANU  DOCHODÓW I  WYDATKÓW NA  ZADANIA  ZLECONE POWIATOWI  Z ZAKRESU ADMINISTRACJI RZĄDOWEJ                                                                             W  2008  ROKU</t>
  </si>
  <si>
    <t>BZK</t>
  </si>
  <si>
    <t>Załącznik nr  2 do Zarządzenia</t>
  </si>
  <si>
    <t>Ośrodki pomocy społecznej</t>
  </si>
  <si>
    <t>Składki na Fundusz Pracy</t>
  </si>
  <si>
    <t>Składki na PFRON</t>
  </si>
  <si>
    <t>KULTURA FIZYCZNA I SPORT</t>
  </si>
  <si>
    <t>Obiekty sportowe</t>
  </si>
  <si>
    <t>Zakup usług - utrzymanie terenów "Sportowej Doliny"</t>
  </si>
  <si>
    <t>4270</t>
  </si>
  <si>
    <t>6050</t>
  </si>
  <si>
    <t>6060</t>
  </si>
  <si>
    <t>Wydatki na zakupy inwestycyjne jednostek budżetowych</t>
  </si>
  <si>
    <t>Wynagrodzenia osobowe pracowników</t>
  </si>
  <si>
    <t>75011</t>
  </si>
  <si>
    <t>Urzędy wojewódzkie</t>
  </si>
  <si>
    <t>RWZ</t>
  </si>
  <si>
    <t>Nagrody i wydatki niezaliczone do wynagrodzeń</t>
  </si>
  <si>
    <t>Wpłaty na PFRON</t>
  </si>
  <si>
    <t>Zakup usług zdrowotnych</t>
  </si>
  <si>
    <t>Opłaty z tytułu zakupu usług telekomunikacyjnych telefonii stacjonarnej</t>
  </si>
  <si>
    <t>Dotacja podmiotowa z budżetu dla niepublicznej jednostki systemu oświaty - środki wydziałowe</t>
  </si>
  <si>
    <t>Dokształcanie i doskonalenie nauczycieli</t>
  </si>
  <si>
    <t>Zakup pomocy naukowych, dydaktycznych i książek - środki wydziałowe</t>
  </si>
  <si>
    <t>Licea ogólnokształcące</t>
  </si>
  <si>
    <t>Szkoły zawodowe</t>
  </si>
  <si>
    <t>Świetlice szkolne</t>
  </si>
  <si>
    <t xml:space="preserve">Zakup pomocy naukowych, dydaktycznych i książek </t>
  </si>
  <si>
    <t>Utrzymanie zieleni w miastach</t>
  </si>
  <si>
    <t>Szkolne schroniska młodzieżowe</t>
  </si>
  <si>
    <t>Wynagrodzenia osobowe członków korpusu służby cywilnej</t>
  </si>
  <si>
    <t>ZMIANY  PLANU  DOCHODÓW I  WYDATKÓW NA  ZADANIA  ZLECONE GMINIE  Z ZAKRESU ADMINISTRACJI RZĄDOWEJ                                                                             W  2008  ROKU</t>
  </si>
  <si>
    <t>Składki na ubezpieczenie zdrowotne opłacane za osoby pobierające niekktóre świadczenia z pomocy społecznej, niektóre świadczenia rodzinne oraz za osoby uczestniczące w zajęciach  centrum integracji społecznej</t>
  </si>
  <si>
    <t xml:space="preserve">Składki na ubezpieczenie zdrowotne </t>
  </si>
  <si>
    <t>DZIAŁALNOŚC USŁUGOWA</t>
  </si>
  <si>
    <t>A</t>
  </si>
  <si>
    <t>Nadzór budowlany</t>
  </si>
  <si>
    <t>Dotacje celowe otrzymane z budżetu państwa na realizację  zadań bieżących z zakresu administracji rządowej oraz innych zadań zleconych gminie</t>
  </si>
  <si>
    <t>Dotacje celowe otrzymane z budżetu państwa na realizację  zadań bieżących z zakresu administracji rządowej oraz inne zadania zlecone ustawami reralizowane przez powiat</t>
  </si>
  <si>
    <t>ZMIANY  PLANU   WYDATKÓW   NA  ZADANIA  WŁASNE   POWIATU  W  2008  ROKU</t>
  </si>
  <si>
    <t>Załącznik nr 4 do Zarządzenia</t>
  </si>
  <si>
    <t>Drogi publiczne w miastach na prawach powiatu</t>
  </si>
  <si>
    <t>Skrzyżowanie ulic A.Krajowej, Boh. Warszawy, Morskiej</t>
  </si>
  <si>
    <t>Skrzyżowanie ulic Jana Pawła II Staszica</t>
  </si>
  <si>
    <t>KULTURA I OCHRONA DZIEDZICTWA NARODOWEGO</t>
  </si>
  <si>
    <t xml:space="preserve">Pozostałe zadania w zakresie kultury </t>
  </si>
  <si>
    <t>"Umieć czytać historię. Polsko - Niemiecke spotkania archiwalne - Koszalin 2008"</t>
  </si>
  <si>
    <t>Zakup usług obejmujących tłumaczenia</t>
  </si>
  <si>
    <t xml:space="preserve">Wydatki inwestycyjne jednostek budżetowych </t>
  </si>
  <si>
    <t>Zakup usług dostępu do sieci Internet</t>
  </si>
  <si>
    <r>
      <t>Dotacja podmiotowa z budżetu dla niepublicznej jednostki systemu oświaty -</t>
    </r>
    <r>
      <rPr>
        <i/>
        <sz val="11"/>
        <rFont val="Times New Roman"/>
        <family val="1"/>
      </rPr>
      <t>Oddział "0" przy Katolickiej SP</t>
    </r>
  </si>
  <si>
    <t>Dotacje celowe otrzymane z budżetu państwa na realizację własnych zadań bieżących gmin</t>
  </si>
  <si>
    <t>Pomoc materialna dla uczniów</t>
  </si>
  <si>
    <t>Stypendia oraz inne formy pomocy dla ucziów</t>
  </si>
  <si>
    <t>Stypendia oraz inne formy pomocy dla ucziów - środki wydziałowe</t>
  </si>
  <si>
    <t>Zakup usług pozostałych - środki wydziału</t>
  </si>
  <si>
    <t>RO "Wańkowicza"</t>
  </si>
  <si>
    <t>3020</t>
  </si>
  <si>
    <t xml:space="preserve">Wydatki osobowe niezaliczone do wynagrodzeń </t>
  </si>
  <si>
    <t>Świadczenia społeczne</t>
  </si>
  <si>
    <t>4748</t>
  </si>
  <si>
    <t>4749</t>
  </si>
  <si>
    <t>"Mam skrzydła - lecę do pracy. Koszaliński program aktywizacji zawodowej sób niepełnosprawnych pozostających bez pracy"</t>
  </si>
  <si>
    <t>Dotacje celowe przekazane z budżetu państwa na zadania bieżące realizowane przez gminę na podstawie porozumień z organami administracji rządowej</t>
  </si>
  <si>
    <t>Dotacja podmiotowa z budżetu dla samorządowej instytucji kultury</t>
  </si>
  <si>
    <t>Załącznik nr 5 do Zarządzenia</t>
  </si>
  <si>
    <t>ZMIANY  PLANU  DOCHODÓW I  WYDATKÓW NA  ZADANIA  REALIZOWANE PRZEZ GMINĘ NA PODSTAWIE POROZUMIEŃ Z ORGANAMI ADMINISTRACJI RZĄDOWEJ                                                                            W  2008  ROKU</t>
  </si>
  <si>
    <t>z dnia  27 czerwca 2008 r.</t>
  </si>
  <si>
    <t>Nr  236 / 973 / 08</t>
  </si>
  <si>
    <t xml:space="preserve"> Nr  236 / 973 / 08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</si>
</sst>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  <numFmt numFmtId="175" formatCode="#,##0_ ;\-#,##0\ 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Arial CE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0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3" fontId="15" fillId="0" borderId="16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horizontal="center" vertical="center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164" fontId="14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19" xfId="0" applyNumberFormat="1" applyFont="1" applyBorder="1" applyAlignment="1">
      <alignment horizontal="centerContinuous" vertical="center"/>
    </xf>
    <xf numFmtId="9" fontId="16" fillId="0" borderId="0" xfId="17" applyFont="1" applyFill="1" applyBorder="1" applyAlignment="1" applyProtection="1">
      <alignment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>
      <alignment horizontal="center" vertical="center"/>
    </xf>
    <xf numFmtId="49" fontId="14" fillId="0" borderId="24" xfId="0" applyNumberFormat="1" applyFont="1" applyFill="1" applyBorder="1" applyAlignment="1" applyProtection="1">
      <alignment horizontal="centerContinuous" vertical="center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>
      <alignment vertical="center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0" fontId="10" fillId="0" borderId="33" xfId="0" applyFont="1" applyBorder="1" applyAlignment="1">
      <alignment horizontal="center" vertical="center"/>
    </xf>
    <xf numFmtId="0" fontId="14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>
      <alignment horizontal="centerContinuous" vertical="center"/>
    </xf>
    <xf numFmtId="0" fontId="14" fillId="0" borderId="19" xfId="0" applyNumberFormat="1" applyFont="1" applyFill="1" applyBorder="1" applyAlignment="1" applyProtection="1">
      <alignment vertical="center" wrapText="1"/>
      <protection locked="0"/>
    </xf>
    <xf numFmtId="0" fontId="5" fillId="0" borderId="29" xfId="0" applyNumberFormat="1" applyFont="1" applyFill="1" applyBorder="1" applyAlignment="1" applyProtection="1">
      <alignment vertical="center" wrapText="1"/>
      <protection locked="0"/>
    </xf>
    <xf numFmtId="0" fontId="8" fillId="0" borderId="36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4" fillId="0" borderId="28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Border="1" applyAlignment="1">
      <alignment horizontal="right" vertical="center"/>
    </xf>
    <xf numFmtId="0" fontId="14" fillId="0" borderId="34" xfId="0" applyNumberFormat="1" applyFont="1" applyFill="1" applyBorder="1" applyAlignment="1" applyProtection="1">
      <alignment vertical="center" wrapText="1"/>
      <protection locked="0"/>
    </xf>
    <xf numFmtId="3" fontId="14" fillId="0" borderId="31" xfId="0" applyNumberFormat="1" applyFont="1" applyFill="1" applyBorder="1" applyAlignment="1" applyProtection="1">
      <alignment vertical="center"/>
      <protection locked="0"/>
    </xf>
    <xf numFmtId="0" fontId="10" fillId="0" borderId="37" xfId="0" applyFont="1" applyBorder="1" applyAlignment="1">
      <alignment horizontal="center" vertical="center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3" fontId="14" fillId="0" borderId="40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3" fillId="0" borderId="42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>
      <alignment horizontal="right" vertical="center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13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5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34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5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vertical="center"/>
      <protection locked="0"/>
    </xf>
    <xf numFmtId="0" fontId="14" fillId="0" borderId="50" xfId="0" applyNumberFormat="1" applyFont="1" applyFill="1" applyBorder="1" applyAlignment="1" applyProtection="1">
      <alignment vertical="center"/>
      <protection locked="0"/>
    </xf>
    <xf numFmtId="0" fontId="14" fillId="0" borderId="55" xfId="0" applyNumberFormat="1" applyFont="1" applyFill="1" applyBorder="1" applyAlignment="1" applyProtection="1">
      <alignment vertical="center"/>
      <protection locked="0"/>
    </xf>
    <xf numFmtId="0" fontId="5" fillId="0" borderId="56" xfId="0" applyNumberFormat="1" applyFont="1" applyFill="1" applyBorder="1" applyAlignment="1" applyProtection="1">
      <alignment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164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57" xfId="0" applyNumberFormat="1" applyFont="1" applyBorder="1" applyAlignment="1">
      <alignment vertical="center"/>
    </xf>
    <xf numFmtId="0" fontId="6" fillId="0" borderId="58" xfId="0" applyNumberFormat="1" applyFont="1" applyFill="1" applyBorder="1" applyAlignment="1" applyProtection="1">
      <alignment horizontal="center" vertical="center"/>
      <protection locked="0"/>
    </xf>
    <xf numFmtId="3" fontId="5" fillId="0" borderId="39" xfId="0" applyNumberFormat="1" applyFont="1" applyFill="1" applyBorder="1" applyAlignment="1" applyProtection="1">
      <alignment vertical="center"/>
      <protection locked="0"/>
    </xf>
    <xf numFmtId="0" fontId="6" fillId="0" borderId="29" xfId="0" applyNumberFormat="1" applyFont="1" applyFill="1" applyBorder="1" applyAlignment="1" applyProtection="1">
      <alignment vertical="center"/>
      <protection locked="0"/>
    </xf>
    <xf numFmtId="0" fontId="14" fillId="0" borderId="50" xfId="0" applyNumberFormat="1" applyFont="1" applyFill="1" applyBorder="1" applyAlignment="1" applyProtection="1">
      <alignment horizontal="center" vertical="center"/>
      <protection locked="0"/>
    </xf>
    <xf numFmtId="0" fontId="14" fillId="0" borderId="55" xfId="0" applyNumberFormat="1" applyFont="1" applyFill="1" applyBorder="1" applyAlignment="1" applyProtection="1">
      <alignment horizontal="center" vertical="center"/>
      <protection locked="0"/>
    </xf>
    <xf numFmtId="3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14" fillId="0" borderId="59" xfId="0" applyNumberFormat="1" applyFont="1" applyFill="1" applyBorder="1" applyAlignment="1" applyProtection="1">
      <alignment horizontal="center" vertical="center"/>
      <protection locked="0"/>
    </xf>
    <xf numFmtId="164" fontId="14" fillId="0" borderId="50" xfId="0" applyNumberFormat="1" applyFont="1" applyFill="1" applyBorder="1" applyAlignment="1" applyProtection="1">
      <alignment horizontal="center" vertical="center"/>
      <protection locked="0"/>
    </xf>
    <xf numFmtId="0" fontId="14" fillId="0" borderId="56" xfId="0" applyNumberFormat="1" applyFont="1" applyFill="1" applyBorder="1" applyAlignment="1" applyProtection="1">
      <alignment horizontal="center" vertical="center"/>
      <protection locked="0"/>
    </xf>
    <xf numFmtId="3" fontId="14" fillId="0" borderId="50" xfId="0" applyNumberFormat="1" applyFont="1" applyFill="1" applyBorder="1" applyAlignment="1" applyProtection="1">
      <alignment horizontal="right" vertical="center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19" fillId="0" borderId="56" xfId="0" applyNumberFormat="1" applyFont="1" applyFill="1" applyBorder="1" applyAlignment="1" applyProtection="1">
      <alignment horizontal="right" vertical="center"/>
      <protection locked="0"/>
    </xf>
    <xf numFmtId="164" fontId="9" fillId="0" borderId="34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" vertical="center"/>
    </xf>
    <xf numFmtId="49" fontId="14" fillId="0" borderId="23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horizontal="center" vertical="center"/>
      <protection locked="0"/>
    </xf>
    <xf numFmtId="164" fontId="14" fillId="0" borderId="55" xfId="0" applyNumberFormat="1" applyFont="1" applyFill="1" applyBorder="1" applyAlignment="1" applyProtection="1">
      <alignment horizontal="center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33" xfId="0" applyNumberFormat="1" applyFont="1" applyFill="1" applyBorder="1" applyAlignment="1" applyProtection="1">
      <alignment horizontal="center" vertical="center"/>
      <protection locked="0"/>
    </xf>
    <xf numFmtId="164" fontId="5" fillId="0" borderId="59" xfId="0" applyNumberFormat="1" applyFont="1" applyFill="1" applyBorder="1" applyAlignment="1" applyProtection="1">
      <alignment horizontal="center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Fill="1" applyBorder="1" applyAlignment="1" applyProtection="1">
      <alignment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right" vertical="center"/>
      <protection locked="0"/>
    </xf>
    <xf numFmtId="3" fontId="14" fillId="0" borderId="59" xfId="0" applyNumberFormat="1" applyFont="1" applyFill="1" applyBorder="1" applyAlignment="1" applyProtection="1">
      <alignment horizontal="right" vertical="center"/>
      <protection locked="0"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3" fontId="14" fillId="0" borderId="7" xfId="0" applyNumberFormat="1" applyFont="1" applyFill="1" applyBorder="1" applyAlignment="1" applyProtection="1">
      <alignment horizontal="right" vertical="center"/>
      <protection locked="0"/>
    </xf>
    <xf numFmtId="3" fontId="14" fillId="0" borderId="56" xfId="0" applyNumberFormat="1" applyFont="1" applyFill="1" applyBorder="1" applyAlignment="1" applyProtection="1">
      <alignment horizontal="right" vertical="center"/>
      <protection locked="0"/>
    </xf>
    <xf numFmtId="3" fontId="19" fillId="0" borderId="60" xfId="0" applyNumberFormat="1" applyFont="1" applyFill="1" applyBorder="1" applyAlignment="1" applyProtection="1">
      <alignment horizontal="right" vertical="center"/>
      <protection locked="0"/>
    </xf>
    <xf numFmtId="0" fontId="14" fillId="0" borderId="30" xfId="0" applyNumberFormat="1" applyFont="1" applyFill="1" applyBorder="1" applyAlignment="1" applyProtection="1">
      <alignment vertical="center" wrapText="1"/>
      <protection locked="0"/>
    </xf>
    <xf numFmtId="0" fontId="19" fillId="0" borderId="30" xfId="0" applyNumberFormat="1" applyFont="1" applyFill="1" applyBorder="1" applyAlignment="1" applyProtection="1">
      <alignment horizontal="center" vertical="center"/>
      <protection locked="0"/>
    </xf>
    <xf numFmtId="3" fontId="19" fillId="0" borderId="61" xfId="0" applyNumberFormat="1" applyFont="1" applyFill="1" applyBorder="1" applyAlignment="1" applyProtection="1">
      <alignment horizontal="right" vertical="center"/>
      <protection locked="0"/>
    </xf>
    <xf numFmtId="3" fontId="19" fillId="0" borderId="59" xfId="0" applyNumberFormat="1" applyFont="1" applyFill="1" applyBorder="1" applyAlignment="1" applyProtection="1">
      <alignment horizontal="right" vertical="center"/>
      <protection locked="0"/>
    </xf>
    <xf numFmtId="3" fontId="14" fillId="0" borderId="37" xfId="0" applyNumberFormat="1" applyFont="1" applyFill="1" applyBorder="1" applyAlignment="1" applyProtection="1">
      <alignment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left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59" xfId="0" applyNumberFormat="1" applyFont="1" applyFill="1" applyBorder="1" applyAlignment="1" applyProtection="1">
      <alignment horizontal="center" vertical="center"/>
      <protection locked="0"/>
    </xf>
    <xf numFmtId="3" fontId="14" fillId="0" borderId="30" xfId="0" applyNumberFormat="1" applyFont="1" applyFill="1" applyBorder="1" applyAlignment="1" applyProtection="1">
      <alignment horizontal="left" vertical="center"/>
      <protection locked="0"/>
    </xf>
    <xf numFmtId="3" fontId="5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55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Border="1" applyAlignment="1">
      <alignment vertical="center"/>
    </xf>
    <xf numFmtId="0" fontId="9" fillId="0" borderId="28" xfId="0" applyNumberFormat="1" applyFont="1" applyFill="1" applyBorder="1" applyAlignment="1" applyProtection="1">
      <alignment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30" xfId="0" applyNumberFormat="1" applyFont="1" applyFill="1" applyBorder="1" applyAlignment="1" applyProtection="1">
      <alignment vertical="center"/>
      <protection locked="0"/>
    </xf>
    <xf numFmtId="0" fontId="14" fillId="0" borderId="6" xfId="0" applyNumberFormat="1" applyFont="1" applyFill="1" applyBorder="1" applyAlignment="1" applyProtection="1">
      <alignment vertical="center"/>
      <protection locked="0"/>
    </xf>
    <xf numFmtId="0" fontId="14" fillId="0" borderId="59" xfId="0" applyNumberFormat="1" applyFont="1" applyFill="1" applyBorder="1" applyAlignment="1" applyProtection="1">
      <alignment vertical="center"/>
      <protection locked="0"/>
    </xf>
    <xf numFmtId="3" fontId="14" fillId="0" borderId="37" xfId="0" applyNumberFormat="1" applyFont="1" applyFill="1" applyBorder="1" applyAlignment="1" applyProtection="1">
      <alignment horizontal="right" vertical="center"/>
      <protection locked="0"/>
    </xf>
    <xf numFmtId="3" fontId="14" fillId="0" borderId="59" xfId="0" applyNumberFormat="1" applyFont="1" applyFill="1" applyBorder="1" applyAlignment="1" applyProtection="1">
      <alignment vertical="center"/>
      <protection locked="0"/>
    </xf>
    <xf numFmtId="0" fontId="14" fillId="0" borderId="59" xfId="0" applyNumberFormat="1" applyFont="1" applyFill="1" applyBorder="1" applyAlignment="1" applyProtection="1">
      <alignment horizontal="right" vertical="center"/>
      <protection locked="0"/>
    </xf>
    <xf numFmtId="0" fontId="14" fillId="0" borderId="50" xfId="0" applyNumberFormat="1" applyFont="1" applyFill="1" applyBorder="1" applyAlignment="1" applyProtection="1">
      <alignment horizontal="right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center" vertical="center"/>
      <protection locked="0"/>
    </xf>
    <xf numFmtId="3" fontId="5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62" xfId="0" applyNumberFormat="1" applyFont="1" applyFill="1" applyBorder="1" applyAlignment="1" applyProtection="1">
      <alignment horizontal="center" vertical="center"/>
      <protection locked="0"/>
    </xf>
    <xf numFmtId="3" fontId="18" fillId="0" borderId="29" xfId="0" applyNumberFormat="1" applyFont="1" applyFill="1" applyBorder="1" applyAlignment="1" applyProtection="1">
      <alignment horizontal="right" vertical="center"/>
      <protection locked="0"/>
    </xf>
    <xf numFmtId="0" fontId="18" fillId="0" borderId="2" xfId="0" applyNumberFormat="1" applyFont="1" applyFill="1" applyBorder="1" applyAlignment="1" applyProtection="1">
      <alignment vertical="center"/>
      <protection locked="0"/>
    </xf>
    <xf numFmtId="3" fontId="18" fillId="0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44" fontId="5" fillId="0" borderId="56" xfId="18" applyFont="1" applyFill="1" applyBorder="1" applyAlignment="1" applyProtection="1">
      <alignment horizontal="center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Border="1" applyAlignment="1">
      <alignment vertical="center"/>
    </xf>
    <xf numFmtId="0" fontId="8" fillId="0" borderId="6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8" fillId="0" borderId="29" xfId="0" applyNumberFormat="1" applyFont="1" applyFill="1" applyBorder="1" applyAlignment="1" applyProtection="1">
      <alignment horizontal="center" vertical="center"/>
      <protection locked="0"/>
    </xf>
    <xf numFmtId="3" fontId="18" fillId="0" borderId="56" xfId="0" applyNumberFormat="1" applyFont="1" applyFill="1" applyBorder="1" applyAlignment="1" applyProtection="1">
      <alignment vertical="center"/>
      <protection locked="0"/>
    </xf>
    <xf numFmtId="0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3" fontId="5" fillId="0" borderId="65" xfId="0" applyNumberFormat="1" applyFont="1" applyFill="1" applyBorder="1" applyAlignment="1" applyProtection="1">
      <alignment horizontal="right" vertical="center"/>
      <protection locked="0"/>
    </xf>
    <xf numFmtId="0" fontId="5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vertical="center"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8" xfId="0" applyNumberFormat="1" applyFont="1" applyBorder="1" applyAlignment="1">
      <alignment horizontal="right" vertical="center"/>
    </xf>
    <xf numFmtId="0" fontId="8" fillId="0" borderId="66" xfId="0" applyFont="1" applyBorder="1" applyAlignment="1">
      <alignment horizontal="centerContinuous" vertical="center" wrapText="1"/>
    </xf>
    <xf numFmtId="0" fontId="8" fillId="0" borderId="67" xfId="0" applyFont="1" applyBorder="1" applyAlignment="1">
      <alignment horizontal="centerContinuous" vertical="center" wrapText="1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3" fontId="15" fillId="0" borderId="14" xfId="0" applyNumberFormat="1" applyFont="1" applyBorder="1" applyAlignment="1">
      <alignment horizontal="centerContinuous" vertical="center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4" fontId="14" fillId="0" borderId="56" xfId="0" applyNumberFormat="1" applyFont="1" applyFill="1" applyBorder="1" applyAlignment="1" applyProtection="1">
      <alignment horizontal="center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0" fontId="19" fillId="0" borderId="14" xfId="0" applyFont="1" applyBorder="1" applyAlignment="1">
      <alignment vertical="center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0" fontId="5" fillId="0" borderId="58" xfId="0" applyNumberFormat="1" applyFont="1" applyFill="1" applyBorder="1" applyAlignment="1" applyProtection="1">
      <alignment vertical="center" wrapText="1"/>
      <protection locked="0"/>
    </xf>
    <xf numFmtId="0" fontId="5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5" fillId="0" borderId="68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50" xfId="0" applyNumberFormat="1" applyFont="1" applyFill="1" applyBorder="1" applyAlignment="1" applyProtection="1">
      <alignment horizontal="center" vertical="center"/>
      <protection locked="0"/>
    </xf>
    <xf numFmtId="0" fontId="13" fillId="0" borderId="55" xfId="0" applyNumberFormat="1" applyFont="1" applyFill="1" applyBorder="1" applyAlignment="1" applyProtection="1">
      <alignment horizontal="center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164" fontId="14" fillId="0" borderId="33" xfId="0" applyNumberFormat="1" applyFont="1" applyFill="1" applyBorder="1" applyAlignment="1" applyProtection="1">
      <alignment horizontal="center" vertical="center"/>
      <protection locked="0"/>
    </xf>
    <xf numFmtId="164" fontId="14" fillId="0" borderId="59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0" fontId="14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56" xfId="0" applyNumberFormat="1" applyFont="1" applyFill="1" applyBorder="1" applyAlignment="1" applyProtection="1">
      <alignment horizontal="right" vertical="center"/>
      <protection locked="0"/>
    </xf>
    <xf numFmtId="0" fontId="9" fillId="0" borderId="29" xfId="0" applyNumberFormat="1" applyFont="1" applyFill="1" applyBorder="1" applyAlignment="1" applyProtection="1">
      <alignment vertical="center"/>
      <protection locked="0"/>
    </xf>
    <xf numFmtId="0" fontId="14" fillId="0" borderId="5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51" xfId="0" applyNumberFormat="1" applyFont="1" applyFill="1" applyBorder="1" applyAlignment="1" applyProtection="1">
      <alignment horizontal="centerContinuous" vertical="center"/>
      <protection locked="0"/>
    </xf>
    <xf numFmtId="0" fontId="5" fillId="0" borderId="53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5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29" xfId="0" applyNumberFormat="1" applyFont="1" applyFill="1" applyBorder="1" applyAlignment="1" applyProtection="1">
      <alignment vertical="center" wrapText="1"/>
      <protection locked="0"/>
    </xf>
    <xf numFmtId="3" fontId="22" fillId="0" borderId="29" xfId="0" applyNumberFormat="1" applyFont="1" applyFill="1" applyBorder="1" applyAlignment="1" applyProtection="1">
      <alignment horizontal="right" vertical="center"/>
      <protection locked="0"/>
    </xf>
    <xf numFmtId="3" fontId="22" fillId="0" borderId="39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5" fillId="0" borderId="53" xfId="0" applyNumberFormat="1" applyFont="1" applyFill="1" applyBorder="1" applyAlignment="1" applyProtection="1">
      <alignment vertical="center" wrapText="1"/>
      <protection locked="0"/>
    </xf>
    <xf numFmtId="3" fontId="6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NumberFormat="1" applyFont="1" applyFill="1" applyBorder="1" applyAlignment="1" applyProtection="1">
      <alignment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18" fillId="0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0" fontId="18" fillId="0" borderId="58" xfId="0" applyNumberFormat="1" applyFont="1" applyFill="1" applyBorder="1" applyAlignment="1" applyProtection="1">
      <alignment horizontal="center" vertical="center"/>
      <protection locked="0"/>
    </xf>
    <xf numFmtId="0" fontId="18" fillId="0" borderId="58" xfId="0" applyNumberFormat="1" applyFont="1" applyFill="1" applyBorder="1" applyAlignment="1" applyProtection="1">
      <alignment vertical="center"/>
      <protection locked="0"/>
    </xf>
    <xf numFmtId="3" fontId="18" fillId="0" borderId="58" xfId="0" applyNumberFormat="1" applyFont="1" applyFill="1" applyBorder="1" applyAlignment="1" applyProtection="1">
      <alignment vertical="center"/>
      <protection locked="0"/>
    </xf>
    <xf numFmtId="3" fontId="6" fillId="0" borderId="58" xfId="0" applyNumberFormat="1" applyFont="1" applyFill="1" applyBorder="1" applyAlignment="1" applyProtection="1">
      <alignment horizontal="right" vertical="center"/>
      <protection locked="0"/>
    </xf>
    <xf numFmtId="0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6" xfId="0" applyNumberFormat="1" applyFont="1" applyFill="1" applyBorder="1" applyAlignment="1" applyProtection="1">
      <alignment vertical="center"/>
      <protection locked="0"/>
    </xf>
    <xf numFmtId="3" fontId="18" fillId="0" borderId="6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175" fontId="8" fillId="0" borderId="14" xfId="15" applyNumberFormat="1" applyFont="1" applyBorder="1" applyAlignment="1">
      <alignment vertical="center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69" xfId="0" applyNumberFormat="1" applyFont="1" applyFill="1" applyBorder="1" applyAlignment="1" applyProtection="1">
      <alignment vertical="center"/>
      <protection locked="0"/>
    </xf>
    <xf numFmtId="3" fontId="22" fillId="0" borderId="29" xfId="0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centerContinuous"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70" xfId="0" applyNumberFormat="1" applyFont="1" applyFill="1" applyBorder="1" applyAlignment="1" applyProtection="1">
      <alignment horizontal="center" vertical="center"/>
      <protection locked="0"/>
    </xf>
    <xf numFmtId="3" fontId="14" fillId="0" borderId="71" xfId="0" applyNumberFormat="1" applyFont="1" applyFill="1" applyBorder="1" applyAlignment="1" applyProtection="1">
      <alignment vertical="center"/>
      <protection locked="0"/>
    </xf>
    <xf numFmtId="3" fontId="22" fillId="0" borderId="7" xfId="0" applyNumberFormat="1" applyFont="1" applyFill="1" applyBorder="1" applyAlignment="1" applyProtection="1">
      <alignment horizontal="right" vertical="center"/>
      <protection locked="0"/>
    </xf>
    <xf numFmtId="3" fontId="22" fillId="0" borderId="56" xfId="0" applyNumberFormat="1" applyFont="1" applyFill="1" applyBorder="1" applyAlignment="1" applyProtection="1">
      <alignment horizontal="right" vertical="center"/>
      <protection locked="0"/>
    </xf>
    <xf numFmtId="3" fontId="22" fillId="0" borderId="27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32" xfId="0" applyNumberFormat="1" applyFont="1" applyFill="1" applyBorder="1" applyAlignment="1" applyProtection="1">
      <alignment horizontal="right" vertical="center"/>
      <protection locked="0"/>
    </xf>
    <xf numFmtId="0" fontId="14" fillId="0" borderId="72" xfId="0" applyNumberFormat="1" applyFont="1" applyFill="1" applyBorder="1" applyAlignment="1" applyProtection="1">
      <alignment horizontal="center" vertical="center"/>
      <protection locked="0"/>
    </xf>
    <xf numFmtId="0" fontId="14" fillId="0" borderId="73" xfId="0" applyNumberFormat="1" applyFont="1" applyFill="1" applyBorder="1" applyAlignment="1" applyProtection="1">
      <alignment vertical="center" wrapText="1"/>
      <protection locked="0"/>
    </xf>
    <xf numFmtId="0" fontId="9" fillId="0" borderId="73" xfId="0" applyNumberFormat="1" applyFont="1" applyFill="1" applyBorder="1" applyAlignment="1" applyProtection="1">
      <alignment horizontal="center" vertical="center"/>
      <protection locked="0"/>
    </xf>
    <xf numFmtId="3" fontId="14" fillId="0" borderId="74" xfId="0" applyNumberFormat="1" applyFont="1" applyFill="1" applyBorder="1" applyAlignment="1" applyProtection="1">
      <alignment horizontal="right" vertical="center"/>
      <protection locked="0"/>
    </xf>
    <xf numFmtId="3" fontId="14" fillId="0" borderId="75" xfId="0" applyNumberFormat="1" applyFont="1" applyFill="1" applyBorder="1" applyAlignment="1" applyProtection="1">
      <alignment horizontal="right" vertical="center"/>
      <protection locked="0"/>
    </xf>
    <xf numFmtId="3" fontId="14" fillId="0" borderId="73" xfId="0" applyNumberFormat="1" applyFont="1" applyFill="1" applyBorder="1" applyAlignment="1" applyProtection="1">
      <alignment horizontal="right" vertical="center"/>
      <protection locked="0"/>
    </xf>
    <xf numFmtId="3" fontId="14" fillId="0" borderId="76" xfId="0" applyNumberFormat="1" applyFont="1" applyFill="1" applyBorder="1" applyAlignment="1" applyProtection="1">
      <alignment horizontal="right" vertical="center"/>
      <protection locked="0"/>
    </xf>
    <xf numFmtId="0" fontId="9" fillId="0" borderId="62" xfId="0" applyNumberFormat="1" applyFont="1" applyFill="1" applyBorder="1" applyAlignment="1" applyProtection="1">
      <alignment horizontal="center" vertical="center"/>
      <protection locked="0"/>
    </xf>
    <xf numFmtId="0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14" fillId="0" borderId="64" xfId="0" applyNumberFormat="1" applyFont="1" applyFill="1" applyBorder="1" applyAlignment="1" applyProtection="1">
      <alignment horizontal="center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64" xfId="0" applyNumberFormat="1" applyFont="1" applyFill="1" applyBorder="1" applyAlignment="1" applyProtection="1">
      <alignment horizontal="right" vertical="center"/>
      <protection locked="0"/>
    </xf>
    <xf numFmtId="3" fontId="5" fillId="0" borderId="62" xfId="0" applyNumberFormat="1" applyFont="1" applyFill="1" applyBorder="1" applyAlignment="1" applyProtection="1">
      <alignment horizontal="left" vertical="center"/>
      <protection locked="0"/>
    </xf>
    <xf numFmtId="0" fontId="19" fillId="0" borderId="62" xfId="0" applyNumberFormat="1" applyFont="1" applyFill="1" applyBorder="1" applyAlignment="1" applyProtection="1">
      <alignment horizontal="center" vertical="center"/>
      <protection locked="0"/>
    </xf>
    <xf numFmtId="3" fontId="19" fillId="0" borderId="52" xfId="0" applyNumberFormat="1" applyFont="1" applyFill="1" applyBorder="1" applyAlignment="1" applyProtection="1">
      <alignment horizontal="right" vertical="center"/>
      <protection locked="0"/>
    </xf>
    <xf numFmtId="3" fontId="19" fillId="0" borderId="64" xfId="0" applyNumberFormat="1" applyFont="1" applyFill="1" applyBorder="1" applyAlignment="1" applyProtection="1">
      <alignment horizontal="right" vertical="center"/>
      <protection locked="0"/>
    </xf>
    <xf numFmtId="3" fontId="5" fillId="0" borderId="77" xfId="0" applyNumberFormat="1" applyFont="1" applyFill="1" applyBorder="1" applyAlignment="1" applyProtection="1">
      <alignment vertical="center"/>
      <protection locked="0"/>
    </xf>
    <xf numFmtId="3" fontId="5" fillId="0" borderId="62" xfId="0" applyNumberFormat="1" applyFont="1" applyFill="1" applyBorder="1" applyAlignment="1" applyProtection="1">
      <alignment horizontal="left" vertical="center" wrapText="1"/>
      <protection locked="0"/>
    </xf>
    <xf numFmtId="3" fontId="5" fillId="0" borderId="78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3" fontId="5" fillId="0" borderId="77" xfId="0" applyNumberFormat="1" applyFont="1" applyFill="1" applyBorder="1" applyAlignment="1" applyProtection="1">
      <alignment horizontal="right" vertical="center"/>
      <protection locked="0"/>
    </xf>
    <xf numFmtId="0" fontId="11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7.25390625" style="1" customWidth="1"/>
    <col min="2" max="2" width="39.875" style="1" customWidth="1"/>
    <col min="3" max="3" width="7.00390625" style="131" customWidth="1"/>
    <col min="4" max="4" width="13.375" style="1" hidden="1" customWidth="1"/>
    <col min="5" max="5" width="13.25390625" style="1" customWidth="1"/>
    <col min="6" max="6" width="14.375" style="1" customWidth="1"/>
    <col min="7" max="7" width="13.25390625" style="1" customWidth="1"/>
    <col min="8" max="8" width="10.00390625" style="1" customWidth="1"/>
    <col min="9" max="9" width="9.875" style="1" customWidth="1"/>
    <col min="10" max="16384" width="10.00390625" style="1" customWidth="1"/>
  </cols>
  <sheetData>
    <row r="1" ht="15.75">
      <c r="F1" s="10" t="s">
        <v>12</v>
      </c>
    </row>
    <row r="2" spans="1:6" ht="15.75" customHeight="1">
      <c r="A2" s="3"/>
      <c r="B2" s="4"/>
      <c r="C2" s="132"/>
      <c r="D2" s="5"/>
      <c r="E2" s="5"/>
      <c r="F2" s="22" t="s">
        <v>133</v>
      </c>
    </row>
    <row r="3" spans="1:6" ht="13.5" customHeight="1">
      <c r="A3" s="3"/>
      <c r="B3" s="4"/>
      <c r="C3" s="132"/>
      <c r="D3" s="5"/>
      <c r="E3" s="5"/>
      <c r="F3" s="22" t="s">
        <v>13</v>
      </c>
    </row>
    <row r="4" spans="1:6" ht="15.75" customHeight="1">
      <c r="A4" s="3"/>
      <c r="B4" s="4"/>
      <c r="C4" s="132"/>
      <c r="D4" s="5"/>
      <c r="E4" s="5"/>
      <c r="F4" s="22" t="s">
        <v>132</v>
      </c>
    </row>
    <row r="5" spans="1:7" s="11" customFormat="1" ht="37.5">
      <c r="A5" s="6" t="s">
        <v>51</v>
      </c>
      <c r="B5" s="7"/>
      <c r="C5" s="8"/>
      <c r="D5" s="8"/>
      <c r="E5" s="8"/>
      <c r="F5" s="33"/>
      <c r="G5" s="33"/>
    </row>
    <row r="6" spans="1:7" s="11" customFormat="1" ht="19.5" thickBot="1">
      <c r="A6" s="6"/>
      <c r="B6" s="7"/>
      <c r="C6" s="133"/>
      <c r="D6" s="8"/>
      <c r="E6" s="8"/>
      <c r="G6" s="36" t="s">
        <v>10</v>
      </c>
    </row>
    <row r="7" spans="1:7" s="12" customFormat="1" ht="31.5">
      <c r="A7" s="23" t="s">
        <v>0</v>
      </c>
      <c r="B7" s="30" t="s">
        <v>1</v>
      </c>
      <c r="C7" s="18" t="s">
        <v>2</v>
      </c>
      <c r="D7" s="97" t="s">
        <v>14</v>
      </c>
      <c r="E7" s="109" t="s">
        <v>14</v>
      </c>
      <c r="F7" s="42" t="s">
        <v>3</v>
      </c>
      <c r="G7" s="34"/>
    </row>
    <row r="8" spans="1:7" s="12" customFormat="1" ht="20.25">
      <c r="A8" s="24" t="s">
        <v>4</v>
      </c>
      <c r="B8" s="14"/>
      <c r="C8" s="15" t="s">
        <v>5</v>
      </c>
      <c r="D8" s="88" t="s">
        <v>6</v>
      </c>
      <c r="E8" s="88" t="s">
        <v>6</v>
      </c>
      <c r="F8" s="50" t="s">
        <v>9</v>
      </c>
      <c r="G8" s="59" t="s">
        <v>6</v>
      </c>
    </row>
    <row r="9" spans="1:7" s="21" customFormat="1" ht="12" thickBot="1">
      <c r="A9" s="28">
        <v>1</v>
      </c>
      <c r="B9" s="29">
        <v>2</v>
      </c>
      <c r="C9" s="29">
        <v>3</v>
      </c>
      <c r="D9" s="56">
        <v>4</v>
      </c>
      <c r="E9" s="110">
        <v>4</v>
      </c>
      <c r="F9" s="63">
        <v>5</v>
      </c>
      <c r="G9" s="55">
        <v>6</v>
      </c>
    </row>
    <row r="10" spans="1:7" s="21" customFormat="1" ht="15.75" thickBot="1" thickTop="1">
      <c r="A10" s="76">
        <v>600</v>
      </c>
      <c r="B10" s="92" t="s">
        <v>30</v>
      </c>
      <c r="C10" s="155" t="s">
        <v>31</v>
      </c>
      <c r="D10" s="81"/>
      <c r="E10" s="167"/>
      <c r="F10" s="69">
        <f>SUM(F11+F13)</f>
        <v>69000</v>
      </c>
      <c r="G10" s="74">
        <f>G11+G13</f>
        <v>9000</v>
      </c>
    </row>
    <row r="11" spans="1:7" s="21" customFormat="1" ht="15" thickTop="1">
      <c r="A11" s="72">
        <v>60016</v>
      </c>
      <c r="B11" s="140" t="s">
        <v>61</v>
      </c>
      <c r="C11" s="158"/>
      <c r="D11" s="139"/>
      <c r="E11" s="170"/>
      <c r="F11" s="73">
        <f>SUM(F12:F12)</f>
        <v>60000</v>
      </c>
      <c r="G11" s="64"/>
    </row>
    <row r="12" spans="1:7" s="21" customFormat="1" ht="15">
      <c r="A12" s="65">
        <v>4270</v>
      </c>
      <c r="B12" s="78" t="s">
        <v>44</v>
      </c>
      <c r="C12" s="157"/>
      <c r="D12" s="123"/>
      <c r="E12" s="169"/>
      <c r="F12" s="71">
        <v>60000</v>
      </c>
      <c r="G12" s="66"/>
    </row>
    <row r="13" spans="1:7" s="21" customFormat="1" ht="14.25">
      <c r="A13" s="72">
        <v>60095</v>
      </c>
      <c r="B13" s="140" t="s">
        <v>7</v>
      </c>
      <c r="C13" s="158"/>
      <c r="D13" s="139"/>
      <c r="E13" s="170"/>
      <c r="F13" s="73">
        <f>SUM(F14:F17)</f>
        <v>9000</v>
      </c>
      <c r="G13" s="64">
        <f>SUM(G14:G17)</f>
        <v>9000</v>
      </c>
    </row>
    <row r="14" spans="1:7" s="290" customFormat="1" ht="15">
      <c r="A14" s="65">
        <v>4410</v>
      </c>
      <c r="B14" s="78" t="s">
        <v>45</v>
      </c>
      <c r="C14" s="157"/>
      <c r="D14" s="123"/>
      <c r="E14" s="169"/>
      <c r="F14" s="71">
        <v>3000</v>
      </c>
      <c r="G14" s="66"/>
    </row>
    <row r="15" spans="1:7" s="290" customFormat="1" ht="30">
      <c r="A15" s="65">
        <v>4700</v>
      </c>
      <c r="B15" s="78" t="s">
        <v>64</v>
      </c>
      <c r="C15" s="157"/>
      <c r="D15" s="123"/>
      <c r="E15" s="169"/>
      <c r="F15" s="71">
        <v>5000</v>
      </c>
      <c r="G15" s="66"/>
    </row>
    <row r="16" spans="1:7" s="21" customFormat="1" ht="30">
      <c r="A16" s="65">
        <v>4740</v>
      </c>
      <c r="B16" s="78" t="s">
        <v>40</v>
      </c>
      <c r="C16" s="157"/>
      <c r="D16" s="123"/>
      <c r="E16" s="169"/>
      <c r="F16" s="71">
        <v>1000</v>
      </c>
      <c r="G16" s="66"/>
    </row>
    <row r="17" spans="1:7" s="21" customFormat="1" ht="30.75" thickBot="1">
      <c r="A17" s="93">
        <v>4750</v>
      </c>
      <c r="B17" s="78" t="s">
        <v>49</v>
      </c>
      <c r="C17" s="157"/>
      <c r="D17" s="123"/>
      <c r="E17" s="169"/>
      <c r="F17" s="71"/>
      <c r="G17" s="66">
        <v>9000</v>
      </c>
    </row>
    <row r="18" spans="1:7" s="21" customFormat="1" ht="15.75" thickBot="1" thickTop="1">
      <c r="A18" s="60" t="s">
        <v>17</v>
      </c>
      <c r="B18" s="37" t="s">
        <v>18</v>
      </c>
      <c r="C18" s="159"/>
      <c r="D18" s="52"/>
      <c r="E18" s="171"/>
      <c r="F18" s="51">
        <f>F29+F21+F19+F33</f>
        <v>555725</v>
      </c>
      <c r="G18" s="49">
        <f>G29+G21</f>
        <v>555725</v>
      </c>
    </row>
    <row r="19" spans="1:7" s="21" customFormat="1" ht="15" thickTop="1">
      <c r="A19" s="180" t="s">
        <v>79</v>
      </c>
      <c r="B19" s="181" t="s">
        <v>80</v>
      </c>
      <c r="C19" s="176" t="s">
        <v>19</v>
      </c>
      <c r="D19" s="182"/>
      <c r="E19" s="183"/>
      <c r="F19" s="184">
        <f>F20</f>
        <v>11125</v>
      </c>
      <c r="G19" s="185"/>
    </row>
    <row r="20" spans="1:7" s="21" customFormat="1" ht="15">
      <c r="A20" s="291">
        <v>4210</v>
      </c>
      <c r="B20" s="292" t="s">
        <v>20</v>
      </c>
      <c r="C20" s="189"/>
      <c r="D20" s="293"/>
      <c r="E20" s="294"/>
      <c r="F20" s="295">
        <v>11125</v>
      </c>
      <c r="G20" s="193"/>
    </row>
    <row r="21" spans="1:7" s="21" customFormat="1" ht="14.25">
      <c r="A21" s="112" t="s">
        <v>37</v>
      </c>
      <c r="B21" s="113" t="s">
        <v>38</v>
      </c>
      <c r="C21" s="189" t="s">
        <v>19</v>
      </c>
      <c r="D21" s="293"/>
      <c r="E21" s="294"/>
      <c r="F21" s="192">
        <f>SUM(F22:F28)</f>
        <v>516600</v>
      </c>
      <c r="G21" s="193">
        <f>SUM(G22:G28)</f>
        <v>456725</v>
      </c>
    </row>
    <row r="22" spans="1:7" s="290" customFormat="1" ht="16.5" customHeight="1">
      <c r="A22" s="337" t="s">
        <v>122</v>
      </c>
      <c r="B22" s="238" t="s">
        <v>123</v>
      </c>
      <c r="C22" s="177"/>
      <c r="D22" s="187"/>
      <c r="E22" s="188"/>
      <c r="F22" s="71"/>
      <c r="G22" s="66">
        <v>1100</v>
      </c>
    </row>
    <row r="23" spans="1:7" s="21" customFormat="1" ht="15">
      <c r="A23" s="65">
        <v>4040</v>
      </c>
      <c r="B23" s="96" t="s">
        <v>34</v>
      </c>
      <c r="C23" s="284"/>
      <c r="D23" s="268"/>
      <c r="E23" s="269"/>
      <c r="F23" s="71">
        <f>27000+44000</f>
        <v>71000</v>
      </c>
      <c r="G23" s="270"/>
    </row>
    <row r="24" spans="1:7" s="21" customFormat="1" ht="15">
      <c r="A24" s="65">
        <v>4170</v>
      </c>
      <c r="B24" s="127" t="s">
        <v>24</v>
      </c>
      <c r="C24" s="284"/>
      <c r="D24" s="268"/>
      <c r="E24" s="269"/>
      <c r="F24" s="71">
        <v>1100</v>
      </c>
      <c r="G24" s="270"/>
    </row>
    <row r="25" spans="1:7" s="21" customFormat="1" ht="12.75" customHeight="1">
      <c r="A25" s="65">
        <v>4210</v>
      </c>
      <c r="B25" s="70" t="s">
        <v>20</v>
      </c>
      <c r="C25" s="284"/>
      <c r="D25" s="268"/>
      <c r="E25" s="269"/>
      <c r="F25" s="71">
        <v>44500</v>
      </c>
      <c r="G25" s="270"/>
    </row>
    <row r="26" spans="1:7" s="21" customFormat="1" ht="15">
      <c r="A26" s="186" t="s">
        <v>74</v>
      </c>
      <c r="B26" s="246" t="s">
        <v>53</v>
      </c>
      <c r="C26" s="177"/>
      <c r="D26" s="268"/>
      <c r="E26" s="269"/>
      <c r="F26" s="71">
        <v>375000</v>
      </c>
      <c r="G26" s="270"/>
    </row>
    <row r="27" spans="1:7" s="21" customFormat="1" ht="18" customHeight="1">
      <c r="A27" s="186" t="s">
        <v>75</v>
      </c>
      <c r="B27" s="58" t="s">
        <v>21</v>
      </c>
      <c r="C27" s="177"/>
      <c r="D27" s="187"/>
      <c r="E27" s="188"/>
      <c r="F27" s="71">
        <v>25000</v>
      </c>
      <c r="G27" s="66">
        <v>375000</v>
      </c>
    </row>
    <row r="28" spans="1:7" s="21" customFormat="1" ht="30">
      <c r="A28" s="186" t="s">
        <v>76</v>
      </c>
      <c r="B28" s="58" t="s">
        <v>77</v>
      </c>
      <c r="C28" s="177"/>
      <c r="D28" s="187"/>
      <c r="E28" s="247"/>
      <c r="F28" s="71"/>
      <c r="G28" s="66">
        <f>25000+55625</f>
        <v>80625</v>
      </c>
    </row>
    <row r="29" spans="1:7" s="21" customFormat="1" ht="28.5">
      <c r="A29" s="112" t="s">
        <v>57</v>
      </c>
      <c r="B29" s="113" t="s">
        <v>58</v>
      </c>
      <c r="C29" s="189"/>
      <c r="D29" s="190"/>
      <c r="E29" s="191"/>
      <c r="F29" s="192">
        <f>SUM(F30:F31)</f>
        <v>10000</v>
      </c>
      <c r="G29" s="193">
        <f>SUM(G30:G32)</f>
        <v>99000</v>
      </c>
    </row>
    <row r="30" spans="1:7" s="31" customFormat="1" ht="15">
      <c r="A30" s="65">
        <v>4210</v>
      </c>
      <c r="B30" s="70" t="s">
        <v>20</v>
      </c>
      <c r="C30" s="157" t="s">
        <v>59</v>
      </c>
      <c r="D30" s="80"/>
      <c r="E30" s="172"/>
      <c r="F30" s="71">
        <v>10000</v>
      </c>
      <c r="G30" s="66"/>
    </row>
    <row r="31" spans="1:7" s="31" customFormat="1" ht="15">
      <c r="A31" s="65">
        <v>4300</v>
      </c>
      <c r="B31" s="58" t="s">
        <v>11</v>
      </c>
      <c r="C31" s="157" t="s">
        <v>59</v>
      </c>
      <c r="D31" s="80"/>
      <c r="E31" s="172"/>
      <c r="F31" s="71"/>
      <c r="G31" s="66">
        <f>37000+44000</f>
        <v>81000</v>
      </c>
    </row>
    <row r="32" spans="1:7" s="31" customFormat="1" ht="15">
      <c r="A32" s="65">
        <v>4300</v>
      </c>
      <c r="B32" s="58" t="s">
        <v>11</v>
      </c>
      <c r="C32" s="162" t="s">
        <v>81</v>
      </c>
      <c r="D32" s="80"/>
      <c r="E32" s="172"/>
      <c r="F32" s="71"/>
      <c r="G32" s="66">
        <f>18000</f>
        <v>18000</v>
      </c>
    </row>
    <row r="33" spans="1:7" s="245" customFormat="1" ht="14.25">
      <c r="A33" s="72">
        <v>75095</v>
      </c>
      <c r="B33" s="296" t="s">
        <v>7</v>
      </c>
      <c r="C33" s="196" t="s">
        <v>81</v>
      </c>
      <c r="D33" s="213"/>
      <c r="E33" s="214"/>
      <c r="F33" s="73">
        <f>F34</f>
        <v>18000</v>
      </c>
      <c r="G33" s="64"/>
    </row>
    <row r="34" spans="1:7" s="31" customFormat="1" ht="15.75" thickBot="1">
      <c r="A34" s="65">
        <v>4300</v>
      </c>
      <c r="B34" s="274" t="s">
        <v>11</v>
      </c>
      <c r="C34" s="162"/>
      <c r="D34" s="80"/>
      <c r="E34" s="172"/>
      <c r="F34" s="71">
        <v>18000</v>
      </c>
      <c r="G34" s="66"/>
    </row>
    <row r="35" spans="1:7" s="31" customFormat="1" ht="15.75" thickBot="1" thickTop="1">
      <c r="A35" s="76">
        <v>801</v>
      </c>
      <c r="B35" s="95" t="s">
        <v>35</v>
      </c>
      <c r="C35" s="160" t="s">
        <v>36</v>
      </c>
      <c r="D35" s="81"/>
      <c r="E35" s="229"/>
      <c r="F35" s="69">
        <f>F36+F52+F55+F68+F71</f>
        <v>58519</v>
      </c>
      <c r="G35" s="74">
        <f>G36+G52+G55+G68+G71</f>
        <v>58519</v>
      </c>
    </row>
    <row r="36" spans="1:7" s="31" customFormat="1" ht="15" thickTop="1">
      <c r="A36" s="77">
        <v>80101</v>
      </c>
      <c r="B36" s="99" t="s">
        <v>41</v>
      </c>
      <c r="C36" s="161"/>
      <c r="D36" s="82"/>
      <c r="E36" s="168"/>
      <c r="F36" s="68">
        <f>SUM(F37:F51)</f>
        <v>30155</v>
      </c>
      <c r="G36" s="75">
        <f>SUM(G37:G51)</f>
        <v>35042</v>
      </c>
    </row>
    <row r="37" spans="1:7" s="98" customFormat="1" ht="16.5" customHeight="1">
      <c r="A37" s="65">
        <v>3020</v>
      </c>
      <c r="B37" s="96" t="s">
        <v>82</v>
      </c>
      <c r="C37" s="162"/>
      <c r="D37" s="210"/>
      <c r="E37" s="211"/>
      <c r="F37" s="71">
        <v>1000</v>
      </c>
      <c r="G37" s="66"/>
    </row>
    <row r="38" spans="1:7" s="98" customFormat="1" ht="15">
      <c r="A38" s="65">
        <v>4010</v>
      </c>
      <c r="B38" s="96" t="s">
        <v>78</v>
      </c>
      <c r="C38" s="162"/>
      <c r="D38" s="210"/>
      <c r="E38" s="211"/>
      <c r="F38" s="71">
        <v>2542</v>
      </c>
      <c r="G38" s="66"/>
    </row>
    <row r="39" spans="1:7" s="31" customFormat="1" ht="15">
      <c r="A39" s="65">
        <v>4140</v>
      </c>
      <c r="B39" s="96" t="s">
        <v>83</v>
      </c>
      <c r="C39" s="162"/>
      <c r="D39" s="210"/>
      <c r="E39" s="211"/>
      <c r="F39" s="71"/>
      <c r="G39" s="66">
        <v>5100</v>
      </c>
    </row>
    <row r="40" spans="1:7" s="31" customFormat="1" ht="15">
      <c r="A40" s="65">
        <v>4170</v>
      </c>
      <c r="B40" s="127" t="s">
        <v>24</v>
      </c>
      <c r="C40" s="162"/>
      <c r="D40" s="210"/>
      <c r="E40" s="211"/>
      <c r="F40" s="71"/>
      <c r="G40" s="66">
        <v>1000</v>
      </c>
    </row>
    <row r="41" spans="1:7" s="31" customFormat="1" ht="15">
      <c r="A41" s="231">
        <v>4210</v>
      </c>
      <c r="B41" s="302" t="s">
        <v>20</v>
      </c>
      <c r="C41" s="233"/>
      <c r="D41" s="255"/>
      <c r="E41" s="256"/>
      <c r="F41" s="232">
        <v>3000</v>
      </c>
      <c r="G41" s="257"/>
    </row>
    <row r="42" spans="1:7" s="31" customFormat="1" ht="15">
      <c r="A42" s="65">
        <v>4270</v>
      </c>
      <c r="B42" s="96" t="s">
        <v>53</v>
      </c>
      <c r="C42" s="162"/>
      <c r="D42" s="210"/>
      <c r="E42" s="211"/>
      <c r="F42" s="71"/>
      <c r="G42" s="66">
        <v>9100</v>
      </c>
    </row>
    <row r="43" spans="1:7" s="31" customFormat="1" ht="15">
      <c r="A43" s="65">
        <v>4280</v>
      </c>
      <c r="B43" s="96" t="s">
        <v>84</v>
      </c>
      <c r="C43" s="162"/>
      <c r="D43" s="210"/>
      <c r="E43" s="211"/>
      <c r="F43" s="71">
        <v>600</v>
      </c>
      <c r="G43" s="66"/>
    </row>
    <row r="44" spans="1:7" s="31" customFormat="1" ht="15">
      <c r="A44" s="65">
        <v>4350</v>
      </c>
      <c r="B44" s="96" t="s">
        <v>114</v>
      </c>
      <c r="C44" s="162"/>
      <c r="D44" s="210"/>
      <c r="E44" s="211"/>
      <c r="F44" s="71">
        <v>1500</v>
      </c>
      <c r="G44" s="66"/>
    </row>
    <row r="45" spans="1:7" s="31" customFormat="1" ht="30">
      <c r="A45" s="65">
        <v>4370</v>
      </c>
      <c r="B45" s="216" t="s">
        <v>85</v>
      </c>
      <c r="C45" s="162"/>
      <c r="D45" s="210"/>
      <c r="E45" s="211"/>
      <c r="F45" s="71">
        <v>1000</v>
      </c>
      <c r="G45" s="66"/>
    </row>
    <row r="46" spans="1:7" s="31" customFormat="1" ht="30">
      <c r="A46" s="65">
        <v>4390</v>
      </c>
      <c r="B46" s="96" t="s">
        <v>60</v>
      </c>
      <c r="C46" s="162"/>
      <c r="D46" s="210"/>
      <c r="E46" s="211"/>
      <c r="F46" s="71">
        <v>1500</v>
      </c>
      <c r="G46" s="66"/>
    </row>
    <row r="47" spans="1:7" s="31" customFormat="1" ht="15">
      <c r="A47" s="65">
        <v>4580</v>
      </c>
      <c r="B47" s="96" t="s">
        <v>56</v>
      </c>
      <c r="C47" s="162"/>
      <c r="D47" s="210"/>
      <c r="E47" s="211"/>
      <c r="F47" s="71"/>
      <c r="G47" s="66">
        <v>342</v>
      </c>
    </row>
    <row r="48" spans="1:7" s="31" customFormat="1" ht="30">
      <c r="A48" s="186" t="s">
        <v>39</v>
      </c>
      <c r="B48" s="67" t="s">
        <v>40</v>
      </c>
      <c r="C48" s="162"/>
      <c r="D48" s="210"/>
      <c r="E48" s="211"/>
      <c r="F48" s="71">
        <v>2000</v>
      </c>
      <c r="G48" s="66"/>
    </row>
    <row r="49" spans="1:7" s="31" customFormat="1" ht="30">
      <c r="A49" s="65">
        <v>4750</v>
      </c>
      <c r="B49" s="67" t="s">
        <v>49</v>
      </c>
      <c r="C49" s="162"/>
      <c r="D49" s="210"/>
      <c r="E49" s="211"/>
      <c r="F49" s="71">
        <v>1950</v>
      </c>
      <c r="G49" s="66"/>
    </row>
    <row r="50" spans="1:7" s="31" customFormat="1" ht="18.75" customHeight="1">
      <c r="A50" s="65">
        <v>6050</v>
      </c>
      <c r="B50" s="96" t="s">
        <v>21</v>
      </c>
      <c r="C50" s="162"/>
      <c r="D50" s="210"/>
      <c r="E50" s="211"/>
      <c r="F50" s="71">
        <v>15063</v>
      </c>
      <c r="G50" s="66">
        <v>9000</v>
      </c>
    </row>
    <row r="51" spans="1:7" s="31" customFormat="1" ht="30">
      <c r="A51" s="301" t="s">
        <v>76</v>
      </c>
      <c r="B51" s="258" t="s">
        <v>77</v>
      </c>
      <c r="C51" s="233"/>
      <c r="D51" s="255"/>
      <c r="E51" s="256"/>
      <c r="F51" s="232"/>
      <c r="G51" s="257">
        <v>10500</v>
      </c>
    </row>
    <row r="52" spans="1:7" s="31" customFormat="1" ht="28.5">
      <c r="A52" s="72">
        <v>80103</v>
      </c>
      <c r="B52" s="203" t="s">
        <v>42</v>
      </c>
      <c r="C52" s="196"/>
      <c r="D52" s="213"/>
      <c r="E52" s="214"/>
      <c r="F52" s="73">
        <f>SUM(F53:F54)</f>
        <v>1120</v>
      </c>
      <c r="G52" s="64">
        <f>SUM(G53:G54)</f>
        <v>1120</v>
      </c>
    </row>
    <row r="53" spans="1:7" s="31" customFormat="1" ht="45">
      <c r="A53" s="237">
        <v>2540</v>
      </c>
      <c r="B53" s="272" t="s">
        <v>115</v>
      </c>
      <c r="C53" s="239"/>
      <c r="D53" s="240"/>
      <c r="E53" s="241"/>
      <c r="F53" s="242"/>
      <c r="G53" s="90">
        <v>1120</v>
      </c>
    </row>
    <row r="54" spans="1:7" s="31" customFormat="1" ht="45">
      <c r="A54" s="65">
        <v>2540</v>
      </c>
      <c r="B54" s="316" t="s">
        <v>86</v>
      </c>
      <c r="C54" s="162"/>
      <c r="D54" s="210"/>
      <c r="E54" s="211"/>
      <c r="F54" s="71">
        <v>1120</v>
      </c>
      <c r="G54" s="66"/>
    </row>
    <row r="55" spans="1:7" s="31" customFormat="1" ht="14.25">
      <c r="A55" s="72">
        <v>80110</v>
      </c>
      <c r="B55" s="215" t="s">
        <v>43</v>
      </c>
      <c r="C55" s="196"/>
      <c r="D55" s="213"/>
      <c r="E55" s="214"/>
      <c r="F55" s="73">
        <f>SUM(F56:F67)</f>
        <v>14000</v>
      </c>
      <c r="G55" s="64">
        <f>SUM(G56:G67)</f>
        <v>15613</v>
      </c>
    </row>
    <row r="56" spans="1:7" s="31" customFormat="1" ht="30">
      <c r="A56" s="65">
        <v>3020</v>
      </c>
      <c r="B56" s="96" t="s">
        <v>82</v>
      </c>
      <c r="C56" s="194"/>
      <c r="D56" s="208"/>
      <c r="E56" s="209"/>
      <c r="F56" s="71">
        <v>1000</v>
      </c>
      <c r="G56" s="66"/>
    </row>
    <row r="57" spans="1:7" s="31" customFormat="1" ht="15">
      <c r="A57" s="65">
        <v>4140</v>
      </c>
      <c r="B57" s="96" t="s">
        <v>83</v>
      </c>
      <c r="C57" s="194"/>
      <c r="D57" s="208"/>
      <c r="E57" s="209"/>
      <c r="F57" s="71"/>
      <c r="G57" s="66">
        <v>3100</v>
      </c>
    </row>
    <row r="58" spans="1:7" s="31" customFormat="1" ht="15">
      <c r="A58" s="65">
        <v>4210</v>
      </c>
      <c r="B58" s="70" t="s">
        <v>20</v>
      </c>
      <c r="C58" s="194"/>
      <c r="D58" s="208"/>
      <c r="E58" s="209"/>
      <c r="F58" s="71"/>
      <c r="G58" s="66">
        <v>1500</v>
      </c>
    </row>
    <row r="59" spans="1:7" s="31" customFormat="1" ht="15">
      <c r="A59" s="65">
        <v>4260</v>
      </c>
      <c r="B59" s="96" t="s">
        <v>33</v>
      </c>
      <c r="C59" s="194"/>
      <c r="D59" s="208"/>
      <c r="E59" s="209"/>
      <c r="F59" s="71"/>
      <c r="G59" s="66">
        <v>1000</v>
      </c>
    </row>
    <row r="60" spans="1:7" s="31" customFormat="1" ht="15">
      <c r="A60" s="65">
        <v>4270</v>
      </c>
      <c r="B60" s="96" t="s">
        <v>53</v>
      </c>
      <c r="C60" s="194"/>
      <c r="D60" s="208"/>
      <c r="E60" s="209"/>
      <c r="F60" s="71"/>
      <c r="G60" s="66">
        <v>6600</v>
      </c>
    </row>
    <row r="61" spans="1:7" s="31" customFormat="1" ht="15">
      <c r="A61" s="65">
        <v>4280</v>
      </c>
      <c r="B61" s="96" t="s">
        <v>84</v>
      </c>
      <c r="C61" s="194"/>
      <c r="D61" s="208"/>
      <c r="E61" s="209"/>
      <c r="F61" s="71">
        <v>200</v>
      </c>
      <c r="G61" s="289"/>
    </row>
    <row r="62" spans="1:7" s="31" customFormat="1" ht="15">
      <c r="A62" s="65">
        <v>4350</v>
      </c>
      <c r="B62" s="96" t="s">
        <v>114</v>
      </c>
      <c r="C62" s="194"/>
      <c r="D62" s="208"/>
      <c r="E62" s="209"/>
      <c r="F62" s="71">
        <v>300</v>
      </c>
      <c r="G62" s="289"/>
    </row>
    <row r="63" spans="1:7" s="31" customFormat="1" ht="30">
      <c r="A63" s="65">
        <v>4370</v>
      </c>
      <c r="B63" s="216" t="s">
        <v>85</v>
      </c>
      <c r="C63" s="162"/>
      <c r="D63" s="210"/>
      <c r="E63" s="211"/>
      <c r="F63" s="71">
        <v>800</v>
      </c>
      <c r="G63" s="66"/>
    </row>
    <row r="64" spans="1:7" s="31" customFormat="1" ht="30">
      <c r="A64" s="65">
        <v>4390</v>
      </c>
      <c r="B64" s="96" t="s">
        <v>60</v>
      </c>
      <c r="C64" s="162"/>
      <c r="D64" s="210"/>
      <c r="E64" s="211"/>
      <c r="F64" s="71">
        <v>800</v>
      </c>
      <c r="G64" s="66"/>
    </row>
    <row r="65" spans="1:7" s="31" customFormat="1" ht="30">
      <c r="A65" s="186" t="s">
        <v>39</v>
      </c>
      <c r="B65" s="67" t="s">
        <v>40</v>
      </c>
      <c r="C65" s="162"/>
      <c r="D65" s="210"/>
      <c r="E65" s="211"/>
      <c r="F65" s="71">
        <v>800</v>
      </c>
      <c r="G65" s="66"/>
    </row>
    <row r="66" spans="1:7" s="31" customFormat="1" ht="20.25" customHeight="1">
      <c r="A66" s="65">
        <v>6050</v>
      </c>
      <c r="B66" s="96" t="s">
        <v>21</v>
      </c>
      <c r="C66" s="162"/>
      <c r="D66" s="210"/>
      <c r="E66" s="211"/>
      <c r="F66" s="71">
        <v>9000</v>
      </c>
      <c r="G66" s="66">
        <v>3413</v>
      </c>
    </row>
    <row r="67" spans="1:7" s="31" customFormat="1" ht="30">
      <c r="A67" s="186" t="s">
        <v>76</v>
      </c>
      <c r="B67" s="78" t="s">
        <v>77</v>
      </c>
      <c r="C67" s="162"/>
      <c r="D67" s="210"/>
      <c r="E67" s="211"/>
      <c r="F67" s="71">
        <v>1100</v>
      </c>
      <c r="G67" s="66"/>
    </row>
    <row r="68" spans="1:7" s="31" customFormat="1" ht="14.25">
      <c r="A68" s="72">
        <v>80146</v>
      </c>
      <c r="B68" s="203" t="s">
        <v>87</v>
      </c>
      <c r="C68" s="196"/>
      <c r="D68" s="213"/>
      <c r="E68" s="214"/>
      <c r="F68" s="73">
        <f>SUM(F69:F70)</f>
        <v>210</v>
      </c>
      <c r="G68" s="64">
        <f>SUM(G69:G70)</f>
        <v>210</v>
      </c>
    </row>
    <row r="69" spans="1:7" s="31" customFormat="1" ht="15">
      <c r="A69" s="65">
        <v>4300</v>
      </c>
      <c r="B69" s="96" t="s">
        <v>11</v>
      </c>
      <c r="C69" s="194"/>
      <c r="D69" s="208"/>
      <c r="E69" s="209"/>
      <c r="F69" s="71">
        <v>210</v>
      </c>
      <c r="G69" s="66"/>
    </row>
    <row r="70" spans="1:7" s="31" customFormat="1" ht="18.75" customHeight="1">
      <c r="A70" s="231">
        <v>4410</v>
      </c>
      <c r="B70" s="316" t="s">
        <v>45</v>
      </c>
      <c r="C70" s="355"/>
      <c r="D70" s="356"/>
      <c r="E70" s="357"/>
      <c r="F70" s="232"/>
      <c r="G70" s="257">
        <v>210</v>
      </c>
    </row>
    <row r="71" spans="1:7" s="31" customFormat="1" ht="18" customHeight="1">
      <c r="A71" s="217" t="s">
        <v>46</v>
      </c>
      <c r="B71" s="203" t="s">
        <v>7</v>
      </c>
      <c r="C71" s="196"/>
      <c r="D71" s="213"/>
      <c r="E71" s="228"/>
      <c r="F71" s="73">
        <f>SUM(F72:F75)</f>
        <v>13034</v>
      </c>
      <c r="G71" s="64">
        <f>SUM(G72:G75)</f>
        <v>6534</v>
      </c>
    </row>
    <row r="72" spans="1:7" s="31" customFormat="1" ht="15">
      <c r="A72" s="65">
        <v>4210</v>
      </c>
      <c r="B72" s="70" t="s">
        <v>20</v>
      </c>
      <c r="C72" s="194"/>
      <c r="D72" s="208"/>
      <c r="E72" s="297"/>
      <c r="F72" s="288"/>
      <c r="G72" s="66">
        <f>2034+300</f>
        <v>2334</v>
      </c>
    </row>
    <row r="73" spans="1:7" s="31" customFormat="1" ht="30">
      <c r="A73" s="65">
        <v>4240</v>
      </c>
      <c r="B73" s="96" t="s">
        <v>62</v>
      </c>
      <c r="C73" s="194"/>
      <c r="D73" s="208"/>
      <c r="E73" s="209"/>
      <c r="F73" s="71"/>
      <c r="G73" s="66">
        <v>3600</v>
      </c>
    </row>
    <row r="74" spans="1:7" s="31" customFormat="1" ht="30">
      <c r="A74" s="65">
        <v>4240</v>
      </c>
      <c r="B74" s="96" t="s">
        <v>88</v>
      </c>
      <c r="C74" s="194"/>
      <c r="D74" s="208"/>
      <c r="E74" s="209"/>
      <c r="F74" s="71">
        <f>12134+900</f>
        <v>13034</v>
      </c>
      <c r="G74" s="66"/>
    </row>
    <row r="75" spans="1:7" s="31" customFormat="1" ht="15.75" thickBot="1">
      <c r="A75" s="65">
        <v>4300</v>
      </c>
      <c r="B75" s="96" t="s">
        <v>11</v>
      </c>
      <c r="C75" s="194"/>
      <c r="D75" s="208"/>
      <c r="E75" s="209"/>
      <c r="F75" s="71"/>
      <c r="G75" s="66">
        <v>600</v>
      </c>
    </row>
    <row r="76" spans="1:7" s="31" customFormat="1" ht="15.75" thickBot="1" thickTop="1">
      <c r="A76" s="76">
        <v>852</v>
      </c>
      <c r="B76" s="95" t="s">
        <v>22</v>
      </c>
      <c r="C76" s="155" t="s">
        <v>16</v>
      </c>
      <c r="D76" s="83" t="e">
        <f>#REF!</f>
        <v>#REF!</v>
      </c>
      <c r="E76" s="173">
        <f>E77</f>
        <v>76000</v>
      </c>
      <c r="F76" s="69">
        <f>F77+F83+F86</f>
        <v>72002</v>
      </c>
      <c r="G76" s="74">
        <f>G77+G83+G86</f>
        <v>148002</v>
      </c>
    </row>
    <row r="77" spans="1:7" s="31" customFormat="1" ht="15" thickTop="1">
      <c r="A77" s="72">
        <v>85219</v>
      </c>
      <c r="B77" s="113" t="s">
        <v>68</v>
      </c>
      <c r="C77" s="196"/>
      <c r="D77" s="197">
        <f>D121</f>
        <v>0</v>
      </c>
      <c r="E77" s="198">
        <f>E78</f>
        <v>76000</v>
      </c>
      <c r="F77" s="73">
        <f>SUM(F80:F82)</f>
        <v>37170</v>
      </c>
      <c r="G77" s="64">
        <f>SUM(G79:G82)</f>
        <v>113170</v>
      </c>
    </row>
    <row r="78" spans="1:7" s="98" customFormat="1" ht="33.75" customHeight="1">
      <c r="A78" s="65">
        <v>2030</v>
      </c>
      <c r="B78" s="96" t="s">
        <v>116</v>
      </c>
      <c r="C78" s="162"/>
      <c r="D78" s="85"/>
      <c r="E78" s="174">
        <v>76000</v>
      </c>
      <c r="F78" s="71"/>
      <c r="G78" s="66"/>
    </row>
    <row r="79" spans="1:7" s="98" customFormat="1" ht="15">
      <c r="A79" s="65">
        <v>4010</v>
      </c>
      <c r="B79" s="96" t="s">
        <v>78</v>
      </c>
      <c r="C79" s="162"/>
      <c r="D79" s="85"/>
      <c r="E79" s="174"/>
      <c r="F79" s="71"/>
      <c r="G79" s="66">
        <v>76000</v>
      </c>
    </row>
    <row r="80" spans="1:7" s="31" customFormat="1" ht="15">
      <c r="A80" s="65">
        <v>4040</v>
      </c>
      <c r="B80" s="96" t="s">
        <v>34</v>
      </c>
      <c r="C80" s="162"/>
      <c r="D80" s="85"/>
      <c r="E80" s="174"/>
      <c r="F80" s="71">
        <v>28300</v>
      </c>
      <c r="G80" s="66"/>
    </row>
    <row r="81" spans="1:7" s="31" customFormat="1" ht="15">
      <c r="A81" s="65">
        <v>4120</v>
      </c>
      <c r="B81" s="96" t="s">
        <v>69</v>
      </c>
      <c r="C81" s="162"/>
      <c r="D81" s="85"/>
      <c r="E81" s="174"/>
      <c r="F81" s="71">
        <v>8870</v>
      </c>
      <c r="G81" s="66"/>
    </row>
    <row r="82" spans="1:7" s="31" customFormat="1" ht="15">
      <c r="A82" s="65">
        <v>4140</v>
      </c>
      <c r="B82" s="96" t="s">
        <v>70</v>
      </c>
      <c r="C82" s="162"/>
      <c r="D82" s="85"/>
      <c r="E82" s="174"/>
      <c r="F82" s="71"/>
      <c r="G82" s="66">
        <v>37170</v>
      </c>
    </row>
    <row r="83" spans="1:7" s="31" customFormat="1" ht="28.5">
      <c r="A83" s="72">
        <v>85228</v>
      </c>
      <c r="B83" s="203" t="s">
        <v>55</v>
      </c>
      <c r="C83" s="196"/>
      <c r="D83" s="197"/>
      <c r="E83" s="198"/>
      <c r="F83" s="73">
        <f>F85</f>
        <v>832</v>
      </c>
      <c r="G83" s="64">
        <f>G84</f>
        <v>832</v>
      </c>
    </row>
    <row r="84" spans="1:7" s="31" customFormat="1" ht="15">
      <c r="A84" s="65">
        <v>4040</v>
      </c>
      <c r="B84" s="96" t="s">
        <v>34</v>
      </c>
      <c r="C84" s="162"/>
      <c r="D84" s="85"/>
      <c r="E84" s="174"/>
      <c r="F84" s="71"/>
      <c r="G84" s="66">
        <v>832</v>
      </c>
    </row>
    <row r="85" spans="1:7" s="31" customFormat="1" ht="15">
      <c r="A85" s="65">
        <v>4110</v>
      </c>
      <c r="B85" s="96" t="s">
        <v>23</v>
      </c>
      <c r="C85" s="162"/>
      <c r="D85" s="85"/>
      <c r="E85" s="174"/>
      <c r="F85" s="71">
        <v>832</v>
      </c>
      <c r="G85" s="66"/>
    </row>
    <row r="86" spans="1:7" s="31" customFormat="1" ht="14.25">
      <c r="A86" s="72">
        <v>85295</v>
      </c>
      <c r="B86" s="203" t="s">
        <v>7</v>
      </c>
      <c r="C86" s="196"/>
      <c r="D86" s="197"/>
      <c r="E86" s="198"/>
      <c r="F86" s="73">
        <f>F87</f>
        <v>34000</v>
      </c>
      <c r="G86" s="64">
        <f>G87</f>
        <v>34000</v>
      </c>
    </row>
    <row r="87" spans="1:7" s="315" customFormat="1" ht="60">
      <c r="A87" s="311"/>
      <c r="B87" s="312" t="s">
        <v>127</v>
      </c>
      <c r="C87" s="134"/>
      <c r="D87" s="343"/>
      <c r="E87" s="344"/>
      <c r="F87" s="313">
        <f>SUM(F88:F107)</f>
        <v>34000</v>
      </c>
      <c r="G87" s="345">
        <f>SUM(G88:G107)</f>
        <v>34000</v>
      </c>
    </row>
    <row r="88" spans="1:7" s="31" customFormat="1" ht="15">
      <c r="A88" s="65">
        <v>3118</v>
      </c>
      <c r="B88" s="96" t="s">
        <v>124</v>
      </c>
      <c r="C88" s="162"/>
      <c r="D88" s="85"/>
      <c r="E88" s="174"/>
      <c r="F88" s="71">
        <v>6012</v>
      </c>
      <c r="G88" s="66"/>
    </row>
    <row r="89" spans="1:7" s="31" customFormat="1" ht="15">
      <c r="A89" s="65">
        <v>3119</v>
      </c>
      <c r="B89" s="96" t="s">
        <v>124</v>
      </c>
      <c r="C89" s="162"/>
      <c r="D89" s="85"/>
      <c r="E89" s="174"/>
      <c r="F89" s="71"/>
      <c r="G89" s="66">
        <v>6012</v>
      </c>
    </row>
    <row r="90" spans="1:7" s="31" customFormat="1" ht="15">
      <c r="A90" s="65">
        <v>4018</v>
      </c>
      <c r="B90" s="96" t="s">
        <v>78</v>
      </c>
      <c r="C90" s="162"/>
      <c r="D90" s="85"/>
      <c r="E90" s="174"/>
      <c r="F90" s="71">
        <v>5822</v>
      </c>
      <c r="G90" s="66"/>
    </row>
    <row r="91" spans="1:7" s="31" customFormat="1" ht="15">
      <c r="A91" s="65">
        <v>4019</v>
      </c>
      <c r="B91" s="96" t="s">
        <v>78</v>
      </c>
      <c r="C91" s="162"/>
      <c r="D91" s="85"/>
      <c r="E91" s="174"/>
      <c r="F91" s="71"/>
      <c r="G91" s="66">
        <v>5822</v>
      </c>
    </row>
    <row r="92" spans="1:7" s="31" customFormat="1" ht="15">
      <c r="A92" s="65">
        <v>4118</v>
      </c>
      <c r="B92" s="96" t="s">
        <v>23</v>
      </c>
      <c r="C92" s="162"/>
      <c r="D92" s="85"/>
      <c r="E92" s="174"/>
      <c r="F92" s="71">
        <v>1854</v>
      </c>
      <c r="G92" s="66"/>
    </row>
    <row r="93" spans="1:7" s="31" customFormat="1" ht="15">
      <c r="A93" s="65">
        <v>4119</v>
      </c>
      <c r="B93" s="96" t="s">
        <v>23</v>
      </c>
      <c r="C93" s="162"/>
      <c r="D93" s="85"/>
      <c r="E93" s="174"/>
      <c r="F93" s="71"/>
      <c r="G93" s="66">
        <v>1854</v>
      </c>
    </row>
    <row r="94" spans="1:7" s="31" customFormat="1" ht="15">
      <c r="A94" s="65">
        <v>4128</v>
      </c>
      <c r="B94" s="96" t="s">
        <v>69</v>
      </c>
      <c r="C94" s="162"/>
      <c r="D94" s="85"/>
      <c r="E94" s="174"/>
      <c r="F94" s="71">
        <v>283</v>
      </c>
      <c r="G94" s="66"/>
    </row>
    <row r="95" spans="1:7" s="31" customFormat="1" ht="15">
      <c r="A95" s="65">
        <v>4129</v>
      </c>
      <c r="B95" s="96" t="s">
        <v>69</v>
      </c>
      <c r="C95" s="162"/>
      <c r="D95" s="85"/>
      <c r="E95" s="174"/>
      <c r="F95" s="71"/>
      <c r="G95" s="66">
        <v>283</v>
      </c>
    </row>
    <row r="96" spans="1:7" s="31" customFormat="1" ht="15">
      <c r="A96" s="65">
        <v>4178</v>
      </c>
      <c r="B96" s="96" t="s">
        <v>24</v>
      </c>
      <c r="C96" s="162"/>
      <c r="D96" s="85"/>
      <c r="E96" s="174"/>
      <c r="F96" s="71">
        <v>5723</v>
      </c>
      <c r="G96" s="66"/>
    </row>
    <row r="97" spans="1:7" s="31" customFormat="1" ht="15">
      <c r="A97" s="65">
        <v>4179</v>
      </c>
      <c r="B97" s="96" t="s">
        <v>24</v>
      </c>
      <c r="C97" s="162"/>
      <c r="D97" s="85"/>
      <c r="E97" s="174"/>
      <c r="F97" s="71"/>
      <c r="G97" s="66">
        <v>5723</v>
      </c>
    </row>
    <row r="98" spans="1:7" s="31" customFormat="1" ht="15">
      <c r="A98" s="65">
        <v>4218</v>
      </c>
      <c r="B98" s="96" t="s">
        <v>20</v>
      </c>
      <c r="C98" s="162"/>
      <c r="D98" s="85"/>
      <c r="E98" s="174"/>
      <c r="F98" s="71">
        <v>153</v>
      </c>
      <c r="G98" s="66"/>
    </row>
    <row r="99" spans="1:7" s="31" customFormat="1" ht="15">
      <c r="A99" s="65">
        <v>4219</v>
      </c>
      <c r="B99" s="96" t="s">
        <v>20</v>
      </c>
      <c r="C99" s="162"/>
      <c r="D99" s="85"/>
      <c r="E99" s="174"/>
      <c r="F99" s="71"/>
      <c r="G99" s="66">
        <v>153</v>
      </c>
    </row>
    <row r="100" spans="1:7" s="31" customFormat="1" ht="15">
      <c r="A100" s="65">
        <v>4308</v>
      </c>
      <c r="B100" s="96" t="s">
        <v>11</v>
      </c>
      <c r="C100" s="162"/>
      <c r="D100" s="85"/>
      <c r="E100" s="174"/>
      <c r="F100" s="71">
        <v>12846</v>
      </c>
      <c r="G100" s="66"/>
    </row>
    <row r="101" spans="1:7" s="31" customFormat="1" ht="15">
      <c r="A101" s="65">
        <v>4309</v>
      </c>
      <c r="B101" s="96" t="s">
        <v>11</v>
      </c>
      <c r="C101" s="162"/>
      <c r="D101" s="85"/>
      <c r="E101" s="174"/>
      <c r="F101" s="71"/>
      <c r="G101" s="66">
        <v>12846</v>
      </c>
    </row>
    <row r="102" spans="1:7" s="31" customFormat="1" ht="15">
      <c r="A102" s="65">
        <v>4418</v>
      </c>
      <c r="B102" s="96" t="s">
        <v>45</v>
      </c>
      <c r="C102" s="162"/>
      <c r="D102" s="85"/>
      <c r="E102" s="174"/>
      <c r="F102" s="71">
        <v>981</v>
      </c>
      <c r="G102" s="66"/>
    </row>
    <row r="103" spans="1:7" s="31" customFormat="1" ht="15">
      <c r="A103" s="65">
        <v>4419</v>
      </c>
      <c r="B103" s="96" t="s">
        <v>45</v>
      </c>
      <c r="C103" s="162"/>
      <c r="D103" s="85"/>
      <c r="E103" s="174"/>
      <c r="F103" s="71"/>
      <c r="G103" s="66">
        <v>981</v>
      </c>
    </row>
    <row r="104" spans="1:7" s="31" customFormat="1" ht="30">
      <c r="A104" s="186" t="s">
        <v>125</v>
      </c>
      <c r="B104" s="67" t="s">
        <v>40</v>
      </c>
      <c r="C104" s="162"/>
      <c r="D104" s="85"/>
      <c r="E104" s="174"/>
      <c r="F104" s="71">
        <v>92</v>
      </c>
      <c r="G104" s="66"/>
    </row>
    <row r="105" spans="1:7" s="31" customFormat="1" ht="30">
      <c r="A105" s="301" t="s">
        <v>126</v>
      </c>
      <c r="B105" s="316" t="s">
        <v>40</v>
      </c>
      <c r="C105" s="233"/>
      <c r="D105" s="358"/>
      <c r="E105" s="359"/>
      <c r="F105" s="232"/>
      <c r="G105" s="257">
        <v>92</v>
      </c>
    </row>
    <row r="106" spans="1:7" s="31" customFormat="1" ht="30">
      <c r="A106" s="65">
        <v>4758</v>
      </c>
      <c r="B106" s="67" t="s">
        <v>49</v>
      </c>
      <c r="C106" s="162"/>
      <c r="D106" s="85"/>
      <c r="E106" s="174"/>
      <c r="F106" s="71">
        <v>234</v>
      </c>
      <c r="G106" s="66"/>
    </row>
    <row r="107" spans="1:7" s="31" customFormat="1" ht="30.75" thickBot="1">
      <c r="A107" s="65">
        <v>4759</v>
      </c>
      <c r="B107" s="67" t="s">
        <v>49</v>
      </c>
      <c r="C107" s="162"/>
      <c r="D107" s="85"/>
      <c r="E107" s="174"/>
      <c r="F107" s="71"/>
      <c r="G107" s="66">
        <v>234</v>
      </c>
    </row>
    <row r="108" spans="1:7" s="31" customFormat="1" ht="30" thickBot="1" thickTop="1">
      <c r="A108" s="76">
        <v>854</v>
      </c>
      <c r="B108" s="243" t="s">
        <v>47</v>
      </c>
      <c r="C108" s="160" t="s">
        <v>36</v>
      </c>
      <c r="D108" s="83"/>
      <c r="E108" s="173">
        <f>E109+E119</f>
        <v>0</v>
      </c>
      <c r="F108" s="69">
        <f>F109+F112+F119+F115</f>
        <v>27650</v>
      </c>
      <c r="G108" s="244">
        <f>G109+G112+G119+G115</f>
        <v>20900</v>
      </c>
    </row>
    <row r="109" spans="1:7" s="31" customFormat="1" ht="15" thickTop="1">
      <c r="A109" s="77">
        <v>85401</v>
      </c>
      <c r="B109" s="218" t="s">
        <v>91</v>
      </c>
      <c r="C109" s="161"/>
      <c r="D109" s="84"/>
      <c r="E109" s="219">
        <f>SUM(E110:E111)</f>
        <v>0</v>
      </c>
      <c r="F109" s="68">
        <f>SUM(F110:F111)</f>
        <v>1100</v>
      </c>
      <c r="G109" s="102">
        <f>SUM(G110:G111)</f>
        <v>1100</v>
      </c>
    </row>
    <row r="110" spans="1:7" s="31" customFormat="1" ht="15">
      <c r="A110" s="65">
        <v>4210</v>
      </c>
      <c r="B110" s="70" t="s">
        <v>20</v>
      </c>
      <c r="C110" s="162"/>
      <c r="D110" s="85"/>
      <c r="E110" s="174"/>
      <c r="F110" s="71"/>
      <c r="G110" s="87">
        <v>1100</v>
      </c>
    </row>
    <row r="111" spans="1:7" s="31" customFormat="1" ht="30">
      <c r="A111" s="65">
        <v>4240</v>
      </c>
      <c r="B111" s="96" t="s">
        <v>92</v>
      </c>
      <c r="C111" s="162"/>
      <c r="D111" s="85"/>
      <c r="E111" s="174"/>
      <c r="F111" s="71">
        <v>1100</v>
      </c>
      <c r="G111" s="87"/>
    </row>
    <row r="112" spans="1:7" s="31" customFormat="1" ht="14.25">
      <c r="A112" s="72">
        <v>85415</v>
      </c>
      <c r="B112" s="203" t="s">
        <v>117</v>
      </c>
      <c r="C112" s="196"/>
      <c r="D112" s="197"/>
      <c r="E112" s="198"/>
      <c r="F112" s="73">
        <f>F114</f>
        <v>18350</v>
      </c>
      <c r="G112" s="199">
        <f>G113</f>
        <v>10700</v>
      </c>
    </row>
    <row r="113" spans="1:7" s="31" customFormat="1" ht="18.75" customHeight="1">
      <c r="A113" s="65">
        <v>3240</v>
      </c>
      <c r="B113" s="96" t="s">
        <v>118</v>
      </c>
      <c r="C113" s="162"/>
      <c r="D113" s="85"/>
      <c r="E113" s="174"/>
      <c r="F113" s="71"/>
      <c r="G113" s="87">
        <v>10700</v>
      </c>
    </row>
    <row r="114" spans="1:7" s="31" customFormat="1" ht="30.75" customHeight="1">
      <c r="A114" s="65">
        <v>3240</v>
      </c>
      <c r="B114" s="96" t="s">
        <v>119</v>
      </c>
      <c r="C114" s="162"/>
      <c r="D114" s="85"/>
      <c r="E114" s="174"/>
      <c r="F114" s="71">
        <v>18350</v>
      </c>
      <c r="G114" s="87"/>
    </row>
    <row r="115" spans="1:7" s="31" customFormat="1" ht="14.25">
      <c r="A115" s="72">
        <v>85417</v>
      </c>
      <c r="B115" s="203" t="s">
        <v>94</v>
      </c>
      <c r="C115" s="196"/>
      <c r="D115" s="197"/>
      <c r="E115" s="198"/>
      <c r="F115" s="73">
        <f>SUM(F116:F118)</f>
        <v>5000</v>
      </c>
      <c r="G115" s="199">
        <f>SUM(G116:G118)</f>
        <v>9100</v>
      </c>
    </row>
    <row r="116" spans="1:7" s="31" customFormat="1" ht="15">
      <c r="A116" s="65">
        <v>4010</v>
      </c>
      <c r="B116" s="96" t="s">
        <v>78</v>
      </c>
      <c r="C116" s="162"/>
      <c r="D116" s="85"/>
      <c r="E116" s="174"/>
      <c r="F116" s="71"/>
      <c r="G116" s="87">
        <v>4100</v>
      </c>
    </row>
    <row r="117" spans="1:7" s="31" customFormat="1" ht="15">
      <c r="A117" s="65">
        <v>4170</v>
      </c>
      <c r="B117" s="127" t="s">
        <v>24</v>
      </c>
      <c r="C117" s="162"/>
      <c r="D117" s="85"/>
      <c r="E117" s="174"/>
      <c r="F117" s="71"/>
      <c r="G117" s="87">
        <v>5000</v>
      </c>
    </row>
    <row r="118" spans="1:7" s="31" customFormat="1" ht="15">
      <c r="A118" s="231">
        <v>4210</v>
      </c>
      <c r="B118" s="302" t="s">
        <v>20</v>
      </c>
      <c r="C118" s="162"/>
      <c r="D118" s="85"/>
      <c r="E118" s="174"/>
      <c r="F118" s="71">
        <v>5000</v>
      </c>
      <c r="G118" s="87"/>
    </row>
    <row r="119" spans="1:7" s="31" customFormat="1" ht="14.25">
      <c r="A119" s="72">
        <v>85495</v>
      </c>
      <c r="B119" s="203" t="s">
        <v>7</v>
      </c>
      <c r="C119" s="196"/>
      <c r="D119" s="197"/>
      <c r="E119" s="198"/>
      <c r="F119" s="73">
        <f>F120</f>
        <v>3200</v>
      </c>
      <c r="G119" s="199"/>
    </row>
    <row r="120" spans="1:7" s="31" customFormat="1" ht="15.75" thickBot="1">
      <c r="A120" s="65">
        <v>4300</v>
      </c>
      <c r="B120" s="212" t="s">
        <v>120</v>
      </c>
      <c r="C120" s="194"/>
      <c r="D120" s="200"/>
      <c r="E120" s="201"/>
      <c r="F120" s="71">
        <v>3200</v>
      </c>
      <c r="G120" s="87"/>
    </row>
    <row r="121" spans="1:7" s="98" customFormat="1" ht="30" thickBot="1" thickTop="1">
      <c r="A121" s="76">
        <v>900</v>
      </c>
      <c r="B121" s="95" t="s">
        <v>32</v>
      </c>
      <c r="C121" s="160" t="s">
        <v>31</v>
      </c>
      <c r="D121" s="83"/>
      <c r="E121" s="173"/>
      <c r="F121" s="69">
        <f>SUM(F122)</f>
        <v>5900</v>
      </c>
      <c r="G121" s="74">
        <f>G122</f>
        <v>5900</v>
      </c>
    </row>
    <row r="122" spans="1:7" s="98" customFormat="1" ht="15.75" thickTop="1">
      <c r="A122" s="72">
        <v>90004</v>
      </c>
      <c r="B122" s="203" t="s">
        <v>93</v>
      </c>
      <c r="C122" s="204"/>
      <c r="D122" s="205"/>
      <c r="E122" s="206"/>
      <c r="F122" s="73">
        <f>SUM(F123:F124)</f>
        <v>5900</v>
      </c>
      <c r="G122" s="207">
        <f>SUM(G123:G124)</f>
        <v>5900</v>
      </c>
    </row>
    <row r="123" spans="1:7" s="98" customFormat="1" ht="15">
      <c r="A123" s="65">
        <v>4210</v>
      </c>
      <c r="B123" s="96" t="s">
        <v>20</v>
      </c>
      <c r="C123" s="134"/>
      <c r="D123" s="202"/>
      <c r="E123" s="175"/>
      <c r="F123" s="71"/>
      <c r="G123" s="165">
        <v>5900</v>
      </c>
    </row>
    <row r="124" spans="1:7" s="98" customFormat="1" ht="15.75" thickBot="1">
      <c r="A124" s="65">
        <v>4300</v>
      </c>
      <c r="B124" s="212" t="s">
        <v>11</v>
      </c>
      <c r="C124" s="134"/>
      <c r="D124" s="202"/>
      <c r="E124" s="175"/>
      <c r="F124" s="71">
        <v>5900</v>
      </c>
      <c r="G124" s="165"/>
    </row>
    <row r="125" spans="1:7" s="98" customFormat="1" ht="30" thickBot="1" thickTop="1">
      <c r="A125" s="76">
        <v>921</v>
      </c>
      <c r="B125" s="95" t="s">
        <v>109</v>
      </c>
      <c r="C125" s="160" t="s">
        <v>81</v>
      </c>
      <c r="D125" s="83"/>
      <c r="E125" s="173"/>
      <c r="F125" s="69">
        <f>F126+F137</f>
        <v>7300</v>
      </c>
      <c r="G125" s="74">
        <f>G126+G137</f>
        <v>7300</v>
      </c>
    </row>
    <row r="126" spans="1:7" s="98" customFormat="1" ht="15.75" thickTop="1">
      <c r="A126" s="72">
        <v>92105</v>
      </c>
      <c r="B126" s="203" t="s">
        <v>110</v>
      </c>
      <c r="C126" s="204"/>
      <c r="D126" s="205"/>
      <c r="E126" s="206"/>
      <c r="F126" s="73">
        <f>SUM(F127:F128)</f>
        <v>4300</v>
      </c>
      <c r="G126" s="207">
        <f>G127</f>
        <v>4300</v>
      </c>
    </row>
    <row r="127" spans="1:7" s="315" customFormat="1" ht="33.75" customHeight="1">
      <c r="A127" s="311"/>
      <c r="B127" s="312" t="s">
        <v>111</v>
      </c>
      <c r="C127" s="134"/>
      <c r="D127" s="202"/>
      <c r="E127" s="175"/>
      <c r="F127" s="313">
        <f>SUM(F128:F136)</f>
        <v>4300</v>
      </c>
      <c r="G127" s="314">
        <f>SUM(G128:G136)</f>
        <v>4300</v>
      </c>
    </row>
    <row r="128" spans="1:7" s="98" customFormat="1" ht="18" customHeight="1">
      <c r="A128" s="65">
        <v>4110</v>
      </c>
      <c r="B128" s="96" t="s">
        <v>23</v>
      </c>
      <c r="C128" s="134"/>
      <c r="D128" s="202"/>
      <c r="E128" s="175"/>
      <c r="F128" s="71"/>
      <c r="G128" s="165">
        <v>200</v>
      </c>
    </row>
    <row r="129" spans="1:7" s="98" customFormat="1" ht="15">
      <c r="A129" s="65">
        <v>4120</v>
      </c>
      <c r="B129" s="96" t="s">
        <v>69</v>
      </c>
      <c r="C129" s="134"/>
      <c r="D129" s="202"/>
      <c r="E129" s="175"/>
      <c r="F129" s="71"/>
      <c r="G129" s="165">
        <v>100</v>
      </c>
    </row>
    <row r="130" spans="1:7" s="98" customFormat="1" ht="15">
      <c r="A130" s="65">
        <v>4178</v>
      </c>
      <c r="B130" s="127" t="s">
        <v>24</v>
      </c>
      <c r="C130" s="134"/>
      <c r="D130" s="202"/>
      <c r="E130" s="175"/>
      <c r="F130" s="71"/>
      <c r="G130" s="165">
        <v>2000</v>
      </c>
    </row>
    <row r="131" spans="1:7" s="98" customFormat="1" ht="15">
      <c r="A131" s="65">
        <v>4179</v>
      </c>
      <c r="B131" s="127" t="s">
        <v>24</v>
      </c>
      <c r="C131" s="134"/>
      <c r="D131" s="202"/>
      <c r="E131" s="175"/>
      <c r="F131" s="71"/>
      <c r="G131" s="165">
        <v>900</v>
      </c>
    </row>
    <row r="132" spans="1:7" s="98" customFormat="1" ht="15">
      <c r="A132" s="65">
        <v>4219</v>
      </c>
      <c r="B132" s="96" t="s">
        <v>20</v>
      </c>
      <c r="C132" s="134"/>
      <c r="D132" s="202"/>
      <c r="E132" s="175"/>
      <c r="F132" s="71">
        <v>200</v>
      </c>
      <c r="G132" s="165"/>
    </row>
    <row r="133" spans="1:7" s="98" customFormat="1" ht="15">
      <c r="A133" s="65">
        <v>4308</v>
      </c>
      <c r="B133" s="212" t="s">
        <v>11</v>
      </c>
      <c r="C133" s="134"/>
      <c r="D133" s="202"/>
      <c r="E133" s="175"/>
      <c r="F133" s="71"/>
      <c r="G133" s="165">
        <v>800</v>
      </c>
    </row>
    <row r="134" spans="1:7" s="98" customFormat="1" ht="15">
      <c r="A134" s="65">
        <v>4309</v>
      </c>
      <c r="B134" s="212" t="s">
        <v>11</v>
      </c>
      <c r="C134" s="134"/>
      <c r="D134" s="202"/>
      <c r="E134" s="175"/>
      <c r="F134" s="71"/>
      <c r="G134" s="165">
        <v>300</v>
      </c>
    </row>
    <row r="135" spans="1:7" s="98" customFormat="1" ht="15">
      <c r="A135" s="65">
        <v>4388</v>
      </c>
      <c r="B135" s="212" t="s">
        <v>112</v>
      </c>
      <c r="C135" s="134"/>
      <c r="D135" s="202"/>
      <c r="E135" s="175"/>
      <c r="F135" s="71">
        <v>2800</v>
      </c>
      <c r="G135" s="165"/>
    </row>
    <row r="136" spans="1:7" s="98" customFormat="1" ht="18" customHeight="1">
      <c r="A136" s="65">
        <v>4389</v>
      </c>
      <c r="B136" s="212" t="s">
        <v>112</v>
      </c>
      <c r="C136" s="134"/>
      <c r="D136" s="202"/>
      <c r="E136" s="175"/>
      <c r="F136" s="71">
        <v>1300</v>
      </c>
      <c r="G136" s="165"/>
    </row>
    <row r="137" spans="1:7" s="98" customFormat="1" ht="21" customHeight="1">
      <c r="A137" s="72">
        <v>92195</v>
      </c>
      <c r="B137" s="215" t="s">
        <v>7</v>
      </c>
      <c r="C137" s="204"/>
      <c r="D137" s="205"/>
      <c r="E137" s="206"/>
      <c r="F137" s="73">
        <f>F139</f>
        <v>3000</v>
      </c>
      <c r="G137" s="207">
        <f>G140</f>
        <v>3000</v>
      </c>
    </row>
    <row r="138" spans="1:7" s="98" customFormat="1" ht="20.25" customHeight="1">
      <c r="A138" s="65"/>
      <c r="B138" s="336" t="s">
        <v>121</v>
      </c>
      <c r="C138" s="134"/>
      <c r="D138" s="202"/>
      <c r="E138" s="175"/>
      <c r="F138" s="71"/>
      <c r="G138" s="165"/>
    </row>
    <row r="139" spans="1:7" s="98" customFormat="1" ht="22.5" customHeight="1">
      <c r="A139" s="65">
        <v>4210</v>
      </c>
      <c r="B139" s="212" t="s">
        <v>20</v>
      </c>
      <c r="C139" s="134"/>
      <c r="D139" s="202"/>
      <c r="E139" s="175"/>
      <c r="F139" s="71">
        <v>3000</v>
      </c>
      <c r="G139" s="165"/>
    </row>
    <row r="140" spans="1:7" s="98" customFormat="1" ht="21.75" customHeight="1">
      <c r="A140" s="231">
        <v>4300</v>
      </c>
      <c r="B140" s="360" t="s">
        <v>11</v>
      </c>
      <c r="C140" s="361"/>
      <c r="D140" s="362"/>
      <c r="E140" s="363"/>
      <c r="F140" s="232"/>
      <c r="G140" s="364">
        <v>3000</v>
      </c>
    </row>
    <row r="141" spans="1:7" s="98" customFormat="1" ht="21.75" customHeight="1" thickBot="1">
      <c r="A141" s="348">
        <v>926</v>
      </c>
      <c r="B141" s="349" t="s">
        <v>71</v>
      </c>
      <c r="C141" s="350"/>
      <c r="D141" s="351"/>
      <c r="E141" s="352"/>
      <c r="F141" s="353">
        <f>SUM(F142)</f>
        <v>25000</v>
      </c>
      <c r="G141" s="354">
        <f>G142</f>
        <v>25000</v>
      </c>
    </row>
    <row r="142" spans="1:7" s="98" customFormat="1" ht="15.75" thickTop="1">
      <c r="A142" s="72">
        <v>92601</v>
      </c>
      <c r="B142" s="203" t="s">
        <v>72</v>
      </c>
      <c r="C142" s="204"/>
      <c r="D142" s="205"/>
      <c r="E142" s="206"/>
      <c r="F142" s="73">
        <f>SUM(F143:F144)</f>
        <v>25000</v>
      </c>
      <c r="G142" s="207">
        <f>SUM(G143:G144)</f>
        <v>25000</v>
      </c>
    </row>
    <row r="143" spans="1:7" s="98" customFormat="1" ht="30">
      <c r="A143" s="93">
        <v>4300</v>
      </c>
      <c r="B143" s="272" t="s">
        <v>73</v>
      </c>
      <c r="C143" s="194" t="s">
        <v>16</v>
      </c>
      <c r="D143" s="202"/>
      <c r="E143" s="175"/>
      <c r="F143" s="333">
        <v>25000</v>
      </c>
      <c r="G143" s="334"/>
    </row>
    <row r="144" spans="1:7" s="98" customFormat="1" ht="15.75" thickBot="1">
      <c r="A144" s="93"/>
      <c r="B144" s="273"/>
      <c r="C144" s="194" t="s">
        <v>31</v>
      </c>
      <c r="D144" s="202"/>
      <c r="E144" s="175"/>
      <c r="F144" s="125"/>
      <c r="G144" s="335">
        <v>25000</v>
      </c>
    </row>
    <row r="145" spans="1:7" s="31" customFormat="1" ht="17.25" thickBot="1" thickTop="1">
      <c r="A145" s="39"/>
      <c r="B145" s="40" t="s">
        <v>8</v>
      </c>
      <c r="C145" s="179"/>
      <c r="D145" s="163" t="e">
        <f>D10+D18+D76+D121</f>
        <v>#REF!</v>
      </c>
      <c r="E145" s="154">
        <f>E76</f>
        <v>76000</v>
      </c>
      <c r="F145" s="332">
        <f>F10+F18+F35+F76+F108+F121+F125+F141</f>
        <v>821096</v>
      </c>
      <c r="G145" s="220">
        <f>G10+G18+G35+G76+G108+G121+G125+G141</f>
        <v>830346</v>
      </c>
    </row>
    <row r="146" spans="1:7" s="31" customFormat="1" ht="17.25" thickBot="1" thickTop="1">
      <c r="A146" s="44"/>
      <c r="B146" s="45" t="s">
        <v>15</v>
      </c>
      <c r="C146" s="136"/>
      <c r="D146" s="130"/>
      <c r="E146" s="45"/>
      <c r="F146" s="178">
        <f>G145-F145</f>
        <v>9250</v>
      </c>
      <c r="G146" s="94"/>
    </row>
    <row r="147" spans="1:7" s="31" customFormat="1" ht="15" thickTop="1">
      <c r="A147" s="16"/>
      <c r="B147" s="16"/>
      <c r="C147" s="137"/>
      <c r="D147" s="16"/>
      <c r="E147" s="16"/>
      <c r="F147" s="16"/>
      <c r="G147" s="16"/>
    </row>
    <row r="148" spans="1:7" s="31" customFormat="1" ht="14.25">
      <c r="A148" s="16"/>
      <c r="B148" s="16"/>
      <c r="C148" s="137"/>
      <c r="D148" s="16"/>
      <c r="E148" s="16"/>
      <c r="F148" s="16"/>
      <c r="G148" s="16"/>
    </row>
    <row r="149" spans="1:7" s="31" customFormat="1" ht="14.25">
      <c r="A149" s="16"/>
      <c r="B149" s="16"/>
      <c r="C149" s="137"/>
      <c r="D149" s="16"/>
      <c r="E149" s="16"/>
      <c r="F149" s="16"/>
      <c r="G149" s="16"/>
    </row>
    <row r="150" spans="1:7" s="31" customFormat="1" ht="14.25">
      <c r="A150" s="16"/>
      <c r="B150" s="16"/>
      <c r="C150" s="137"/>
      <c r="D150" s="16"/>
      <c r="E150" s="16"/>
      <c r="F150" s="16"/>
      <c r="G150" s="16"/>
    </row>
    <row r="151" spans="1:7" s="31" customFormat="1" ht="14.25">
      <c r="A151" s="16"/>
      <c r="B151" s="16"/>
      <c r="C151" s="137"/>
      <c r="D151" s="16"/>
      <c r="E151" s="16"/>
      <c r="F151" s="16"/>
      <c r="G151" s="16"/>
    </row>
    <row r="152" spans="1:7" s="31" customFormat="1" ht="14.25">
      <c r="A152" s="16"/>
      <c r="B152" s="16"/>
      <c r="C152" s="137"/>
      <c r="D152" s="16"/>
      <c r="E152" s="16"/>
      <c r="F152" s="16"/>
      <c r="G152" s="16"/>
    </row>
    <row r="153" spans="1:7" s="98" customFormat="1" ht="15">
      <c r="A153" s="16"/>
      <c r="B153" s="16"/>
      <c r="C153" s="137"/>
      <c r="D153" s="16"/>
      <c r="E153" s="16"/>
      <c r="F153" s="16"/>
      <c r="G153" s="16"/>
    </row>
    <row r="154" spans="1:7" s="98" customFormat="1" ht="15.75">
      <c r="A154" s="1"/>
      <c r="B154" s="1"/>
      <c r="C154" s="131"/>
      <c r="D154" s="1"/>
      <c r="E154" s="1"/>
      <c r="F154" s="1"/>
      <c r="G154" s="1"/>
    </row>
    <row r="155" spans="1:7" s="98" customFormat="1" ht="15.75">
      <c r="A155" s="1"/>
      <c r="B155" s="1"/>
      <c r="C155" s="131"/>
      <c r="D155" s="1"/>
      <c r="E155" s="1"/>
      <c r="F155" s="1"/>
      <c r="G155" s="1"/>
    </row>
    <row r="156" spans="1:7" s="43" customFormat="1" ht="15.75">
      <c r="A156" s="1"/>
      <c r="B156" s="1"/>
      <c r="C156" s="131"/>
      <c r="D156" s="1"/>
      <c r="E156" s="1"/>
      <c r="F156" s="1"/>
      <c r="G156" s="1"/>
    </row>
    <row r="157" spans="1:7" s="47" customFormat="1" ht="15.75">
      <c r="A157" s="1"/>
      <c r="B157" s="1"/>
      <c r="C157" s="131"/>
      <c r="D157" s="1"/>
      <c r="E157" s="1"/>
      <c r="F157" s="1"/>
      <c r="G157" s="1"/>
    </row>
    <row r="158" spans="1:7" s="16" customFormat="1" ht="15.75">
      <c r="A158" s="1"/>
      <c r="B158" s="1"/>
      <c r="C158" s="131"/>
      <c r="D158" s="1"/>
      <c r="E158" s="1"/>
      <c r="F158" s="1"/>
      <c r="G158" s="1"/>
    </row>
    <row r="159" spans="1:7" s="16" customFormat="1" ht="15.75">
      <c r="A159" s="1"/>
      <c r="B159" s="1"/>
      <c r="C159" s="131"/>
      <c r="D159" s="1"/>
      <c r="E159" s="1"/>
      <c r="F159" s="1"/>
      <c r="G159" s="1"/>
    </row>
    <row r="160" spans="1:7" s="16" customFormat="1" ht="15.75">
      <c r="A160" s="1"/>
      <c r="B160" s="1"/>
      <c r="C160" s="131"/>
      <c r="D160" s="1"/>
      <c r="E160" s="1"/>
      <c r="F160" s="1"/>
      <c r="G160" s="1"/>
    </row>
    <row r="161" spans="1:7" s="16" customFormat="1" ht="15.75">
      <c r="A161" s="1"/>
      <c r="B161" s="1"/>
      <c r="C161" s="131"/>
      <c r="D161" s="1"/>
      <c r="E161" s="1"/>
      <c r="F161" s="1"/>
      <c r="G161" s="1"/>
    </row>
    <row r="162" spans="1:7" s="16" customFormat="1" ht="15.75">
      <c r="A162" s="1"/>
      <c r="B162" s="1"/>
      <c r="C162" s="131"/>
      <c r="D162" s="1"/>
      <c r="E162" s="1"/>
      <c r="F162" s="1"/>
      <c r="G162" s="1"/>
    </row>
    <row r="163" spans="1:7" s="16" customFormat="1" ht="15.75">
      <c r="A163" s="1"/>
      <c r="B163" s="1"/>
      <c r="C163" s="131"/>
      <c r="D163" s="1"/>
      <c r="E163" s="1"/>
      <c r="F163" s="1"/>
      <c r="G163" s="1"/>
    </row>
    <row r="164" spans="1:7" s="16" customFormat="1" ht="15.75">
      <c r="A164" s="1"/>
      <c r="B164" s="1"/>
      <c r="C164" s="131"/>
      <c r="D164" s="1"/>
      <c r="E164" s="1"/>
      <c r="F164" s="1"/>
      <c r="G164" s="1"/>
    </row>
  </sheetData>
  <printOptions horizontalCentered="1"/>
  <pageMargins left="0" right="0" top="0.984251968503937" bottom="0.5905511811023623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B17" sqref="B17"/>
    </sheetView>
  </sheetViews>
  <sheetFormatPr defaultColWidth="9.00390625" defaultRowHeight="12.75"/>
  <cols>
    <col min="1" max="1" width="7.875" style="1" customWidth="1"/>
    <col min="2" max="2" width="33.625" style="1" customWidth="1"/>
    <col min="3" max="3" width="6.875" style="1" customWidth="1"/>
    <col min="4" max="4" width="11.25390625" style="1" hidden="1" customWidth="1"/>
    <col min="5" max="6" width="13.25390625" style="1" hidden="1" customWidth="1"/>
    <col min="7" max="7" width="14.75390625" style="1" customWidth="1"/>
    <col min="8" max="8" width="15.875" style="1" customWidth="1"/>
    <col min="9" max="16384" width="10.00390625" style="1" customWidth="1"/>
  </cols>
  <sheetData>
    <row r="1" spans="2:7" ht="15.75">
      <c r="B1" s="62"/>
      <c r="C1" s="10"/>
      <c r="D1" s="10"/>
      <c r="E1" s="10"/>
      <c r="F1" s="10"/>
      <c r="G1" s="10" t="s">
        <v>67</v>
      </c>
    </row>
    <row r="2" spans="1:7" ht="10.5" customHeight="1">
      <c r="A2" s="3"/>
      <c r="B2" s="4"/>
      <c r="C2" s="22"/>
      <c r="D2" s="22"/>
      <c r="E2" s="22"/>
      <c r="F2" s="22"/>
      <c r="G2" s="22" t="s">
        <v>133</v>
      </c>
    </row>
    <row r="3" spans="1:7" ht="12.75" customHeight="1">
      <c r="A3" s="3"/>
      <c r="B3" s="4"/>
      <c r="C3" s="22"/>
      <c r="D3" s="22"/>
      <c r="E3" s="22"/>
      <c r="F3" s="22"/>
      <c r="G3" s="22" t="s">
        <v>13</v>
      </c>
    </row>
    <row r="4" spans="1:7" ht="11.25" customHeight="1">
      <c r="A4" s="3"/>
      <c r="B4" s="4"/>
      <c r="C4" s="22"/>
      <c r="D4" s="22"/>
      <c r="E4" s="22"/>
      <c r="F4" s="22"/>
      <c r="G4" s="22" t="s">
        <v>132</v>
      </c>
    </row>
    <row r="5" spans="1:7" ht="12" customHeight="1">
      <c r="A5" s="3"/>
      <c r="B5" s="4"/>
      <c r="C5" s="22"/>
      <c r="D5" s="22"/>
      <c r="E5" s="22"/>
      <c r="F5" s="22"/>
      <c r="G5" s="5"/>
    </row>
    <row r="6" spans="1:8" s="11" customFormat="1" ht="37.5">
      <c r="A6" s="6" t="s">
        <v>104</v>
      </c>
      <c r="B6" s="7"/>
      <c r="C6" s="8"/>
      <c r="D6" s="8"/>
      <c r="E6" s="8"/>
      <c r="F6" s="8"/>
      <c r="G6" s="8"/>
      <c r="H6" s="8"/>
    </row>
    <row r="7" spans="1:8" s="11" customFormat="1" ht="19.5" thickBot="1">
      <c r="A7" s="6"/>
      <c r="B7" s="7"/>
      <c r="C7" s="8"/>
      <c r="D7" s="8"/>
      <c r="E7" s="8"/>
      <c r="F7" s="8"/>
      <c r="G7" s="8"/>
      <c r="H7" s="32" t="s">
        <v>10</v>
      </c>
    </row>
    <row r="8" spans="1:8" s="12" customFormat="1" ht="21">
      <c r="A8" s="23" t="s">
        <v>0</v>
      </c>
      <c r="B8" s="30" t="s">
        <v>1</v>
      </c>
      <c r="C8" s="18" t="s">
        <v>2</v>
      </c>
      <c r="D8" s="369" t="s">
        <v>14</v>
      </c>
      <c r="E8" s="370"/>
      <c r="F8" s="250" t="s">
        <v>14</v>
      </c>
      <c r="G8" s="42" t="s">
        <v>3</v>
      </c>
      <c r="H8" s="34"/>
    </row>
    <row r="9" spans="1:8" s="12" customFormat="1" ht="20.25">
      <c r="A9" s="144" t="s">
        <v>4</v>
      </c>
      <c r="B9" s="145"/>
      <c r="C9" s="146" t="s">
        <v>5</v>
      </c>
      <c r="D9" s="143" t="s">
        <v>9</v>
      </c>
      <c r="E9" s="251" t="s">
        <v>6</v>
      </c>
      <c r="F9" s="88" t="s">
        <v>6</v>
      </c>
      <c r="G9" s="108" t="s">
        <v>9</v>
      </c>
      <c r="H9" s="103" t="s">
        <v>6</v>
      </c>
    </row>
    <row r="10" spans="1:8" s="21" customFormat="1" ht="12" thickBot="1">
      <c r="A10" s="28">
        <v>1</v>
      </c>
      <c r="B10" s="61">
        <v>2</v>
      </c>
      <c r="C10" s="117">
        <v>3</v>
      </c>
      <c r="D10" s="29"/>
      <c r="E10" s="147">
        <v>4</v>
      </c>
      <c r="F10" s="147">
        <v>4</v>
      </c>
      <c r="G10" s="116">
        <v>4</v>
      </c>
      <c r="H10" s="91">
        <v>5</v>
      </c>
    </row>
    <row r="11" spans="1:8" s="21" customFormat="1" ht="15.75" thickBot="1" thickTop="1">
      <c r="A11" s="76">
        <v>600</v>
      </c>
      <c r="B11" s="92" t="s">
        <v>30</v>
      </c>
      <c r="C11" s="155" t="s">
        <v>31</v>
      </c>
      <c r="D11" s="275"/>
      <c r="E11" s="285"/>
      <c r="F11" s="286"/>
      <c r="G11" s="69">
        <f>G12</f>
        <v>65000</v>
      </c>
      <c r="H11" s="126">
        <f>H12</f>
        <v>125000</v>
      </c>
    </row>
    <row r="12" spans="1:8" s="21" customFormat="1" ht="29.25" thickTop="1">
      <c r="A12" s="72">
        <v>60015</v>
      </c>
      <c r="B12" s="140" t="s">
        <v>106</v>
      </c>
      <c r="C12" s="158"/>
      <c r="D12" s="275"/>
      <c r="E12" s="285"/>
      <c r="F12" s="287"/>
      <c r="G12" s="68">
        <f>G14</f>
        <v>65000</v>
      </c>
      <c r="H12" s="114">
        <f>H13+H14</f>
        <v>125000</v>
      </c>
    </row>
    <row r="13" spans="1:8" s="21" customFormat="1" ht="15">
      <c r="A13" s="65">
        <v>4270</v>
      </c>
      <c r="B13" s="78" t="s">
        <v>44</v>
      </c>
      <c r="C13" s="157"/>
      <c r="D13" s="275"/>
      <c r="E13" s="285"/>
      <c r="F13" s="276"/>
      <c r="G13" s="71"/>
      <c r="H13" s="106">
        <v>60000</v>
      </c>
    </row>
    <row r="14" spans="1:8" s="21" customFormat="1" ht="30">
      <c r="A14" s="65">
        <v>6050</v>
      </c>
      <c r="B14" s="96" t="s">
        <v>113</v>
      </c>
      <c r="C14" s="157"/>
      <c r="D14" s="275"/>
      <c r="E14" s="285"/>
      <c r="F14" s="276"/>
      <c r="G14" s="71">
        <f>G16</f>
        <v>65000</v>
      </c>
      <c r="H14" s="106">
        <v>65000</v>
      </c>
    </row>
    <row r="15" spans="1:8" s="309" customFormat="1" ht="15" customHeight="1">
      <c r="A15" s="305"/>
      <c r="B15" s="306" t="s">
        <v>108</v>
      </c>
      <c r="C15" s="141"/>
      <c r="D15" s="141"/>
      <c r="E15" s="307"/>
      <c r="F15" s="308"/>
      <c r="G15" s="234"/>
      <c r="H15" s="236">
        <v>65000</v>
      </c>
    </row>
    <row r="16" spans="1:8" s="309" customFormat="1" ht="26.25" thickBot="1">
      <c r="A16" s="305"/>
      <c r="B16" s="310" t="s">
        <v>107</v>
      </c>
      <c r="C16" s="141"/>
      <c r="D16" s="141"/>
      <c r="E16" s="307"/>
      <c r="F16" s="308"/>
      <c r="G16" s="234">
        <v>65000</v>
      </c>
      <c r="H16" s="236"/>
    </row>
    <row r="17" spans="1:8" s="98" customFormat="1" ht="44.25" thickBot="1" thickTop="1">
      <c r="A17" s="76">
        <v>754</v>
      </c>
      <c r="B17" s="95" t="s">
        <v>26</v>
      </c>
      <c r="C17" s="278" t="s">
        <v>66</v>
      </c>
      <c r="D17" s="277"/>
      <c r="E17" s="277"/>
      <c r="F17" s="279"/>
      <c r="G17" s="69">
        <f>G18</f>
        <v>3745</v>
      </c>
      <c r="H17" s="74">
        <f>H18</f>
        <v>3745</v>
      </c>
    </row>
    <row r="18" spans="1:8" s="98" customFormat="1" ht="29.25" thickTop="1">
      <c r="A18" s="77">
        <v>75411</v>
      </c>
      <c r="B18" s="99" t="s">
        <v>28</v>
      </c>
      <c r="C18" s="280"/>
      <c r="D18" s="277"/>
      <c r="E18" s="277"/>
      <c r="F18" s="281"/>
      <c r="G18" s="68">
        <f>G19</f>
        <v>3745</v>
      </c>
      <c r="H18" s="75">
        <f>H20</f>
        <v>3745</v>
      </c>
    </row>
    <row r="19" spans="1:8" s="98" customFormat="1" ht="15">
      <c r="A19" s="65">
        <v>4210</v>
      </c>
      <c r="B19" s="96" t="s">
        <v>20</v>
      </c>
      <c r="C19" s="277"/>
      <c r="D19" s="277"/>
      <c r="E19" s="277"/>
      <c r="F19" s="210"/>
      <c r="G19" s="71">
        <v>3745</v>
      </c>
      <c r="H19" s="66"/>
    </row>
    <row r="20" spans="1:8" s="98" customFormat="1" ht="30.75" thickBot="1">
      <c r="A20" s="186" t="s">
        <v>76</v>
      </c>
      <c r="B20" s="78" t="s">
        <v>77</v>
      </c>
      <c r="C20" s="282"/>
      <c r="D20" s="282"/>
      <c r="E20" s="282"/>
      <c r="F20" s="283"/>
      <c r="G20" s="232"/>
      <c r="H20" s="257">
        <v>3745</v>
      </c>
    </row>
    <row r="21" spans="1:8" s="31" customFormat="1" ht="15.75" thickBot="1" thickTop="1">
      <c r="A21" s="76">
        <v>801</v>
      </c>
      <c r="B21" s="129" t="s">
        <v>35</v>
      </c>
      <c r="C21" s="160" t="s">
        <v>36</v>
      </c>
      <c r="D21" s="148"/>
      <c r="E21" s="149"/>
      <c r="F21" s="149"/>
      <c r="G21" s="69">
        <f>G22+G27+G39</f>
        <v>42200</v>
      </c>
      <c r="H21" s="74">
        <f>H22+H27+H39</f>
        <v>42200</v>
      </c>
    </row>
    <row r="22" spans="1:8" s="31" customFormat="1" ht="15" thickTop="1">
      <c r="A22" s="77">
        <v>80120</v>
      </c>
      <c r="B22" s="101" t="s">
        <v>89</v>
      </c>
      <c r="C22" s="221"/>
      <c r="D22" s="142"/>
      <c r="E22" s="150"/>
      <c r="F22" s="150"/>
      <c r="G22" s="68">
        <f>SUM(G23:G26)</f>
        <v>13000</v>
      </c>
      <c r="H22" s="75">
        <f>SUM(H23:H26)</f>
        <v>13000</v>
      </c>
    </row>
    <row r="23" spans="1:8" s="31" customFormat="1" ht="17.25" customHeight="1">
      <c r="A23" s="65">
        <v>4010</v>
      </c>
      <c r="B23" s="96" t="s">
        <v>78</v>
      </c>
      <c r="C23" s="298"/>
      <c r="D23" s="195"/>
      <c r="E23" s="299"/>
      <c r="F23" s="299"/>
      <c r="G23" s="71">
        <v>6000</v>
      </c>
      <c r="H23" s="106"/>
    </row>
    <row r="24" spans="1:8" s="31" customFormat="1" ht="15">
      <c r="A24" s="65">
        <v>4170</v>
      </c>
      <c r="B24" s="127" t="s">
        <v>24</v>
      </c>
      <c r="C24" s="298"/>
      <c r="D24" s="195"/>
      <c r="E24" s="299"/>
      <c r="F24" s="299"/>
      <c r="G24" s="71"/>
      <c r="H24" s="106">
        <v>6000</v>
      </c>
    </row>
    <row r="25" spans="1:8" s="31" customFormat="1" ht="15">
      <c r="A25" s="65">
        <v>4300</v>
      </c>
      <c r="B25" s="67" t="s">
        <v>11</v>
      </c>
      <c r="C25" s="298"/>
      <c r="D25" s="195"/>
      <c r="E25" s="299"/>
      <c r="F25" s="299"/>
      <c r="G25" s="71"/>
      <c r="H25" s="106">
        <v>7000</v>
      </c>
    </row>
    <row r="26" spans="1:8" s="31" customFormat="1" ht="30">
      <c r="A26" s="65">
        <v>6050</v>
      </c>
      <c r="B26" s="96" t="s">
        <v>21</v>
      </c>
      <c r="C26" s="166"/>
      <c r="D26" s="70"/>
      <c r="E26" s="151"/>
      <c r="F26" s="151"/>
      <c r="G26" s="71">
        <v>7000</v>
      </c>
      <c r="H26" s="106"/>
    </row>
    <row r="27" spans="1:8" s="31" customFormat="1" ht="14.25">
      <c r="A27" s="72">
        <v>80130</v>
      </c>
      <c r="B27" s="222" t="s">
        <v>90</v>
      </c>
      <c r="C27" s="223"/>
      <c r="D27" s="224"/>
      <c r="E27" s="225"/>
      <c r="F27" s="225"/>
      <c r="G27" s="73">
        <f>SUM(G28:G38)</f>
        <v>26000</v>
      </c>
      <c r="H27" s="64">
        <f>SUM(H28:H38)</f>
        <v>26000</v>
      </c>
    </row>
    <row r="28" spans="1:8" s="31" customFormat="1" ht="30">
      <c r="A28" s="65">
        <v>3020</v>
      </c>
      <c r="B28" s="96" t="s">
        <v>82</v>
      </c>
      <c r="C28" s="166"/>
      <c r="D28" s="70"/>
      <c r="E28" s="151"/>
      <c r="F28" s="151"/>
      <c r="G28" s="71">
        <v>6500</v>
      </c>
      <c r="H28" s="106"/>
    </row>
    <row r="29" spans="1:8" s="31" customFormat="1" ht="15">
      <c r="A29" s="65">
        <v>4140</v>
      </c>
      <c r="B29" s="96" t="s">
        <v>83</v>
      </c>
      <c r="C29" s="166"/>
      <c r="D29" s="70"/>
      <c r="E29" s="151"/>
      <c r="F29" s="151"/>
      <c r="G29" s="71">
        <v>10000</v>
      </c>
      <c r="H29" s="106"/>
    </row>
    <row r="30" spans="1:8" s="31" customFormat="1" ht="15">
      <c r="A30" s="65">
        <v>4210</v>
      </c>
      <c r="B30" s="70" t="s">
        <v>20</v>
      </c>
      <c r="C30" s="162"/>
      <c r="D30" s="70"/>
      <c r="E30" s="152"/>
      <c r="F30" s="152"/>
      <c r="G30" s="71">
        <v>2000</v>
      </c>
      <c r="H30" s="106"/>
    </row>
    <row r="31" spans="1:8" s="31" customFormat="1" ht="15">
      <c r="A31" s="65">
        <v>4300</v>
      </c>
      <c r="B31" s="67" t="s">
        <v>11</v>
      </c>
      <c r="C31" s="162"/>
      <c r="D31" s="70"/>
      <c r="E31" s="152"/>
      <c r="F31" s="152"/>
      <c r="G31" s="71"/>
      <c r="H31" s="106">
        <v>15000</v>
      </c>
    </row>
    <row r="32" spans="1:8" s="31" customFormat="1" ht="45">
      <c r="A32" s="65">
        <v>4360</v>
      </c>
      <c r="B32" s="67" t="s">
        <v>48</v>
      </c>
      <c r="C32" s="162"/>
      <c r="D32" s="70"/>
      <c r="E32" s="300"/>
      <c r="F32" s="152"/>
      <c r="G32" s="71"/>
      <c r="H32" s="106">
        <v>2000</v>
      </c>
    </row>
    <row r="33" spans="1:8" s="31" customFormat="1" ht="45">
      <c r="A33" s="231">
        <v>4370</v>
      </c>
      <c r="B33" s="365" t="s">
        <v>85</v>
      </c>
      <c r="C33" s="233"/>
      <c r="D33" s="302"/>
      <c r="E33" s="366"/>
      <c r="F33" s="367"/>
      <c r="G33" s="232">
        <v>1500</v>
      </c>
      <c r="H33" s="368"/>
    </row>
    <row r="34" spans="1:8" s="31" customFormat="1" ht="30">
      <c r="A34" s="65">
        <v>4390</v>
      </c>
      <c r="B34" s="96" t="s">
        <v>60</v>
      </c>
      <c r="C34" s="162"/>
      <c r="D34" s="70"/>
      <c r="E34" s="300"/>
      <c r="F34" s="152"/>
      <c r="G34" s="71"/>
      <c r="H34" s="106">
        <v>1000</v>
      </c>
    </row>
    <row r="35" spans="1:8" s="31" customFormat="1" ht="15">
      <c r="A35" s="65">
        <v>4410</v>
      </c>
      <c r="B35" s="78" t="s">
        <v>45</v>
      </c>
      <c r="C35" s="162"/>
      <c r="D35" s="70"/>
      <c r="E35" s="300"/>
      <c r="F35" s="152"/>
      <c r="G35" s="71"/>
      <c r="H35" s="106">
        <v>3000</v>
      </c>
    </row>
    <row r="36" spans="1:8" s="31" customFormat="1" ht="15">
      <c r="A36" s="65">
        <v>4420</v>
      </c>
      <c r="B36" s="67" t="s">
        <v>50</v>
      </c>
      <c r="C36" s="162"/>
      <c r="D36" s="70"/>
      <c r="E36" s="300"/>
      <c r="F36" s="152"/>
      <c r="G36" s="71">
        <v>3000</v>
      </c>
      <c r="H36" s="106"/>
    </row>
    <row r="37" spans="1:8" s="31" customFormat="1" ht="45">
      <c r="A37" s="65">
        <v>4740</v>
      </c>
      <c r="B37" s="78" t="s">
        <v>40</v>
      </c>
      <c r="C37" s="162"/>
      <c r="D37" s="70"/>
      <c r="E37" s="300"/>
      <c r="F37" s="152"/>
      <c r="G37" s="71">
        <v>3000</v>
      </c>
      <c r="H37" s="106"/>
    </row>
    <row r="38" spans="1:8" s="31" customFormat="1" ht="30">
      <c r="A38" s="93">
        <v>4750</v>
      </c>
      <c r="B38" s="78" t="s">
        <v>49</v>
      </c>
      <c r="C38" s="162"/>
      <c r="D38" s="70"/>
      <c r="E38" s="300"/>
      <c r="F38" s="152"/>
      <c r="G38" s="71"/>
      <c r="H38" s="106">
        <v>5000</v>
      </c>
    </row>
    <row r="39" spans="1:8" s="245" customFormat="1" ht="14.25">
      <c r="A39" s="341">
        <v>80195</v>
      </c>
      <c r="B39" s="140" t="s">
        <v>7</v>
      </c>
      <c r="C39" s="196"/>
      <c r="D39" s="224"/>
      <c r="E39" s="342"/>
      <c r="F39" s="227"/>
      <c r="G39" s="73">
        <f>G41</f>
        <v>3200</v>
      </c>
      <c r="H39" s="226">
        <f>H40</f>
        <v>3200</v>
      </c>
    </row>
    <row r="40" spans="1:8" s="31" customFormat="1" ht="15">
      <c r="A40" s="65">
        <v>4300</v>
      </c>
      <c r="B40" s="67" t="s">
        <v>11</v>
      </c>
      <c r="C40" s="162"/>
      <c r="D40" s="70"/>
      <c r="E40" s="300"/>
      <c r="F40" s="152"/>
      <c r="G40" s="71"/>
      <c r="H40" s="106">
        <v>3200</v>
      </c>
    </row>
    <row r="41" spans="1:8" s="31" customFormat="1" ht="30.75" thickBot="1">
      <c r="A41" s="65">
        <v>4300</v>
      </c>
      <c r="B41" s="67" t="s">
        <v>120</v>
      </c>
      <c r="C41" s="162"/>
      <c r="D41" s="70"/>
      <c r="E41" s="300"/>
      <c r="F41" s="152"/>
      <c r="G41" s="71">
        <v>3200</v>
      </c>
      <c r="H41" s="106"/>
    </row>
    <row r="42" spans="1:8" s="31" customFormat="1" ht="30" thickBot="1" thickTop="1">
      <c r="A42" s="76">
        <v>854</v>
      </c>
      <c r="B42" s="129" t="s">
        <v>47</v>
      </c>
      <c r="C42" s="160" t="s">
        <v>36</v>
      </c>
      <c r="D42" s="148"/>
      <c r="E42" s="248"/>
      <c r="F42" s="83"/>
      <c r="G42" s="69">
        <f>G43+G46+G49</f>
        <v>25600</v>
      </c>
      <c r="H42" s="74">
        <f>H43+H46+H49</f>
        <v>32350</v>
      </c>
    </row>
    <row r="43" spans="1:8" s="31" customFormat="1" ht="29.25" thickTop="1">
      <c r="A43" s="72">
        <v>85406</v>
      </c>
      <c r="B43" s="222" t="s">
        <v>63</v>
      </c>
      <c r="C43" s="196"/>
      <c r="D43" s="224"/>
      <c r="E43" s="227"/>
      <c r="F43" s="227"/>
      <c r="G43" s="73">
        <f>G45</f>
        <v>1500</v>
      </c>
      <c r="H43" s="226">
        <f>H44</f>
        <v>1500</v>
      </c>
    </row>
    <row r="44" spans="1:8" s="31" customFormat="1" ht="15">
      <c r="A44" s="65">
        <v>4270</v>
      </c>
      <c r="B44" s="67" t="s">
        <v>44</v>
      </c>
      <c r="C44" s="162"/>
      <c r="D44" s="70"/>
      <c r="E44" s="152"/>
      <c r="F44" s="152"/>
      <c r="G44" s="71"/>
      <c r="H44" s="106">
        <v>1500</v>
      </c>
    </row>
    <row r="45" spans="1:8" s="252" customFormat="1" ht="30">
      <c r="A45" s="93">
        <v>4750</v>
      </c>
      <c r="B45" s="78" t="s">
        <v>49</v>
      </c>
      <c r="C45" s="253"/>
      <c r="D45" s="235"/>
      <c r="E45" s="254"/>
      <c r="F45" s="254"/>
      <c r="G45" s="338">
        <v>1500</v>
      </c>
      <c r="H45" s="236"/>
    </row>
    <row r="46" spans="1:8" s="252" customFormat="1" ht="14.25">
      <c r="A46" s="72">
        <v>85415</v>
      </c>
      <c r="B46" s="203" t="s">
        <v>117</v>
      </c>
      <c r="C46" s="158"/>
      <c r="D46" s="318"/>
      <c r="E46" s="320"/>
      <c r="F46" s="320"/>
      <c r="G46" s="321">
        <f>G48</f>
        <v>24100</v>
      </c>
      <c r="H46" s="319">
        <f>H47</f>
        <v>27650</v>
      </c>
    </row>
    <row r="47" spans="1:8" s="252" customFormat="1" ht="30">
      <c r="A47" s="65">
        <v>3240</v>
      </c>
      <c r="B47" s="96" t="s">
        <v>118</v>
      </c>
      <c r="C47" s="141"/>
      <c r="D47" s="235"/>
      <c r="E47" s="322"/>
      <c r="F47" s="322"/>
      <c r="G47" s="323"/>
      <c r="H47" s="317">
        <v>27650</v>
      </c>
    </row>
    <row r="48" spans="1:8" s="252" customFormat="1" ht="30">
      <c r="A48" s="65">
        <v>3240</v>
      </c>
      <c r="B48" s="96" t="s">
        <v>119</v>
      </c>
      <c r="C48" s="141"/>
      <c r="D48" s="235"/>
      <c r="E48" s="322"/>
      <c r="F48" s="322"/>
      <c r="G48" s="323">
        <v>24100</v>
      </c>
      <c r="H48" s="317"/>
    </row>
    <row r="49" spans="1:8" s="252" customFormat="1" ht="14.25">
      <c r="A49" s="72">
        <v>85495</v>
      </c>
      <c r="B49" s="203" t="s">
        <v>7</v>
      </c>
      <c r="C49" s="328"/>
      <c r="D49" s="329"/>
      <c r="E49" s="330"/>
      <c r="F49" s="330"/>
      <c r="G49" s="331"/>
      <c r="H49" s="319">
        <f>H50</f>
        <v>3200</v>
      </c>
    </row>
    <row r="50" spans="1:8" s="252" customFormat="1" ht="30.75" thickBot="1">
      <c r="A50" s="65">
        <v>4300</v>
      </c>
      <c r="B50" s="216" t="s">
        <v>120</v>
      </c>
      <c r="C50" s="324"/>
      <c r="D50" s="325"/>
      <c r="E50" s="326"/>
      <c r="F50" s="326"/>
      <c r="G50" s="327"/>
      <c r="H50" s="317">
        <v>3200</v>
      </c>
    </row>
    <row r="51" spans="1:8" s="41" customFormat="1" ht="17.25" thickBot="1" thickTop="1">
      <c r="A51" s="39"/>
      <c r="B51" s="40" t="s">
        <v>8</v>
      </c>
      <c r="C51" s="259"/>
      <c r="D51" s="153"/>
      <c r="E51" s="154" t="e">
        <f>#REF!</f>
        <v>#REF!</v>
      </c>
      <c r="F51" s="154"/>
      <c r="G51" s="249">
        <f>G42+G21+G17+G11</f>
        <v>136545</v>
      </c>
      <c r="H51" s="220">
        <f>H42+H21+H17+H11</f>
        <v>203295</v>
      </c>
    </row>
    <row r="52" spans="1:8" s="47" customFormat="1" ht="17.25" thickBot="1" thickTop="1">
      <c r="A52" s="48"/>
      <c r="B52" s="45" t="s">
        <v>15</v>
      </c>
      <c r="C52" s="271"/>
      <c r="D52" s="79"/>
      <c r="E52" s="45"/>
      <c r="F52" s="130"/>
      <c r="G52" s="53">
        <f>H51-G51</f>
        <v>66750</v>
      </c>
      <c r="H52" s="46"/>
    </row>
    <row r="53" ht="16.5" thickTop="1"/>
  </sheetData>
  <mergeCells count="1">
    <mergeCell ref="D8:E8"/>
  </mergeCells>
  <printOptions horizontalCentered="1"/>
  <pageMargins left="0.3937007874015748" right="0" top="0.984251968503937" bottom="0.7874015748031497" header="0.5118110236220472" footer="0"/>
  <pageSetup firstPageNumber="9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H6" sqref="H6"/>
    </sheetView>
  </sheetViews>
  <sheetFormatPr defaultColWidth="9.00390625" defaultRowHeight="12.75"/>
  <cols>
    <col min="1" max="1" width="6.75390625" style="1" customWidth="1"/>
    <col min="2" max="2" width="37.00390625" style="1" customWidth="1"/>
    <col min="3" max="3" width="6.875" style="131" customWidth="1"/>
    <col min="4" max="4" width="12.75390625" style="1" customWidth="1"/>
    <col min="5" max="5" width="11.125" style="1" hidden="1" customWidth="1"/>
    <col min="6" max="6" width="13.00390625" style="1" customWidth="1"/>
    <col min="7" max="16384" width="10.00390625" style="1" customWidth="1"/>
  </cols>
  <sheetData>
    <row r="1" spans="3:7" s="11" customFormat="1" ht="15.75">
      <c r="C1" s="138"/>
      <c r="D1" s="10"/>
      <c r="E1" s="10"/>
      <c r="F1" s="10" t="s">
        <v>52</v>
      </c>
      <c r="G1" s="1"/>
    </row>
    <row r="2" spans="1:7" s="11" customFormat="1" ht="18.75">
      <c r="A2" s="26"/>
      <c r="B2" s="27"/>
      <c r="C2" s="133"/>
      <c r="D2" s="22"/>
      <c r="E2" s="22"/>
      <c r="F2" s="22" t="s">
        <v>133</v>
      </c>
      <c r="G2" s="1"/>
    </row>
    <row r="3" spans="1:7" s="11" customFormat="1" ht="18.75">
      <c r="A3" s="26"/>
      <c r="B3" s="27"/>
      <c r="C3" s="133"/>
      <c r="D3" s="22"/>
      <c r="E3" s="22"/>
      <c r="F3" s="22" t="s">
        <v>13</v>
      </c>
      <c r="G3" s="1"/>
    </row>
    <row r="4" spans="1:7" s="11" customFormat="1" ht="18.75">
      <c r="A4" s="26"/>
      <c r="B4" s="27"/>
      <c r="C4" s="133"/>
      <c r="D4" s="22"/>
      <c r="E4" s="22"/>
      <c r="F4" s="22" t="s">
        <v>132</v>
      </c>
      <c r="G4" s="1"/>
    </row>
    <row r="5" spans="1:7" s="11" customFormat="1" ht="18.75">
      <c r="A5" s="26"/>
      <c r="B5" s="27"/>
      <c r="C5" s="133"/>
      <c r="D5" s="8"/>
      <c r="E5" s="8"/>
      <c r="F5" s="22"/>
      <c r="G5" s="10"/>
    </row>
    <row r="6" spans="1:7" s="11" customFormat="1" ht="75">
      <c r="A6" s="6" t="s">
        <v>96</v>
      </c>
      <c r="B6" s="7"/>
      <c r="C6" s="8"/>
      <c r="D6" s="8"/>
      <c r="E6" s="8"/>
      <c r="F6" s="9"/>
      <c r="G6" s="10"/>
    </row>
    <row r="7" spans="1:7" s="11" customFormat="1" ht="19.5" thickBot="1">
      <c r="A7" s="6"/>
      <c r="B7" s="7"/>
      <c r="C7" s="133"/>
      <c r="D7" s="8"/>
      <c r="E7" s="8"/>
      <c r="F7" s="9" t="s">
        <v>10</v>
      </c>
      <c r="G7" s="10"/>
    </row>
    <row r="8" spans="1:6" s="12" customFormat="1" ht="38.25">
      <c r="A8" s="17" t="s">
        <v>0</v>
      </c>
      <c r="B8" s="30" t="s">
        <v>1</v>
      </c>
      <c r="C8" s="18" t="s">
        <v>2</v>
      </c>
      <c r="D8" s="109" t="s">
        <v>14</v>
      </c>
      <c r="E8" s="263" t="s">
        <v>3</v>
      </c>
      <c r="F8" s="264" t="s">
        <v>3</v>
      </c>
    </row>
    <row r="9" spans="1:6" s="12" customFormat="1" ht="20.25">
      <c r="A9" s="13" t="s">
        <v>4</v>
      </c>
      <c r="B9" s="14"/>
      <c r="C9" s="15" t="s">
        <v>5</v>
      </c>
      <c r="D9" s="88" t="s">
        <v>6</v>
      </c>
      <c r="E9" s="121" t="s">
        <v>29</v>
      </c>
      <c r="F9" s="103" t="s">
        <v>6</v>
      </c>
    </row>
    <row r="10" spans="1:6" s="21" customFormat="1" ht="12" thickBot="1">
      <c r="A10" s="19">
        <v>1</v>
      </c>
      <c r="B10" s="20">
        <v>2</v>
      </c>
      <c r="C10" s="20">
        <v>3</v>
      </c>
      <c r="D10" s="265">
        <v>4</v>
      </c>
      <c r="E10" s="122">
        <v>5</v>
      </c>
      <c r="F10" s="266">
        <v>5</v>
      </c>
    </row>
    <row r="11" spans="1:6" s="21" customFormat="1" ht="15.75" thickBot="1" thickTop="1">
      <c r="A11" s="119">
        <v>852</v>
      </c>
      <c r="B11" s="128" t="s">
        <v>22</v>
      </c>
      <c r="C11" s="155" t="s">
        <v>16</v>
      </c>
      <c r="D11" s="83">
        <f>D12</f>
        <v>5804</v>
      </c>
      <c r="E11" s="124"/>
      <c r="F11" s="126">
        <f>F12</f>
        <v>5804</v>
      </c>
    </row>
    <row r="12" spans="1:6" s="21" customFormat="1" ht="100.5" thickTop="1">
      <c r="A12" s="120">
        <v>85213</v>
      </c>
      <c r="B12" s="89" t="s">
        <v>97</v>
      </c>
      <c r="C12" s="156"/>
      <c r="D12" s="84">
        <f>D13</f>
        <v>5804</v>
      </c>
      <c r="E12" s="107"/>
      <c r="F12" s="114">
        <f>SUM(F13:F14)</f>
        <v>5804</v>
      </c>
    </row>
    <row r="13" spans="1:6" s="21" customFormat="1" ht="60">
      <c r="A13" s="93">
        <v>2010</v>
      </c>
      <c r="B13" s="272" t="s">
        <v>102</v>
      </c>
      <c r="C13" s="157"/>
      <c r="D13" s="85">
        <v>5804</v>
      </c>
      <c r="E13" s="115"/>
      <c r="F13" s="106"/>
    </row>
    <row r="14" spans="1:6" s="21" customFormat="1" ht="15.75" thickBot="1">
      <c r="A14" s="35">
        <v>4130</v>
      </c>
      <c r="B14" s="78" t="s">
        <v>98</v>
      </c>
      <c r="C14" s="164"/>
      <c r="D14" s="265"/>
      <c r="E14" s="125"/>
      <c r="F14" s="118">
        <v>5804</v>
      </c>
    </row>
    <row r="15" spans="1:6" s="41" customFormat="1" ht="17.25" thickBot="1" thickTop="1">
      <c r="A15" s="39"/>
      <c r="B15" s="40" t="s">
        <v>8</v>
      </c>
      <c r="C15" s="135"/>
      <c r="D15" s="111">
        <f>D11</f>
        <v>5804</v>
      </c>
      <c r="E15" s="262">
        <f>E11</f>
        <v>0</v>
      </c>
      <c r="F15" s="100">
        <f>F11</f>
        <v>5804</v>
      </c>
    </row>
    <row r="16" ht="16.5" thickTop="1"/>
    <row r="17" ht="15.75">
      <c r="B17" s="54"/>
    </row>
  </sheetData>
  <printOptions/>
  <pageMargins left="0.75" right="0.4" top="1" bottom="1" header="0.5" footer="0.5"/>
  <pageSetup firstPageNumber="11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G6" sqref="G6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131" customWidth="1"/>
    <col min="4" max="6" width="13.25390625" style="1" customWidth="1"/>
    <col min="7" max="16384" width="10.00390625" style="1" customWidth="1"/>
  </cols>
  <sheetData>
    <row r="1" spans="3:7" s="11" customFormat="1" ht="15.75">
      <c r="C1" s="138"/>
      <c r="D1" s="10"/>
      <c r="E1" s="10" t="s">
        <v>105</v>
      </c>
      <c r="G1" s="1"/>
    </row>
    <row r="2" spans="1:7" s="11" customFormat="1" ht="18.75">
      <c r="A2" s="26"/>
      <c r="B2" s="27"/>
      <c r="C2" s="133"/>
      <c r="D2" s="22"/>
      <c r="E2" s="22" t="s">
        <v>133</v>
      </c>
      <c r="G2" s="1"/>
    </row>
    <row r="3" spans="1:7" s="11" customFormat="1" ht="18.75">
      <c r="A3" s="26"/>
      <c r="B3" s="27"/>
      <c r="C3" s="133"/>
      <c r="D3" s="22"/>
      <c r="E3" s="22" t="s">
        <v>13</v>
      </c>
      <c r="G3" s="1"/>
    </row>
    <row r="4" spans="1:7" s="11" customFormat="1" ht="18.75">
      <c r="A4" s="26"/>
      <c r="B4" s="27"/>
      <c r="C4" s="133"/>
      <c r="D4" s="22"/>
      <c r="E4" s="22" t="s">
        <v>132</v>
      </c>
      <c r="G4" s="1"/>
    </row>
    <row r="5" spans="1:7" s="11" customFormat="1" ht="18.75">
      <c r="A5" s="26"/>
      <c r="B5" s="27"/>
      <c r="C5" s="133"/>
      <c r="D5" s="8"/>
      <c r="E5" s="8"/>
      <c r="F5" s="22"/>
      <c r="G5" s="10"/>
    </row>
    <row r="6" spans="1:7" s="11" customFormat="1" ht="56.25">
      <c r="A6" s="6" t="s">
        <v>65</v>
      </c>
      <c r="B6" s="7"/>
      <c r="C6" s="8"/>
      <c r="D6" s="8"/>
      <c r="E6" s="8"/>
      <c r="F6" s="9"/>
      <c r="G6" s="10"/>
    </row>
    <row r="7" spans="1:7" s="11" customFormat="1" ht="19.5" thickBot="1">
      <c r="A7" s="6"/>
      <c r="B7" s="7"/>
      <c r="C7" s="133"/>
      <c r="D7" s="8"/>
      <c r="E7" s="8"/>
      <c r="F7" s="9" t="s">
        <v>10</v>
      </c>
      <c r="G7" s="10"/>
    </row>
    <row r="8" spans="1:6" s="12" customFormat="1" ht="38.25">
      <c r="A8" s="17" t="s">
        <v>0</v>
      </c>
      <c r="B8" s="30" t="s">
        <v>1</v>
      </c>
      <c r="C8" s="18" t="s">
        <v>2</v>
      </c>
      <c r="D8" s="109" t="s">
        <v>14</v>
      </c>
      <c r="E8" s="263" t="s">
        <v>3</v>
      </c>
      <c r="F8" s="264"/>
    </row>
    <row r="9" spans="1:6" s="12" customFormat="1" ht="20.25">
      <c r="A9" s="13" t="s">
        <v>4</v>
      </c>
      <c r="B9" s="14"/>
      <c r="C9" s="15" t="s">
        <v>5</v>
      </c>
      <c r="D9" s="88" t="s">
        <v>6</v>
      </c>
      <c r="E9" s="121" t="s">
        <v>29</v>
      </c>
      <c r="F9" s="103" t="s">
        <v>6</v>
      </c>
    </row>
    <row r="10" spans="1:6" s="21" customFormat="1" ht="12" thickBot="1">
      <c r="A10" s="19">
        <v>1</v>
      </c>
      <c r="B10" s="20">
        <v>2</v>
      </c>
      <c r="C10" s="20">
        <v>3</v>
      </c>
      <c r="D10" s="265">
        <v>4</v>
      </c>
      <c r="E10" s="122">
        <v>5</v>
      </c>
      <c r="F10" s="266">
        <v>6</v>
      </c>
    </row>
    <row r="11" spans="1:6" s="21" customFormat="1" ht="15.75" thickBot="1" thickTop="1">
      <c r="A11" s="119">
        <v>710</v>
      </c>
      <c r="B11" s="128" t="s">
        <v>99</v>
      </c>
      <c r="C11" s="155" t="s">
        <v>100</v>
      </c>
      <c r="D11" s="83">
        <f>D12</f>
        <v>16278</v>
      </c>
      <c r="E11" s="124">
        <f>E12</f>
        <v>0</v>
      </c>
      <c r="F11" s="126">
        <f>F12</f>
        <v>16278</v>
      </c>
    </row>
    <row r="12" spans="1:6" s="21" customFormat="1" ht="15" thickTop="1">
      <c r="A12" s="120">
        <v>71015</v>
      </c>
      <c r="B12" s="89" t="s">
        <v>101</v>
      </c>
      <c r="C12" s="156"/>
      <c r="D12" s="84">
        <f>D13</f>
        <v>16278</v>
      </c>
      <c r="E12" s="107">
        <f>SUM(E13:E14)</f>
        <v>0</v>
      </c>
      <c r="F12" s="114">
        <f>SUM(F13:F14)</f>
        <v>16278</v>
      </c>
    </row>
    <row r="13" spans="1:6" s="21" customFormat="1" ht="75">
      <c r="A13" s="237">
        <v>2110</v>
      </c>
      <c r="B13" s="272" t="s">
        <v>103</v>
      </c>
      <c r="C13" s="157"/>
      <c r="D13" s="85">
        <v>16278</v>
      </c>
      <c r="E13" s="115"/>
      <c r="F13" s="106"/>
    </row>
    <row r="14" spans="1:6" s="21" customFormat="1" ht="15.75" thickBot="1">
      <c r="A14" s="339">
        <v>4010</v>
      </c>
      <c r="B14" s="78" t="s">
        <v>78</v>
      </c>
      <c r="C14" s="164"/>
      <c r="D14" s="85"/>
      <c r="E14" s="125"/>
      <c r="F14" s="118">
        <v>16278</v>
      </c>
    </row>
    <row r="15" spans="1:6" s="31" customFormat="1" ht="30" thickBot="1" thickTop="1">
      <c r="A15" s="340" t="s">
        <v>25</v>
      </c>
      <c r="B15" s="38" t="s">
        <v>26</v>
      </c>
      <c r="C15" s="159" t="s">
        <v>66</v>
      </c>
      <c r="D15" s="86">
        <f>D16</f>
        <v>19500</v>
      </c>
      <c r="E15" s="260">
        <f>E16</f>
        <v>99570</v>
      </c>
      <c r="F15" s="104">
        <f>F16</f>
        <v>119070</v>
      </c>
    </row>
    <row r="16" spans="1:6" s="2" customFormat="1" ht="29.25" thickTop="1">
      <c r="A16" s="57" t="s">
        <v>27</v>
      </c>
      <c r="B16" s="181" t="s">
        <v>28</v>
      </c>
      <c r="C16" s="176"/>
      <c r="D16" s="84">
        <f>D17</f>
        <v>19500</v>
      </c>
      <c r="E16" s="107">
        <f>SUM(E18:E24)</f>
        <v>99570</v>
      </c>
      <c r="F16" s="105">
        <f>SUM(F18:F24)</f>
        <v>119070</v>
      </c>
    </row>
    <row r="17" spans="1:6" s="2" customFormat="1" ht="75">
      <c r="A17" s="65">
        <v>2110</v>
      </c>
      <c r="B17" s="67" t="s">
        <v>103</v>
      </c>
      <c r="C17" s="284"/>
      <c r="D17" s="85">
        <v>19500</v>
      </c>
      <c r="E17" s="303"/>
      <c r="F17" s="304"/>
    </row>
    <row r="18" spans="1:6" s="2" customFormat="1" ht="15">
      <c r="A18" s="35">
        <v>4010</v>
      </c>
      <c r="B18" s="78" t="s">
        <v>78</v>
      </c>
      <c r="C18" s="177"/>
      <c r="D18" s="25"/>
      <c r="E18" s="261">
        <v>46640</v>
      </c>
      <c r="F18" s="106"/>
    </row>
    <row r="19" spans="1:6" s="2" customFormat="1" ht="30">
      <c r="A19" s="35">
        <v>4020</v>
      </c>
      <c r="B19" s="78" t="s">
        <v>95</v>
      </c>
      <c r="C19" s="177"/>
      <c r="D19" s="25"/>
      <c r="E19" s="261">
        <v>37379</v>
      </c>
      <c r="F19" s="106"/>
    </row>
    <row r="20" spans="1:6" s="2" customFormat="1" ht="15">
      <c r="A20" s="339">
        <v>4040</v>
      </c>
      <c r="B20" s="67" t="s">
        <v>34</v>
      </c>
      <c r="C20" s="177"/>
      <c r="D20" s="25"/>
      <c r="E20" s="261"/>
      <c r="F20" s="106">
        <v>244</v>
      </c>
    </row>
    <row r="21" spans="1:6" s="2" customFormat="1" ht="15">
      <c r="A21" s="35">
        <v>4110</v>
      </c>
      <c r="B21" s="246" t="s">
        <v>23</v>
      </c>
      <c r="C21" s="230"/>
      <c r="D21" s="25"/>
      <c r="E21" s="261">
        <v>13493</v>
      </c>
      <c r="F21" s="106"/>
    </row>
    <row r="22" spans="1:6" s="2" customFormat="1" ht="15">
      <c r="A22" s="35">
        <v>4120</v>
      </c>
      <c r="B22" s="246" t="s">
        <v>54</v>
      </c>
      <c r="C22" s="230"/>
      <c r="D22" s="25"/>
      <c r="E22" s="261">
        <v>2058</v>
      </c>
      <c r="F22" s="106"/>
    </row>
    <row r="23" spans="1:6" s="2" customFormat="1" ht="15">
      <c r="A23" s="35">
        <v>4210</v>
      </c>
      <c r="B23" s="67" t="s">
        <v>20</v>
      </c>
      <c r="C23" s="230"/>
      <c r="D23" s="25"/>
      <c r="E23" s="261"/>
      <c r="F23" s="106">
        <f>49326+19500</f>
        <v>68826</v>
      </c>
    </row>
    <row r="24" spans="1:6" s="2" customFormat="1" ht="15.75" thickBot="1">
      <c r="A24" s="35">
        <v>4260</v>
      </c>
      <c r="B24" s="78" t="s">
        <v>33</v>
      </c>
      <c r="C24" s="230"/>
      <c r="D24" s="25"/>
      <c r="E24" s="261"/>
      <c r="F24" s="106">
        <v>50000</v>
      </c>
    </row>
    <row r="25" spans="1:6" s="41" customFormat="1" ht="17.25" thickBot="1" thickTop="1">
      <c r="A25" s="39"/>
      <c r="B25" s="40" t="s">
        <v>8</v>
      </c>
      <c r="C25" s="135"/>
      <c r="D25" s="111">
        <f>D15+D11</f>
        <v>35778</v>
      </c>
      <c r="E25" s="262">
        <f>E11+E15</f>
        <v>99570</v>
      </c>
      <c r="F25" s="100">
        <f>F15+F11</f>
        <v>135348</v>
      </c>
    </row>
    <row r="26" spans="1:6" ht="17.25" thickBot="1" thickTop="1">
      <c r="A26" s="44"/>
      <c r="B26" s="45" t="s">
        <v>15</v>
      </c>
      <c r="C26" s="136"/>
      <c r="D26" s="130"/>
      <c r="E26" s="267">
        <f>F25-E25</f>
        <v>35778</v>
      </c>
      <c r="F26" s="94"/>
    </row>
    <row r="27" ht="16.5" thickTop="1"/>
    <row r="28" ht="15.75">
      <c r="B28" s="54"/>
    </row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5" sqref="D5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131" customWidth="1"/>
    <col min="4" max="4" width="14.375" style="1" customWidth="1"/>
    <col min="5" max="5" width="16.25390625" style="1" customWidth="1"/>
    <col min="6" max="16384" width="10.00390625" style="1" customWidth="1"/>
  </cols>
  <sheetData>
    <row r="1" spans="3:6" s="11" customFormat="1" ht="14.25" customHeight="1">
      <c r="C1" s="138"/>
      <c r="D1" s="10" t="s">
        <v>130</v>
      </c>
      <c r="F1" s="1"/>
    </row>
    <row r="2" spans="1:6" s="11" customFormat="1" ht="14.25" customHeight="1">
      <c r="A2" s="26"/>
      <c r="B2" s="27"/>
      <c r="C2" s="133"/>
      <c r="D2" s="22" t="s">
        <v>134</v>
      </c>
      <c r="F2" s="1"/>
    </row>
    <row r="3" spans="1:6" s="11" customFormat="1" ht="14.25" customHeight="1">
      <c r="A3" s="26"/>
      <c r="B3" s="27"/>
      <c r="C3" s="133"/>
      <c r="D3" s="22" t="s">
        <v>13</v>
      </c>
      <c r="F3" s="1"/>
    </row>
    <row r="4" spans="1:6" s="11" customFormat="1" ht="14.25" customHeight="1">
      <c r="A4" s="26"/>
      <c r="B4" s="27"/>
      <c r="C4" s="133"/>
      <c r="D4" s="22" t="s">
        <v>132</v>
      </c>
      <c r="F4" s="1"/>
    </row>
    <row r="5" spans="1:6" s="11" customFormat="1" ht="14.25" customHeight="1">
      <c r="A5" s="26"/>
      <c r="B5" s="27"/>
      <c r="C5" s="133"/>
      <c r="D5" s="8"/>
      <c r="E5" s="22"/>
      <c r="F5" s="10"/>
    </row>
    <row r="6" spans="1:6" s="11" customFormat="1" ht="78" customHeight="1">
      <c r="A6" s="6" t="s">
        <v>131</v>
      </c>
      <c r="B6" s="7"/>
      <c r="C6" s="8"/>
      <c r="D6" s="8"/>
      <c r="E6" s="9"/>
      <c r="F6" s="10"/>
    </row>
    <row r="7" spans="1:6" s="11" customFormat="1" ht="24" customHeight="1" thickBot="1">
      <c r="A7" s="6"/>
      <c r="B7" s="7"/>
      <c r="C7" s="133"/>
      <c r="D7" s="8"/>
      <c r="E7" s="9" t="s">
        <v>10</v>
      </c>
      <c r="F7" s="10"/>
    </row>
    <row r="8" spans="1:5" s="12" customFormat="1" ht="25.5" customHeight="1">
      <c r="A8" s="17" t="s">
        <v>0</v>
      </c>
      <c r="B8" s="30" t="s">
        <v>1</v>
      </c>
      <c r="C8" s="18" t="s">
        <v>2</v>
      </c>
      <c r="D8" s="109" t="s">
        <v>14</v>
      </c>
      <c r="E8" s="264" t="s">
        <v>3</v>
      </c>
    </row>
    <row r="9" spans="1:5" s="12" customFormat="1" ht="15.75" customHeight="1">
      <c r="A9" s="13" t="s">
        <v>4</v>
      </c>
      <c r="B9" s="14"/>
      <c r="C9" s="15" t="s">
        <v>5</v>
      </c>
      <c r="D9" s="88" t="s">
        <v>6</v>
      </c>
      <c r="E9" s="103" t="s">
        <v>6</v>
      </c>
    </row>
    <row r="10" spans="1:5" s="21" customFormat="1" ht="10.5" customHeight="1" thickBot="1">
      <c r="A10" s="19">
        <v>1</v>
      </c>
      <c r="B10" s="20">
        <v>2</v>
      </c>
      <c r="C10" s="20">
        <v>3</v>
      </c>
      <c r="D10" s="265">
        <v>4</v>
      </c>
      <c r="E10" s="266">
        <v>5</v>
      </c>
    </row>
    <row r="11" spans="1:5" s="21" customFormat="1" ht="19.5" customHeight="1" thickBot="1" thickTop="1">
      <c r="A11" s="119">
        <v>801</v>
      </c>
      <c r="B11" s="128" t="s">
        <v>35</v>
      </c>
      <c r="C11" s="155" t="s">
        <v>16</v>
      </c>
      <c r="D11" s="346">
        <f>D12</f>
        <v>5000</v>
      </c>
      <c r="E11" s="126">
        <f>E12</f>
        <v>5000</v>
      </c>
    </row>
    <row r="12" spans="1:5" s="21" customFormat="1" ht="20.25" customHeight="1" thickTop="1">
      <c r="A12" s="120">
        <v>80195</v>
      </c>
      <c r="B12" s="89" t="s">
        <v>7</v>
      </c>
      <c r="C12" s="156"/>
      <c r="D12" s="347">
        <f>D13</f>
        <v>5000</v>
      </c>
      <c r="E12" s="114">
        <f>SUM(E13:E14)</f>
        <v>5000</v>
      </c>
    </row>
    <row r="13" spans="1:5" s="21" customFormat="1" ht="58.5" customHeight="1">
      <c r="A13" s="93">
        <v>2020</v>
      </c>
      <c r="B13" s="78" t="s">
        <v>128</v>
      </c>
      <c r="C13" s="157"/>
      <c r="D13" s="85">
        <v>5000</v>
      </c>
      <c r="E13" s="106"/>
    </row>
    <row r="14" spans="1:5" s="21" customFormat="1" ht="34.5" customHeight="1" thickBot="1">
      <c r="A14" s="35">
        <v>2480</v>
      </c>
      <c r="B14" s="78" t="s">
        <v>129</v>
      </c>
      <c r="C14" s="164"/>
      <c r="D14" s="265"/>
      <c r="E14" s="118">
        <v>5000</v>
      </c>
    </row>
    <row r="15" spans="1:5" s="41" customFormat="1" ht="18" customHeight="1" thickBot="1" thickTop="1">
      <c r="A15" s="39"/>
      <c r="B15" s="40" t="s">
        <v>8</v>
      </c>
      <c r="C15" s="135"/>
      <c r="D15" s="111">
        <f>D11</f>
        <v>5000</v>
      </c>
      <c r="E15" s="100">
        <f>E11</f>
        <v>5000</v>
      </c>
    </row>
    <row r="16" spans="1:5" ht="18.75" customHeight="1" hidden="1">
      <c r="A16" s="44"/>
      <c r="B16" s="45" t="s">
        <v>15</v>
      </c>
      <c r="C16" s="136"/>
      <c r="D16" s="130"/>
      <c r="E16" s="94"/>
    </row>
    <row r="17" ht="16.5" thickTop="1"/>
    <row r="18" ht="15.75">
      <c r="B18" s="54"/>
    </row>
  </sheetData>
  <printOptions/>
  <pageMargins left="0.75" right="0.75" top="1" bottom="1" header="0.5" footer="0.5"/>
  <pageSetup firstPageNumber="13" useFirstPageNumber="1" horizontalDpi="300" verticalDpi="3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Liwak</cp:lastModifiedBy>
  <cp:lastPrinted>2008-06-27T11:05:04Z</cp:lastPrinted>
  <dcterms:created xsi:type="dcterms:W3CDTF">2000-03-17T13:30:26Z</dcterms:created>
  <dcterms:modified xsi:type="dcterms:W3CDTF">2008-06-30T13:08:00Z</dcterms:modified>
  <cp:category/>
  <cp:version/>
  <cp:contentType/>
  <cp:contentStatus/>
</cp:coreProperties>
</file>