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activeTab="0"/>
  </bookViews>
  <sheets>
    <sheet name="Zał nr 1" sheetId="1" r:id="rId1"/>
    <sheet name="Zal 2" sheetId="2" r:id="rId2"/>
    <sheet name="Zał nr 3" sheetId="3" r:id="rId3"/>
    <sheet name="Zał nr 4" sheetId="4" r:id="rId4"/>
  </sheets>
  <definedNames>
    <definedName name="_xlnm.Print_Titles" localSheetId="1">'Zal 2'!$8:$10</definedName>
    <definedName name="_xlnm.Print_Titles" localSheetId="0">'Zał nr 1'!$8:$10</definedName>
    <definedName name="_xlnm.Print_Titles" localSheetId="2">'Zał nr 3'!$8:$10</definedName>
  </definedNames>
  <calcPr fullCalcOnLoad="1"/>
</workbook>
</file>

<file path=xl/sharedStrings.xml><?xml version="1.0" encoding="utf-8"?>
<sst xmlns="http://schemas.openxmlformats.org/spreadsheetml/2006/main" count="375" uniqueCount="156">
  <si>
    <t>Załącznik nr 1 do Zarządzenia</t>
  </si>
  <si>
    <t>Prezydenta Miasta Koszalina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</si>
  <si>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</si>
  <si>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</si>
  <si>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</si>
  <si>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</si>
  <si>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</si>
  <si>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</si>
  <si>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</si>
  <si>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</si>
  <si>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Zmniejszenia</t>
  </si>
  <si>
    <t>Zwiększenia</t>
  </si>
  <si>
    <t>IK</t>
  </si>
  <si>
    <t>Zakup usług obejmujących wykonanie ekspertyz, analiz i opinii</t>
  </si>
  <si>
    <t>Pozostała działalność</t>
  </si>
  <si>
    <t>Zakup materiałów i wyposażenia</t>
  </si>
  <si>
    <t>Zakup usług remontowych</t>
  </si>
  <si>
    <t>Zakup materiałów papierniczych do sprzętu drukarskiego i urządzeń kserograficznych</t>
  </si>
  <si>
    <t>Zakup usług pozostałych</t>
  </si>
  <si>
    <t>Wynagrodzenia osobowe pracowników</t>
  </si>
  <si>
    <t>Składki na Fundusz Pracy</t>
  </si>
  <si>
    <t>Opłaty z tytułu zakupu usług telekomunikacyjnych telefonii stacjonarnej</t>
  </si>
  <si>
    <t>Zakup akcesoriów komputerowych, w tym programów i licencji</t>
  </si>
  <si>
    <t>KS</t>
  </si>
  <si>
    <t>POMOC SPOŁECZNA</t>
  </si>
  <si>
    <t>Ośrodki wsparcia</t>
  </si>
  <si>
    <t>Wynagrodzenia bezosobowe</t>
  </si>
  <si>
    <t>Podróże służbowe krajowe</t>
  </si>
  <si>
    <t>GOSPODARKA KOMUNALNA I OCHRONA ŚRODOWISKA</t>
  </si>
  <si>
    <t>OGÓŁEM</t>
  </si>
  <si>
    <t>per saldo</t>
  </si>
  <si>
    <t>Załącznik nr 2 do Zarządzenia</t>
  </si>
  <si>
    <t>Składki na ubezpieczenia społeczne</t>
  </si>
  <si>
    <t>Wydatki na zakupy inwestycyjne jednostek budżetowych</t>
  </si>
  <si>
    <t>Załącznik nr 3 do Zarządzenia</t>
  </si>
  <si>
    <t>Załącznik nr 4 do Zarządzenia</t>
  </si>
  <si>
    <t>Pozostałe odsetki</t>
  </si>
  <si>
    <t>Koszty postępowania sądowego i prokuratorskiego</t>
  </si>
  <si>
    <t>Nr         /         / 07</t>
  </si>
  <si>
    <t>z dnia 14 sierpnia 2007 r.</t>
  </si>
  <si>
    <t>710</t>
  </si>
  <si>
    <t>A</t>
  </si>
  <si>
    <t>71015</t>
  </si>
  <si>
    <t>DZIAŁALNOŚĆ USŁUGOWA</t>
  </si>
  <si>
    <t>Nadzór budowlany</t>
  </si>
  <si>
    <t>BRM</t>
  </si>
  <si>
    <t>ADMINISTRACJA PUBLICZNA</t>
  </si>
  <si>
    <t>Urząd Miejski</t>
  </si>
  <si>
    <t>Różne opłaty i składki</t>
  </si>
  <si>
    <t>KULTURA I OCHRONA DZIEDZICTWA NARODOWEGO</t>
  </si>
  <si>
    <t>TRANSPORT I ŁĄCZNOŚĆ</t>
  </si>
  <si>
    <t>Drogi publiczne w miastach na prawach powiatu</t>
  </si>
  <si>
    <t>Szkolenia pracowników niebędących członkami korpusu służby cywilnej</t>
  </si>
  <si>
    <t>GOSPODARKA MIESZKANIOWA</t>
  </si>
  <si>
    <t>N</t>
  </si>
  <si>
    <t>Gospodarka gruntami i nieruchomościami</t>
  </si>
  <si>
    <t>Podatek od nieruchomości</t>
  </si>
  <si>
    <t>OŚWIATA I WYCHOWANIE</t>
  </si>
  <si>
    <t>E</t>
  </si>
  <si>
    <t>Szkoły podstawowe</t>
  </si>
  <si>
    <t>Dotacje celowe przekazane z budżetu państwa na  realizację własnych zadań bieżących gmin</t>
  </si>
  <si>
    <r>
      <t xml:space="preserve">Świadczenia społeczne - </t>
    </r>
    <r>
      <rPr>
        <i/>
        <sz val="10"/>
        <rFont val="Times New Roman"/>
        <family val="1"/>
      </rPr>
      <t>dożywianie uczniów</t>
    </r>
  </si>
  <si>
    <t>Drogi publiczne gminne</t>
  </si>
  <si>
    <t>Drogi wewnętrzne</t>
  </si>
  <si>
    <t>Wydatki  inwestycyjne jednostek budżetowych</t>
  </si>
  <si>
    <t>Dotacje celowe z budżetu państwa na inwestycje i zakupy inwestycyjne realizowane  przez powiat na podstawie porozumień z organami administracji rządowej</t>
  </si>
  <si>
    <t xml:space="preserve"> -  Przebudowa skrzyżowania ulic: Jana Pawła II - Staszica </t>
  </si>
  <si>
    <t>Ewidencja dróg</t>
  </si>
  <si>
    <t>ul. Zwycięstwa (Św. Wojciecha do Dębowej)</t>
  </si>
  <si>
    <t>Budowa ścieżek rowerowych</t>
  </si>
  <si>
    <t>Wydatki inwestycyjne jednostek budżetowych:</t>
  </si>
  <si>
    <t>ŚDS Nr 1</t>
  </si>
  <si>
    <t>Zakup usług zdrowotnych</t>
  </si>
  <si>
    <t>Zakup usług dostępu do sieci Internet</t>
  </si>
  <si>
    <t>ZMIANY  W  PLANIE   WYDATKÓW   NA  ZADANIA ZLECONE  GMINIE  Z ZAKRESU ADMINISTRACJI RZĄDOWEJ                             W  2007  ROKU</t>
  </si>
  <si>
    <t xml:space="preserve">Placówki opiekuńczo - wychowawcze </t>
  </si>
  <si>
    <t>RDD Nr 2</t>
  </si>
  <si>
    <t>RDD Nr 3</t>
  </si>
  <si>
    <t>Składki na FP</t>
  </si>
  <si>
    <t>Zakup leków i materiałów medycznych</t>
  </si>
  <si>
    <t>Odpisy na ZFŚS</t>
  </si>
  <si>
    <t>Zakup energii</t>
  </si>
  <si>
    <t xml:space="preserve">Wydatki osobowe niezaliczone do uposażeń wypłacane żołnierzom i funkcjonariuszom </t>
  </si>
  <si>
    <t>BEZPIECZEŃSTWO PUBLICZNE I OCHRONA PRZECIWPOŻAROWA</t>
  </si>
  <si>
    <t>BZK</t>
  </si>
  <si>
    <t>Komendy powiatowe Państwowej Straży Pożarnej</t>
  </si>
  <si>
    <t>4360</t>
  </si>
  <si>
    <t>Opłaty z tytułu zakupu usług telekomunikacyjnych telefonii komórkowej</t>
  </si>
  <si>
    <t>4370</t>
  </si>
  <si>
    <t>ZMIANY  W  PLANIE  WYDATKÓW NA  ZADANIA  ZLECONE POWIATOWI  Z ZAKRESU ADMINISTRACJI RZĄDOWEJ                                               W  2007  ROKU</t>
  </si>
  <si>
    <t>Muzea</t>
  </si>
  <si>
    <t xml:space="preserve">Dotacje celowe z budżetu na finansowanie lub dofinansowanie kosztów realizacji inwestycji i zakupów inwestycyjnych  innych jednostek sektora finansów publicznych </t>
  </si>
  <si>
    <t>Dotacja podmiotowa z budżetu dla samorządowej instytucji kultury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</si>
  <si>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</si>
  <si>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</si>
  <si>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</si>
  <si>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</si>
  <si>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OA</t>
  </si>
  <si>
    <t>KULTURA FIZYCZNA I SPORT</t>
  </si>
  <si>
    <t>RO "Jedliny"</t>
  </si>
  <si>
    <t>Pozostałe zadania w zakresie kultury</t>
  </si>
  <si>
    <t>RO "Tysiąclecie"</t>
  </si>
  <si>
    <t>Opłaty za administrowanie i czynsze za budynki, lokale i pomieszczenia garażowe</t>
  </si>
  <si>
    <t>ZMIANY  PLANU  DOCHODÓW  I   WYDATKÓW  NA  ZADANIA  WŁASNE  GMINY  W  2007  ROKU</t>
  </si>
  <si>
    <t>OCHRONA ZDROWIA</t>
  </si>
  <si>
    <t>ul. Młyńska</t>
  </si>
  <si>
    <t>Przebudowa ul. Chałubińskiego</t>
  </si>
  <si>
    <t>Skrzyżowanie ulic: Władysława IV-go-Akademicka</t>
  </si>
  <si>
    <t>RO "Przedmieście Księżnej Anny"</t>
  </si>
  <si>
    <t>"Concerto Act2"</t>
  </si>
  <si>
    <t>RWZ</t>
  </si>
  <si>
    <t>Nagrody o charakterze szczególnym niezliczone do wynagrodzeń</t>
  </si>
  <si>
    <t>ZMIANY  PLANU  DOCHODÓW  I  WYDATKÓW   NA  ZADANIA  WŁASNE   POWIATU     W  2007  ROKU</t>
  </si>
  <si>
    <t>ul. Podgrodzie</t>
  </si>
  <si>
    <t>Promocja jednostek samorządu terytorialnego</t>
  </si>
  <si>
    <t>PI</t>
  </si>
  <si>
    <t xml:space="preserve">Zakup usług pozostałych </t>
  </si>
  <si>
    <t>Budowa kanalizacji sanitarnej w ulicy Władysława IV-go - Adolfa Warskiego</t>
  </si>
  <si>
    <t>Uzbrojenie rejonu ul. Zdobywców Wału Pomorskiego</t>
  </si>
  <si>
    <t>Kary i odszkodowania wypłacane na rzecz osób fizycznych</t>
  </si>
  <si>
    <t>Inwestycyjne inicjatywy Społeczne:</t>
  </si>
  <si>
    <t>Budowa szaletów miejskich</t>
  </si>
  <si>
    <t>Uzbrojenie ul Lechickiej</t>
  </si>
  <si>
    <t>Uzbrojenie ul Austriackiej, dz. nr 60</t>
  </si>
  <si>
    <t>Uzbrojenie ul Austriackiej, dz. nr 27</t>
  </si>
  <si>
    <t>Uzbrojenie ul Austriackiej, dz. nr 4</t>
  </si>
  <si>
    <t>HANDEL</t>
  </si>
  <si>
    <t xml:space="preserve">Jednostki specjalistycznego poradnictwa, mieszkania chronione i ośrodki interwencji kryzysowej </t>
  </si>
  <si>
    <t>Osiedle Topolowe - drogi</t>
  </si>
  <si>
    <t>ul Jarzębinowa - chodniki</t>
  </si>
  <si>
    <t>Wydatki osobowe niezaliczone do wynagrodzeń</t>
  </si>
  <si>
    <t>Wpłaty na PFRON</t>
  </si>
  <si>
    <t>Zakup pomocy naukowych, dydaktycznych i książek</t>
  </si>
  <si>
    <t>Oddziały przedszkolne w szkołach podstawowych</t>
  </si>
  <si>
    <t>Wydatki inwestycyjne jednostek budżetowych</t>
  </si>
  <si>
    <t>Dokształcanie i doskonalenie nauczycieli</t>
  </si>
  <si>
    <t>Gimnazja</t>
  </si>
  <si>
    <t>EDUKACYJNA OPIEKA WYCHOWAWCZA</t>
  </si>
  <si>
    <t>Świetlice szkolne</t>
  </si>
  <si>
    <t>Pomoc materialna dla uczniów</t>
  </si>
  <si>
    <t>Licea ogólnokształcące</t>
  </si>
  <si>
    <t>Dotacja podmiotowa z budżetu dla niepublicznej jednostki systemu oświaty</t>
  </si>
  <si>
    <t>Szkoły zawodowe</t>
  </si>
  <si>
    <t>Podróże służbowe zagraniczne</t>
  </si>
  <si>
    <t>Centra kształcenia ustawicznego</t>
  </si>
  <si>
    <r>
      <t>Placówki wychowania pozaszkolnego -</t>
    </r>
    <r>
      <rPr>
        <b/>
        <i/>
        <sz val="11"/>
        <rFont val="Times New Roman"/>
        <family val="1"/>
      </rPr>
      <t xml:space="preserve"> Pałac Młodzieży</t>
    </r>
  </si>
  <si>
    <t>Internaty i bursy szkolne</t>
  </si>
  <si>
    <t>RO "Bukowe"</t>
  </si>
  <si>
    <t>"XII Polsko-Niemiecki Festiwal Młodzieży Koszalin 2007:dofinansowanie Polsko - Niemiecka Współpraca Młodzieży"</t>
  </si>
  <si>
    <t>Gospodarka ściekowa i ochrona wód</t>
  </si>
  <si>
    <t>Uzbrojenie Osiedla Sarzyno</t>
  </si>
  <si>
    <t>Przebudowa ul.Batalionów Chłopskich wraz z przebudową skrzyżowania ulic: Młyńskiej, Batalionów Chłopskich i Piastowskiej</t>
  </si>
  <si>
    <t>z dnia 17 grudnia 2007 r.</t>
  </si>
  <si>
    <t>Rada Miejska</t>
  </si>
  <si>
    <t>Nr 160 / 627/ 07</t>
  </si>
  <si>
    <t>Nr  160 / 627 / 07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</si>
</sst>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37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 CE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2"/>
      <name val="Times New Roman CE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Arial CE"/>
      <family val="0"/>
    </font>
    <font>
      <sz val="11"/>
      <name val="Arial CE"/>
      <family val="0"/>
    </font>
    <font>
      <sz val="11"/>
      <name val="Times New Roman CE"/>
      <family val="1"/>
    </font>
    <font>
      <sz val="11"/>
      <name val="Times New Roman Baltic"/>
      <family val="1"/>
    </font>
    <font>
      <sz val="10"/>
      <name val="Times New Roman Baltic"/>
      <family val="1"/>
    </font>
    <font>
      <i/>
      <sz val="10"/>
      <name val="Times New Roman Baltic"/>
      <family val="1"/>
    </font>
    <font>
      <i/>
      <sz val="11"/>
      <name val="Arial CE"/>
      <family val="0"/>
    </font>
    <font>
      <sz val="12"/>
      <name val="Arial CE"/>
      <family val="2"/>
    </font>
    <font>
      <b/>
      <sz val="11"/>
      <name val="Times New Roman CE"/>
      <family val="0"/>
    </font>
    <font>
      <i/>
      <sz val="10"/>
      <name val="Times New Roman CE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1"/>
      <name val="Times New Roman"/>
      <family val="1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9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uble"/>
      <right style="medium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wrapText="1"/>
      <protection locked="0"/>
    </xf>
    <xf numFmtId="0" fontId="7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5" xfId="0" applyNumberFormat="1" applyFont="1" applyFill="1" applyBorder="1" applyAlignment="1" applyProtection="1">
      <alignment horizontal="center" vertical="top" wrapText="1"/>
      <protection locked="0"/>
    </xf>
    <xf numFmtId="0" fontId="6" fillId="0" borderId="6" xfId="0" applyFont="1" applyBorder="1" applyAlignment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3" fontId="9" fillId="0" borderId="10" xfId="0" applyNumberFormat="1" applyFont="1" applyFill="1" applyBorder="1" applyAlignment="1" applyProtection="1">
      <alignment horizontal="right" vertical="center"/>
      <protection locked="0"/>
    </xf>
    <xf numFmtId="3" fontId="9" fillId="0" borderId="11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  <xf numFmtId="0" fontId="10" fillId="0" borderId="4" xfId="0" applyNumberFormat="1" applyFont="1" applyFill="1" applyBorder="1" applyAlignment="1" applyProtection="1">
      <alignment horizontal="center"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4" xfId="0" applyNumberFormat="1" applyFont="1" applyFill="1" applyBorder="1" applyAlignment="1" applyProtection="1">
      <alignment horizontal="center"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164" fontId="10" fillId="0" borderId="5" xfId="20" applyNumberFormat="1" applyFont="1" applyFill="1" applyBorder="1" applyAlignment="1" applyProtection="1">
      <alignment vertical="center" wrapText="1"/>
      <protection locked="0"/>
    </xf>
    <xf numFmtId="164" fontId="9" fillId="0" borderId="15" xfId="20" applyNumberFormat="1" applyFont="1" applyFill="1" applyBorder="1" applyAlignment="1" applyProtection="1">
      <alignment vertical="center" wrapText="1"/>
      <protection locked="0"/>
    </xf>
    <xf numFmtId="3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3" fontId="9" fillId="0" borderId="18" xfId="0" applyNumberFormat="1" applyFont="1" applyFill="1" applyBorder="1" applyAlignment="1" applyProtection="1">
      <alignment horizontal="right" vertical="center"/>
      <protection locked="0"/>
    </xf>
    <xf numFmtId="3" fontId="9" fillId="0" borderId="19" xfId="0" applyNumberFormat="1" applyFont="1" applyFill="1" applyBorder="1" applyAlignment="1" applyProtection="1">
      <alignment horizontal="right" vertical="center"/>
      <protection locked="0"/>
    </xf>
    <xf numFmtId="164" fontId="10" fillId="0" borderId="5" xfId="20" applyNumberFormat="1" applyFont="1" applyFill="1" applyBorder="1" applyAlignment="1" applyProtection="1">
      <alignment vertical="center" wrapText="1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  <xf numFmtId="3" fontId="9" fillId="0" borderId="22" xfId="0" applyNumberFormat="1" applyFont="1" applyFill="1" applyBorder="1" applyAlignment="1" applyProtection="1">
      <alignment horizontal="right" vertical="center"/>
      <protection locked="0"/>
    </xf>
    <xf numFmtId="3" fontId="9" fillId="0" borderId="23" xfId="0" applyNumberFormat="1" applyFont="1" applyFill="1" applyBorder="1" applyAlignment="1" applyProtection="1">
      <alignment horizontal="right" vertical="center"/>
      <protection locked="0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  <xf numFmtId="1" fontId="10" fillId="0" borderId="4" xfId="0" applyNumberFormat="1" applyFont="1" applyFill="1" applyBorder="1" applyAlignment="1" applyProtection="1">
      <alignment horizontal="centerContinuous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164" fontId="10" fillId="0" borderId="25" xfId="20" applyNumberFormat="1" applyFont="1" applyFill="1" applyBorder="1" applyAlignment="1" applyProtection="1">
      <alignment vertical="center" wrapText="1"/>
      <protection locked="0"/>
    </xf>
    <xf numFmtId="1" fontId="9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27" xfId="20" applyNumberFormat="1" applyFont="1" applyFill="1" applyBorder="1" applyAlignment="1" applyProtection="1">
      <alignment vertical="center" wrapText="1"/>
      <protection locked="0"/>
    </xf>
    <xf numFmtId="3" fontId="9" fillId="0" borderId="28" xfId="0" applyNumberFormat="1" applyFont="1" applyFill="1" applyBorder="1" applyAlignment="1" applyProtection="1">
      <alignment horizontal="right" vertical="center"/>
      <protection locked="0"/>
    </xf>
    <xf numFmtId="3" fontId="11" fillId="0" borderId="24" xfId="0" applyNumberFormat="1" applyFont="1" applyFill="1" applyBorder="1" applyAlignment="1" applyProtection="1">
      <alignment horizontal="right" vertical="center"/>
      <protection locked="0"/>
    </xf>
    <xf numFmtId="1" fontId="10" fillId="0" borderId="29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30" xfId="20" applyNumberFormat="1" applyFont="1" applyFill="1" applyBorder="1" applyAlignment="1" applyProtection="1">
      <alignment vertical="center" wrapText="1"/>
      <protection locked="0"/>
    </xf>
    <xf numFmtId="3" fontId="9" fillId="0" borderId="11" xfId="0" applyNumberFormat="1" applyFont="1" applyFill="1" applyBorder="1" applyAlignment="1" applyProtection="1">
      <alignment horizontal="right" vertical="center"/>
      <protection locked="0"/>
    </xf>
    <xf numFmtId="1" fontId="9" fillId="0" borderId="31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13" fillId="0" borderId="32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3" fontId="13" fillId="0" borderId="34" xfId="0" applyNumberFormat="1" applyFont="1" applyBorder="1" applyAlignment="1">
      <alignment horizontal="centerContinuous" vertical="center"/>
    </xf>
    <xf numFmtId="3" fontId="13" fillId="0" borderId="11" xfId="0" applyNumberFormat="1" applyFont="1" applyBorder="1" applyAlignment="1">
      <alignment horizontal="centerContinuous" vertical="center"/>
    </xf>
    <xf numFmtId="0" fontId="14" fillId="0" borderId="0" xfId="0" applyFont="1" applyAlignment="1">
      <alignment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35" xfId="20" applyNumberFormat="1" applyFont="1" applyFill="1" applyBorder="1" applyAlignment="1" applyProtection="1">
      <alignment vertical="center" wrapText="1"/>
      <protection locked="0"/>
    </xf>
    <xf numFmtId="164" fontId="11" fillId="0" borderId="5" xfId="20" applyNumberFormat="1" applyFont="1" applyFill="1" applyBorder="1" applyAlignment="1" applyProtection="1">
      <alignment vertical="center" wrapText="1"/>
      <protection locked="0"/>
    </xf>
    <xf numFmtId="1" fontId="9" fillId="0" borderId="29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4" xfId="0" applyNumberFormat="1" applyFont="1" applyFill="1" applyBorder="1" applyAlignment="1" applyProtection="1">
      <alignment horizontal="center" vertical="top" wrapText="1"/>
      <protection locked="0"/>
    </xf>
    <xf numFmtId="0" fontId="19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35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NumberFormat="1" applyFont="1" applyFill="1" applyBorder="1" applyAlignment="1" applyProtection="1">
      <alignment horizontal="center" vertical="center"/>
      <protection locked="0"/>
    </xf>
    <xf numFmtId="0" fontId="8" fillId="0" borderId="37" xfId="0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38" xfId="0" applyNumberFormat="1" applyFont="1" applyFill="1" applyBorder="1" applyAlignment="1" applyProtection="1">
      <alignment vertical="center" wrapText="1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49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3" fontId="20" fillId="0" borderId="10" xfId="0" applyNumberFormat="1" applyFont="1" applyBorder="1" applyAlignment="1">
      <alignment horizontal="centerContinuous" vertical="center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165" fontId="2" fillId="0" borderId="0" xfId="0" applyNumberFormat="1" applyFont="1" applyFill="1" applyBorder="1" applyAlignment="1" applyProtection="1">
      <alignment horizontal="centerContinuous"/>
      <protection locked="0"/>
    </xf>
    <xf numFmtId="0" fontId="1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1" xfId="0" applyNumberFormat="1" applyFont="1" applyFill="1" applyBorder="1" applyAlignment="1" applyProtection="1">
      <alignment horizontal="center" vertical="center"/>
      <protection locked="0"/>
    </xf>
    <xf numFmtId="0" fontId="8" fillId="0" borderId="42" xfId="0" applyNumberFormat="1" applyFont="1" applyFill="1" applyBorder="1" applyAlignment="1" applyProtection="1">
      <alignment horizontal="center" vertical="center"/>
      <protection locked="0"/>
    </xf>
    <xf numFmtId="0" fontId="8" fillId="0" borderId="43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 applyProtection="1">
      <alignment vertical="center" wrapText="1"/>
      <protection locked="0"/>
    </xf>
    <xf numFmtId="0" fontId="10" fillId="0" borderId="13" xfId="0" applyNumberFormat="1" applyFont="1" applyFill="1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vertical="center"/>
    </xf>
    <xf numFmtId="0" fontId="21" fillId="0" borderId="32" xfId="0" applyFont="1" applyBorder="1" applyAlignment="1">
      <alignment/>
    </xf>
    <xf numFmtId="3" fontId="20" fillId="0" borderId="11" xfId="0" applyNumberFormat="1" applyFont="1" applyBorder="1" applyAlignment="1">
      <alignment horizontal="centerContinuous" vertical="center"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44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45" xfId="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39" xfId="0" applyNumberFormat="1" applyFont="1" applyFill="1" applyBorder="1" applyAlignment="1" applyProtection="1">
      <alignment vertical="center"/>
      <protection locked="0"/>
    </xf>
    <xf numFmtId="3" fontId="9" fillId="0" borderId="46" xfId="0" applyNumberFormat="1" applyFont="1" applyFill="1" applyBorder="1" applyAlignment="1" applyProtection="1">
      <alignment vertical="center"/>
      <protection locked="0"/>
    </xf>
    <xf numFmtId="3" fontId="9" fillId="0" borderId="47" xfId="0" applyNumberFormat="1" applyFont="1" applyFill="1" applyBorder="1" applyAlignment="1" applyProtection="1">
      <alignment vertical="center"/>
      <protection locked="0"/>
    </xf>
    <xf numFmtId="3" fontId="4" fillId="0" borderId="47" xfId="0" applyNumberFormat="1" applyFont="1" applyBorder="1" applyAlignment="1">
      <alignment vertical="center"/>
    </xf>
    <xf numFmtId="0" fontId="6" fillId="0" borderId="48" xfId="0" applyFont="1" applyBorder="1" applyAlignment="1">
      <alignment horizontal="center" vertical="center"/>
    </xf>
    <xf numFmtId="0" fontId="8" fillId="0" borderId="48" xfId="0" applyNumberFormat="1" applyFont="1" applyFill="1" applyBorder="1" applyAlignment="1" applyProtection="1">
      <alignment horizontal="center" vertical="center"/>
      <protection locked="0"/>
    </xf>
    <xf numFmtId="3" fontId="9" fillId="0" borderId="19" xfId="0" applyNumberFormat="1" applyFont="1" applyFill="1" applyBorder="1" applyAlignment="1" applyProtection="1">
      <alignment vertical="center"/>
      <protection locked="0"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8" xfId="0" applyNumberFormat="1" applyFont="1" applyFill="1" applyBorder="1" applyAlignment="1" applyProtection="1">
      <alignment horizontal="left" vertical="center" wrapText="1"/>
      <protection locked="0"/>
    </xf>
    <xf numFmtId="3" fontId="12" fillId="0" borderId="24" xfId="0" applyNumberFormat="1" applyFont="1" applyFill="1" applyBorder="1" applyAlignment="1" applyProtection="1">
      <alignment horizontal="right" vertical="center"/>
      <protection locked="0"/>
    </xf>
    <xf numFmtId="3" fontId="9" fillId="0" borderId="49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1" fontId="9" fillId="0" borderId="32" xfId="0" applyNumberFormat="1" applyFont="1" applyFill="1" applyBorder="1" applyAlignment="1" applyProtection="1">
      <alignment horizontal="centerContinuous" vertical="center"/>
      <protection locked="0"/>
    </xf>
    <xf numFmtId="0" fontId="9" fillId="0" borderId="50" xfId="0" applyNumberFormat="1" applyFont="1" applyFill="1" applyBorder="1" applyAlignment="1" applyProtection="1">
      <alignment horizontal="center" vertical="center"/>
      <protection locked="0"/>
    </xf>
    <xf numFmtId="164" fontId="9" fillId="0" borderId="51" xfId="20" applyNumberFormat="1" applyFont="1" applyFill="1" applyBorder="1" applyAlignment="1" applyProtection="1">
      <alignment vertical="center" wrapText="1"/>
      <protection locked="0"/>
    </xf>
    <xf numFmtId="3" fontId="9" fillId="0" borderId="52" xfId="0" applyNumberFormat="1" applyFont="1" applyFill="1" applyBorder="1" applyAlignment="1" applyProtection="1">
      <alignment horizontal="right" vertical="center"/>
      <protection locked="0"/>
    </xf>
    <xf numFmtId="0" fontId="22" fillId="0" borderId="4" xfId="0" applyNumberFormat="1" applyFont="1" applyFill="1" applyBorder="1" applyAlignment="1" applyProtection="1">
      <alignment horizontal="center" vertical="center"/>
      <protection locked="0"/>
    </xf>
    <xf numFmtId="164" fontId="22" fillId="0" borderId="5" xfId="20" applyNumberFormat="1" applyFont="1" applyFill="1" applyBorder="1" applyAlignment="1" applyProtection="1">
      <alignment vertical="center" wrapText="1"/>
      <protection locked="0"/>
    </xf>
    <xf numFmtId="3" fontId="22" fillId="0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6" fillId="0" borderId="53" xfId="0" applyNumberFormat="1" applyFont="1" applyFill="1" applyBorder="1" applyAlignment="1" applyProtection="1">
      <alignment horizontal="center" wrapText="1"/>
      <protection locked="0"/>
    </xf>
    <xf numFmtId="0" fontId="6" fillId="0" borderId="25" xfId="0" applyNumberFormat="1" applyFont="1" applyFill="1" applyBorder="1" applyAlignment="1" applyProtection="1">
      <alignment horizontal="center" vertical="top" wrapText="1"/>
      <protection locked="0"/>
    </xf>
    <xf numFmtId="0" fontId="8" fillId="0" borderId="54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NumberFormat="1" applyFont="1" applyFill="1" applyBorder="1" applyAlignment="1" applyProtection="1">
      <alignment horizontal="center" vertical="center"/>
      <protection locked="0"/>
    </xf>
    <xf numFmtId="0" fontId="9" fillId="0" borderId="55" xfId="0" applyNumberFormat="1" applyFont="1" applyFill="1" applyBorder="1" applyAlignment="1" applyProtection="1">
      <alignment horizontal="center" vertical="center"/>
      <protection locked="0"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56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22" fillId="0" borderId="25" xfId="0" applyNumberFormat="1" applyFont="1" applyFill="1" applyBorder="1" applyAlignment="1" applyProtection="1">
      <alignment horizontal="center" vertical="center"/>
      <protection locked="0"/>
    </xf>
    <xf numFmtId="3" fontId="9" fillId="0" borderId="17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3" fontId="9" fillId="0" borderId="15" xfId="0" applyNumberFormat="1" applyFont="1" applyFill="1" applyBorder="1" applyAlignment="1" applyProtection="1">
      <alignment horizontal="right" vertical="center"/>
      <protection locked="0"/>
    </xf>
    <xf numFmtId="3" fontId="11" fillId="0" borderId="5" xfId="0" applyNumberFormat="1" applyFont="1" applyFill="1" applyBorder="1" applyAlignment="1" applyProtection="1">
      <alignment horizontal="right" vertical="center"/>
      <protection locked="0"/>
    </xf>
    <xf numFmtId="3" fontId="7" fillId="0" borderId="15" xfId="0" applyNumberFormat="1" applyFont="1" applyBorder="1" applyAlignment="1">
      <alignment vertical="center"/>
    </xf>
    <xf numFmtId="3" fontId="22" fillId="0" borderId="6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Alignment="1">
      <alignment/>
    </xf>
    <xf numFmtId="0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5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8" fillId="0" borderId="42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30" xfId="0" applyNumberFormat="1" applyFont="1" applyFill="1" applyBorder="1" applyAlignment="1" applyProtection="1">
      <alignment horizontal="right" wrapText="1"/>
      <protection locked="0"/>
    </xf>
    <xf numFmtId="3" fontId="9" fillId="0" borderId="55" xfId="0" applyNumberFormat="1" applyFont="1" applyFill="1" applyBorder="1" applyAlignment="1" applyProtection="1">
      <alignment horizontal="right" wrapText="1"/>
      <protection locked="0"/>
    </xf>
    <xf numFmtId="3" fontId="12" fillId="0" borderId="25" xfId="0" applyNumberFormat="1" applyFont="1" applyFill="1" applyBorder="1" applyAlignment="1" applyProtection="1">
      <alignment horizontal="right" wrapText="1"/>
      <protection locked="0"/>
    </xf>
    <xf numFmtId="3" fontId="12" fillId="0" borderId="56" xfId="0" applyNumberFormat="1" applyFont="1" applyFill="1" applyBorder="1" applyAlignment="1" applyProtection="1">
      <alignment horizontal="right" wrapText="1"/>
      <protection locked="0"/>
    </xf>
    <xf numFmtId="3" fontId="4" fillId="0" borderId="30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vertical="center"/>
    </xf>
    <xf numFmtId="0" fontId="18" fillId="0" borderId="58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0" fontId="9" fillId="0" borderId="10" xfId="0" applyNumberFormat="1" applyFont="1" applyFill="1" applyBorder="1" applyAlignment="1" applyProtection="1">
      <alignment vertical="center" wrapText="1"/>
      <protection locked="0"/>
    </xf>
    <xf numFmtId="3" fontId="10" fillId="0" borderId="2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24" fillId="0" borderId="0" xfId="0" applyFont="1" applyAlignment="1">
      <alignment vertical="center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24" xfId="0" applyNumberFormat="1" applyFont="1" applyFill="1" applyBorder="1" applyAlignment="1" applyProtection="1">
      <alignment horizontal="right" vertical="center"/>
      <protection locked="0"/>
    </xf>
    <xf numFmtId="0" fontId="4" fillId="0" borderId="57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59" xfId="0" applyNumberFormat="1" applyFont="1" applyFill="1" applyBorder="1" applyAlignment="1" applyProtection="1">
      <alignment horizontal="centerContinuous" vertical="center" wrapText="1"/>
      <protection locked="0"/>
    </xf>
    <xf numFmtId="3" fontId="8" fillId="0" borderId="60" xfId="0" applyNumberFormat="1" applyFont="1" applyFill="1" applyBorder="1" applyAlignment="1" applyProtection="1">
      <alignment horizontal="center" vertical="center"/>
      <protection locked="0"/>
    </xf>
    <xf numFmtId="3" fontId="9" fillId="0" borderId="10" xfId="0" applyNumberFormat="1" applyFont="1" applyFill="1" applyBorder="1" applyAlignment="1" applyProtection="1">
      <alignment horizontal="right" vertical="center"/>
      <protection locked="0"/>
    </xf>
    <xf numFmtId="3" fontId="9" fillId="0" borderId="36" xfId="0" applyNumberFormat="1" applyFont="1" applyFill="1" applyBorder="1" applyAlignment="1" applyProtection="1">
      <alignment horizontal="right" vertical="center"/>
      <protection locked="0"/>
    </xf>
    <xf numFmtId="3" fontId="22" fillId="0" borderId="13" xfId="0" applyNumberFormat="1" applyFont="1" applyFill="1" applyBorder="1" applyAlignment="1" applyProtection="1">
      <alignment horizontal="right" vertical="center"/>
      <protection locked="0"/>
    </xf>
    <xf numFmtId="3" fontId="9" fillId="0" borderId="18" xfId="0" applyNumberFormat="1" applyFont="1" applyFill="1" applyBorder="1" applyAlignment="1" applyProtection="1">
      <alignment horizontal="right" vertical="center"/>
      <protection locked="0"/>
    </xf>
    <xf numFmtId="3" fontId="11" fillId="0" borderId="13" xfId="0" applyNumberFormat="1" applyFont="1" applyFill="1" applyBorder="1" applyAlignment="1" applyProtection="1">
      <alignment horizontal="right" vertical="center"/>
      <protection locked="0"/>
    </xf>
    <xf numFmtId="3" fontId="22" fillId="0" borderId="43" xfId="0" applyNumberFormat="1" applyFont="1" applyFill="1" applyBorder="1" applyAlignment="1" applyProtection="1">
      <alignment horizontal="right" vertical="center"/>
      <protection locked="0"/>
    </xf>
    <xf numFmtId="0" fontId="4" fillId="0" borderId="61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62" xfId="0" applyFont="1" applyBorder="1" applyAlignment="1">
      <alignment horizontal="center" vertical="center"/>
    </xf>
    <xf numFmtId="0" fontId="8" fillId="0" borderId="63" xfId="0" applyNumberFormat="1" applyFont="1" applyFill="1" applyBorder="1" applyAlignment="1" applyProtection="1">
      <alignment horizontal="center" vertical="center"/>
      <protection locked="0"/>
    </xf>
    <xf numFmtId="0" fontId="9" fillId="0" borderId="47" xfId="0" applyNumberFormat="1" applyFont="1" applyFill="1" applyBorder="1" applyAlignment="1" applyProtection="1">
      <alignment horizontal="center" vertical="center"/>
      <protection locked="0"/>
    </xf>
    <xf numFmtId="0" fontId="10" fillId="0" borderId="39" xfId="0" applyNumberFormat="1" applyFont="1" applyFill="1" applyBorder="1" applyAlignment="1" applyProtection="1">
      <alignment horizontal="center" vertical="center"/>
      <protection locked="0"/>
    </xf>
    <xf numFmtId="0" fontId="9" fillId="0" borderId="64" xfId="0" applyNumberFormat="1" applyFont="1" applyFill="1" applyBorder="1" applyAlignment="1" applyProtection="1">
      <alignment horizontal="center" vertical="center"/>
      <protection locked="0"/>
    </xf>
    <xf numFmtId="0" fontId="9" fillId="0" borderId="46" xfId="0" applyNumberFormat="1" applyFont="1" applyFill="1" applyBorder="1" applyAlignment="1" applyProtection="1">
      <alignment horizontal="center" vertical="center"/>
      <protection locked="0"/>
    </xf>
    <xf numFmtId="0" fontId="22" fillId="0" borderId="39" xfId="0" applyNumberFormat="1" applyFont="1" applyFill="1" applyBorder="1" applyAlignment="1" applyProtection="1">
      <alignment horizontal="center" vertical="center"/>
      <protection locked="0"/>
    </xf>
    <xf numFmtId="0" fontId="9" fillId="0" borderId="40" xfId="0" applyNumberFormat="1" applyFont="1" applyFill="1" applyBorder="1" applyAlignment="1" applyProtection="1">
      <alignment horizontal="center" vertical="center"/>
      <protection locked="0"/>
    </xf>
    <xf numFmtId="0" fontId="9" fillId="0" borderId="65" xfId="0" applyNumberFormat="1" applyFont="1" applyFill="1" applyBorder="1" applyAlignment="1" applyProtection="1">
      <alignment horizontal="center" vertical="center"/>
      <protection locked="0"/>
    </xf>
    <xf numFmtId="0" fontId="22" fillId="0" borderId="62" xfId="0" applyNumberFormat="1" applyFont="1" applyFill="1" applyBorder="1" applyAlignment="1" applyProtection="1">
      <alignment horizontal="center" vertical="center"/>
      <protection locked="0"/>
    </xf>
    <xf numFmtId="0" fontId="10" fillId="0" borderId="66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7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35" xfId="0" applyNumberFormat="1" applyFont="1" applyFill="1" applyBorder="1" applyAlignment="1" applyProtection="1">
      <alignment horizontal="left" vertical="center"/>
      <protection locked="0"/>
    </xf>
    <xf numFmtId="0" fontId="17" fillId="0" borderId="35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0" fontId="17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50" xfId="0" applyNumberFormat="1" applyFont="1" applyFill="1" applyBorder="1" applyAlignment="1" applyProtection="1">
      <alignment horizontal="center" vertical="center"/>
      <protection locked="0"/>
    </xf>
    <xf numFmtId="0" fontId="17" fillId="0" borderId="51" xfId="0" applyNumberFormat="1" applyFont="1" applyFill="1" applyBorder="1" applyAlignment="1" applyProtection="1">
      <alignment horizontal="center" vertical="center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3" fontId="10" fillId="0" borderId="25" xfId="0" applyNumberFormat="1" applyFont="1" applyFill="1" applyBorder="1" applyAlignment="1" applyProtection="1">
      <alignment horizontal="right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3" fontId="9" fillId="0" borderId="30" xfId="0" applyNumberFormat="1" applyFont="1" applyFill="1" applyBorder="1" applyAlignment="1" applyProtection="1">
      <alignment horizontal="right"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3" fontId="9" fillId="0" borderId="46" xfId="0" applyNumberFormat="1" applyFont="1" applyFill="1" applyBorder="1" applyAlignment="1" applyProtection="1">
      <alignment horizontal="right" vertical="center"/>
      <protection locked="0"/>
    </xf>
    <xf numFmtId="0" fontId="9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67" xfId="0" applyNumberFormat="1" applyFont="1" applyFill="1" applyBorder="1" applyAlignment="1" applyProtection="1">
      <alignment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9" xfId="0" applyNumberFormat="1" applyFont="1" applyFill="1" applyBorder="1" applyAlignment="1" applyProtection="1">
      <alignment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0" fontId="9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9" fillId="0" borderId="46" xfId="0" applyNumberFormat="1" applyFont="1" applyFill="1" applyBorder="1" applyAlignment="1" applyProtection="1">
      <alignment vertical="center"/>
      <protection locked="0"/>
    </xf>
    <xf numFmtId="3" fontId="9" fillId="0" borderId="22" xfId="0" applyNumberFormat="1" applyFont="1" applyFill="1" applyBorder="1" applyAlignment="1" applyProtection="1">
      <alignment horizontal="right" vertical="center"/>
      <protection locked="0"/>
    </xf>
    <xf numFmtId="3" fontId="9" fillId="0" borderId="28" xfId="0" applyNumberFormat="1" applyFont="1" applyFill="1" applyBorder="1" applyAlignment="1" applyProtection="1">
      <alignment horizontal="right" vertical="center"/>
      <protection locked="0"/>
    </xf>
    <xf numFmtId="0" fontId="25" fillId="0" borderId="5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64" xfId="0" applyNumberFormat="1" applyFont="1" applyFill="1" applyBorder="1" applyAlignment="1" applyProtection="1">
      <alignment vertical="center"/>
      <protection locked="0"/>
    </xf>
    <xf numFmtId="3" fontId="10" fillId="0" borderId="37" xfId="0" applyNumberFormat="1" applyFont="1" applyFill="1" applyBorder="1" applyAlignment="1" applyProtection="1">
      <alignment horizontal="right" vertical="center"/>
      <protection locked="0"/>
    </xf>
    <xf numFmtId="0" fontId="2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39" xfId="0" applyFont="1" applyBorder="1" applyAlignment="1">
      <alignment horizontal="center" vertical="center"/>
    </xf>
    <xf numFmtId="0" fontId="8" fillId="0" borderId="68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39" xfId="0" applyNumberFormat="1" applyFont="1" applyFill="1" applyBorder="1" applyAlignment="1" applyProtection="1">
      <alignment horizontal="right" wrapText="1"/>
      <protection locked="0"/>
    </xf>
    <xf numFmtId="1" fontId="26" fillId="0" borderId="4" xfId="0" applyNumberFormat="1" applyFont="1" applyBorder="1" applyAlignment="1" applyProtection="1">
      <alignment horizontal="centerContinuous" vertical="center"/>
      <protection locked="0"/>
    </xf>
    <xf numFmtId="164" fontId="26" fillId="0" borderId="13" xfId="0" applyNumberFormat="1" applyFont="1" applyBorder="1" applyAlignment="1" applyProtection="1">
      <alignment vertical="center" wrapText="1"/>
      <protection locked="0"/>
    </xf>
    <xf numFmtId="3" fontId="26" fillId="0" borderId="39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 applyAlignment="1">
      <alignment/>
    </xf>
    <xf numFmtId="164" fontId="26" fillId="0" borderId="0" xfId="0" applyNumberFormat="1" applyFont="1" applyFill="1" applyBorder="1" applyAlignment="1" applyProtection="1">
      <alignment horizontal="center" vertical="center"/>
      <protection locked="0"/>
    </xf>
    <xf numFmtId="3" fontId="26" fillId="0" borderId="13" xfId="0" applyNumberFormat="1" applyFont="1" applyFill="1" applyBorder="1" applyAlignment="1" applyProtection="1">
      <alignment horizontal="right" vertical="center"/>
      <protection locked="0"/>
    </xf>
    <xf numFmtId="3" fontId="26" fillId="0" borderId="24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/>
    </xf>
    <xf numFmtId="1" fontId="10" fillId="0" borderId="4" xfId="0" applyNumberFormat="1" applyFont="1" applyBorder="1" applyAlignment="1" applyProtection="1">
      <alignment horizontal="centerContinuous" vertical="center"/>
      <protection locked="0"/>
    </xf>
    <xf numFmtId="0" fontId="12" fillId="0" borderId="0" xfId="0" applyFont="1" applyBorder="1" applyAlignment="1">
      <alignment/>
    </xf>
    <xf numFmtId="3" fontId="9" fillId="0" borderId="47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/>
    </xf>
    <xf numFmtId="164" fontId="26" fillId="0" borderId="5" xfId="0" applyNumberFormat="1" applyFont="1" applyBorder="1" applyAlignment="1" applyProtection="1">
      <alignment vertical="center" wrapText="1"/>
      <protection locked="0"/>
    </xf>
    <xf numFmtId="0" fontId="10" fillId="0" borderId="69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0" xfId="0" applyNumberFormat="1" applyFont="1" applyFill="1" applyBorder="1" applyAlignment="1" applyProtection="1">
      <alignment horizontal="right" wrapText="1"/>
      <protection locked="0"/>
    </xf>
    <xf numFmtId="3" fontId="10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>
      <alignment/>
    </xf>
    <xf numFmtId="0" fontId="12" fillId="0" borderId="13" xfId="0" applyNumberFormat="1" applyFont="1" applyFill="1" applyBorder="1" applyAlignment="1" applyProtection="1">
      <alignment horizontal="center" vertical="center"/>
      <protection locked="0"/>
    </xf>
    <xf numFmtId="3" fontId="28" fillId="0" borderId="24" xfId="0" applyNumberFormat="1" applyFont="1" applyFill="1" applyBorder="1" applyAlignment="1" applyProtection="1">
      <alignment horizontal="right" vertical="center"/>
      <protection locked="0"/>
    </xf>
    <xf numFmtId="3" fontId="28" fillId="0" borderId="13" xfId="0" applyNumberFormat="1" applyFont="1" applyFill="1" applyBorder="1" applyAlignment="1" applyProtection="1">
      <alignment horizontal="right" vertical="center"/>
      <protection locked="0"/>
    </xf>
    <xf numFmtId="0" fontId="11" fillId="0" borderId="13" xfId="0" applyNumberFormat="1" applyFont="1" applyFill="1" applyBorder="1" applyAlignment="1" applyProtection="1">
      <alignment vertical="center" wrapText="1"/>
      <protection locked="0"/>
    </xf>
    <xf numFmtId="0" fontId="25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9" fillId="0" borderId="55" xfId="0" applyNumberFormat="1" applyFont="1" applyFill="1" applyBorder="1" applyAlignment="1" applyProtection="1">
      <alignment vertical="center"/>
      <protection locked="0"/>
    </xf>
    <xf numFmtId="0" fontId="10" fillId="0" borderId="25" xfId="0" applyNumberFormat="1" applyFont="1" applyFill="1" applyBorder="1" applyAlignment="1" applyProtection="1">
      <alignment vertical="center"/>
      <protection locked="0"/>
    </xf>
    <xf numFmtId="3" fontId="9" fillId="0" borderId="15" xfId="0" applyNumberFormat="1" applyFont="1" applyFill="1" applyBorder="1" applyAlignment="1" applyProtection="1">
      <alignment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1" fontId="26" fillId="0" borderId="29" xfId="0" applyNumberFormat="1" applyFont="1" applyBorder="1" applyAlignment="1" applyProtection="1">
      <alignment horizontal="centerContinuous" vertical="center"/>
      <protection locked="0"/>
    </xf>
    <xf numFmtId="1" fontId="9" fillId="0" borderId="32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30" xfId="20" applyNumberFormat="1" applyFont="1" applyFill="1" applyBorder="1" applyAlignment="1" applyProtection="1">
      <alignment vertical="center" wrapText="1"/>
      <protection locked="0"/>
    </xf>
    <xf numFmtId="1" fontId="9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27" xfId="20" applyNumberFormat="1" applyFont="1" applyFill="1" applyBorder="1" applyAlignment="1" applyProtection="1">
      <alignment vertical="center" wrapText="1"/>
      <protection locked="0"/>
    </xf>
    <xf numFmtId="0" fontId="9" fillId="0" borderId="70" xfId="0" applyNumberFormat="1" applyFont="1" applyFill="1" applyBorder="1" applyAlignment="1" applyProtection="1">
      <alignment horizontal="center" vertical="center"/>
      <protection locked="0"/>
    </xf>
    <xf numFmtId="164" fontId="22" fillId="0" borderId="25" xfId="20" applyNumberFormat="1" applyFont="1" applyFill="1" applyBorder="1" applyAlignment="1" applyProtection="1">
      <alignment vertical="center" wrapText="1"/>
      <protection locked="0"/>
    </xf>
    <xf numFmtId="0" fontId="9" fillId="0" borderId="66" xfId="0" applyNumberFormat="1" applyFont="1" applyFill="1" applyBorder="1" applyAlignment="1" applyProtection="1">
      <alignment horizontal="center" vertical="center"/>
      <protection locked="0"/>
    </xf>
    <xf numFmtId="3" fontId="9" fillId="0" borderId="71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" fontId="12" fillId="0" borderId="0" xfId="0" applyNumberFormat="1" applyFont="1" applyFill="1" applyBorder="1" applyAlignment="1" applyProtection="1">
      <alignment horizontal="right" vertical="center"/>
      <protection locked="0"/>
    </xf>
    <xf numFmtId="3" fontId="9" fillId="0" borderId="33" xfId="0" applyNumberFormat="1" applyFont="1" applyFill="1" applyBorder="1" applyAlignment="1" applyProtection="1">
      <alignment horizontal="right" vertical="center"/>
      <protection locked="0"/>
    </xf>
    <xf numFmtId="3" fontId="9" fillId="0" borderId="40" xfId="0" applyNumberFormat="1" applyFont="1" applyFill="1" applyBorder="1" applyAlignment="1" applyProtection="1">
      <alignment horizontal="right" vertical="center"/>
      <protection locked="0"/>
    </xf>
    <xf numFmtId="3" fontId="9" fillId="0" borderId="70" xfId="0" applyNumberFormat="1" applyFont="1" applyFill="1" applyBorder="1" applyAlignment="1" applyProtection="1">
      <alignment horizontal="right" vertical="center"/>
      <protection locked="0"/>
    </xf>
    <xf numFmtId="3" fontId="9" fillId="0" borderId="66" xfId="0" applyNumberFormat="1" applyFont="1" applyFill="1" applyBorder="1" applyAlignment="1" applyProtection="1">
      <alignment horizontal="right" vertical="center"/>
      <protection locked="0"/>
    </xf>
    <xf numFmtId="3" fontId="10" fillId="0" borderId="66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Alignment="1">
      <alignment/>
    </xf>
    <xf numFmtId="3" fontId="11" fillId="0" borderId="20" xfId="0" applyNumberFormat="1" applyFont="1" applyFill="1" applyBorder="1" applyAlignment="1" applyProtection="1">
      <alignment horizontal="right" vertical="center"/>
      <protection locked="0"/>
    </xf>
    <xf numFmtId="3" fontId="22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72" xfId="0" applyFont="1" applyBorder="1" applyAlignment="1">
      <alignment horizontal="centerContinuous" vertical="center" wrapText="1"/>
    </xf>
    <xf numFmtId="0" fontId="0" fillId="0" borderId="44" xfId="0" applyBorder="1" applyAlignment="1">
      <alignment horizontal="centerContinuous" vertical="center" wrapText="1"/>
    </xf>
    <xf numFmtId="0" fontId="6" fillId="0" borderId="35" xfId="0" applyFont="1" applyBorder="1" applyAlignment="1">
      <alignment horizontal="center" vertical="center"/>
    </xf>
    <xf numFmtId="0" fontId="8" fillId="0" borderId="5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>
      <alignment horizontal="center" vertical="center"/>
    </xf>
    <xf numFmtId="3" fontId="4" fillId="0" borderId="73" xfId="0" applyNumberFormat="1" applyFont="1" applyBorder="1" applyAlignment="1">
      <alignment horizontal="right" vertical="center"/>
    </xf>
    <xf numFmtId="3" fontId="4" fillId="0" borderId="24" xfId="0" applyNumberFormat="1" applyFont="1" applyBorder="1" applyAlignment="1">
      <alignment horizontal="right" vertical="center"/>
    </xf>
    <xf numFmtId="0" fontId="0" fillId="0" borderId="5" xfId="0" applyBorder="1" applyAlignment="1">
      <alignment/>
    </xf>
    <xf numFmtId="0" fontId="30" fillId="0" borderId="15" xfId="0" applyFont="1" applyBorder="1" applyAlignment="1">
      <alignment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3" fontId="10" fillId="0" borderId="18" xfId="0" applyNumberFormat="1" applyFont="1" applyFill="1" applyBorder="1" applyAlignment="1" applyProtection="1">
      <alignment horizontal="right" vertical="center"/>
      <protection locked="0"/>
    </xf>
    <xf numFmtId="0" fontId="25" fillId="0" borderId="5" xfId="0" applyFont="1" applyBorder="1" applyAlignment="1">
      <alignment vertical="center" wrapText="1"/>
    </xf>
    <xf numFmtId="49" fontId="25" fillId="0" borderId="4" xfId="0" applyNumberFormat="1" applyFont="1" applyBorder="1" applyAlignment="1">
      <alignment horizontal="center" vertical="center"/>
    </xf>
    <xf numFmtId="3" fontId="20" fillId="0" borderId="73" xfId="0" applyNumberFormat="1" applyFont="1" applyBorder="1" applyAlignment="1">
      <alignment horizontal="centerContinuous" vertical="center"/>
    </xf>
    <xf numFmtId="3" fontId="10" fillId="0" borderId="5" xfId="0" applyNumberFormat="1" applyFont="1" applyBorder="1" applyAlignment="1">
      <alignment horizontal="right" vertical="center"/>
    </xf>
    <xf numFmtId="3" fontId="20" fillId="0" borderId="13" xfId="0" applyNumberFormat="1" applyFont="1" applyBorder="1" applyAlignment="1">
      <alignment horizontal="centerContinuous" vertical="center"/>
    </xf>
    <xf numFmtId="1" fontId="25" fillId="0" borderId="4" xfId="0" applyNumberFormat="1" applyFont="1" applyFill="1" applyBorder="1" applyAlignment="1" applyProtection="1">
      <alignment horizontal="centerContinuous" vertical="center"/>
      <protection locked="0"/>
    </xf>
    <xf numFmtId="3" fontId="11" fillId="0" borderId="24" xfId="0" applyNumberFormat="1" applyFont="1" applyBorder="1" applyAlignment="1">
      <alignment horizontal="centerContinuous" vertical="center"/>
    </xf>
    <xf numFmtId="0" fontId="24" fillId="0" borderId="5" xfId="0" applyFont="1" applyBorder="1" applyAlignment="1">
      <alignment/>
    </xf>
    <xf numFmtId="3" fontId="10" fillId="0" borderId="24" xfId="0" applyNumberFormat="1" applyFont="1" applyBorder="1" applyAlignment="1">
      <alignment horizontal="right" vertical="center"/>
    </xf>
    <xf numFmtId="164" fontId="25" fillId="0" borderId="25" xfId="20" applyNumberFormat="1" applyFont="1" applyFill="1" applyBorder="1" applyAlignment="1" applyProtection="1">
      <alignment vertical="center" wrapText="1"/>
      <protection locked="0"/>
    </xf>
    <xf numFmtId="0" fontId="10" fillId="0" borderId="24" xfId="0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12" fillId="0" borderId="36" xfId="0" applyNumberFormat="1" applyFont="1" applyFill="1" applyBorder="1" applyAlignment="1" applyProtection="1">
      <alignment horizontal="center" vertical="center"/>
      <protection locked="0"/>
    </xf>
    <xf numFmtId="3" fontId="10" fillId="0" borderId="64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47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3" xfId="0" applyNumberFormat="1" applyFont="1" applyBorder="1" applyAlignment="1" applyProtection="1">
      <alignment vertical="center" wrapText="1"/>
      <protection locked="0"/>
    </xf>
    <xf numFmtId="1" fontId="10" fillId="0" borderId="50" xfId="0" applyNumberFormat="1" applyFont="1" applyBorder="1" applyAlignment="1" applyProtection="1">
      <alignment horizontal="centerContinuous" vertical="center"/>
      <protection locked="0"/>
    </xf>
    <xf numFmtId="3" fontId="12" fillId="0" borderId="73" xfId="0" applyNumberFormat="1" applyFont="1" applyFill="1" applyBorder="1" applyAlignment="1" applyProtection="1">
      <alignment horizontal="right" vertical="center"/>
      <protection locked="0"/>
    </xf>
    <xf numFmtId="3" fontId="9" fillId="0" borderId="34" xfId="0" applyNumberFormat="1" applyFont="1" applyFill="1" applyBorder="1" applyAlignment="1" applyProtection="1">
      <alignment horizontal="right" vertical="center"/>
      <protection locked="0"/>
    </xf>
    <xf numFmtId="3" fontId="9" fillId="0" borderId="37" xfId="0" applyNumberFormat="1" applyFont="1" applyFill="1" applyBorder="1" applyAlignment="1" applyProtection="1">
      <alignment horizontal="right" vertical="center"/>
      <protection locked="0"/>
    </xf>
    <xf numFmtId="3" fontId="10" fillId="0" borderId="74" xfId="0" applyNumberFormat="1" applyFont="1" applyFill="1" applyBorder="1" applyAlignment="1" applyProtection="1">
      <alignment horizontal="right" vertical="center"/>
      <protection locked="0"/>
    </xf>
    <xf numFmtId="0" fontId="31" fillId="0" borderId="17" xfId="0" applyFont="1" applyBorder="1" applyAlignment="1">
      <alignment vertical="center" wrapText="1"/>
    </xf>
    <xf numFmtId="49" fontId="31" fillId="0" borderId="16" xfId="0" applyNumberFormat="1" applyFont="1" applyBorder="1" applyAlignment="1">
      <alignment horizontal="center" vertical="center"/>
    </xf>
    <xf numFmtId="3" fontId="4" fillId="0" borderId="49" xfId="0" applyNumberFormat="1" applyFont="1" applyBorder="1" applyAlignment="1">
      <alignment vertical="center"/>
    </xf>
    <xf numFmtId="3" fontId="10" fillId="0" borderId="52" xfId="0" applyNumberFormat="1" applyFont="1" applyFill="1" applyBorder="1" applyAlignment="1" applyProtection="1">
      <alignment horizontal="right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22" fillId="0" borderId="69" xfId="0" applyNumberFormat="1" applyFont="1" applyFill="1" applyBorder="1" applyAlignment="1" applyProtection="1">
      <alignment horizontal="center" vertical="center"/>
      <protection locked="0"/>
    </xf>
    <xf numFmtId="1" fontId="11" fillId="0" borderId="29" xfId="0" applyNumberFormat="1" applyFont="1" applyFill="1" applyBorder="1" applyAlignment="1" applyProtection="1">
      <alignment horizontal="centerContinuous" vertical="center"/>
      <protection locked="0"/>
    </xf>
    <xf numFmtId="0" fontId="22" fillId="0" borderId="5" xfId="0" applyNumberFormat="1" applyFont="1" applyFill="1" applyBorder="1" applyAlignment="1" applyProtection="1">
      <alignment horizontal="center" vertical="center"/>
      <protection locked="0"/>
    </xf>
    <xf numFmtId="0" fontId="17" fillId="0" borderId="75" xfId="0" applyNumberFormat="1" applyFont="1" applyFill="1" applyBorder="1" applyAlignment="1" applyProtection="1">
      <alignment horizontal="center" vertical="center"/>
      <protection locked="0"/>
    </xf>
    <xf numFmtId="164" fontId="4" fillId="0" borderId="55" xfId="20" applyNumberFormat="1" applyFont="1" applyFill="1" applyBorder="1" applyAlignment="1" applyProtection="1">
      <alignment vertical="center" wrapText="1"/>
      <protection locked="0"/>
    </xf>
    <xf numFmtId="164" fontId="1" fillId="0" borderId="25" xfId="20" applyNumberFormat="1" applyFont="1" applyFill="1" applyBorder="1" applyAlignment="1" applyProtection="1">
      <alignment vertical="center" wrapText="1"/>
      <protection locked="0"/>
    </xf>
    <xf numFmtId="164" fontId="4" fillId="0" borderId="30" xfId="20" applyNumberFormat="1" applyFont="1" applyFill="1" applyBorder="1" applyAlignment="1" applyProtection="1">
      <alignment vertical="center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40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65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70" xfId="0" applyNumberFormat="1" applyFont="1" applyFill="1" applyBorder="1" applyAlignment="1" applyProtection="1">
      <alignment horizontal="center" vertical="center"/>
      <protection locked="0"/>
    </xf>
    <xf numFmtId="3" fontId="7" fillId="0" borderId="33" xfId="0" applyNumberFormat="1" applyFont="1" applyBorder="1" applyAlignment="1">
      <alignment vertical="center"/>
    </xf>
    <xf numFmtId="0" fontId="13" fillId="0" borderId="33" xfId="0" applyFont="1" applyBorder="1" applyAlignment="1">
      <alignment horizontal="centerContinuous" vertical="center"/>
    </xf>
    <xf numFmtId="3" fontId="13" fillId="0" borderId="15" xfId="0" applyNumberFormat="1" applyFont="1" applyBorder="1" applyAlignment="1">
      <alignment horizontal="centerContinuous" vertical="center"/>
    </xf>
    <xf numFmtId="164" fontId="10" fillId="0" borderId="51" xfId="20" applyNumberFormat="1" applyFont="1" applyFill="1" applyBorder="1" applyAlignment="1" applyProtection="1">
      <alignment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Continuous" vertical="center"/>
      <protection locked="0"/>
    </xf>
    <xf numFmtId="0" fontId="9" fillId="0" borderId="10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24" fillId="0" borderId="0" xfId="0" applyFont="1" applyAlignment="1">
      <alignment/>
    </xf>
    <xf numFmtId="0" fontId="17" fillId="0" borderId="30" xfId="0" applyNumberFormat="1" applyFont="1" applyFill="1" applyBorder="1" applyAlignment="1" applyProtection="1">
      <alignment horizontal="center" vertical="center"/>
      <protection locked="0"/>
    </xf>
    <xf numFmtId="0" fontId="17" fillId="0" borderId="56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17" fillId="0" borderId="27" xfId="0" applyNumberFormat="1" applyFont="1" applyFill="1" applyBorder="1" applyAlignment="1" applyProtection="1">
      <alignment horizontal="center" vertical="center"/>
      <protection locked="0"/>
    </xf>
    <xf numFmtId="0" fontId="17" fillId="0" borderId="33" xfId="0" applyFont="1" applyBorder="1" applyAlignment="1">
      <alignment vertical="center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164" fontId="27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164" fontId="17" fillId="0" borderId="15" xfId="0" applyNumberFormat="1" applyFont="1" applyFill="1" applyBorder="1" applyAlignment="1" applyProtection="1">
      <alignment horizontal="center" vertical="center"/>
      <protection locked="0"/>
    </xf>
    <xf numFmtId="164" fontId="17" fillId="0" borderId="17" xfId="0" applyNumberFormat="1" applyFont="1" applyFill="1" applyBorder="1" applyAlignment="1" applyProtection="1">
      <alignment horizontal="center" vertical="center"/>
      <protection locked="0"/>
    </xf>
    <xf numFmtId="164" fontId="2" fillId="0" borderId="5" xfId="0" applyNumberFormat="1" applyFont="1" applyFill="1" applyBorder="1" applyAlignment="1" applyProtection="1">
      <alignment horizontal="center" vertical="center"/>
      <protection locked="0"/>
    </xf>
    <xf numFmtId="0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5" xfId="0" applyNumberFormat="1" applyFont="1" applyFill="1" applyBorder="1" applyAlignment="1" applyProtection="1">
      <alignment vertical="center"/>
      <protection locked="0"/>
    </xf>
    <xf numFmtId="0" fontId="2" fillId="0" borderId="25" xfId="0" applyNumberFormat="1" applyFont="1" applyFill="1" applyBorder="1" applyAlignment="1" applyProtection="1">
      <alignment vertical="center"/>
      <protection locked="0"/>
    </xf>
    <xf numFmtId="0" fontId="1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0" applyNumberFormat="1" applyFont="1" applyFill="1" applyBorder="1" applyAlignment="1" applyProtection="1">
      <alignment horizontal="left" vertical="center" wrapText="1"/>
      <protection locked="0"/>
    </xf>
    <xf numFmtId="1" fontId="27" fillId="0" borderId="4" xfId="0" applyNumberFormat="1" applyFont="1" applyBorder="1" applyAlignment="1" applyProtection="1">
      <alignment horizontal="centerContinuous" vertical="center"/>
      <protection locked="0"/>
    </xf>
    <xf numFmtId="164" fontId="28" fillId="0" borderId="13" xfId="0" applyNumberFormat="1" applyFont="1" applyBorder="1" applyAlignment="1" applyProtection="1">
      <alignment vertical="center" wrapText="1"/>
      <protection locked="0"/>
    </xf>
    <xf numFmtId="164" fontId="27" fillId="0" borderId="0" xfId="0" applyNumberFormat="1" applyFont="1" applyFill="1" applyBorder="1" applyAlignment="1" applyProtection="1">
      <alignment horizontal="center" vertical="center"/>
      <protection locked="0"/>
    </xf>
    <xf numFmtId="3" fontId="27" fillId="0" borderId="39" xfId="0" applyNumberFormat="1" applyFont="1" applyFill="1" applyBorder="1" applyAlignment="1" applyProtection="1">
      <alignment horizontal="right" vertical="center"/>
      <protection locked="0"/>
    </xf>
    <xf numFmtId="164" fontId="32" fillId="0" borderId="5" xfId="20" applyNumberFormat="1" applyFont="1" applyFill="1" applyBorder="1" applyAlignment="1" applyProtection="1">
      <alignment vertical="center" wrapText="1"/>
      <protection locked="0"/>
    </xf>
    <xf numFmtId="3" fontId="27" fillId="0" borderId="13" xfId="0" applyNumberFormat="1" applyFont="1" applyFill="1" applyBorder="1" applyAlignment="1" applyProtection="1">
      <alignment horizontal="right" vertical="center"/>
      <protection locked="0"/>
    </xf>
    <xf numFmtId="1" fontId="2" fillId="0" borderId="4" xfId="0" applyNumberFormat="1" applyFont="1" applyBorder="1" applyAlignment="1" applyProtection="1">
      <alignment horizontal="centerContinuous" vertical="center"/>
      <protection locked="0"/>
    </xf>
    <xf numFmtId="164" fontId="12" fillId="0" borderId="13" xfId="0" applyNumberFormat="1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3" fontId="2" fillId="0" borderId="39" xfId="0" applyNumberFormat="1" applyFont="1" applyFill="1" applyBorder="1" applyAlignment="1" applyProtection="1">
      <alignment horizontal="right" vertical="center"/>
      <protection locked="0"/>
    </xf>
    <xf numFmtId="164" fontId="12" fillId="0" borderId="5" xfId="20" applyNumberFormat="1" applyFont="1" applyFill="1" applyBorder="1" applyAlignment="1" applyProtection="1">
      <alignment vertical="center" wrapText="1"/>
      <protection locked="0"/>
    </xf>
    <xf numFmtId="0" fontId="29" fillId="0" borderId="0" xfId="0" applyFont="1" applyBorder="1" applyAlignment="1">
      <alignment/>
    </xf>
    <xf numFmtId="1" fontId="9" fillId="0" borderId="29" xfId="0" applyNumberFormat="1" applyFont="1" applyFill="1" applyBorder="1" applyAlignment="1" applyProtection="1">
      <alignment horizontal="centerContinuous" vertical="center"/>
      <protection locked="0"/>
    </xf>
    <xf numFmtId="0" fontId="9" fillId="0" borderId="32" xfId="0" applyNumberFormat="1" applyFont="1" applyFill="1" applyBorder="1" applyAlignment="1" applyProtection="1">
      <alignment horizontal="center" vertical="center"/>
      <protection locked="0"/>
    </xf>
    <xf numFmtId="3" fontId="9" fillId="0" borderId="47" xfId="0" applyNumberFormat="1" applyFont="1" applyFill="1" applyBorder="1" applyAlignment="1" applyProtection="1">
      <alignment horizontal="right" vertical="center"/>
      <protection locked="0"/>
    </xf>
    <xf numFmtId="0" fontId="10" fillId="0" borderId="51" xfId="0" applyNumberFormat="1" applyFont="1" applyFill="1" applyBorder="1" applyAlignment="1" applyProtection="1">
      <alignment horizontal="left" vertical="center"/>
      <protection locked="0"/>
    </xf>
    <xf numFmtId="0" fontId="10" fillId="0" borderId="51" xfId="0" applyNumberFormat="1" applyFont="1" applyFill="1" applyBorder="1" applyAlignment="1" applyProtection="1">
      <alignment horizontal="center" vertical="center"/>
      <protection locked="0"/>
    </xf>
    <xf numFmtId="0" fontId="10" fillId="0" borderId="46" xfId="0" applyNumberFormat="1" applyFont="1" applyFill="1" applyBorder="1" applyAlignment="1" applyProtection="1">
      <alignment horizontal="center" vertical="center"/>
      <protection locked="0"/>
    </xf>
    <xf numFmtId="0" fontId="9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9" fillId="0" borderId="35" xfId="0" applyNumberFormat="1" applyFont="1" applyFill="1" applyBorder="1" applyAlignment="1" applyProtection="1">
      <alignment horizontal="center" vertical="center"/>
      <protection locked="0"/>
    </xf>
    <xf numFmtId="0" fontId="17" fillId="0" borderId="25" xfId="0" applyNumberFormat="1" applyFont="1" applyFill="1" applyBorder="1" applyAlignment="1" applyProtection="1">
      <alignment horizontal="center" vertical="center"/>
      <protection locked="0"/>
    </xf>
    <xf numFmtId="0" fontId="12" fillId="0" borderId="25" xfId="0" applyNumberFormat="1" applyFont="1" applyFill="1" applyBorder="1" applyAlignment="1" applyProtection="1">
      <alignment horizontal="center" vertical="center"/>
      <protection locked="0"/>
    </xf>
    <xf numFmtId="1" fontId="12" fillId="0" borderId="29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25" xfId="20" applyNumberFormat="1" applyFont="1" applyFill="1" applyBorder="1" applyAlignment="1" applyProtection="1">
      <alignment vertical="center" wrapText="1"/>
      <protection locked="0"/>
    </xf>
    <xf numFmtId="0" fontId="12" fillId="0" borderId="3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66" xfId="0" applyNumberFormat="1" applyFont="1" applyFill="1" applyBorder="1" applyAlignment="1" applyProtection="1">
      <alignment horizontal="center" vertical="center"/>
      <protection locked="0"/>
    </xf>
    <xf numFmtId="1" fontId="33" fillId="0" borderId="29" xfId="0" applyNumberFormat="1" applyFont="1" applyFill="1" applyBorder="1" applyAlignment="1" applyProtection="1">
      <alignment horizontal="centerContinuous" vertical="center"/>
      <protection locked="0"/>
    </xf>
    <xf numFmtId="164" fontId="33" fillId="0" borderId="25" xfId="20" applyNumberFormat="1" applyFont="1" applyFill="1" applyBorder="1" applyAlignment="1" applyProtection="1">
      <alignment vertical="center" wrapText="1"/>
      <protection locked="0"/>
    </xf>
    <xf numFmtId="0" fontId="33" fillId="0" borderId="25" xfId="0" applyNumberFormat="1" applyFont="1" applyFill="1" applyBorder="1" applyAlignment="1" applyProtection="1">
      <alignment horizontal="center" vertical="center"/>
      <protection locked="0"/>
    </xf>
    <xf numFmtId="0" fontId="33" fillId="0" borderId="5" xfId="0" applyNumberFormat="1" applyFont="1" applyFill="1" applyBorder="1" applyAlignment="1" applyProtection="1">
      <alignment horizontal="center" vertical="center"/>
      <protection locked="0"/>
    </xf>
    <xf numFmtId="0" fontId="33" fillId="0" borderId="66" xfId="0" applyNumberFormat="1" applyFont="1" applyFill="1" applyBorder="1" applyAlignment="1" applyProtection="1">
      <alignment horizontal="center" vertical="center"/>
      <protection locked="0"/>
    </xf>
    <xf numFmtId="3" fontId="33" fillId="0" borderId="13" xfId="0" applyNumberFormat="1" applyFont="1" applyFill="1" applyBorder="1" applyAlignment="1" applyProtection="1">
      <alignment horizontal="right" vertical="center"/>
      <protection locked="0"/>
    </xf>
    <xf numFmtId="3" fontId="33" fillId="0" borderId="24" xfId="0" applyNumberFormat="1" applyFont="1" applyFill="1" applyBorder="1" applyAlignment="1" applyProtection="1">
      <alignment horizontal="right" vertical="center"/>
      <protection locked="0"/>
    </xf>
    <xf numFmtId="0" fontId="34" fillId="0" borderId="0" xfId="0" applyNumberFormat="1" applyFont="1" applyFill="1" applyBorder="1" applyAlignment="1" applyProtection="1">
      <alignment vertical="center"/>
      <protection locked="0"/>
    </xf>
    <xf numFmtId="3" fontId="9" fillId="0" borderId="39" xfId="0" applyNumberFormat="1" applyFont="1" applyFill="1" applyBorder="1" applyAlignment="1" applyProtection="1">
      <alignment horizontal="right" vertical="center"/>
      <protection locked="0"/>
    </xf>
    <xf numFmtId="3" fontId="9" fillId="0" borderId="13" xfId="0" applyNumberFormat="1" applyFont="1" applyFill="1" applyBorder="1" applyAlignment="1" applyProtection="1">
      <alignment horizontal="right" vertical="center"/>
      <protection locked="0"/>
    </xf>
    <xf numFmtId="3" fontId="9" fillId="0" borderId="67" xfId="0" applyNumberFormat="1" applyFont="1" applyFill="1" applyBorder="1" applyAlignment="1" applyProtection="1">
      <alignment horizontal="right" vertical="center"/>
      <protection locked="0"/>
    </xf>
    <xf numFmtId="0" fontId="12" fillId="0" borderId="29" xfId="0" applyNumberFormat="1" applyFont="1" applyFill="1" applyBorder="1" applyAlignment="1" applyProtection="1">
      <alignment horizontal="center" vertical="center"/>
      <protection locked="0"/>
    </xf>
    <xf numFmtId="0" fontId="12" fillId="0" borderId="39" xfId="0" applyNumberFormat="1" applyFont="1" applyFill="1" applyBorder="1" applyAlignment="1" applyProtection="1">
      <alignment vertical="center"/>
      <protection locked="0"/>
    </xf>
    <xf numFmtId="0" fontId="12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5" xfId="0" applyNumberFormat="1" applyFont="1" applyFill="1" applyBorder="1" applyAlignment="1" applyProtection="1">
      <alignment horizontal="left" vertical="center"/>
      <protection locked="0"/>
    </xf>
    <xf numFmtId="0" fontId="10" fillId="0" borderId="25" xfId="0" applyNumberFormat="1" applyFont="1" applyFill="1" applyBorder="1" applyAlignment="1" applyProtection="1">
      <alignment horizontal="left" vertical="center"/>
      <protection locked="0"/>
    </xf>
    <xf numFmtId="0" fontId="10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56" xfId="0" applyNumberFormat="1" applyFont="1" applyFill="1" applyBorder="1" applyAlignment="1" applyProtection="1">
      <alignment horizontal="center" vertical="center"/>
      <protection locked="0"/>
    </xf>
    <xf numFmtId="0" fontId="10" fillId="0" borderId="56" xfId="0" applyNumberFormat="1" applyFont="1" applyFill="1" applyBorder="1" applyAlignment="1" applyProtection="1">
      <alignment horizontal="center" vertical="center"/>
      <protection locked="0"/>
    </xf>
    <xf numFmtId="0" fontId="10" fillId="0" borderId="64" xfId="0" applyNumberFormat="1" applyFont="1" applyFill="1" applyBorder="1" applyAlignment="1" applyProtection="1">
      <alignment horizontal="center" vertical="center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3" fontId="9" fillId="0" borderId="46" xfId="0" applyNumberFormat="1" applyFont="1" applyFill="1" applyBorder="1" applyAlignment="1" applyProtection="1">
      <alignment vertical="center"/>
      <protection locked="0"/>
    </xf>
    <xf numFmtId="3" fontId="9" fillId="0" borderId="39" xfId="0" applyNumberFormat="1" applyFont="1" applyFill="1" applyBorder="1" applyAlignment="1" applyProtection="1">
      <alignment vertical="center"/>
      <protection locked="0"/>
    </xf>
    <xf numFmtId="0" fontId="10" fillId="0" borderId="21" xfId="0" applyNumberFormat="1" applyFont="1" applyFill="1" applyBorder="1" applyAlignment="1" applyProtection="1">
      <alignment horizontal="center" vertical="center"/>
      <protection locked="0"/>
    </xf>
    <xf numFmtId="1" fontId="9" fillId="0" borderId="76" xfId="0" applyNumberFormat="1" applyFont="1" applyFill="1" applyBorder="1" applyAlignment="1" applyProtection="1">
      <alignment horizontal="centerContinuous" vertical="center"/>
      <protection locked="0"/>
    </xf>
    <xf numFmtId="1" fontId="10" fillId="0" borderId="77" xfId="0" applyNumberFormat="1" applyFont="1" applyFill="1" applyBorder="1" applyAlignment="1" applyProtection="1">
      <alignment horizontal="centerContinuous" vertical="center"/>
      <protection locked="0"/>
    </xf>
    <xf numFmtId="3" fontId="10" fillId="0" borderId="37" xfId="0" applyNumberFormat="1" applyFont="1" applyFill="1" applyBorder="1" applyAlignment="1" applyProtection="1">
      <alignment horizontal="right" vertical="center"/>
      <protection locked="0"/>
    </xf>
    <xf numFmtId="1" fontId="10" fillId="0" borderId="7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42" xfId="20" applyNumberFormat="1" applyFont="1" applyFill="1" applyBorder="1" applyAlignment="1" applyProtection="1">
      <alignment vertical="center" wrapText="1"/>
      <protection locked="0"/>
    </xf>
    <xf numFmtId="0" fontId="2" fillId="0" borderId="42" xfId="0" applyNumberFormat="1" applyFont="1" applyFill="1" applyBorder="1" applyAlignment="1" applyProtection="1">
      <alignment horizontal="center" vertical="center"/>
      <protection locked="0"/>
    </xf>
    <xf numFmtId="0" fontId="10" fillId="0" borderId="42" xfId="0" applyNumberFormat="1" applyFont="1" applyFill="1" applyBorder="1" applyAlignment="1" applyProtection="1">
      <alignment horizontal="center" vertical="center"/>
      <protection locked="0"/>
    </xf>
    <xf numFmtId="0" fontId="10" fillId="0" borderId="68" xfId="0" applyNumberFormat="1" applyFont="1" applyFill="1" applyBorder="1" applyAlignment="1" applyProtection="1">
      <alignment horizontal="center" vertical="center"/>
      <protection locked="0"/>
    </xf>
    <xf numFmtId="3" fontId="10" fillId="0" borderId="43" xfId="0" applyNumberFormat="1" applyFont="1" applyFill="1" applyBorder="1" applyAlignment="1" applyProtection="1">
      <alignment horizontal="right" vertical="center"/>
      <protection locked="0"/>
    </xf>
    <xf numFmtId="3" fontId="10" fillId="0" borderId="6" xfId="0" applyNumberFormat="1" applyFont="1" applyFill="1" applyBorder="1" applyAlignment="1" applyProtection="1">
      <alignment horizontal="right" vertical="center"/>
      <protection locked="0"/>
    </xf>
    <xf numFmtId="3" fontId="9" fillId="0" borderId="79" xfId="0" applyNumberFormat="1" applyFont="1" applyFill="1" applyBorder="1" applyAlignment="1" applyProtection="1">
      <alignment horizontal="right" vertical="center"/>
      <protection locked="0"/>
    </xf>
    <xf numFmtId="164" fontId="10" fillId="0" borderId="51" xfId="20" applyNumberFormat="1" applyFont="1" applyFill="1" applyBorder="1" applyAlignment="1" applyProtection="1">
      <alignment vertical="center" wrapText="1"/>
      <protection locked="0"/>
    </xf>
    <xf numFmtId="0" fontId="10" fillId="0" borderId="80" xfId="0" applyNumberFormat="1" applyFont="1" applyFill="1" applyBorder="1" applyAlignment="1" applyProtection="1">
      <alignment horizontal="center" vertical="center"/>
      <protection locked="0"/>
    </xf>
    <xf numFmtId="3" fontId="12" fillId="0" borderId="0" xfId="0" applyNumberFormat="1" applyFont="1" applyFill="1" applyBorder="1" applyAlignment="1" applyProtection="1">
      <alignment horizontal="right" wrapText="1"/>
      <protection locked="0"/>
    </xf>
    <xf numFmtId="3" fontId="10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33" xfId="0" applyNumberFormat="1" applyFont="1" applyFill="1" applyBorder="1" applyAlignment="1" applyProtection="1">
      <alignment horizontal="right" vertical="center"/>
      <protection locked="0"/>
    </xf>
    <xf numFmtId="3" fontId="9" fillId="0" borderId="81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82" xfId="0" applyNumberFormat="1" applyFont="1" applyFill="1" applyBorder="1" applyAlignment="1" applyProtection="1">
      <alignment horizontal="right" vertical="center"/>
      <protection locked="0"/>
    </xf>
    <xf numFmtId="3" fontId="10" fillId="0" borderId="73" xfId="0" applyNumberFormat="1" applyFont="1" applyFill="1" applyBorder="1" applyAlignment="1" applyProtection="1">
      <alignment horizontal="right" vertical="center"/>
      <protection locked="0"/>
    </xf>
    <xf numFmtId="3" fontId="10" fillId="0" borderId="73" xfId="0" applyNumberFormat="1" applyFont="1" applyFill="1" applyBorder="1" applyAlignment="1" applyProtection="1">
      <alignment horizontal="right" vertical="center"/>
      <protection locked="0"/>
    </xf>
    <xf numFmtId="3" fontId="9" fillId="0" borderId="83" xfId="0" applyNumberFormat="1" applyFont="1" applyFill="1" applyBorder="1" applyAlignment="1" applyProtection="1">
      <alignment horizontal="right" vertical="center"/>
      <protection locked="0"/>
    </xf>
    <xf numFmtId="0" fontId="35" fillId="0" borderId="13" xfId="0" applyNumberFormat="1" applyFont="1" applyFill="1" applyBorder="1" applyAlignment="1" applyProtection="1">
      <alignment horizontal="center" vertical="center"/>
      <protection locked="0"/>
    </xf>
    <xf numFmtId="3" fontId="35" fillId="0" borderId="0" xfId="0" applyNumberFormat="1" applyFont="1" applyFill="1" applyBorder="1" applyAlignment="1" applyProtection="1">
      <alignment horizontal="right" wrapText="1"/>
      <protection locked="0"/>
    </xf>
    <xf numFmtId="0" fontId="12" fillId="0" borderId="35" xfId="0" applyNumberFormat="1" applyFont="1" applyFill="1" applyBorder="1" applyAlignment="1" applyProtection="1">
      <alignment horizontal="center" vertical="center"/>
      <protection locked="0"/>
    </xf>
    <xf numFmtId="3" fontId="12" fillId="0" borderId="81" xfId="0" applyNumberFormat="1" applyFont="1" applyFill="1" applyBorder="1" applyAlignment="1" applyProtection="1">
      <alignment horizontal="right" wrapText="1"/>
      <protection locked="0"/>
    </xf>
    <xf numFmtId="3" fontId="10" fillId="0" borderId="70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82" xfId="0" applyNumberFormat="1" applyFont="1" applyFill="1" applyBorder="1" applyAlignment="1" applyProtection="1">
      <alignment horizontal="right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NumberFormat="1" applyFont="1" applyFill="1" applyBorder="1" applyAlignment="1" applyProtection="1">
      <alignment horizontal="center" vertical="center"/>
      <protection locked="0"/>
    </xf>
    <xf numFmtId="3" fontId="9" fillId="0" borderId="81" xfId="0" applyNumberFormat="1" applyFont="1" applyFill="1" applyBorder="1" applyAlignment="1" applyProtection="1">
      <alignment horizontal="right" wrapText="1"/>
      <protection locked="0"/>
    </xf>
    <xf numFmtId="3" fontId="9" fillId="0" borderId="70" xfId="0" applyNumberFormat="1" applyFont="1" applyFill="1" applyBorder="1" applyAlignment="1" applyProtection="1">
      <alignment horizontal="right" vertical="center" wrapText="1"/>
      <protection locked="0"/>
    </xf>
    <xf numFmtId="0" fontId="36" fillId="0" borderId="0" xfId="0" applyFont="1" applyAlignment="1">
      <alignment/>
    </xf>
    <xf numFmtId="3" fontId="9" fillId="0" borderId="84" xfId="0" applyNumberFormat="1" applyFont="1" applyFill="1" applyBorder="1" applyAlignment="1" applyProtection="1">
      <alignment horizontal="right" vertical="center"/>
      <protection locked="0"/>
    </xf>
    <xf numFmtId="3" fontId="12" fillId="0" borderId="30" xfId="0" applyNumberFormat="1" applyFont="1" applyFill="1" applyBorder="1" applyAlignment="1" applyProtection="1">
      <alignment horizontal="right" wrapText="1"/>
      <protection locked="0"/>
    </xf>
    <xf numFmtId="0" fontId="35" fillId="0" borderId="5" xfId="0" applyNumberFormat="1" applyFont="1" applyFill="1" applyBorder="1" applyAlignment="1" applyProtection="1">
      <alignment horizontal="center" vertical="center"/>
      <protection locked="0"/>
    </xf>
    <xf numFmtId="3" fontId="35" fillId="0" borderId="25" xfId="0" applyNumberFormat="1" applyFont="1" applyFill="1" applyBorder="1" applyAlignment="1" applyProtection="1">
      <alignment horizontal="right" wrapText="1"/>
      <protection locked="0"/>
    </xf>
    <xf numFmtId="164" fontId="9" fillId="0" borderId="55" xfId="20" applyNumberFormat="1" applyFont="1" applyFill="1" applyBorder="1" applyAlignment="1" applyProtection="1">
      <alignment vertical="center" wrapText="1"/>
      <protection locked="0"/>
    </xf>
    <xf numFmtId="0" fontId="35" fillId="0" borderId="17" xfId="0" applyNumberFormat="1" applyFont="1" applyFill="1" applyBorder="1" applyAlignment="1" applyProtection="1">
      <alignment horizontal="center" vertical="center"/>
      <protection locked="0"/>
    </xf>
    <xf numFmtId="3" fontId="35" fillId="0" borderId="55" xfId="0" applyNumberFormat="1" applyFont="1" applyFill="1" applyBorder="1" applyAlignment="1" applyProtection="1">
      <alignment horizontal="right" wrapText="1"/>
      <protection locked="0"/>
    </xf>
    <xf numFmtId="3" fontId="10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35" xfId="0" applyNumberFormat="1" applyFont="1" applyFill="1" applyBorder="1" applyAlignment="1" applyProtection="1">
      <alignment horizontal="center" vertical="center"/>
      <protection locked="0"/>
    </xf>
    <xf numFmtId="3" fontId="35" fillId="0" borderId="27" xfId="0" applyNumberFormat="1" applyFont="1" applyFill="1" applyBorder="1" applyAlignment="1" applyProtection="1">
      <alignment horizontal="right" wrapText="1"/>
      <protection locked="0"/>
    </xf>
    <xf numFmtId="3" fontId="10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36" xfId="0" applyNumberFormat="1" applyFont="1" applyFill="1" applyBorder="1" applyAlignment="1" applyProtection="1">
      <alignment horizontal="center" vertical="center"/>
      <protection locked="0"/>
    </xf>
    <xf numFmtId="3" fontId="10" fillId="0" borderId="71" xfId="0" applyNumberFormat="1" applyFont="1" applyFill="1" applyBorder="1" applyAlignment="1" applyProtection="1">
      <alignment horizontal="right" wrapText="1"/>
      <protection locked="0"/>
    </xf>
    <xf numFmtId="3" fontId="10" fillId="0" borderId="8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85" xfId="0" applyNumberFormat="1" applyFont="1" applyFill="1" applyBorder="1" applyAlignment="1" applyProtection="1">
      <alignment horizontal="right" vertical="center"/>
      <protection locked="0"/>
    </xf>
    <xf numFmtId="0" fontId="9" fillId="0" borderId="51" xfId="0" applyNumberFormat="1" applyFont="1" applyFill="1" applyBorder="1" applyAlignment="1" applyProtection="1">
      <alignment horizontal="center" vertical="center"/>
      <protection locked="0"/>
    </xf>
    <xf numFmtId="3" fontId="10" fillId="0" borderId="64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Border="1" applyAlignment="1">
      <alignment/>
    </xf>
    <xf numFmtId="0" fontId="9" fillId="0" borderId="86" xfId="0" applyNumberFormat="1" applyFont="1" applyFill="1" applyBorder="1" applyAlignment="1" applyProtection="1">
      <alignment horizontal="centerContinuous" vertical="center"/>
      <protection locked="0"/>
    </xf>
    <xf numFmtId="0" fontId="9" fillId="0" borderId="75" xfId="0" applyNumberFormat="1" applyFont="1" applyFill="1" applyBorder="1" applyAlignment="1" applyProtection="1">
      <alignment vertical="center" wrapText="1"/>
      <protection locked="0"/>
    </xf>
    <xf numFmtId="3" fontId="10" fillId="0" borderId="87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88" xfId="0" applyNumberFormat="1" applyFont="1" applyFill="1" applyBorder="1" applyAlignment="1" applyProtection="1">
      <alignment horizontal="right" vertical="center"/>
      <protection locked="0"/>
    </xf>
    <xf numFmtId="0" fontId="10" fillId="0" borderId="77" xfId="0" applyNumberFormat="1" applyFont="1" applyFill="1" applyBorder="1" applyAlignment="1" applyProtection="1">
      <alignment horizontal="center" vertical="center"/>
      <protection locked="0"/>
    </xf>
    <xf numFmtId="0" fontId="12" fillId="0" borderId="51" xfId="0" applyNumberFormat="1" applyFont="1" applyFill="1" applyBorder="1" applyAlignment="1" applyProtection="1">
      <alignment horizontal="center" vertical="center"/>
      <protection locked="0"/>
    </xf>
    <xf numFmtId="1" fontId="22" fillId="0" borderId="29" xfId="0" applyNumberFormat="1" applyFont="1" applyFill="1" applyBorder="1" applyAlignment="1" applyProtection="1">
      <alignment horizontal="centerContinuous" vertical="center"/>
      <protection locked="0"/>
    </xf>
    <xf numFmtId="164" fontId="22" fillId="0" borderId="69" xfId="20" applyNumberFormat="1" applyFont="1" applyFill="1" applyBorder="1" applyAlignment="1" applyProtection="1">
      <alignment vertical="center" wrapText="1"/>
      <protection locked="0"/>
    </xf>
    <xf numFmtId="0" fontId="10" fillId="0" borderId="41" xfId="0" applyNumberFormat="1" applyFont="1" applyFill="1" applyBorder="1" applyAlignment="1" applyProtection="1">
      <alignment horizontal="center" vertical="center"/>
      <protection locked="0"/>
    </xf>
    <xf numFmtId="0" fontId="10" fillId="0" borderId="69" xfId="0" applyNumberFormat="1" applyFont="1" applyFill="1" applyBorder="1" applyAlignment="1" applyProtection="1">
      <alignment horizontal="left" vertical="center"/>
      <protection locked="0"/>
    </xf>
    <xf numFmtId="0" fontId="17" fillId="0" borderId="69" xfId="0" applyNumberFormat="1" applyFont="1" applyFill="1" applyBorder="1" applyAlignment="1" applyProtection="1">
      <alignment horizontal="center" vertical="center"/>
      <protection locked="0"/>
    </xf>
    <xf numFmtId="3" fontId="10" fillId="0" borderId="42" xfId="0" applyNumberFormat="1" applyFont="1" applyFill="1" applyBorder="1" applyAlignment="1" applyProtection="1">
      <alignment horizontal="right" vertical="center"/>
      <protection locked="0"/>
    </xf>
    <xf numFmtId="3" fontId="10" fillId="0" borderId="68" xfId="0" applyNumberFormat="1" applyFont="1" applyFill="1" applyBorder="1" applyAlignment="1" applyProtection="1">
      <alignment horizontal="right" vertical="center"/>
      <protection locked="0"/>
    </xf>
    <xf numFmtId="3" fontId="10" fillId="0" borderId="43" xfId="0" applyNumberFormat="1" applyFont="1" applyFill="1" applyBorder="1" applyAlignment="1" applyProtection="1">
      <alignment horizontal="right" vertical="center"/>
      <protection locked="0"/>
    </xf>
    <xf numFmtId="3" fontId="10" fillId="0" borderId="48" xfId="0" applyNumberFormat="1" applyFont="1" applyFill="1" applyBorder="1" applyAlignment="1" applyProtection="1">
      <alignment horizontal="right" vertical="center"/>
      <protection locked="0"/>
    </xf>
    <xf numFmtId="3" fontId="9" fillId="0" borderId="56" xfId="0" applyNumberFormat="1" applyFont="1" applyFill="1" applyBorder="1" applyAlignment="1" applyProtection="1">
      <alignment horizontal="right" vertical="center"/>
      <protection locked="0"/>
    </xf>
    <xf numFmtId="3" fontId="10" fillId="0" borderId="52" xfId="0" applyNumberFormat="1" applyFont="1" applyFill="1" applyBorder="1" applyAlignment="1" applyProtection="1">
      <alignment horizontal="right" vertical="center"/>
      <protection locked="0"/>
    </xf>
    <xf numFmtId="164" fontId="10" fillId="0" borderId="35" xfId="20" applyNumberFormat="1" applyFont="1" applyFill="1" applyBorder="1" applyAlignment="1" applyProtection="1">
      <alignment vertical="center" wrapText="1"/>
      <protection locked="0"/>
    </xf>
    <xf numFmtId="3" fontId="10" fillId="0" borderId="22" xfId="0" applyNumberFormat="1" applyFont="1" applyFill="1" applyBorder="1" applyAlignment="1" applyProtection="1">
      <alignment horizontal="right" vertical="center"/>
      <protection locked="0"/>
    </xf>
    <xf numFmtId="49" fontId="31" fillId="0" borderId="14" xfId="0" applyNumberFormat="1" applyFont="1" applyBorder="1" applyAlignment="1">
      <alignment horizontal="center" vertical="center"/>
    </xf>
    <xf numFmtId="0" fontId="31" fillId="0" borderId="15" xfId="0" applyFont="1" applyBorder="1" applyAlignment="1">
      <alignment vertical="center" wrapText="1"/>
    </xf>
    <xf numFmtId="1" fontId="10" fillId="0" borderId="29" xfId="0" applyNumberFormat="1" applyFont="1" applyFill="1" applyBorder="1" applyAlignment="1" applyProtection="1">
      <alignment horizontal="centerContinuous"/>
      <protection locked="0"/>
    </xf>
    <xf numFmtId="164" fontId="10" fillId="0" borderId="25" xfId="20" applyNumberFormat="1" applyFont="1" applyFill="1" applyBorder="1" applyAlignment="1" applyProtection="1">
      <alignment wrapText="1"/>
      <protection locked="0"/>
    </xf>
    <xf numFmtId="0" fontId="2" fillId="0" borderId="25" xfId="0" applyNumberFormat="1" applyFont="1" applyFill="1" applyBorder="1" applyAlignment="1" applyProtection="1">
      <alignment horizontal="center"/>
      <protection locked="0"/>
    </xf>
    <xf numFmtId="0" fontId="10" fillId="0" borderId="25" xfId="0" applyNumberFormat="1" applyFont="1" applyFill="1" applyBorder="1" applyAlignment="1" applyProtection="1">
      <alignment horizontal="center"/>
      <protection locked="0"/>
    </xf>
    <xf numFmtId="0" fontId="10" fillId="0" borderId="39" xfId="0" applyNumberFormat="1" applyFont="1" applyFill="1" applyBorder="1" applyAlignment="1" applyProtection="1">
      <alignment horizontal="center"/>
      <protection locked="0"/>
    </xf>
    <xf numFmtId="3" fontId="10" fillId="0" borderId="13" xfId="0" applyNumberFormat="1" applyFont="1" applyFill="1" applyBorder="1" applyAlignment="1" applyProtection="1">
      <alignment horizontal="right"/>
      <protection locked="0"/>
    </xf>
    <xf numFmtId="3" fontId="10" fillId="0" borderId="24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3" fontId="7" fillId="0" borderId="84" xfId="0" applyNumberFormat="1" applyFont="1" applyBorder="1" applyAlignment="1">
      <alignment vertical="center"/>
    </xf>
    <xf numFmtId="3" fontId="7" fillId="0" borderId="49" xfId="0" applyNumberFormat="1" applyFont="1" applyBorder="1" applyAlignment="1">
      <alignment vertical="center"/>
    </xf>
    <xf numFmtId="0" fontId="8" fillId="0" borderId="69" xfId="0" applyNumberFormat="1" applyFont="1" applyFill="1" applyBorder="1" applyAlignment="1" applyProtection="1">
      <alignment horizontal="center" vertical="center"/>
      <protection locked="0"/>
    </xf>
    <xf numFmtId="3" fontId="4" fillId="0" borderId="49" xfId="0" applyNumberFormat="1" applyFont="1" applyBorder="1" applyAlignment="1">
      <alignment vertical="center"/>
    </xf>
    <xf numFmtId="0" fontId="10" fillId="0" borderId="51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89" xfId="20" applyNumberFormat="1" applyFont="1" applyFill="1" applyBorder="1" applyAlignment="1" applyProtection="1">
      <alignment vertical="center" wrapText="1"/>
      <protection locked="0"/>
    </xf>
    <xf numFmtId="0" fontId="9" fillId="0" borderId="89" xfId="0" applyNumberFormat="1" applyFont="1" applyFill="1" applyBorder="1" applyAlignment="1" applyProtection="1">
      <alignment horizontal="center" vertical="center"/>
      <protection locked="0"/>
    </xf>
    <xf numFmtId="3" fontId="9" fillId="0" borderId="87" xfId="0" applyNumberFormat="1" applyFont="1" applyFill="1" applyBorder="1" applyAlignment="1" applyProtection="1">
      <alignment vertical="center"/>
      <protection locked="0"/>
    </xf>
    <xf numFmtId="3" fontId="9" fillId="0" borderId="90" xfId="0" applyNumberFormat="1" applyFont="1" applyFill="1" applyBorder="1" applyAlignment="1" applyProtection="1">
      <alignment horizontal="right" vertical="center"/>
      <protection locked="0"/>
    </xf>
    <xf numFmtId="3" fontId="9" fillId="0" borderId="79" xfId="0" applyNumberFormat="1" applyFont="1" applyFill="1" applyBorder="1" applyAlignment="1" applyProtection="1">
      <alignment horizontal="right" vertical="center"/>
      <protection locked="0"/>
    </xf>
    <xf numFmtId="164" fontId="10" fillId="0" borderId="56" xfId="20" applyNumberFormat="1" applyFont="1" applyFill="1" applyBorder="1" applyAlignment="1" applyProtection="1">
      <alignment vertical="center" wrapText="1"/>
      <protection locked="0"/>
    </xf>
    <xf numFmtId="3" fontId="10" fillId="0" borderId="64" xfId="0" applyNumberFormat="1" applyFont="1" applyFill="1" applyBorder="1" applyAlignment="1" applyProtection="1">
      <alignment horizontal="right" vertical="center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1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tabSelected="1" workbookViewId="0" topLeftCell="A1">
      <selection activeCell="F3" sqref="F3"/>
    </sheetView>
  </sheetViews>
  <sheetFormatPr defaultColWidth="9.00390625" defaultRowHeight="12.75"/>
  <cols>
    <col min="1" max="1" width="7.625" style="1" customWidth="1"/>
    <col min="2" max="2" width="36.375" style="1" customWidth="1"/>
    <col min="3" max="3" width="6.375" style="1" customWidth="1"/>
    <col min="4" max="7" width="11.375" style="1" customWidth="1"/>
    <col min="8" max="8" width="10.00390625" style="1" customWidth="1"/>
    <col min="9" max="9" width="13.875" style="1" customWidth="1"/>
    <col min="10" max="10" width="14.375" style="1" customWidth="1"/>
    <col min="11" max="16384" width="10.00390625" style="1" customWidth="1"/>
  </cols>
  <sheetData>
    <row r="1" ht="11.25" customHeight="1">
      <c r="F1" s="2" t="s">
        <v>0</v>
      </c>
    </row>
    <row r="2" spans="1:6" ht="11.25" customHeight="1">
      <c r="A2" s="3"/>
      <c r="B2" s="4"/>
      <c r="C2" s="5"/>
      <c r="D2" s="5"/>
      <c r="E2" s="5"/>
      <c r="F2" s="6" t="s">
        <v>155</v>
      </c>
    </row>
    <row r="3" spans="1:6" ht="11.25" customHeight="1">
      <c r="A3" s="3"/>
      <c r="B3" s="4"/>
      <c r="C3" s="5"/>
      <c r="D3" s="5"/>
      <c r="E3" s="5"/>
      <c r="F3" s="6" t="s">
        <v>1</v>
      </c>
    </row>
    <row r="4" spans="1:6" ht="14.25" customHeight="1">
      <c r="A4" s="3"/>
      <c r="B4" s="4"/>
      <c r="C4" s="5"/>
      <c r="D4" s="5"/>
      <c r="E4" s="5"/>
      <c r="F4" s="7" t="s">
        <v>152</v>
      </c>
    </row>
    <row r="5" spans="1:6" ht="7.5" customHeight="1">
      <c r="A5" s="3"/>
      <c r="B5" s="4"/>
      <c r="C5" s="5"/>
      <c r="D5" s="5"/>
      <c r="E5" s="5"/>
      <c r="F5" s="6"/>
    </row>
    <row r="6" spans="1:7" s="12" customFormat="1" ht="44.25" customHeight="1">
      <c r="A6" s="8" t="s">
        <v>103</v>
      </c>
      <c r="B6" s="9"/>
      <c r="C6" s="10"/>
      <c r="D6" s="10"/>
      <c r="E6" s="10"/>
      <c r="F6" s="11"/>
      <c r="G6" s="11"/>
    </row>
    <row r="7" spans="1:7" s="12" customFormat="1" ht="14.25" customHeight="1" thickBot="1">
      <c r="A7" s="8"/>
      <c r="B7" s="9"/>
      <c r="C7" s="10"/>
      <c r="D7" s="10"/>
      <c r="E7" s="10"/>
      <c r="G7" s="13" t="s">
        <v>2</v>
      </c>
    </row>
    <row r="8" spans="1:7" s="17" customFormat="1" ht="24.75" customHeight="1">
      <c r="A8" s="14" t="s">
        <v>3</v>
      </c>
      <c r="B8" s="509" t="s">
        <v>4</v>
      </c>
      <c r="C8" s="141" t="s">
        <v>5</v>
      </c>
      <c r="D8" s="180" t="s">
        <v>6</v>
      </c>
      <c r="E8" s="189"/>
      <c r="F8" s="181" t="s">
        <v>7</v>
      </c>
      <c r="G8" s="16"/>
    </row>
    <row r="9" spans="1:7" s="17" customFormat="1" ht="13.5" customHeight="1">
      <c r="A9" s="18" t="s">
        <v>8</v>
      </c>
      <c r="B9" s="510"/>
      <c r="C9" s="142" t="s">
        <v>9</v>
      </c>
      <c r="D9" s="170" t="s">
        <v>10</v>
      </c>
      <c r="E9" s="190" t="s">
        <v>11</v>
      </c>
      <c r="F9" s="116" t="s">
        <v>10</v>
      </c>
      <c r="G9" s="20" t="s">
        <v>11</v>
      </c>
    </row>
    <row r="10" spans="1:7" s="24" customFormat="1" ht="12" thickBot="1">
      <c r="A10" s="21">
        <v>1</v>
      </c>
      <c r="B10" s="22">
        <v>2</v>
      </c>
      <c r="C10" s="143">
        <v>3</v>
      </c>
      <c r="D10" s="143">
        <v>4</v>
      </c>
      <c r="E10" s="191">
        <v>5</v>
      </c>
      <c r="F10" s="182">
        <v>6</v>
      </c>
      <c r="G10" s="23">
        <v>7</v>
      </c>
    </row>
    <row r="11" spans="1:10" s="34" customFormat="1" ht="16.5" customHeight="1" thickBot="1" thickTop="1">
      <c r="A11" s="32">
        <v>500</v>
      </c>
      <c r="B11" s="39" t="s">
        <v>126</v>
      </c>
      <c r="C11" s="347" t="s">
        <v>12</v>
      </c>
      <c r="D11" s="144"/>
      <c r="E11" s="192"/>
      <c r="F11" s="183">
        <f>SUM(F12)</f>
        <v>12000</v>
      </c>
      <c r="G11" s="61">
        <f>SUM(G12)</f>
        <v>12000</v>
      </c>
      <c r="I11" s="40"/>
      <c r="J11" s="40"/>
    </row>
    <row r="12" spans="1:7" s="31" customFormat="1" ht="17.25" customHeight="1" thickTop="1">
      <c r="A12" s="41">
        <v>50095</v>
      </c>
      <c r="B12" s="217" t="s">
        <v>14</v>
      </c>
      <c r="C12" s="218"/>
      <c r="D12" s="145"/>
      <c r="E12" s="219"/>
      <c r="F12" s="186">
        <f>SUM(F13:F14)</f>
        <v>12000</v>
      </c>
      <c r="G12" s="28">
        <f>SUM(G13:G14)</f>
        <v>12000</v>
      </c>
    </row>
    <row r="13" spans="1:7" s="35" customFormat="1" ht="16.5" customHeight="1">
      <c r="A13" s="36">
        <v>4300</v>
      </c>
      <c r="B13" s="94" t="s">
        <v>18</v>
      </c>
      <c r="C13" s="230"/>
      <c r="D13" s="146"/>
      <c r="E13" s="120"/>
      <c r="F13" s="37"/>
      <c r="G13" s="53">
        <v>12000</v>
      </c>
    </row>
    <row r="14" spans="1:7" s="35" customFormat="1" ht="28.5" customHeight="1" thickBot="1">
      <c r="A14" s="208">
        <v>6050</v>
      </c>
      <c r="B14" s="227" t="s">
        <v>64</v>
      </c>
      <c r="C14" s="230"/>
      <c r="D14" s="146"/>
      <c r="E14" s="120"/>
      <c r="F14" s="37">
        <v>12000</v>
      </c>
      <c r="G14" s="53"/>
    </row>
    <row r="15" spans="1:10" s="34" customFormat="1" ht="15.75" customHeight="1" thickBot="1" thickTop="1">
      <c r="A15" s="32">
        <v>600</v>
      </c>
      <c r="B15" s="39" t="s">
        <v>50</v>
      </c>
      <c r="C15" s="347" t="s">
        <v>12</v>
      </c>
      <c r="D15" s="144"/>
      <c r="E15" s="192"/>
      <c r="F15" s="183">
        <f>F16+F23</f>
        <v>180000</v>
      </c>
      <c r="G15" s="61">
        <f>G16+G23</f>
        <v>180000</v>
      </c>
      <c r="I15" s="40"/>
      <c r="J15" s="40"/>
    </row>
    <row r="16" spans="1:7" s="31" customFormat="1" ht="17.25" customHeight="1" thickTop="1">
      <c r="A16" s="41">
        <v>60016</v>
      </c>
      <c r="B16" s="217" t="s">
        <v>62</v>
      </c>
      <c r="C16" s="218"/>
      <c r="D16" s="145"/>
      <c r="E16" s="219"/>
      <c r="F16" s="186">
        <f>SUM(F17:F20)</f>
        <v>80000</v>
      </c>
      <c r="G16" s="28">
        <f>SUM(G17:G20)</f>
        <v>180000</v>
      </c>
    </row>
    <row r="17" spans="1:7" s="35" customFormat="1" ht="16.5" customHeight="1">
      <c r="A17" s="36">
        <v>4270</v>
      </c>
      <c r="B17" s="94" t="s">
        <v>16</v>
      </c>
      <c r="C17" s="230"/>
      <c r="D17" s="146"/>
      <c r="E17" s="120"/>
      <c r="F17" s="37"/>
      <c r="G17" s="53">
        <v>113000</v>
      </c>
    </row>
    <row r="18" spans="1:7" s="35" customFormat="1" ht="16.5" customHeight="1">
      <c r="A18" s="36">
        <v>4300</v>
      </c>
      <c r="B18" s="94" t="s">
        <v>18</v>
      </c>
      <c r="C18" s="230"/>
      <c r="D18" s="146"/>
      <c r="E18" s="120"/>
      <c r="F18" s="37"/>
      <c r="G18" s="53">
        <v>12000</v>
      </c>
    </row>
    <row r="19" spans="1:7" s="35" customFormat="1" ht="27.75" customHeight="1">
      <c r="A19" s="201">
        <v>4390</v>
      </c>
      <c r="B19" s="94" t="s">
        <v>13</v>
      </c>
      <c r="C19" s="230"/>
      <c r="D19" s="146"/>
      <c r="E19" s="120"/>
      <c r="F19" s="37">
        <v>25000</v>
      </c>
      <c r="G19" s="53"/>
    </row>
    <row r="20" spans="1:7" s="35" customFormat="1" ht="27.75" customHeight="1">
      <c r="A20" s="36">
        <v>6050</v>
      </c>
      <c r="B20" s="258" t="s">
        <v>64</v>
      </c>
      <c r="C20" s="230"/>
      <c r="D20" s="146"/>
      <c r="E20" s="120"/>
      <c r="F20" s="37">
        <f>SUM(F21:F22)</f>
        <v>55000</v>
      </c>
      <c r="G20" s="53">
        <f>SUM(G21:G22)</f>
        <v>55000</v>
      </c>
    </row>
    <row r="21" spans="1:7" s="388" customFormat="1" ht="12.75" customHeight="1">
      <c r="A21" s="401"/>
      <c r="B21" s="362" t="s">
        <v>128</v>
      </c>
      <c r="C21" s="161"/>
      <c r="D21" s="384"/>
      <c r="E21" s="402"/>
      <c r="F21" s="232">
        <v>55000</v>
      </c>
      <c r="G21" s="130"/>
    </row>
    <row r="22" spans="1:7" s="388" customFormat="1" ht="12.75" customHeight="1">
      <c r="A22" s="401"/>
      <c r="B22" s="403" t="s">
        <v>129</v>
      </c>
      <c r="C22" s="161"/>
      <c r="D22" s="384"/>
      <c r="E22" s="402"/>
      <c r="F22" s="232"/>
      <c r="G22" s="130">
        <v>55000</v>
      </c>
    </row>
    <row r="23" spans="1:7" s="31" customFormat="1" ht="15" customHeight="1">
      <c r="A23" s="48">
        <v>60017</v>
      </c>
      <c r="B23" s="223" t="s">
        <v>63</v>
      </c>
      <c r="C23" s="204"/>
      <c r="D23" s="149"/>
      <c r="E23" s="224"/>
      <c r="F23" s="225">
        <f>F24+F25</f>
        <v>100000</v>
      </c>
      <c r="G23" s="226"/>
    </row>
    <row r="24" spans="1:7" s="31" customFormat="1" ht="15">
      <c r="A24" s="36">
        <v>4270</v>
      </c>
      <c r="B24" s="220" t="s">
        <v>16</v>
      </c>
      <c r="C24" s="206"/>
      <c r="D24" s="207"/>
      <c r="E24" s="221"/>
      <c r="F24" s="30">
        <v>50000</v>
      </c>
      <c r="G24" s="222"/>
    </row>
    <row r="25" spans="1:7" s="31" customFormat="1" ht="30" customHeight="1" thickBot="1">
      <c r="A25" s="208">
        <v>6050</v>
      </c>
      <c r="B25" s="227" t="s">
        <v>64</v>
      </c>
      <c r="C25" s="209"/>
      <c r="D25" s="148"/>
      <c r="E25" s="228"/>
      <c r="F25" s="210">
        <v>50000</v>
      </c>
      <c r="G25" s="229"/>
    </row>
    <row r="26" spans="1:10" s="34" customFormat="1" ht="14.25" customHeight="1" thickBot="1" thickTop="1">
      <c r="A26" s="32">
        <v>700</v>
      </c>
      <c r="B26" s="39" t="s">
        <v>53</v>
      </c>
      <c r="C26" s="347" t="s">
        <v>54</v>
      </c>
      <c r="D26" s="144"/>
      <c r="E26" s="192"/>
      <c r="F26" s="183">
        <f>SUM(F27)</f>
        <v>13286</v>
      </c>
      <c r="G26" s="61">
        <f>SUM(G27)</f>
        <v>13286</v>
      </c>
      <c r="I26" s="40"/>
      <c r="J26" s="40"/>
    </row>
    <row r="27" spans="1:7" s="31" customFormat="1" ht="19.5" customHeight="1" thickTop="1">
      <c r="A27" s="41">
        <v>70005</v>
      </c>
      <c r="B27" s="217" t="s">
        <v>55</v>
      </c>
      <c r="C27" s="218"/>
      <c r="D27" s="145"/>
      <c r="E27" s="219"/>
      <c r="F27" s="186">
        <f>SUM(F28:F30)</f>
        <v>13286</v>
      </c>
      <c r="G27" s="28">
        <f>SUM(G28:G30)</f>
        <v>13286</v>
      </c>
    </row>
    <row r="28" spans="1:7" s="35" customFormat="1" ht="30.75" customHeight="1">
      <c r="A28" s="36">
        <v>4390</v>
      </c>
      <c r="B28" s="250" t="s">
        <v>13</v>
      </c>
      <c r="C28" s="230"/>
      <c r="D28" s="146"/>
      <c r="E28" s="120"/>
      <c r="F28" s="37">
        <v>13286</v>
      </c>
      <c r="G28" s="53"/>
    </row>
    <row r="29" spans="1:7" s="35" customFormat="1" ht="28.5" customHeight="1">
      <c r="A29" s="59">
        <v>4590</v>
      </c>
      <c r="B29" s="54" t="s">
        <v>119</v>
      </c>
      <c r="C29" s="230"/>
      <c r="D29" s="146"/>
      <c r="E29" s="120"/>
      <c r="F29" s="37"/>
      <c r="G29" s="53">
        <v>11000</v>
      </c>
    </row>
    <row r="30" spans="1:7" s="31" customFormat="1" ht="31.5" customHeight="1" thickBot="1">
      <c r="A30" s="52">
        <v>4610</v>
      </c>
      <c r="B30" s="54" t="s">
        <v>37</v>
      </c>
      <c r="C30" s="383"/>
      <c r="D30" s="207"/>
      <c r="E30" s="221"/>
      <c r="F30" s="30"/>
      <c r="G30" s="222">
        <v>2286</v>
      </c>
    </row>
    <row r="31" spans="1:7" s="34" customFormat="1" ht="16.5" customHeight="1" thickBot="1" thickTop="1">
      <c r="A31" s="32">
        <v>750</v>
      </c>
      <c r="B31" s="39" t="s">
        <v>46</v>
      </c>
      <c r="C31" s="347"/>
      <c r="D31" s="144"/>
      <c r="E31" s="192"/>
      <c r="F31" s="183">
        <f>F35+F44+F41+F32</f>
        <v>46756</v>
      </c>
      <c r="G31" s="131">
        <f>G35+G44+G41+G32</f>
        <v>46756</v>
      </c>
    </row>
    <row r="32" spans="1:7" s="31" customFormat="1" ht="15" customHeight="1" thickTop="1">
      <c r="A32" s="48">
        <v>75022</v>
      </c>
      <c r="B32" s="223" t="s">
        <v>153</v>
      </c>
      <c r="C32" s="204" t="s">
        <v>45</v>
      </c>
      <c r="D32" s="149"/>
      <c r="E32" s="224"/>
      <c r="F32" s="225">
        <f>SUM(F33:F34)</f>
        <v>500</v>
      </c>
      <c r="G32" s="226">
        <f>SUM(G33:G34)</f>
        <v>500</v>
      </c>
    </row>
    <row r="33" spans="1:7" s="31" customFormat="1" ht="15">
      <c r="A33" s="36">
        <v>4210</v>
      </c>
      <c r="B33" s="220" t="s">
        <v>15</v>
      </c>
      <c r="C33" s="206"/>
      <c r="D33" s="207"/>
      <c r="E33" s="221"/>
      <c r="F33" s="30">
        <v>500</v>
      </c>
      <c r="G33" s="222"/>
    </row>
    <row r="34" spans="1:7" s="31" customFormat="1" ht="14.25" customHeight="1">
      <c r="A34" s="208">
        <v>4300</v>
      </c>
      <c r="B34" s="227" t="s">
        <v>18</v>
      </c>
      <c r="C34" s="209"/>
      <c r="D34" s="148"/>
      <c r="E34" s="228"/>
      <c r="F34" s="210"/>
      <c r="G34" s="229">
        <v>500</v>
      </c>
    </row>
    <row r="35" spans="1:7" s="35" customFormat="1" ht="18.75" customHeight="1">
      <c r="A35" s="134">
        <v>75023</v>
      </c>
      <c r="B35" s="135" t="s">
        <v>47</v>
      </c>
      <c r="C35" s="348" t="s">
        <v>97</v>
      </c>
      <c r="D35" s="148"/>
      <c r="E35" s="194"/>
      <c r="F35" s="184">
        <f>SUM(F36:F40)</f>
        <v>44300</v>
      </c>
      <c r="G35" s="136">
        <f>SUM(G36:G40)</f>
        <v>44300</v>
      </c>
    </row>
    <row r="36" spans="1:7" s="35" customFormat="1" ht="13.5" customHeight="1">
      <c r="A36" s="36">
        <v>4210</v>
      </c>
      <c r="B36" s="38" t="s">
        <v>15</v>
      </c>
      <c r="C36" s="349"/>
      <c r="D36" s="146"/>
      <c r="E36" s="193"/>
      <c r="F36" s="37"/>
      <c r="G36" s="47">
        <v>12300</v>
      </c>
    </row>
    <row r="37" spans="1:7" s="35" customFormat="1" ht="12" customHeight="1">
      <c r="A37" s="36">
        <v>4260</v>
      </c>
      <c r="B37" s="38" t="s">
        <v>81</v>
      </c>
      <c r="C37" s="349"/>
      <c r="D37" s="146"/>
      <c r="E37" s="193"/>
      <c r="F37" s="37">
        <v>7300</v>
      </c>
      <c r="G37" s="47"/>
    </row>
    <row r="38" spans="1:7" s="35" customFormat="1" ht="15" customHeight="1">
      <c r="A38" s="36">
        <v>4300</v>
      </c>
      <c r="B38" s="38" t="s">
        <v>18</v>
      </c>
      <c r="C38" s="349"/>
      <c r="D38" s="146"/>
      <c r="E38" s="193"/>
      <c r="F38" s="37">
        <v>32000</v>
      </c>
      <c r="G38" s="47"/>
    </row>
    <row r="39" spans="1:7" s="35" customFormat="1" ht="30">
      <c r="A39" s="472">
        <v>4700</v>
      </c>
      <c r="B39" s="227" t="s">
        <v>52</v>
      </c>
      <c r="C39" s="408"/>
      <c r="D39" s="409"/>
      <c r="E39" s="410"/>
      <c r="F39" s="411"/>
      <c r="G39" s="324">
        <v>32000</v>
      </c>
    </row>
    <row r="40" spans="1:7" s="35" customFormat="1" ht="28.5" customHeight="1">
      <c r="A40" s="407">
        <v>6060</v>
      </c>
      <c r="B40" s="342" t="s">
        <v>33</v>
      </c>
      <c r="C40" s="408"/>
      <c r="D40" s="409"/>
      <c r="E40" s="410"/>
      <c r="F40" s="411">
        <v>5000</v>
      </c>
      <c r="G40" s="324"/>
    </row>
    <row r="41" spans="1:7" s="35" customFormat="1" ht="28.5" customHeight="1">
      <c r="A41" s="48">
        <v>75075</v>
      </c>
      <c r="B41" s="381" t="s">
        <v>114</v>
      </c>
      <c r="C41" s="382" t="s">
        <v>115</v>
      </c>
      <c r="D41" s="337"/>
      <c r="E41" s="380"/>
      <c r="F41" s="49">
        <f>SUM(F42:F43)</f>
        <v>1050</v>
      </c>
      <c r="G41" s="50">
        <f>SUM(G42:G43)</f>
        <v>1050</v>
      </c>
    </row>
    <row r="42" spans="1:7" s="35" customFormat="1" ht="14.25" customHeight="1">
      <c r="A42" s="59">
        <v>4170</v>
      </c>
      <c r="B42" s="54" t="s">
        <v>26</v>
      </c>
      <c r="C42" s="325"/>
      <c r="D42" s="146"/>
      <c r="E42" s="193"/>
      <c r="F42" s="37"/>
      <c r="G42" s="47">
        <v>1050</v>
      </c>
    </row>
    <row r="43" spans="1:7" s="35" customFormat="1" ht="14.25" customHeight="1">
      <c r="A43" s="208">
        <v>4300</v>
      </c>
      <c r="B43" s="378" t="s">
        <v>116</v>
      </c>
      <c r="C43" s="379"/>
      <c r="D43" s="146"/>
      <c r="E43" s="193"/>
      <c r="F43" s="37">
        <v>1050</v>
      </c>
      <c r="G43" s="47"/>
    </row>
    <row r="44" spans="1:7" s="35" customFormat="1" ht="15" customHeight="1">
      <c r="A44" s="48">
        <v>75095</v>
      </c>
      <c r="B44" s="74" t="s">
        <v>14</v>
      </c>
      <c r="C44" s="350" t="s">
        <v>45</v>
      </c>
      <c r="D44" s="149"/>
      <c r="E44" s="195"/>
      <c r="F44" s="49">
        <f>F51+F45+F48</f>
        <v>906</v>
      </c>
      <c r="G44" s="50">
        <f>G51+G45+G48</f>
        <v>906</v>
      </c>
    </row>
    <row r="45" spans="1:7" s="140" customFormat="1" ht="12.75" customHeight="1">
      <c r="A45" s="137"/>
      <c r="B45" s="138" t="s">
        <v>108</v>
      </c>
      <c r="C45" s="150"/>
      <c r="D45" s="150"/>
      <c r="E45" s="196"/>
      <c r="F45" s="185">
        <f>SUM(F46:F47)</f>
        <v>230</v>
      </c>
      <c r="G45" s="139">
        <f>SUM(G46:G47)</f>
        <v>230</v>
      </c>
    </row>
    <row r="46" spans="1:7" s="35" customFormat="1" ht="14.25" customHeight="1">
      <c r="A46" s="59">
        <v>4300</v>
      </c>
      <c r="B46" s="54" t="s">
        <v>18</v>
      </c>
      <c r="C46" s="349"/>
      <c r="D46" s="146"/>
      <c r="E46" s="193"/>
      <c r="F46" s="37">
        <v>230</v>
      </c>
      <c r="G46" s="47"/>
    </row>
    <row r="47" spans="1:7" s="35" customFormat="1" ht="30">
      <c r="A47" s="305">
        <v>4750</v>
      </c>
      <c r="B47" s="309" t="s">
        <v>22</v>
      </c>
      <c r="C47" s="349"/>
      <c r="D47" s="146"/>
      <c r="E47" s="193"/>
      <c r="F47" s="37"/>
      <c r="G47" s="47">
        <v>230</v>
      </c>
    </row>
    <row r="48" spans="1:7" s="140" customFormat="1" ht="11.25" customHeight="1">
      <c r="A48" s="137"/>
      <c r="B48" s="138" t="s">
        <v>147</v>
      </c>
      <c r="C48" s="150"/>
      <c r="D48" s="150"/>
      <c r="E48" s="196"/>
      <c r="F48" s="185">
        <f>SUM(F49:F50)</f>
        <v>126</v>
      </c>
      <c r="G48" s="139">
        <f>SUM(G49:G50)</f>
        <v>126</v>
      </c>
    </row>
    <row r="49" spans="1:7" s="35" customFormat="1" ht="15">
      <c r="A49" s="59">
        <v>4210</v>
      </c>
      <c r="B49" s="54" t="s">
        <v>15</v>
      </c>
      <c r="C49" s="349"/>
      <c r="D49" s="146"/>
      <c r="E49" s="193"/>
      <c r="F49" s="37"/>
      <c r="G49" s="47">
        <v>126</v>
      </c>
    </row>
    <row r="50" spans="1:7" s="35" customFormat="1" ht="15">
      <c r="A50" s="59">
        <v>4300</v>
      </c>
      <c r="B50" s="54" t="s">
        <v>18</v>
      </c>
      <c r="C50" s="349"/>
      <c r="D50" s="146"/>
      <c r="E50" s="193"/>
      <c r="F50" s="37">
        <v>126</v>
      </c>
      <c r="G50" s="47"/>
    </row>
    <row r="51" spans="1:7" s="140" customFormat="1" ht="12" customHeight="1">
      <c r="A51" s="137"/>
      <c r="B51" s="138" t="s">
        <v>101</v>
      </c>
      <c r="C51" s="150"/>
      <c r="D51" s="150"/>
      <c r="E51" s="196"/>
      <c r="F51" s="185">
        <f>SUM(F52:F54)</f>
        <v>550</v>
      </c>
      <c r="G51" s="139">
        <f>SUM(G52:G54)</f>
        <v>550</v>
      </c>
    </row>
    <row r="52" spans="1:7" s="35" customFormat="1" ht="15">
      <c r="A52" s="59">
        <v>4210</v>
      </c>
      <c r="B52" s="54" t="s">
        <v>15</v>
      </c>
      <c r="C52" s="349"/>
      <c r="D52" s="146"/>
      <c r="E52" s="193"/>
      <c r="F52" s="37"/>
      <c r="G52" s="47">
        <v>550</v>
      </c>
    </row>
    <row r="53" spans="1:7" s="35" customFormat="1" ht="15">
      <c r="A53" s="59">
        <v>4300</v>
      </c>
      <c r="B53" s="54" t="s">
        <v>18</v>
      </c>
      <c r="C53" s="349"/>
      <c r="D53" s="146"/>
      <c r="E53" s="193"/>
      <c r="F53" s="37">
        <v>150</v>
      </c>
      <c r="G53" s="47"/>
    </row>
    <row r="54" spans="1:7" s="35" customFormat="1" ht="28.5" customHeight="1" thickBot="1">
      <c r="A54" s="36">
        <v>4400</v>
      </c>
      <c r="B54" s="38" t="s">
        <v>102</v>
      </c>
      <c r="C54" s="349"/>
      <c r="D54" s="146"/>
      <c r="E54" s="193"/>
      <c r="F54" s="37">
        <v>400</v>
      </c>
      <c r="G54" s="47"/>
    </row>
    <row r="55" spans="1:10" s="34" customFormat="1" ht="15.75" customHeight="1" thickBot="1" thickTop="1">
      <c r="A55" s="32">
        <v>801</v>
      </c>
      <c r="B55" s="39" t="s">
        <v>57</v>
      </c>
      <c r="C55" s="202" t="s">
        <v>58</v>
      </c>
      <c r="D55" s="214">
        <f>SUM(D56)</f>
        <v>1462</v>
      </c>
      <c r="E55" s="122"/>
      <c r="F55" s="183">
        <f>F56+F74+F77+F90+F92</f>
        <v>52122</v>
      </c>
      <c r="G55" s="131">
        <f>G56+G74+G77+G90+G92</f>
        <v>50660</v>
      </c>
      <c r="I55" s="40"/>
      <c r="J55" s="40"/>
    </row>
    <row r="56" spans="1:8" s="35" customFormat="1" ht="16.5" customHeight="1" thickTop="1">
      <c r="A56" s="48">
        <v>80101</v>
      </c>
      <c r="B56" s="203" t="s">
        <v>59</v>
      </c>
      <c r="C56" s="204"/>
      <c r="D56" s="215">
        <f>SUM(D57:D59)</f>
        <v>1462</v>
      </c>
      <c r="E56" s="121"/>
      <c r="F56" s="49">
        <f>SUM(F57:F73)</f>
        <v>28262</v>
      </c>
      <c r="G56" s="50">
        <f>SUM(G57:G73)</f>
        <v>40419</v>
      </c>
      <c r="H56" s="205"/>
    </row>
    <row r="57" spans="1:7" s="35" customFormat="1" ht="43.5" customHeight="1">
      <c r="A57" s="59">
        <v>2030</v>
      </c>
      <c r="B57" s="54" t="s">
        <v>60</v>
      </c>
      <c r="C57" s="206"/>
      <c r="D57" s="212">
        <v>1462</v>
      </c>
      <c r="E57" s="213"/>
      <c r="F57" s="30"/>
      <c r="G57" s="46"/>
    </row>
    <row r="58" spans="1:7" s="35" customFormat="1" ht="27.75" customHeight="1">
      <c r="A58" s="36">
        <v>3020</v>
      </c>
      <c r="B58" s="45" t="s">
        <v>130</v>
      </c>
      <c r="C58" s="206"/>
      <c r="D58" s="212"/>
      <c r="E58" s="213"/>
      <c r="F58" s="30"/>
      <c r="G58" s="46">
        <v>16280</v>
      </c>
    </row>
    <row r="59" spans="1:7" s="35" customFormat="1" ht="15" customHeight="1">
      <c r="A59" s="36">
        <v>4010</v>
      </c>
      <c r="B59" s="45" t="s">
        <v>19</v>
      </c>
      <c r="C59" s="206"/>
      <c r="D59" s="211"/>
      <c r="E59" s="95"/>
      <c r="F59" s="30">
        <f>1462+14800</f>
        <v>16262</v>
      </c>
      <c r="G59" s="46"/>
    </row>
    <row r="60" spans="1:7" s="35" customFormat="1" ht="15" customHeight="1">
      <c r="A60" s="36">
        <v>4110</v>
      </c>
      <c r="B60" s="404" t="s">
        <v>32</v>
      </c>
      <c r="C60" s="206"/>
      <c r="D60" s="211"/>
      <c r="E60" s="95"/>
      <c r="F60" s="30">
        <v>3000</v>
      </c>
      <c r="G60" s="46"/>
    </row>
    <row r="61" spans="1:7" s="35" customFormat="1" ht="15" customHeight="1">
      <c r="A61" s="36">
        <v>4140</v>
      </c>
      <c r="B61" s="404" t="s">
        <v>131</v>
      </c>
      <c r="C61" s="206"/>
      <c r="D61" s="211"/>
      <c r="E61" s="95"/>
      <c r="F61" s="30"/>
      <c r="G61" s="46">
        <v>4080</v>
      </c>
    </row>
    <row r="62" spans="1:7" s="35" customFormat="1" ht="15" customHeight="1">
      <c r="A62" s="201">
        <v>4210</v>
      </c>
      <c r="B62" s="405" t="s">
        <v>15</v>
      </c>
      <c r="C62" s="206"/>
      <c r="D62" s="211"/>
      <c r="E62" s="95"/>
      <c r="F62" s="30"/>
      <c r="G62" s="46">
        <v>9879</v>
      </c>
    </row>
    <row r="63" spans="1:7" s="35" customFormat="1" ht="30.75" customHeight="1">
      <c r="A63" s="201">
        <v>4240</v>
      </c>
      <c r="B63" s="406" t="s">
        <v>132</v>
      </c>
      <c r="C63" s="206"/>
      <c r="D63" s="211"/>
      <c r="E63" s="95"/>
      <c r="F63" s="30"/>
      <c r="G63" s="46">
        <v>660</v>
      </c>
    </row>
    <row r="64" spans="1:7" s="35" customFormat="1" ht="13.5" customHeight="1">
      <c r="A64" s="201">
        <v>4260</v>
      </c>
      <c r="B64" s="405" t="s">
        <v>81</v>
      </c>
      <c r="C64" s="206"/>
      <c r="D64" s="211"/>
      <c r="E64" s="95"/>
      <c r="F64" s="30"/>
      <c r="G64" s="46">
        <v>9160</v>
      </c>
    </row>
    <row r="65" spans="1:7" s="35" customFormat="1" ht="13.5" customHeight="1">
      <c r="A65" s="201">
        <v>4270</v>
      </c>
      <c r="B65" s="405" t="s">
        <v>16</v>
      </c>
      <c r="C65" s="206"/>
      <c r="D65" s="211"/>
      <c r="E65" s="95"/>
      <c r="F65" s="30">
        <v>390</v>
      </c>
      <c r="G65" s="46"/>
    </row>
    <row r="66" spans="1:7" s="35" customFormat="1" ht="13.5" customHeight="1">
      <c r="A66" s="201">
        <v>4280</v>
      </c>
      <c r="B66" s="405" t="s">
        <v>72</v>
      </c>
      <c r="C66" s="206"/>
      <c r="D66" s="211"/>
      <c r="E66" s="95"/>
      <c r="F66" s="30">
        <v>1370</v>
      </c>
      <c r="G66" s="46"/>
    </row>
    <row r="67" spans="1:7" s="35" customFormat="1" ht="13.5" customHeight="1">
      <c r="A67" s="201">
        <v>4300</v>
      </c>
      <c r="B67" s="405" t="s">
        <v>18</v>
      </c>
      <c r="C67" s="206"/>
      <c r="D67" s="211"/>
      <c r="E67" s="95"/>
      <c r="F67" s="30"/>
      <c r="G67" s="46">
        <v>360</v>
      </c>
    </row>
    <row r="68" spans="1:7" s="35" customFormat="1" ht="13.5" customHeight="1">
      <c r="A68" s="201">
        <v>4350</v>
      </c>
      <c r="B68" s="258" t="s">
        <v>73</v>
      </c>
      <c r="C68" s="206"/>
      <c r="D68" s="211"/>
      <c r="E68" s="95"/>
      <c r="F68" s="30">
        <v>2160</v>
      </c>
      <c r="G68" s="46"/>
    </row>
    <row r="69" spans="1:7" s="35" customFormat="1" ht="29.25" customHeight="1">
      <c r="A69" s="201">
        <v>4370</v>
      </c>
      <c r="B69" s="54" t="s">
        <v>21</v>
      </c>
      <c r="C69" s="206"/>
      <c r="D69" s="211"/>
      <c r="E69" s="95"/>
      <c r="F69" s="30">
        <v>800</v>
      </c>
      <c r="G69" s="46"/>
    </row>
    <row r="70" spans="1:7" s="35" customFormat="1" ht="28.5" customHeight="1">
      <c r="A70" s="201">
        <v>4390</v>
      </c>
      <c r="B70" s="258" t="s">
        <v>13</v>
      </c>
      <c r="C70" s="206"/>
      <c r="D70" s="211"/>
      <c r="E70" s="95"/>
      <c r="F70" s="30">
        <v>2390</v>
      </c>
      <c r="G70" s="46"/>
    </row>
    <row r="71" spans="1:7" s="35" customFormat="1" ht="14.25" customHeight="1">
      <c r="A71" s="201">
        <v>4410</v>
      </c>
      <c r="B71" s="258" t="s">
        <v>27</v>
      </c>
      <c r="C71" s="206"/>
      <c r="D71" s="211"/>
      <c r="E71" s="95"/>
      <c r="F71" s="30">
        <v>150</v>
      </c>
      <c r="G71" s="46"/>
    </row>
    <row r="72" spans="1:7" s="35" customFormat="1" ht="27.75" customHeight="1">
      <c r="A72" s="201">
        <v>4700</v>
      </c>
      <c r="B72" s="258" t="s">
        <v>52</v>
      </c>
      <c r="C72" s="206"/>
      <c r="D72" s="211"/>
      <c r="E72" s="95"/>
      <c r="F72" s="30">
        <v>540</v>
      </c>
      <c r="G72" s="46"/>
    </row>
    <row r="73" spans="1:7" s="35" customFormat="1" ht="33" customHeight="1">
      <c r="A73" s="208">
        <v>4750</v>
      </c>
      <c r="B73" s="501" t="s">
        <v>22</v>
      </c>
      <c r="C73" s="209"/>
      <c r="D73" s="483"/>
      <c r="E73" s="466"/>
      <c r="F73" s="210">
        <v>1200</v>
      </c>
      <c r="G73" s="484"/>
    </row>
    <row r="74" spans="1:8" s="35" customFormat="1" ht="30" customHeight="1">
      <c r="A74" s="48">
        <v>80103</v>
      </c>
      <c r="B74" s="381" t="s">
        <v>133</v>
      </c>
      <c r="C74" s="204"/>
      <c r="D74" s="215"/>
      <c r="E74" s="121"/>
      <c r="F74" s="49">
        <f>SUM(F75:F76)</f>
        <v>450</v>
      </c>
      <c r="G74" s="50"/>
      <c r="H74" s="205"/>
    </row>
    <row r="75" spans="1:7" s="35" customFormat="1" ht="15.75" customHeight="1">
      <c r="A75" s="476">
        <v>4110</v>
      </c>
      <c r="B75" s="477" t="s">
        <v>32</v>
      </c>
      <c r="C75" s="478"/>
      <c r="D75" s="479"/>
      <c r="E75" s="480"/>
      <c r="F75" s="481">
        <v>440</v>
      </c>
      <c r="G75" s="482"/>
    </row>
    <row r="76" spans="1:7" s="35" customFormat="1" ht="13.5" customHeight="1">
      <c r="A76" s="208">
        <v>4120</v>
      </c>
      <c r="B76" s="342" t="s">
        <v>78</v>
      </c>
      <c r="C76" s="209"/>
      <c r="D76" s="483"/>
      <c r="E76" s="466"/>
      <c r="F76" s="210">
        <v>10</v>
      </c>
      <c r="G76" s="484"/>
    </row>
    <row r="77" spans="1:8" s="35" customFormat="1" ht="16.5" customHeight="1">
      <c r="A77" s="48">
        <v>80110</v>
      </c>
      <c r="B77" s="203" t="s">
        <v>136</v>
      </c>
      <c r="C77" s="204"/>
      <c r="D77" s="215"/>
      <c r="E77" s="121"/>
      <c r="F77" s="49">
        <f>SUM(F78:F89)</f>
        <v>14290</v>
      </c>
      <c r="G77" s="50">
        <f>SUM(G78:G89)</f>
        <v>10180</v>
      </c>
      <c r="H77" s="205"/>
    </row>
    <row r="78" spans="1:7" s="35" customFormat="1" ht="27.75" customHeight="1">
      <c r="A78" s="36">
        <v>3020</v>
      </c>
      <c r="B78" s="45" t="s">
        <v>130</v>
      </c>
      <c r="C78" s="206"/>
      <c r="D78" s="212"/>
      <c r="E78" s="213"/>
      <c r="F78" s="30">
        <v>1200</v>
      </c>
      <c r="G78" s="46"/>
    </row>
    <row r="79" spans="1:7" s="35" customFormat="1" ht="15" customHeight="1">
      <c r="A79" s="201">
        <v>4210</v>
      </c>
      <c r="B79" s="405" t="s">
        <v>15</v>
      </c>
      <c r="C79" s="206"/>
      <c r="D79" s="211"/>
      <c r="E79" s="95"/>
      <c r="F79" s="30"/>
      <c r="G79" s="46">
        <v>8280</v>
      </c>
    </row>
    <row r="80" spans="1:7" s="35" customFormat="1" ht="30.75" customHeight="1">
      <c r="A80" s="201">
        <v>4240</v>
      </c>
      <c r="B80" s="406" t="s">
        <v>132</v>
      </c>
      <c r="C80" s="206"/>
      <c r="D80" s="211"/>
      <c r="E80" s="95"/>
      <c r="F80" s="30">
        <v>660</v>
      </c>
      <c r="G80" s="46"/>
    </row>
    <row r="81" spans="1:7" s="35" customFormat="1" ht="15" customHeight="1">
      <c r="A81" s="201">
        <v>4270</v>
      </c>
      <c r="B81" s="405" t="s">
        <v>16</v>
      </c>
      <c r="C81" s="206"/>
      <c r="D81" s="211"/>
      <c r="E81" s="95"/>
      <c r="F81" s="30">
        <v>60</v>
      </c>
      <c r="G81" s="46"/>
    </row>
    <row r="82" spans="1:7" s="35" customFormat="1" ht="15" customHeight="1">
      <c r="A82" s="201">
        <v>4280</v>
      </c>
      <c r="B82" s="405" t="s">
        <v>72</v>
      </c>
      <c r="C82" s="206"/>
      <c r="D82" s="211"/>
      <c r="E82" s="95"/>
      <c r="F82" s="30">
        <v>310</v>
      </c>
      <c r="G82" s="46"/>
    </row>
    <row r="83" spans="1:7" s="35" customFormat="1" ht="15" customHeight="1">
      <c r="A83" s="201">
        <v>4300</v>
      </c>
      <c r="B83" s="405" t="s">
        <v>18</v>
      </c>
      <c r="C83" s="206"/>
      <c r="D83" s="211"/>
      <c r="E83" s="95"/>
      <c r="F83" s="30">
        <v>8670</v>
      </c>
      <c r="G83" s="46"/>
    </row>
    <row r="84" spans="1:7" s="35" customFormat="1" ht="15" customHeight="1">
      <c r="A84" s="201">
        <v>4350</v>
      </c>
      <c r="B84" s="258" t="s">
        <v>73</v>
      </c>
      <c r="C84" s="206"/>
      <c r="D84" s="211"/>
      <c r="E84" s="95"/>
      <c r="F84" s="30">
        <v>50</v>
      </c>
      <c r="G84" s="46"/>
    </row>
    <row r="85" spans="1:7" s="35" customFormat="1" ht="31.5" customHeight="1">
      <c r="A85" s="201">
        <v>4370</v>
      </c>
      <c r="B85" s="54" t="s">
        <v>21</v>
      </c>
      <c r="C85" s="206"/>
      <c r="D85" s="211"/>
      <c r="E85" s="95"/>
      <c r="F85" s="30">
        <v>100</v>
      </c>
      <c r="G85" s="46"/>
    </row>
    <row r="86" spans="1:7" s="35" customFormat="1" ht="28.5" customHeight="1">
      <c r="A86" s="201">
        <v>4390</v>
      </c>
      <c r="B86" s="258" t="s">
        <v>13</v>
      </c>
      <c r="C86" s="206"/>
      <c r="D86" s="211"/>
      <c r="E86" s="95"/>
      <c r="F86" s="30">
        <v>2400</v>
      </c>
      <c r="G86" s="46"/>
    </row>
    <row r="87" spans="1:7" s="35" customFormat="1" ht="14.25" customHeight="1">
      <c r="A87" s="201">
        <v>4410</v>
      </c>
      <c r="B87" s="258" t="s">
        <v>27</v>
      </c>
      <c r="C87" s="206"/>
      <c r="D87" s="211"/>
      <c r="E87" s="95"/>
      <c r="F87" s="30">
        <v>340</v>
      </c>
      <c r="G87" s="46"/>
    </row>
    <row r="88" spans="1:7" s="35" customFormat="1" ht="45.75" customHeight="1">
      <c r="A88" s="201">
        <v>4740</v>
      </c>
      <c r="B88" s="45" t="s">
        <v>17</v>
      </c>
      <c r="C88" s="206"/>
      <c r="D88" s="211"/>
      <c r="E88" s="95"/>
      <c r="F88" s="30">
        <v>500</v>
      </c>
      <c r="G88" s="46"/>
    </row>
    <row r="89" spans="1:7" s="35" customFormat="1" ht="30" customHeight="1">
      <c r="A89" s="36">
        <v>6050</v>
      </c>
      <c r="B89" s="220" t="s">
        <v>134</v>
      </c>
      <c r="C89" s="206"/>
      <c r="D89" s="211"/>
      <c r="E89" s="95"/>
      <c r="F89" s="30"/>
      <c r="G89" s="46">
        <v>1900</v>
      </c>
    </row>
    <row r="90" spans="1:8" s="35" customFormat="1" ht="27.75" customHeight="1">
      <c r="A90" s="48">
        <v>80146</v>
      </c>
      <c r="B90" s="381" t="s">
        <v>135</v>
      </c>
      <c r="C90" s="204"/>
      <c r="D90" s="215"/>
      <c r="E90" s="121"/>
      <c r="F90" s="49">
        <f>SUM(F91)</f>
        <v>2910</v>
      </c>
      <c r="G90" s="50"/>
      <c r="H90" s="205"/>
    </row>
    <row r="91" spans="1:7" s="35" customFormat="1" ht="13.5" customHeight="1">
      <c r="A91" s="201">
        <v>4410</v>
      </c>
      <c r="B91" s="258" t="s">
        <v>27</v>
      </c>
      <c r="C91" s="206"/>
      <c r="D91" s="212"/>
      <c r="E91" s="213"/>
      <c r="F91" s="30">
        <v>2910</v>
      </c>
      <c r="G91" s="46"/>
    </row>
    <row r="92" spans="1:8" s="35" customFormat="1" ht="17.25" customHeight="1">
      <c r="A92" s="48">
        <v>80195</v>
      </c>
      <c r="B92" s="203" t="s">
        <v>14</v>
      </c>
      <c r="C92" s="204"/>
      <c r="D92" s="215"/>
      <c r="E92" s="121"/>
      <c r="F92" s="49">
        <f>SUM(F94:F95)</f>
        <v>6210</v>
      </c>
      <c r="G92" s="50">
        <f>SUM(G93:G95)</f>
        <v>61</v>
      </c>
      <c r="H92" s="205"/>
    </row>
    <row r="93" spans="1:7" s="35" customFormat="1" ht="15.75" customHeight="1">
      <c r="A93" s="36">
        <v>4110</v>
      </c>
      <c r="B93" s="404" t="s">
        <v>32</v>
      </c>
      <c r="C93" s="206"/>
      <c r="D93" s="212"/>
      <c r="E93" s="213"/>
      <c r="F93" s="30"/>
      <c r="G93" s="46">
        <v>51</v>
      </c>
    </row>
    <row r="94" spans="1:7" s="35" customFormat="1" ht="15.75" customHeight="1">
      <c r="A94" s="36">
        <v>4120</v>
      </c>
      <c r="B94" s="45" t="s">
        <v>78</v>
      </c>
      <c r="C94" s="206"/>
      <c r="D94" s="211"/>
      <c r="E94" s="95"/>
      <c r="F94" s="30"/>
      <c r="G94" s="46">
        <v>10</v>
      </c>
    </row>
    <row r="95" spans="1:7" s="35" customFormat="1" ht="15.75" customHeight="1" thickBot="1">
      <c r="A95" s="36">
        <v>4300</v>
      </c>
      <c r="B95" s="45" t="s">
        <v>18</v>
      </c>
      <c r="C95" s="206"/>
      <c r="D95" s="211"/>
      <c r="E95" s="95"/>
      <c r="F95" s="30">
        <f>10000+7840-11630</f>
        <v>6210</v>
      </c>
      <c r="G95" s="46"/>
    </row>
    <row r="96" spans="1:10" s="34" customFormat="1" ht="17.25" customHeight="1" thickBot="1" thickTop="1">
      <c r="A96" s="32">
        <v>851</v>
      </c>
      <c r="B96" s="39" t="s">
        <v>104</v>
      </c>
      <c r="C96" s="202" t="s">
        <v>23</v>
      </c>
      <c r="D96" s="214"/>
      <c r="E96" s="122"/>
      <c r="F96" s="183">
        <f>F97</f>
        <v>2304</v>
      </c>
      <c r="G96" s="131">
        <f>G97</f>
        <v>2304</v>
      </c>
      <c r="I96" s="40"/>
      <c r="J96" s="40"/>
    </row>
    <row r="97" spans="1:8" s="35" customFormat="1" ht="17.25" customHeight="1" thickTop="1">
      <c r="A97" s="48">
        <v>85195</v>
      </c>
      <c r="B97" s="203" t="s">
        <v>14</v>
      </c>
      <c r="C97" s="204"/>
      <c r="D97" s="215"/>
      <c r="E97" s="121"/>
      <c r="F97" s="49">
        <f>SUM(F98:F99)</f>
        <v>2304</v>
      </c>
      <c r="G97" s="50">
        <f>SUM(G98:G99)</f>
        <v>2304</v>
      </c>
      <c r="H97" s="205"/>
    </row>
    <row r="98" spans="1:7" s="35" customFormat="1" ht="15" customHeight="1">
      <c r="A98" s="59">
        <v>4210</v>
      </c>
      <c r="B98" s="54" t="s">
        <v>15</v>
      </c>
      <c r="C98" s="206"/>
      <c r="D98" s="212"/>
      <c r="E98" s="213"/>
      <c r="F98" s="30"/>
      <c r="G98" s="46">
        <v>2304</v>
      </c>
    </row>
    <row r="99" spans="1:7" s="35" customFormat="1" ht="15" customHeight="1" thickBot="1">
      <c r="A99" s="36">
        <v>4300</v>
      </c>
      <c r="B99" s="45" t="s">
        <v>18</v>
      </c>
      <c r="C99" s="206"/>
      <c r="D99" s="211"/>
      <c r="E99" s="95"/>
      <c r="F99" s="30">
        <v>2304</v>
      </c>
      <c r="G99" s="46"/>
    </row>
    <row r="100" spans="1:7" s="27" customFormat="1" ht="15" customHeight="1" thickBot="1" thickTop="1">
      <c r="A100" s="376">
        <v>852</v>
      </c>
      <c r="B100" s="60" t="s">
        <v>24</v>
      </c>
      <c r="C100" s="347" t="s">
        <v>23</v>
      </c>
      <c r="D100" s="144"/>
      <c r="E100" s="377">
        <f>E104</f>
        <v>65000</v>
      </c>
      <c r="F100" s="25">
        <f>F101+F104</f>
        <v>200</v>
      </c>
      <c r="G100" s="26">
        <f>SUM(G104+G101)</f>
        <v>65200</v>
      </c>
    </row>
    <row r="101" spans="1:7" s="27" customFormat="1" ht="42" customHeight="1" thickTop="1">
      <c r="A101" s="55">
        <v>85220</v>
      </c>
      <c r="B101" s="56" t="s">
        <v>127</v>
      </c>
      <c r="C101" s="382"/>
      <c r="D101" s="145"/>
      <c r="E101" s="400"/>
      <c r="F101" s="186">
        <f>SUM(F102:F103)</f>
        <v>200</v>
      </c>
      <c r="G101" s="28">
        <f>SUM(G102:G103)</f>
        <v>200</v>
      </c>
    </row>
    <row r="102" spans="1:7" s="27" customFormat="1" ht="15" customHeight="1">
      <c r="A102" s="52">
        <v>4210</v>
      </c>
      <c r="B102" s="54" t="s">
        <v>15</v>
      </c>
      <c r="C102" s="325"/>
      <c r="D102" s="146"/>
      <c r="E102" s="398"/>
      <c r="F102" s="399"/>
      <c r="G102" s="53">
        <v>200</v>
      </c>
    </row>
    <row r="103" spans="1:7" s="35" customFormat="1" ht="13.5" customHeight="1">
      <c r="A103" s="201">
        <v>4260</v>
      </c>
      <c r="B103" s="54" t="s">
        <v>81</v>
      </c>
      <c r="C103" s="349"/>
      <c r="D103" s="146"/>
      <c r="E103" s="213"/>
      <c r="F103" s="37">
        <v>200</v>
      </c>
      <c r="G103" s="53"/>
    </row>
    <row r="104" spans="1:7" s="34" customFormat="1" ht="14.25">
      <c r="A104" s="55">
        <v>85295</v>
      </c>
      <c r="B104" s="56" t="s">
        <v>14</v>
      </c>
      <c r="C104" s="350"/>
      <c r="D104" s="149"/>
      <c r="E104" s="216">
        <f>SUM(E105)</f>
        <v>65000</v>
      </c>
      <c r="F104" s="49"/>
      <c r="G104" s="57">
        <f>SUM(G105:G106)</f>
        <v>65000</v>
      </c>
    </row>
    <row r="105" spans="1:7" s="35" customFormat="1" ht="46.5" customHeight="1">
      <c r="A105" s="59">
        <v>2030</v>
      </c>
      <c r="B105" s="54" t="s">
        <v>60</v>
      </c>
      <c r="C105" s="349"/>
      <c r="D105" s="146"/>
      <c r="E105" s="213">
        <v>65000</v>
      </c>
      <c r="F105" s="37"/>
      <c r="G105" s="53"/>
    </row>
    <row r="106" spans="1:7" s="35" customFormat="1" ht="15.75" customHeight="1">
      <c r="A106" s="416">
        <v>3110</v>
      </c>
      <c r="B106" s="507" t="s">
        <v>61</v>
      </c>
      <c r="C106" s="408"/>
      <c r="D106" s="409"/>
      <c r="E106" s="508"/>
      <c r="F106" s="411"/>
      <c r="G106" s="417">
        <v>65000</v>
      </c>
    </row>
    <row r="107" spans="1:7" s="35" customFormat="1" ht="28.5" customHeight="1" thickBot="1">
      <c r="A107" s="415">
        <v>854</v>
      </c>
      <c r="B107" s="502" t="s">
        <v>137</v>
      </c>
      <c r="C107" s="329" t="s">
        <v>58</v>
      </c>
      <c r="D107" s="503"/>
      <c r="E107" s="504"/>
      <c r="F107" s="505">
        <f>F108+F110</f>
        <v>1200</v>
      </c>
      <c r="G107" s="506">
        <f>G108+G110</f>
        <v>1200</v>
      </c>
    </row>
    <row r="108" spans="1:7" s="35" customFormat="1" ht="17.25" customHeight="1" thickTop="1">
      <c r="A108" s="55">
        <v>85401</v>
      </c>
      <c r="B108" s="267" t="s">
        <v>138</v>
      </c>
      <c r="C108" s="204"/>
      <c r="D108" s="149"/>
      <c r="E108" s="412"/>
      <c r="F108" s="225">
        <f>F109</f>
        <v>1200</v>
      </c>
      <c r="G108" s="226"/>
    </row>
    <row r="109" spans="1:7" s="35" customFormat="1" ht="15" customHeight="1">
      <c r="A109" s="414">
        <v>4010</v>
      </c>
      <c r="B109" s="485" t="s">
        <v>19</v>
      </c>
      <c r="C109" s="204"/>
      <c r="D109" s="149"/>
      <c r="E109" s="412"/>
      <c r="F109" s="486">
        <v>1200</v>
      </c>
      <c r="G109" s="226"/>
    </row>
    <row r="110" spans="1:7" s="35" customFormat="1" ht="17.25" customHeight="1">
      <c r="A110" s="55">
        <v>85415</v>
      </c>
      <c r="B110" s="267" t="s">
        <v>139</v>
      </c>
      <c r="C110" s="204"/>
      <c r="D110" s="149"/>
      <c r="E110" s="412"/>
      <c r="F110" s="225"/>
      <c r="G110" s="226">
        <f>SUM(G111:G111)</f>
        <v>1200</v>
      </c>
    </row>
    <row r="111" spans="1:7" s="35" customFormat="1" ht="14.25" customHeight="1" thickBot="1">
      <c r="A111" s="36">
        <v>4210</v>
      </c>
      <c r="B111" s="38" t="s">
        <v>15</v>
      </c>
      <c r="C111" s="206"/>
      <c r="D111" s="207"/>
      <c r="E111" s="413"/>
      <c r="F111" s="37"/>
      <c r="G111" s="53">
        <v>1200</v>
      </c>
    </row>
    <row r="112" spans="1:7" s="35" customFormat="1" ht="30" customHeight="1" thickBot="1" thickTop="1">
      <c r="A112" s="133">
        <v>900</v>
      </c>
      <c r="B112" s="60" t="s">
        <v>28</v>
      </c>
      <c r="C112" s="347"/>
      <c r="D112" s="144"/>
      <c r="E112" s="192"/>
      <c r="F112" s="183">
        <f>F118+F113</f>
        <v>383430</v>
      </c>
      <c r="G112" s="61">
        <f>G118+G113</f>
        <v>383430</v>
      </c>
    </row>
    <row r="113" spans="1:7" s="35" customFormat="1" ht="21" customHeight="1" thickTop="1">
      <c r="A113" s="55">
        <v>90001</v>
      </c>
      <c r="B113" s="56" t="s">
        <v>149</v>
      </c>
      <c r="C113" s="350" t="s">
        <v>12</v>
      </c>
      <c r="D113" s="149"/>
      <c r="E113" s="216"/>
      <c r="F113" s="49">
        <f>SUM(F114)</f>
        <v>77725</v>
      </c>
      <c r="G113" s="57">
        <f>SUM(G114)</f>
        <v>65000</v>
      </c>
    </row>
    <row r="114" spans="1:7" s="35" customFormat="1" ht="30" customHeight="1">
      <c r="A114" s="418">
        <v>6050</v>
      </c>
      <c r="B114" s="419" t="s">
        <v>70</v>
      </c>
      <c r="C114" s="420"/>
      <c r="D114" s="421"/>
      <c r="E114" s="422"/>
      <c r="F114" s="423">
        <f>SUM(F115:F117)</f>
        <v>77725</v>
      </c>
      <c r="G114" s="424">
        <f>SUM(G115:G117)</f>
        <v>65000</v>
      </c>
    </row>
    <row r="115" spans="1:7" s="388" customFormat="1" ht="27" customHeight="1">
      <c r="A115" s="385"/>
      <c r="B115" s="386" t="s">
        <v>117</v>
      </c>
      <c r="C115" s="384"/>
      <c r="D115" s="384"/>
      <c r="E115" s="387"/>
      <c r="F115" s="232"/>
      <c r="G115" s="130">
        <v>65000</v>
      </c>
    </row>
    <row r="116" spans="1:7" s="388" customFormat="1" ht="25.5" customHeight="1">
      <c r="A116" s="385"/>
      <c r="B116" s="386" t="s">
        <v>118</v>
      </c>
      <c r="C116" s="384"/>
      <c r="D116" s="384"/>
      <c r="E116" s="387"/>
      <c r="F116" s="232">
        <v>45000</v>
      </c>
      <c r="G116" s="130"/>
    </row>
    <row r="117" spans="1:7" s="388" customFormat="1" ht="13.5" customHeight="1">
      <c r="A117" s="385"/>
      <c r="B117" s="386" t="s">
        <v>150</v>
      </c>
      <c r="C117" s="384"/>
      <c r="D117" s="384"/>
      <c r="E117" s="387"/>
      <c r="F117" s="232">
        <v>32725</v>
      </c>
      <c r="G117" s="130"/>
    </row>
    <row r="118" spans="1:7" s="34" customFormat="1" ht="17.25" customHeight="1">
      <c r="A118" s="55">
        <v>90095</v>
      </c>
      <c r="B118" s="56" t="s">
        <v>14</v>
      </c>
      <c r="C118" s="350"/>
      <c r="D118" s="149"/>
      <c r="E118" s="195"/>
      <c r="F118" s="49">
        <f>SUM(F122:F126)+F119</f>
        <v>305705</v>
      </c>
      <c r="G118" s="50">
        <f>SUM(G122:G126)+G119</f>
        <v>318430</v>
      </c>
    </row>
    <row r="119" spans="1:7" s="34" customFormat="1" ht="12.75" customHeight="1">
      <c r="A119" s="375"/>
      <c r="B119" s="75" t="s">
        <v>109</v>
      </c>
      <c r="C119" s="206" t="s">
        <v>110</v>
      </c>
      <c r="D119" s="325"/>
      <c r="E119" s="200"/>
      <c r="F119" s="187">
        <f>SUM(F120:F121)</f>
        <v>50</v>
      </c>
      <c r="G119" s="58">
        <f>SUM(G120:G121)</f>
        <v>50</v>
      </c>
    </row>
    <row r="120" spans="1:7" s="35" customFormat="1" ht="16.5" customHeight="1">
      <c r="A120" s="59">
        <v>4210</v>
      </c>
      <c r="B120" s="38" t="s">
        <v>15</v>
      </c>
      <c r="C120" s="230"/>
      <c r="D120" s="325"/>
      <c r="E120" s="200"/>
      <c r="F120" s="37">
        <v>50</v>
      </c>
      <c r="G120" s="53"/>
    </row>
    <row r="121" spans="1:7" s="35" customFormat="1" ht="16.5" customHeight="1">
      <c r="A121" s="59">
        <v>4300</v>
      </c>
      <c r="B121" s="38" t="s">
        <v>18</v>
      </c>
      <c r="C121" s="230"/>
      <c r="D121" s="325"/>
      <c r="E121" s="200"/>
      <c r="F121" s="37"/>
      <c r="G121" s="53">
        <v>50</v>
      </c>
    </row>
    <row r="122" spans="1:7" s="496" customFormat="1" ht="24" customHeight="1">
      <c r="A122" s="489">
        <v>4580</v>
      </c>
      <c r="B122" s="490" t="s">
        <v>36</v>
      </c>
      <c r="C122" s="491" t="s">
        <v>12</v>
      </c>
      <c r="D122" s="492"/>
      <c r="E122" s="493"/>
      <c r="F122" s="494"/>
      <c r="G122" s="495">
        <f>103557+655</f>
        <v>104212</v>
      </c>
    </row>
    <row r="123" spans="1:7" s="34" customFormat="1" ht="27.75" customHeight="1">
      <c r="A123" s="59">
        <v>4590</v>
      </c>
      <c r="B123" s="54" t="s">
        <v>119</v>
      </c>
      <c r="C123" s="349" t="s">
        <v>12</v>
      </c>
      <c r="D123" s="325"/>
      <c r="E123" s="200"/>
      <c r="F123" s="37"/>
      <c r="G123" s="53">
        <v>202950</v>
      </c>
    </row>
    <row r="124" spans="1:7" s="34" customFormat="1" ht="16.5" customHeight="1">
      <c r="A124" s="59">
        <v>4430</v>
      </c>
      <c r="B124" s="54" t="s">
        <v>48</v>
      </c>
      <c r="C124" s="349" t="s">
        <v>12</v>
      </c>
      <c r="D124" s="325"/>
      <c r="E124" s="200"/>
      <c r="F124" s="37">
        <v>655</v>
      </c>
      <c r="G124" s="53"/>
    </row>
    <row r="125" spans="1:7" s="34" customFormat="1" ht="30" customHeight="1">
      <c r="A125" s="52">
        <v>4610</v>
      </c>
      <c r="B125" s="54" t="s">
        <v>37</v>
      </c>
      <c r="C125" s="349" t="s">
        <v>12</v>
      </c>
      <c r="D125" s="325"/>
      <c r="E125" s="200"/>
      <c r="F125" s="37"/>
      <c r="G125" s="53">
        <v>11218</v>
      </c>
    </row>
    <row r="126" spans="1:7" s="34" customFormat="1" ht="30.75" customHeight="1">
      <c r="A126" s="59">
        <v>6050</v>
      </c>
      <c r="B126" s="54" t="s">
        <v>70</v>
      </c>
      <c r="C126" s="349" t="s">
        <v>12</v>
      </c>
      <c r="D126" s="325"/>
      <c r="E126" s="200"/>
      <c r="F126" s="37">
        <f>SUM(F127:F128)</f>
        <v>305000</v>
      </c>
      <c r="G126" s="53"/>
    </row>
    <row r="127" spans="1:7" s="158" customFormat="1" ht="13.5" customHeight="1">
      <c r="A127" s="385"/>
      <c r="B127" s="386" t="s">
        <v>121</v>
      </c>
      <c r="C127" s="384"/>
      <c r="D127" s="161"/>
      <c r="E127" s="389"/>
      <c r="F127" s="232">
        <v>90000</v>
      </c>
      <c r="G127" s="130"/>
    </row>
    <row r="128" spans="1:7" s="158" customFormat="1" ht="14.25" customHeight="1">
      <c r="A128" s="385"/>
      <c r="B128" s="386" t="s">
        <v>120</v>
      </c>
      <c r="C128" s="384"/>
      <c r="D128" s="161"/>
      <c r="E128" s="389"/>
      <c r="F128" s="232">
        <f>SUM(F129:F132)</f>
        <v>215000</v>
      </c>
      <c r="G128" s="130"/>
    </row>
    <row r="129" spans="1:7" s="397" customFormat="1" ht="12" customHeight="1">
      <c r="A129" s="390"/>
      <c r="B129" s="391" t="s">
        <v>122</v>
      </c>
      <c r="C129" s="392"/>
      <c r="D129" s="393"/>
      <c r="E129" s="394"/>
      <c r="F129" s="395">
        <v>100000</v>
      </c>
      <c r="G129" s="396"/>
    </row>
    <row r="130" spans="1:7" s="397" customFormat="1" ht="12" customHeight="1">
      <c r="A130" s="390"/>
      <c r="B130" s="391" t="s">
        <v>123</v>
      </c>
      <c r="C130" s="392"/>
      <c r="D130" s="393"/>
      <c r="E130" s="394"/>
      <c r="F130" s="395">
        <v>5000</v>
      </c>
      <c r="G130" s="396"/>
    </row>
    <row r="131" spans="1:7" s="397" customFormat="1" ht="12" customHeight="1">
      <c r="A131" s="390"/>
      <c r="B131" s="391" t="s">
        <v>124</v>
      </c>
      <c r="C131" s="392"/>
      <c r="D131" s="393"/>
      <c r="E131" s="394"/>
      <c r="F131" s="395">
        <v>105000</v>
      </c>
      <c r="G131" s="396"/>
    </row>
    <row r="132" spans="1:7" s="397" customFormat="1" ht="12" customHeight="1" thickBot="1">
      <c r="A132" s="390"/>
      <c r="B132" s="391" t="s">
        <v>125</v>
      </c>
      <c r="C132" s="392"/>
      <c r="D132" s="393"/>
      <c r="E132" s="394"/>
      <c r="F132" s="395">
        <v>5000</v>
      </c>
      <c r="G132" s="396"/>
    </row>
    <row r="133" spans="1:7" s="34" customFormat="1" ht="30.75" customHeight="1" thickBot="1" thickTop="1">
      <c r="A133" s="133">
        <v>921</v>
      </c>
      <c r="B133" s="332" t="s">
        <v>49</v>
      </c>
      <c r="C133" s="202" t="s">
        <v>23</v>
      </c>
      <c r="D133" s="333"/>
      <c r="E133" s="334"/>
      <c r="F133" s="183">
        <f>SUM(F134+F137)</f>
        <v>10257</v>
      </c>
      <c r="G133" s="61">
        <f>SUM(G134+G137)</f>
        <v>10257</v>
      </c>
    </row>
    <row r="134" spans="1:7" s="34" customFormat="1" ht="19.5" customHeight="1" thickTop="1">
      <c r="A134" s="62">
        <v>92105</v>
      </c>
      <c r="B134" s="330" t="s">
        <v>100</v>
      </c>
      <c r="C134" s="218"/>
      <c r="D134" s="335"/>
      <c r="E134" s="336"/>
      <c r="F134" s="43">
        <f>SUM(F135:F136)</f>
        <v>9000</v>
      </c>
      <c r="G134" s="51">
        <f>SUM(G135:G136)</f>
        <v>9000</v>
      </c>
    </row>
    <row r="135" spans="1:7" s="34" customFormat="1" ht="29.25" customHeight="1">
      <c r="A135" s="59">
        <v>3040</v>
      </c>
      <c r="B135" s="331" t="s">
        <v>111</v>
      </c>
      <c r="C135" s="230"/>
      <c r="D135" s="325"/>
      <c r="E135" s="200"/>
      <c r="F135" s="37"/>
      <c r="G135" s="53">
        <f>4000+5000</f>
        <v>9000</v>
      </c>
    </row>
    <row r="136" spans="1:7" s="34" customFormat="1" ht="15.75" customHeight="1">
      <c r="A136" s="59">
        <v>4300</v>
      </c>
      <c r="B136" s="331" t="s">
        <v>18</v>
      </c>
      <c r="C136" s="230"/>
      <c r="D136" s="325"/>
      <c r="E136" s="200"/>
      <c r="F136" s="37">
        <f>4000+5000</f>
        <v>9000</v>
      </c>
      <c r="G136" s="53"/>
    </row>
    <row r="137" spans="1:7" s="34" customFormat="1" ht="15" customHeight="1">
      <c r="A137" s="55">
        <v>92195</v>
      </c>
      <c r="B137" s="74" t="s">
        <v>14</v>
      </c>
      <c r="C137" s="204"/>
      <c r="D137" s="337"/>
      <c r="E137" s="338"/>
      <c r="F137" s="49">
        <f>SUM(F141+F138)</f>
        <v>1257</v>
      </c>
      <c r="G137" s="57">
        <f>SUM(G141+G138)</f>
        <v>1257</v>
      </c>
    </row>
    <row r="138" spans="1:7" s="34" customFormat="1" ht="39.75" customHeight="1">
      <c r="A138" s="474"/>
      <c r="B138" s="475" t="s">
        <v>148</v>
      </c>
      <c r="C138" s="206" t="s">
        <v>110</v>
      </c>
      <c r="D138" s="325"/>
      <c r="E138" s="200"/>
      <c r="F138" s="187">
        <f>SUM(F139:F140)</f>
        <v>357</v>
      </c>
      <c r="G138" s="58">
        <f>SUM(G139:G140)</f>
        <v>357</v>
      </c>
    </row>
    <row r="139" spans="1:7" s="34" customFormat="1" ht="15" customHeight="1">
      <c r="A139" s="59">
        <v>4308</v>
      </c>
      <c r="B139" s="38" t="s">
        <v>18</v>
      </c>
      <c r="C139" s="206"/>
      <c r="D139" s="325"/>
      <c r="E139" s="200"/>
      <c r="F139" s="37">
        <v>357</v>
      </c>
      <c r="G139" s="53"/>
    </row>
    <row r="140" spans="1:7" s="34" customFormat="1" ht="15" customHeight="1">
      <c r="A140" s="416">
        <v>4438</v>
      </c>
      <c r="B140" s="426" t="s">
        <v>48</v>
      </c>
      <c r="C140" s="209"/>
      <c r="D140" s="379"/>
      <c r="E140" s="427"/>
      <c r="F140" s="411"/>
      <c r="G140" s="417">
        <v>357</v>
      </c>
    </row>
    <row r="141" spans="1:7" s="34" customFormat="1" ht="14.25" customHeight="1">
      <c r="A141" s="327"/>
      <c r="B141" s="75" t="s">
        <v>101</v>
      </c>
      <c r="C141" s="206" t="s">
        <v>45</v>
      </c>
      <c r="D141" s="325"/>
      <c r="E141" s="200"/>
      <c r="F141" s="187">
        <f>SUM(F142:F143)</f>
        <v>900</v>
      </c>
      <c r="G141" s="58">
        <f>SUM(G142:G143)</f>
        <v>900</v>
      </c>
    </row>
    <row r="142" spans="1:7" s="34" customFormat="1" ht="18" customHeight="1">
      <c r="A142" s="59">
        <v>4210</v>
      </c>
      <c r="B142" s="38" t="s">
        <v>15</v>
      </c>
      <c r="C142" s="206"/>
      <c r="D142" s="325"/>
      <c r="E142" s="200"/>
      <c r="F142" s="37">
        <v>900</v>
      </c>
      <c r="G142" s="53"/>
    </row>
    <row r="143" spans="1:7" s="34" customFormat="1" ht="14.25" customHeight="1" thickBot="1">
      <c r="A143" s="59">
        <v>4300</v>
      </c>
      <c r="B143" s="38" t="s">
        <v>18</v>
      </c>
      <c r="C143" s="206"/>
      <c r="D143" s="325"/>
      <c r="E143" s="200"/>
      <c r="F143" s="37"/>
      <c r="G143" s="53">
        <v>900</v>
      </c>
    </row>
    <row r="144" spans="1:7" s="34" customFormat="1" ht="19.5" customHeight="1" thickBot="1" thickTop="1">
      <c r="A144" s="133">
        <v>926</v>
      </c>
      <c r="B144" s="60" t="s">
        <v>98</v>
      </c>
      <c r="C144" s="202" t="s">
        <v>45</v>
      </c>
      <c r="D144" s="33"/>
      <c r="E144" s="197"/>
      <c r="F144" s="183">
        <f>F145</f>
        <v>800</v>
      </c>
      <c r="G144" s="61">
        <f>G145</f>
        <v>800</v>
      </c>
    </row>
    <row r="145" spans="1:7" s="34" customFormat="1" ht="20.25" customHeight="1" thickTop="1">
      <c r="A145" s="55">
        <v>92695</v>
      </c>
      <c r="B145" s="74" t="s">
        <v>14</v>
      </c>
      <c r="C145" s="204"/>
      <c r="D145" s="42"/>
      <c r="E145" s="198"/>
      <c r="F145" s="43">
        <f>SUM(F147:F148)</f>
        <v>800</v>
      </c>
      <c r="G145" s="51">
        <f>SUM(G147:G148)</f>
        <v>800</v>
      </c>
    </row>
    <row r="146" spans="1:7" s="158" customFormat="1" ht="15">
      <c r="A146" s="327"/>
      <c r="B146" s="75" t="s">
        <v>99</v>
      </c>
      <c r="C146" s="328"/>
      <c r="D146" s="326"/>
      <c r="E146" s="199"/>
      <c r="F146" s="188">
        <f>SUM(F147:F148)</f>
        <v>800</v>
      </c>
      <c r="G146" s="157">
        <f>SUM(G147:G148)</f>
        <v>800</v>
      </c>
    </row>
    <row r="147" spans="1:7" s="34" customFormat="1" ht="15.75" customHeight="1">
      <c r="A147" s="59">
        <v>4210</v>
      </c>
      <c r="B147" s="38" t="s">
        <v>15</v>
      </c>
      <c r="C147" s="206"/>
      <c r="D147" s="325"/>
      <c r="E147" s="200"/>
      <c r="F147" s="37">
        <v>800</v>
      </c>
      <c r="G147" s="53"/>
    </row>
    <row r="148" spans="1:7" s="34" customFormat="1" ht="15.75" customHeight="1" thickBot="1">
      <c r="A148" s="59">
        <v>4300</v>
      </c>
      <c r="B148" s="38" t="s">
        <v>18</v>
      </c>
      <c r="C148" s="206"/>
      <c r="D148" s="325"/>
      <c r="E148" s="200"/>
      <c r="F148" s="37"/>
      <c r="G148" s="53">
        <v>800</v>
      </c>
    </row>
    <row r="149" spans="1:10" s="66" customFormat="1" ht="18.75" customHeight="1" thickBot="1" thickTop="1">
      <c r="A149" s="64"/>
      <c r="B149" s="65" t="s">
        <v>29</v>
      </c>
      <c r="C149" s="351"/>
      <c r="D149" s="156">
        <f>D15+D31+D55+D100+D112+D133+D144+D96+D11</f>
        <v>1462</v>
      </c>
      <c r="E149" s="339">
        <f>E15+E31+E55+E100+E112+E133+E144+E96+E11</f>
        <v>65000</v>
      </c>
      <c r="F149" s="497">
        <f>F144+F133+F112+F107+F100+F96+F55+F31+F26+F15+F11</f>
        <v>702355</v>
      </c>
      <c r="G149" s="498">
        <f>G144+G133+G112+G107+G100+G96+G55+G31+G26+G15+G11</f>
        <v>765893</v>
      </c>
      <c r="I149" s="67"/>
      <c r="J149" s="67"/>
    </row>
    <row r="150" spans="1:7" s="72" customFormat="1" ht="18.75" customHeight="1" thickBot="1" thickTop="1">
      <c r="A150" s="68"/>
      <c r="B150" s="69" t="s">
        <v>30</v>
      </c>
      <c r="C150" s="69"/>
      <c r="D150" s="341">
        <f>E149-D149</f>
        <v>63538</v>
      </c>
      <c r="E150" s="340"/>
      <c r="F150" s="70">
        <f>G149-F149</f>
        <v>63538</v>
      </c>
      <c r="G150" s="71"/>
    </row>
    <row r="151" ht="16.5" thickTop="1"/>
  </sheetData>
  <mergeCells count="1">
    <mergeCell ref="B8:B9"/>
  </mergeCells>
  <printOptions horizontalCentered="1"/>
  <pageMargins left="0" right="0" top="0.984251968503937" bottom="0.5905511811023623" header="0.5118110236220472" footer="0.5118110236220472"/>
  <pageSetup firstPageNumber="4" useFirstPageNumber="1" horizontalDpi="600" verticalDpi="600" orientation="portrait" paperSize="9" r:id="rId1"/>
  <headerFooter alignWithMargins="0">
    <oddHeader xml:space="preserve">&amp;C&amp;"Times New Roman,Normalny"&amp;P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workbookViewId="0" topLeftCell="A97">
      <selection activeCell="F2" sqref="F2"/>
    </sheetView>
  </sheetViews>
  <sheetFormatPr defaultColWidth="9.00390625" defaultRowHeight="12.75"/>
  <cols>
    <col min="1" max="1" width="7.375" style="0" customWidth="1"/>
    <col min="2" max="2" width="38.125" style="0" customWidth="1"/>
    <col min="3" max="3" width="6.375" style="346" customWidth="1"/>
    <col min="4" max="4" width="13.25390625" style="0" hidden="1" customWidth="1"/>
    <col min="5" max="5" width="13.25390625" style="0" customWidth="1"/>
    <col min="6" max="6" width="15.75390625" style="0" customWidth="1"/>
    <col min="7" max="7" width="15.625" style="0" customWidth="1"/>
  </cols>
  <sheetData>
    <row r="1" spans="1:7" ht="13.5" customHeight="1">
      <c r="A1" s="1"/>
      <c r="B1" s="103"/>
      <c r="C1" s="31"/>
      <c r="D1" s="2"/>
      <c r="E1" s="2"/>
      <c r="F1" s="2" t="s">
        <v>31</v>
      </c>
      <c r="G1" s="1"/>
    </row>
    <row r="2" spans="1:7" ht="13.5" customHeight="1">
      <c r="A2" s="3"/>
      <c r="B2" s="4"/>
      <c r="C2" s="178"/>
      <c r="D2" s="6"/>
      <c r="E2" s="6"/>
      <c r="F2" s="6" t="s">
        <v>154</v>
      </c>
      <c r="G2" s="1"/>
    </row>
    <row r="3" spans="1:7" ht="13.5" customHeight="1">
      <c r="A3" s="3"/>
      <c r="B3" s="4"/>
      <c r="C3" s="178"/>
      <c r="D3" s="6"/>
      <c r="E3" s="6"/>
      <c r="F3" s="6" t="s">
        <v>1</v>
      </c>
      <c r="G3" s="1"/>
    </row>
    <row r="4" spans="1:7" ht="13.5" customHeight="1">
      <c r="A4" s="3"/>
      <c r="B4" s="4"/>
      <c r="C4" s="178"/>
      <c r="D4" s="6"/>
      <c r="E4" s="6"/>
      <c r="F4" s="7" t="s">
        <v>152</v>
      </c>
      <c r="G4" s="1"/>
    </row>
    <row r="5" spans="1:7" ht="25.5" customHeight="1">
      <c r="A5" s="3"/>
      <c r="B5" s="4"/>
      <c r="C5" s="178"/>
      <c r="D5" s="6"/>
      <c r="E5" s="6"/>
      <c r="F5" s="5"/>
      <c r="G5" s="1"/>
    </row>
    <row r="6" spans="1:7" ht="53.25" customHeight="1">
      <c r="A6" s="8" t="s">
        <v>112</v>
      </c>
      <c r="B6" s="9"/>
      <c r="C6" s="343"/>
      <c r="D6" s="10"/>
      <c r="E6" s="10"/>
      <c r="F6" s="10"/>
      <c r="G6" s="10"/>
    </row>
    <row r="7" spans="1:7" ht="19.5" thickBot="1">
      <c r="A7" s="8"/>
      <c r="B7" s="9"/>
      <c r="C7" s="343"/>
      <c r="D7" s="10"/>
      <c r="E7" s="10"/>
      <c r="F7" s="10"/>
      <c r="G7" s="104" t="s">
        <v>2</v>
      </c>
    </row>
    <row r="8" spans="1:7" ht="23.25" customHeight="1">
      <c r="A8" s="14" t="s">
        <v>3</v>
      </c>
      <c r="B8" s="73" t="s">
        <v>4</v>
      </c>
      <c r="C8" s="15" t="s">
        <v>5</v>
      </c>
      <c r="D8" s="162" t="s">
        <v>6</v>
      </c>
      <c r="E8" s="189" t="s">
        <v>6</v>
      </c>
      <c r="F8" s="118" t="s">
        <v>7</v>
      </c>
      <c r="G8" s="119"/>
    </row>
    <row r="9" spans="1:7" ht="13.5" customHeight="1">
      <c r="A9" s="18" t="s">
        <v>8</v>
      </c>
      <c r="B9" s="105"/>
      <c r="C9" s="19" t="s">
        <v>9</v>
      </c>
      <c r="D9" s="163" t="s">
        <v>11</v>
      </c>
      <c r="E9" s="233" t="s">
        <v>10</v>
      </c>
      <c r="F9" s="116" t="s">
        <v>10</v>
      </c>
      <c r="G9" s="117" t="s">
        <v>11</v>
      </c>
    </row>
    <row r="10" spans="1:7" s="132" customFormat="1" ht="11.25" customHeight="1" thickBot="1">
      <c r="A10" s="106">
        <v>1</v>
      </c>
      <c r="B10" s="107">
        <v>2</v>
      </c>
      <c r="C10" s="499">
        <v>3</v>
      </c>
      <c r="D10" s="164">
        <v>4</v>
      </c>
      <c r="E10" s="234">
        <v>4</v>
      </c>
      <c r="F10" s="108">
        <v>5</v>
      </c>
      <c r="G10" s="109">
        <v>6</v>
      </c>
    </row>
    <row r="11" spans="1:7" ht="22.5" customHeight="1" thickBot="1" thickTop="1">
      <c r="A11" s="32">
        <v>600</v>
      </c>
      <c r="B11" s="39" t="s">
        <v>50</v>
      </c>
      <c r="C11" s="347" t="s">
        <v>12</v>
      </c>
      <c r="D11" s="165"/>
      <c r="E11" s="246">
        <f>SUM(E12)</f>
        <v>1000000</v>
      </c>
      <c r="F11" s="183">
        <f>F12</f>
        <v>1354300</v>
      </c>
      <c r="G11" s="131">
        <f>G12</f>
        <v>354300</v>
      </c>
    </row>
    <row r="12" spans="1:7" ht="33" customHeight="1" thickTop="1">
      <c r="A12" s="128">
        <v>60015</v>
      </c>
      <c r="B12" s="129" t="s">
        <v>51</v>
      </c>
      <c r="C12" s="218"/>
      <c r="D12" s="166"/>
      <c r="E12" s="247">
        <f>SUM(E27)</f>
        <v>1000000</v>
      </c>
      <c r="F12" s="43">
        <f>SUM(F13:F17)</f>
        <v>1354300</v>
      </c>
      <c r="G12" s="51">
        <f>SUM(G13:G17)</f>
        <v>354300</v>
      </c>
    </row>
    <row r="13" spans="1:7" s="253" customFormat="1" ht="15.75" customHeight="1">
      <c r="A13" s="231">
        <v>4210</v>
      </c>
      <c r="B13" s="250" t="s">
        <v>15</v>
      </c>
      <c r="C13" s="352"/>
      <c r="D13" s="251"/>
      <c r="E13" s="252"/>
      <c r="F13" s="37">
        <v>20000</v>
      </c>
      <c r="G13" s="53"/>
    </row>
    <row r="14" spans="1:7" s="253" customFormat="1" ht="18.75" customHeight="1">
      <c r="A14" s="231">
        <v>4270</v>
      </c>
      <c r="B14" s="94" t="s">
        <v>16</v>
      </c>
      <c r="C14" s="352"/>
      <c r="D14" s="251"/>
      <c r="E14" s="252"/>
      <c r="F14" s="37"/>
      <c r="G14" s="53">
        <v>221000</v>
      </c>
    </row>
    <row r="15" spans="1:7" s="253" customFormat="1" ht="18.75" customHeight="1">
      <c r="A15" s="36">
        <v>4300</v>
      </c>
      <c r="B15" s="94" t="s">
        <v>18</v>
      </c>
      <c r="C15" s="352"/>
      <c r="D15" s="251"/>
      <c r="E15" s="252"/>
      <c r="F15" s="37"/>
      <c r="G15" s="53">
        <v>12300</v>
      </c>
    </row>
    <row r="16" spans="1:7" s="253" customFormat="1" ht="28.5" customHeight="1">
      <c r="A16" s="201">
        <v>4390</v>
      </c>
      <c r="B16" s="94" t="s">
        <v>13</v>
      </c>
      <c r="C16" s="352"/>
      <c r="D16" s="251"/>
      <c r="E16" s="252"/>
      <c r="F16" s="37">
        <v>12300</v>
      </c>
      <c r="G16" s="53"/>
    </row>
    <row r="17" spans="1:7" s="239" customFormat="1" ht="30">
      <c r="A17" s="236">
        <v>6050</v>
      </c>
      <c r="B17" s="237" t="s">
        <v>70</v>
      </c>
      <c r="C17" s="353"/>
      <c r="D17" s="240"/>
      <c r="E17" s="238"/>
      <c r="F17" s="241">
        <f>SUM(F18:F26)</f>
        <v>1322000</v>
      </c>
      <c r="G17" s="242">
        <f>SUM(G18:G26)</f>
        <v>121000</v>
      </c>
    </row>
    <row r="18" spans="1:7" s="239" customFormat="1" ht="22.5" customHeight="1">
      <c r="A18" s="363"/>
      <c r="B18" s="364" t="s">
        <v>66</v>
      </c>
      <c r="C18" s="353"/>
      <c r="D18" s="365"/>
      <c r="E18" s="366"/>
      <c r="F18" s="256">
        <v>1000000</v>
      </c>
      <c r="G18" s="255">
        <v>70000</v>
      </c>
    </row>
    <row r="19" spans="1:7" s="239" customFormat="1" ht="24" customHeight="1">
      <c r="A19" s="363"/>
      <c r="B19" s="367" t="s">
        <v>107</v>
      </c>
      <c r="C19" s="353"/>
      <c r="D19" s="365"/>
      <c r="E19" s="366"/>
      <c r="F19" s="368"/>
      <c r="G19" s="255">
        <v>16000</v>
      </c>
    </row>
    <row r="20" spans="1:7" s="245" customFormat="1" ht="13.5" customHeight="1">
      <c r="A20" s="369"/>
      <c r="B20" s="370" t="s">
        <v>69</v>
      </c>
      <c r="C20" s="354"/>
      <c r="D20" s="371"/>
      <c r="E20" s="372"/>
      <c r="F20" s="232">
        <v>16000</v>
      </c>
      <c r="G20" s="130"/>
    </row>
    <row r="21" spans="1:7" s="245" customFormat="1" ht="13.5" customHeight="1">
      <c r="A21" s="160"/>
      <c r="B21" s="373" t="s">
        <v>68</v>
      </c>
      <c r="C21" s="161"/>
      <c r="D21" s="167"/>
      <c r="E21" s="235"/>
      <c r="F21" s="232">
        <v>90000</v>
      </c>
      <c r="G21" s="130"/>
    </row>
    <row r="22" spans="1:7" s="245" customFormat="1" ht="13.5" customHeight="1">
      <c r="A22" s="160"/>
      <c r="B22" s="373" t="s">
        <v>106</v>
      </c>
      <c r="C22" s="161"/>
      <c r="D22" s="167"/>
      <c r="E22" s="235"/>
      <c r="F22" s="232">
        <v>70000</v>
      </c>
      <c r="G22" s="130"/>
    </row>
    <row r="23" spans="1:7" s="245" customFormat="1" ht="13.5" customHeight="1">
      <c r="A23" s="160"/>
      <c r="B23" s="373" t="s">
        <v>105</v>
      </c>
      <c r="C23" s="161"/>
      <c r="D23" s="167"/>
      <c r="E23" s="235"/>
      <c r="F23" s="232">
        <v>35000</v>
      </c>
      <c r="G23" s="130"/>
    </row>
    <row r="24" spans="1:7" s="245" customFormat="1" ht="13.5" customHeight="1">
      <c r="A24" s="361"/>
      <c r="B24" s="373" t="s">
        <v>113</v>
      </c>
      <c r="C24" s="161"/>
      <c r="D24" s="167"/>
      <c r="E24" s="235"/>
      <c r="F24" s="232">
        <v>60000</v>
      </c>
      <c r="G24" s="130"/>
    </row>
    <row r="25" spans="1:7" s="245" customFormat="1" ht="41.25" customHeight="1">
      <c r="A25" s="361"/>
      <c r="B25" s="362" t="s">
        <v>151</v>
      </c>
      <c r="C25" s="161"/>
      <c r="D25" s="167"/>
      <c r="E25" s="235"/>
      <c r="F25" s="232"/>
      <c r="G25" s="130">
        <v>35000</v>
      </c>
    </row>
    <row r="26" spans="1:7" s="243" customFormat="1" ht="12.75" customHeight="1">
      <c r="A26" s="160"/>
      <c r="B26" s="367" t="s">
        <v>67</v>
      </c>
      <c r="C26" s="161"/>
      <c r="D26" s="167"/>
      <c r="E26" s="235"/>
      <c r="F26" s="232">
        <v>51000</v>
      </c>
      <c r="G26" s="130"/>
    </row>
    <row r="27" spans="1:7" s="159" customFormat="1" ht="73.5" customHeight="1" thickBot="1">
      <c r="A27" s="263">
        <v>6423</v>
      </c>
      <c r="B27" s="249" t="s">
        <v>65</v>
      </c>
      <c r="C27" s="254"/>
      <c r="D27" s="167"/>
      <c r="E27" s="252">
        <v>1000000</v>
      </c>
      <c r="F27" s="232"/>
      <c r="G27" s="130"/>
    </row>
    <row r="28" spans="1:7" s="159" customFormat="1" ht="18.75" customHeight="1" thickBot="1" thickTop="1">
      <c r="A28" s="32">
        <v>801</v>
      </c>
      <c r="B28" s="39" t="s">
        <v>57</v>
      </c>
      <c r="C28" s="33" t="s">
        <v>58</v>
      </c>
      <c r="D28" s="197"/>
      <c r="E28" s="431"/>
      <c r="F28" s="450">
        <f>F29+F43+F57+F59</f>
        <v>80183</v>
      </c>
      <c r="G28" s="131">
        <f>G29+G43+G57+G59</f>
        <v>80183</v>
      </c>
    </row>
    <row r="29" spans="1:7" s="159" customFormat="1" ht="15.75" customHeight="1" thickTop="1">
      <c r="A29" s="48">
        <v>80120</v>
      </c>
      <c r="B29" s="203" t="s">
        <v>140</v>
      </c>
      <c r="C29" s="382"/>
      <c r="D29" s="268"/>
      <c r="E29" s="432"/>
      <c r="F29" s="438">
        <f>SUM(F30:F42)</f>
        <v>9020</v>
      </c>
      <c r="G29" s="51">
        <f>SUM(G30:G42)</f>
        <v>19450</v>
      </c>
    </row>
    <row r="30" spans="1:7" s="159" customFormat="1" ht="29.25" customHeight="1">
      <c r="A30" s="36">
        <v>2540</v>
      </c>
      <c r="B30" s="94" t="s">
        <v>141</v>
      </c>
      <c r="C30" s="325"/>
      <c r="D30" s="200"/>
      <c r="E30" s="272"/>
      <c r="F30" s="437"/>
      <c r="G30" s="53">
        <v>10430</v>
      </c>
    </row>
    <row r="31" spans="1:7" s="159" customFormat="1" ht="27.75" customHeight="1">
      <c r="A31" s="407">
        <v>3020</v>
      </c>
      <c r="B31" s="342" t="s">
        <v>130</v>
      </c>
      <c r="C31" s="465"/>
      <c r="D31" s="465"/>
      <c r="E31" s="466"/>
      <c r="F31" s="210">
        <v>1120</v>
      </c>
      <c r="G31" s="324"/>
    </row>
    <row r="32" spans="1:7" s="159" customFormat="1" ht="16.5" customHeight="1">
      <c r="A32" s="29">
        <v>4110</v>
      </c>
      <c r="B32" s="258" t="s">
        <v>32</v>
      </c>
      <c r="C32" s="430"/>
      <c r="D32" s="270"/>
      <c r="E32" s="272"/>
      <c r="F32" s="437">
        <v>850</v>
      </c>
      <c r="G32" s="53"/>
    </row>
    <row r="33" spans="1:7" s="159" customFormat="1" ht="15.75" customHeight="1">
      <c r="A33" s="29">
        <v>4210</v>
      </c>
      <c r="B33" s="258" t="s">
        <v>15</v>
      </c>
      <c r="C33" s="430"/>
      <c r="D33" s="270"/>
      <c r="E33" s="272"/>
      <c r="F33" s="437"/>
      <c r="G33" s="53">
        <v>3820</v>
      </c>
    </row>
    <row r="34" spans="1:7" s="159" customFormat="1" ht="15.75" customHeight="1">
      <c r="A34" s="93">
        <v>4260</v>
      </c>
      <c r="B34" s="405" t="s">
        <v>81</v>
      </c>
      <c r="C34" s="430"/>
      <c r="D34" s="270"/>
      <c r="E34" s="272"/>
      <c r="F34" s="437"/>
      <c r="G34" s="53">
        <v>3700</v>
      </c>
    </row>
    <row r="35" spans="1:7" s="159" customFormat="1" ht="15.75" customHeight="1">
      <c r="A35" s="201">
        <v>4280</v>
      </c>
      <c r="B35" s="405" t="s">
        <v>72</v>
      </c>
      <c r="C35" s="430"/>
      <c r="D35" s="270"/>
      <c r="E35" s="272"/>
      <c r="F35" s="437">
        <v>500</v>
      </c>
      <c r="G35" s="53"/>
    </row>
    <row r="36" spans="1:7" s="159" customFormat="1" ht="15.75" customHeight="1">
      <c r="A36" s="201">
        <v>4300</v>
      </c>
      <c r="B36" s="405" t="s">
        <v>18</v>
      </c>
      <c r="C36" s="430"/>
      <c r="D36" s="270"/>
      <c r="E36" s="272"/>
      <c r="F36" s="437"/>
      <c r="G36" s="53">
        <v>1500</v>
      </c>
    </row>
    <row r="37" spans="1:7" s="159" customFormat="1" ht="22.5" customHeight="1">
      <c r="A37" s="201">
        <v>4350</v>
      </c>
      <c r="B37" s="258" t="s">
        <v>73</v>
      </c>
      <c r="C37" s="430"/>
      <c r="D37" s="270"/>
      <c r="E37" s="272"/>
      <c r="F37" s="437">
        <v>400</v>
      </c>
      <c r="G37" s="53"/>
    </row>
    <row r="38" spans="1:7" s="159" customFormat="1" ht="30" customHeight="1">
      <c r="A38" s="201">
        <v>4370</v>
      </c>
      <c r="B38" s="54" t="s">
        <v>21</v>
      </c>
      <c r="C38" s="430"/>
      <c r="D38" s="270"/>
      <c r="E38" s="272"/>
      <c r="F38" s="437">
        <v>1050</v>
      </c>
      <c r="G38" s="53"/>
    </row>
    <row r="39" spans="1:7" s="159" customFormat="1" ht="31.5" customHeight="1">
      <c r="A39" s="201">
        <v>4390</v>
      </c>
      <c r="B39" s="258" t="s">
        <v>13</v>
      </c>
      <c r="C39" s="430"/>
      <c r="D39" s="270"/>
      <c r="E39" s="272"/>
      <c r="F39" s="437">
        <v>2100</v>
      </c>
      <c r="G39" s="53"/>
    </row>
    <row r="40" spans="1:7" s="159" customFormat="1" ht="18.75" customHeight="1">
      <c r="A40" s="201">
        <v>4410</v>
      </c>
      <c r="B40" s="258" t="s">
        <v>27</v>
      </c>
      <c r="C40" s="430"/>
      <c r="D40" s="270"/>
      <c r="E40" s="272"/>
      <c r="F40" s="437">
        <v>500</v>
      </c>
      <c r="G40" s="53"/>
    </row>
    <row r="41" spans="1:7" s="159" customFormat="1" ht="30" customHeight="1">
      <c r="A41" s="93">
        <v>4740</v>
      </c>
      <c r="B41" s="45" t="s">
        <v>17</v>
      </c>
      <c r="C41" s="254"/>
      <c r="D41" s="428"/>
      <c r="E41" s="434"/>
      <c r="F41" s="437">
        <v>500</v>
      </c>
      <c r="G41" s="53"/>
    </row>
    <row r="42" spans="1:7" s="279" customFormat="1" ht="31.5" customHeight="1">
      <c r="A42" s="263">
        <v>6050</v>
      </c>
      <c r="B42" s="249" t="s">
        <v>134</v>
      </c>
      <c r="C42" s="439"/>
      <c r="D42" s="440"/>
      <c r="E42" s="434"/>
      <c r="F42" s="437">
        <v>2000</v>
      </c>
      <c r="G42" s="53"/>
    </row>
    <row r="43" spans="1:7" s="159" customFormat="1" ht="15.75" customHeight="1">
      <c r="A43" s="48">
        <v>80130</v>
      </c>
      <c r="B43" s="203" t="s">
        <v>142</v>
      </c>
      <c r="C43" s="382"/>
      <c r="D43" s="268"/>
      <c r="E43" s="432"/>
      <c r="F43" s="435">
        <f>SUM(F44:F56)</f>
        <v>37413</v>
      </c>
      <c r="G43" s="57">
        <f>SUM(G44:G56)</f>
        <v>26983</v>
      </c>
    </row>
    <row r="44" spans="1:7" s="159" customFormat="1" ht="31.5" customHeight="1">
      <c r="A44" s="36">
        <v>2540</v>
      </c>
      <c r="B44" s="94" t="s">
        <v>141</v>
      </c>
      <c r="C44" s="325"/>
      <c r="D44" s="200"/>
      <c r="E44" s="272"/>
      <c r="F44" s="437">
        <v>10430</v>
      </c>
      <c r="G44" s="53"/>
    </row>
    <row r="45" spans="1:7" s="159" customFormat="1" ht="27.75" customHeight="1">
      <c r="A45" s="29">
        <v>3020</v>
      </c>
      <c r="B45" s="45" t="s">
        <v>130</v>
      </c>
      <c r="C45" s="430"/>
      <c r="D45" s="270"/>
      <c r="E45" s="433"/>
      <c r="F45" s="436">
        <v>2000</v>
      </c>
      <c r="G45" s="53"/>
    </row>
    <row r="46" spans="1:7" s="159" customFormat="1" ht="16.5" customHeight="1">
      <c r="A46" s="29">
        <v>4110</v>
      </c>
      <c r="B46" s="258" t="s">
        <v>32</v>
      </c>
      <c r="C46" s="430"/>
      <c r="D46" s="270"/>
      <c r="E46" s="272"/>
      <c r="F46" s="437"/>
      <c r="G46" s="53">
        <v>2500</v>
      </c>
    </row>
    <row r="47" spans="1:7" s="159" customFormat="1" ht="15.75" customHeight="1">
      <c r="A47" s="29">
        <v>4210</v>
      </c>
      <c r="B47" s="258" t="s">
        <v>15</v>
      </c>
      <c r="C47" s="430"/>
      <c r="D47" s="270"/>
      <c r="E47" s="272"/>
      <c r="F47" s="437"/>
      <c r="G47" s="53">
        <v>4300</v>
      </c>
    </row>
    <row r="48" spans="1:7" s="159" customFormat="1" ht="15.75" customHeight="1">
      <c r="A48" s="93">
        <v>4260</v>
      </c>
      <c r="B48" s="405" t="s">
        <v>81</v>
      </c>
      <c r="C48" s="430"/>
      <c r="D48" s="270"/>
      <c r="E48" s="272"/>
      <c r="F48" s="437"/>
      <c r="G48" s="53">
        <v>17383</v>
      </c>
    </row>
    <row r="49" spans="1:7" s="159" customFormat="1" ht="15.75" customHeight="1">
      <c r="A49" s="201">
        <v>4280</v>
      </c>
      <c r="B49" s="405" t="s">
        <v>72</v>
      </c>
      <c r="C49" s="430"/>
      <c r="D49" s="270"/>
      <c r="E49" s="272"/>
      <c r="F49" s="437">
        <v>804</v>
      </c>
      <c r="G49" s="53"/>
    </row>
    <row r="50" spans="1:7" s="159" customFormat="1" ht="15.75" customHeight="1">
      <c r="A50" s="201">
        <v>4300</v>
      </c>
      <c r="B50" s="405" t="s">
        <v>18</v>
      </c>
      <c r="C50" s="430"/>
      <c r="D50" s="270"/>
      <c r="E50" s="272"/>
      <c r="F50" s="437"/>
      <c r="G50" s="53">
        <v>2000</v>
      </c>
    </row>
    <row r="51" spans="1:7" s="159" customFormat="1" ht="30" customHeight="1">
      <c r="A51" s="201">
        <v>4370</v>
      </c>
      <c r="B51" s="54" t="s">
        <v>21</v>
      </c>
      <c r="C51" s="430"/>
      <c r="D51" s="270"/>
      <c r="E51" s="272"/>
      <c r="F51" s="437"/>
      <c r="G51" s="53">
        <v>800</v>
      </c>
    </row>
    <row r="52" spans="1:7" s="159" customFormat="1" ht="31.5" customHeight="1">
      <c r="A52" s="201">
        <v>4390</v>
      </c>
      <c r="B52" s="258" t="s">
        <v>13</v>
      </c>
      <c r="C52" s="430"/>
      <c r="D52" s="270"/>
      <c r="E52" s="272"/>
      <c r="F52" s="437">
        <v>6755</v>
      </c>
      <c r="G52" s="53"/>
    </row>
    <row r="53" spans="1:7" s="159" customFormat="1" ht="18.75" customHeight="1">
      <c r="A53" s="201">
        <v>4410</v>
      </c>
      <c r="B53" s="258" t="s">
        <v>27</v>
      </c>
      <c r="C53" s="430"/>
      <c r="D53" s="270"/>
      <c r="E53" s="272"/>
      <c r="F53" s="437">
        <v>1497</v>
      </c>
      <c r="G53" s="53"/>
    </row>
    <row r="54" spans="1:7" s="159" customFormat="1" ht="18.75" customHeight="1">
      <c r="A54" s="201">
        <v>4420</v>
      </c>
      <c r="B54" s="258" t="s">
        <v>143</v>
      </c>
      <c r="C54" s="430"/>
      <c r="D54" s="282"/>
      <c r="E54" s="272"/>
      <c r="F54" s="437">
        <v>7267</v>
      </c>
      <c r="G54" s="53"/>
    </row>
    <row r="55" spans="1:7" s="159" customFormat="1" ht="30" customHeight="1">
      <c r="A55" s="93">
        <v>4740</v>
      </c>
      <c r="B55" s="45" t="s">
        <v>17</v>
      </c>
      <c r="C55" s="254"/>
      <c r="D55" s="428"/>
      <c r="E55" s="434"/>
      <c r="F55" s="437">
        <v>500</v>
      </c>
      <c r="G55" s="53"/>
    </row>
    <row r="56" spans="1:7" s="159" customFormat="1" ht="32.25" customHeight="1">
      <c r="A56" s="36">
        <v>4750</v>
      </c>
      <c r="B56" s="220" t="s">
        <v>22</v>
      </c>
      <c r="C56" s="254"/>
      <c r="D56" s="428"/>
      <c r="E56" s="429"/>
      <c r="F56" s="437">
        <v>8160</v>
      </c>
      <c r="G56" s="130"/>
    </row>
    <row r="57" spans="1:7" s="159" customFormat="1" ht="19.5" customHeight="1">
      <c r="A57" s="48">
        <v>80140</v>
      </c>
      <c r="B57" s="203" t="s">
        <v>144</v>
      </c>
      <c r="C57" s="441"/>
      <c r="D57" s="442"/>
      <c r="E57" s="443"/>
      <c r="F57" s="444"/>
      <c r="G57" s="57">
        <f>SUM(G58)</f>
        <v>8750</v>
      </c>
    </row>
    <row r="58" spans="1:7" s="159" customFormat="1" ht="32.25" customHeight="1">
      <c r="A58" s="29">
        <v>4240</v>
      </c>
      <c r="B58" s="45" t="s">
        <v>132</v>
      </c>
      <c r="C58" s="254"/>
      <c r="D58" s="428"/>
      <c r="E58" s="429"/>
      <c r="F58" s="317"/>
      <c r="G58" s="53">
        <v>8750</v>
      </c>
    </row>
    <row r="59" spans="1:7" s="449" customFormat="1" ht="15.75" customHeight="1">
      <c r="A59" s="48">
        <v>80195</v>
      </c>
      <c r="B59" s="203" t="s">
        <v>14</v>
      </c>
      <c r="C59" s="446"/>
      <c r="D59" s="447"/>
      <c r="E59" s="448"/>
      <c r="F59" s="435">
        <f>SUM(F60:F63)</f>
        <v>33750</v>
      </c>
      <c r="G59" s="57">
        <f>SUM(G60:G63)</f>
        <v>25000</v>
      </c>
    </row>
    <row r="60" spans="1:7" s="346" customFormat="1" ht="16.5" customHeight="1">
      <c r="A60" s="36">
        <v>4170</v>
      </c>
      <c r="B60" s="404" t="s">
        <v>26</v>
      </c>
      <c r="C60" s="445"/>
      <c r="D60" s="251"/>
      <c r="E60" s="429"/>
      <c r="F60" s="437">
        <v>4560</v>
      </c>
      <c r="G60" s="53"/>
    </row>
    <row r="61" spans="1:7" s="346" customFormat="1" ht="16.5" customHeight="1">
      <c r="A61" s="208">
        <v>4300</v>
      </c>
      <c r="B61" s="342" t="s">
        <v>18</v>
      </c>
      <c r="C61" s="461"/>
      <c r="D61" s="462"/>
      <c r="E61" s="463"/>
      <c r="F61" s="464">
        <v>640</v>
      </c>
      <c r="G61" s="417"/>
    </row>
    <row r="62" spans="1:7" s="467" customFormat="1" ht="31.5" customHeight="1">
      <c r="A62" s="93">
        <v>6050</v>
      </c>
      <c r="B62" s="45" t="s">
        <v>134</v>
      </c>
      <c r="C62" s="445"/>
      <c r="D62" s="251"/>
      <c r="E62" s="429"/>
      <c r="F62" s="437">
        <v>10000</v>
      </c>
      <c r="G62" s="53">
        <v>25000</v>
      </c>
    </row>
    <row r="63" spans="1:7" s="346" customFormat="1" ht="27.75" customHeight="1" thickBot="1">
      <c r="A63" s="263">
        <v>6060</v>
      </c>
      <c r="B63" s="249" t="s">
        <v>33</v>
      </c>
      <c r="C63" s="445"/>
      <c r="D63" s="251"/>
      <c r="E63" s="429"/>
      <c r="F63" s="437">
        <v>18550</v>
      </c>
      <c r="G63" s="53"/>
    </row>
    <row r="64" spans="1:7" s="159" customFormat="1" ht="15.75" customHeight="1" thickBot="1" thickTop="1">
      <c r="A64" s="264">
        <v>852</v>
      </c>
      <c r="B64" s="265" t="s">
        <v>24</v>
      </c>
      <c r="C64" s="202" t="s">
        <v>23</v>
      </c>
      <c r="D64" s="197"/>
      <c r="E64" s="275"/>
      <c r="F64" s="274">
        <f>F65</f>
        <v>14860</v>
      </c>
      <c r="G64" s="131">
        <f>SUM(G65)</f>
        <v>14860</v>
      </c>
    </row>
    <row r="65" spans="1:7" s="159" customFormat="1" ht="19.5" customHeight="1" thickTop="1">
      <c r="A65" s="266">
        <v>85201</v>
      </c>
      <c r="B65" s="267" t="s">
        <v>75</v>
      </c>
      <c r="C65" s="204"/>
      <c r="D65" s="268"/>
      <c r="E65" s="276"/>
      <c r="F65" s="271">
        <f>F66+F74</f>
        <v>14860</v>
      </c>
      <c r="G65" s="44">
        <f>G66+G74</f>
        <v>14860</v>
      </c>
    </row>
    <row r="66" spans="1:7" s="159" customFormat="1" ht="15" customHeight="1">
      <c r="A66" s="76"/>
      <c r="B66" s="269" t="s">
        <v>76</v>
      </c>
      <c r="C66" s="206"/>
      <c r="D66" s="270"/>
      <c r="E66" s="277"/>
      <c r="F66" s="281">
        <f>SUM(F67:F73)</f>
        <v>5685</v>
      </c>
      <c r="G66" s="139">
        <f>SUM(G67:G73)</f>
        <v>5685</v>
      </c>
    </row>
    <row r="67" spans="1:7" s="279" customFormat="1" ht="18" customHeight="1">
      <c r="A67" s="29">
        <v>4110</v>
      </c>
      <c r="B67" s="258" t="s">
        <v>32</v>
      </c>
      <c r="C67" s="206"/>
      <c r="D67" s="270"/>
      <c r="E67" s="278"/>
      <c r="F67" s="272">
        <v>580</v>
      </c>
      <c r="G67" s="47"/>
    </row>
    <row r="68" spans="1:7" s="279" customFormat="1" ht="18" customHeight="1">
      <c r="A68" s="93">
        <v>4120</v>
      </c>
      <c r="B68" s="258" t="s">
        <v>78</v>
      </c>
      <c r="C68" s="206"/>
      <c r="D68" s="270"/>
      <c r="E68" s="278"/>
      <c r="F68" s="272">
        <v>80</v>
      </c>
      <c r="G68" s="47"/>
    </row>
    <row r="69" spans="1:7" s="279" customFormat="1" ht="18" customHeight="1">
      <c r="A69" s="93">
        <v>4210</v>
      </c>
      <c r="B69" s="258" t="s">
        <v>15</v>
      </c>
      <c r="C69" s="206"/>
      <c r="D69" s="270"/>
      <c r="E69" s="278"/>
      <c r="F69" s="272"/>
      <c r="G69" s="47">
        <v>5520</v>
      </c>
    </row>
    <row r="70" spans="1:7" s="279" customFormat="1" ht="18" customHeight="1">
      <c r="A70" s="93">
        <v>4230</v>
      </c>
      <c r="B70" s="258" t="s">
        <v>79</v>
      </c>
      <c r="C70" s="206"/>
      <c r="D70" s="270"/>
      <c r="E70" s="278"/>
      <c r="F70" s="272"/>
      <c r="G70" s="47">
        <v>165</v>
      </c>
    </row>
    <row r="71" spans="1:7" s="374" customFormat="1" ht="18" customHeight="1">
      <c r="A71" s="93">
        <v>4300</v>
      </c>
      <c r="B71" s="258" t="s">
        <v>18</v>
      </c>
      <c r="C71" s="206"/>
      <c r="D71" s="270"/>
      <c r="E71" s="278"/>
      <c r="F71" s="272">
        <v>3300</v>
      </c>
      <c r="G71" s="47"/>
    </row>
    <row r="72" spans="1:7" s="279" customFormat="1" ht="15" customHeight="1">
      <c r="A72" s="93">
        <v>4410</v>
      </c>
      <c r="B72" s="258" t="s">
        <v>27</v>
      </c>
      <c r="C72" s="206"/>
      <c r="D72" s="270"/>
      <c r="E72" s="278"/>
      <c r="F72" s="272">
        <v>150</v>
      </c>
      <c r="G72" s="47"/>
    </row>
    <row r="73" spans="1:7" s="374" customFormat="1" ht="15" customHeight="1">
      <c r="A73" s="93">
        <v>4440</v>
      </c>
      <c r="B73" s="258" t="s">
        <v>80</v>
      </c>
      <c r="C73" s="206"/>
      <c r="D73" s="270"/>
      <c r="E73" s="278"/>
      <c r="F73" s="272">
        <v>1575</v>
      </c>
      <c r="G73" s="47"/>
    </row>
    <row r="74" spans="1:7" s="159" customFormat="1" ht="12.75" customHeight="1">
      <c r="A74" s="201"/>
      <c r="B74" s="269" t="s">
        <v>77</v>
      </c>
      <c r="C74" s="206"/>
      <c r="D74" s="270"/>
      <c r="E74" s="278"/>
      <c r="F74" s="281">
        <f>SUM(F75:F84)</f>
        <v>9175</v>
      </c>
      <c r="G74" s="139">
        <f>SUM(G75:G84)</f>
        <v>9175</v>
      </c>
    </row>
    <row r="75" spans="1:7" s="159" customFormat="1" ht="15.75" customHeight="1">
      <c r="A75" s="29">
        <v>4110</v>
      </c>
      <c r="B75" s="258" t="s">
        <v>32</v>
      </c>
      <c r="C75" s="206"/>
      <c r="D75" s="270"/>
      <c r="E75" s="278"/>
      <c r="F75" s="272">
        <v>670</v>
      </c>
      <c r="G75" s="47"/>
    </row>
    <row r="76" spans="1:7" s="159" customFormat="1" ht="15.75" customHeight="1">
      <c r="A76" s="93">
        <v>4120</v>
      </c>
      <c r="B76" s="258" t="s">
        <v>78</v>
      </c>
      <c r="C76" s="206"/>
      <c r="D76" s="282"/>
      <c r="E76" s="278"/>
      <c r="F76" s="272">
        <v>100</v>
      </c>
      <c r="G76" s="47"/>
    </row>
    <row r="77" spans="1:7" s="159" customFormat="1" ht="15.75" customHeight="1">
      <c r="A77" s="93">
        <v>4210</v>
      </c>
      <c r="B77" s="258" t="s">
        <v>15</v>
      </c>
      <c r="C77" s="206"/>
      <c r="D77" s="282"/>
      <c r="E77" s="278"/>
      <c r="F77" s="272"/>
      <c r="G77" s="47">
        <v>7875</v>
      </c>
    </row>
    <row r="78" spans="1:7" s="159" customFormat="1" ht="15.75" customHeight="1">
      <c r="A78" s="93">
        <v>4260</v>
      </c>
      <c r="B78" s="258" t="s">
        <v>81</v>
      </c>
      <c r="C78" s="206"/>
      <c r="D78" s="282"/>
      <c r="E78" s="278"/>
      <c r="F78" s="272">
        <v>750</v>
      </c>
      <c r="G78" s="47"/>
    </row>
    <row r="79" spans="1:7" s="159" customFormat="1" ht="15.75" customHeight="1">
      <c r="A79" s="93">
        <v>4270</v>
      </c>
      <c r="B79" s="258" t="s">
        <v>16</v>
      </c>
      <c r="C79" s="206"/>
      <c r="D79" s="282"/>
      <c r="E79" s="278"/>
      <c r="F79" s="272">
        <v>130</v>
      </c>
      <c r="G79" s="47"/>
    </row>
    <row r="80" spans="1:7" s="159" customFormat="1" ht="15.75" customHeight="1">
      <c r="A80" s="93">
        <v>4300</v>
      </c>
      <c r="B80" s="258" t="s">
        <v>18</v>
      </c>
      <c r="C80" s="206"/>
      <c r="D80" s="282"/>
      <c r="E80" s="278"/>
      <c r="F80" s="272">
        <v>5800</v>
      </c>
      <c r="G80" s="47"/>
    </row>
    <row r="81" spans="1:7" s="159" customFormat="1" ht="15.75" customHeight="1">
      <c r="A81" s="93">
        <v>4410</v>
      </c>
      <c r="B81" s="258" t="s">
        <v>27</v>
      </c>
      <c r="C81" s="206"/>
      <c r="D81" s="282"/>
      <c r="E81" s="278"/>
      <c r="F81" s="272">
        <v>150</v>
      </c>
      <c r="G81" s="47"/>
    </row>
    <row r="82" spans="1:7" s="159" customFormat="1" ht="18" customHeight="1">
      <c r="A82" s="93">
        <v>4440</v>
      </c>
      <c r="B82" s="258" t="s">
        <v>80</v>
      </c>
      <c r="C82" s="206"/>
      <c r="D82" s="282"/>
      <c r="E82" s="278"/>
      <c r="F82" s="272">
        <v>1575</v>
      </c>
      <c r="G82" s="47"/>
    </row>
    <row r="83" spans="1:7" s="159" customFormat="1" ht="30.75" customHeight="1">
      <c r="A83" s="93">
        <v>4740</v>
      </c>
      <c r="B83" s="45" t="s">
        <v>17</v>
      </c>
      <c r="C83" s="161"/>
      <c r="D83" s="167"/>
      <c r="E83" s="252"/>
      <c r="F83" s="273"/>
      <c r="G83" s="47">
        <v>200</v>
      </c>
    </row>
    <row r="84" spans="1:7" s="159" customFormat="1" ht="30.75" customHeight="1" thickBot="1">
      <c r="A84" s="93">
        <v>4750</v>
      </c>
      <c r="B84" s="220" t="s">
        <v>22</v>
      </c>
      <c r="C84" s="161"/>
      <c r="D84" s="167"/>
      <c r="E84" s="252"/>
      <c r="F84" s="273"/>
      <c r="G84" s="47">
        <v>1100</v>
      </c>
    </row>
    <row r="85" spans="1:7" s="159" customFormat="1" ht="36" customHeight="1" thickBot="1" thickTop="1">
      <c r="A85" s="133">
        <v>854</v>
      </c>
      <c r="B85" s="265" t="s">
        <v>137</v>
      </c>
      <c r="C85" s="202" t="s">
        <v>58</v>
      </c>
      <c r="D85" s="451"/>
      <c r="E85" s="314"/>
      <c r="F85" s="318">
        <f>F86+F90</f>
        <v>7880</v>
      </c>
      <c r="G85" s="61">
        <f>G86+G90</f>
        <v>7880</v>
      </c>
    </row>
    <row r="86" spans="1:7" s="279" customFormat="1" ht="30.75" customHeight="1" thickTop="1">
      <c r="A86" s="266">
        <v>85407</v>
      </c>
      <c r="B86" s="454" t="s">
        <v>145</v>
      </c>
      <c r="C86" s="455"/>
      <c r="D86" s="456"/>
      <c r="E86" s="457"/>
      <c r="F86" s="438">
        <f>SUM(F87:F89)</f>
        <v>230</v>
      </c>
      <c r="G86" s="51">
        <f>SUM(G87:G89)</f>
        <v>230</v>
      </c>
    </row>
    <row r="87" spans="1:7" s="279" customFormat="1" ht="15.75" customHeight="1">
      <c r="A87" s="36">
        <v>4140</v>
      </c>
      <c r="B87" s="404" t="s">
        <v>131</v>
      </c>
      <c r="C87" s="452"/>
      <c r="D87" s="453"/>
      <c r="E87" s="252"/>
      <c r="F87" s="437"/>
      <c r="G87" s="53">
        <v>80</v>
      </c>
    </row>
    <row r="88" spans="1:7" s="279" customFormat="1" ht="15.75" customHeight="1">
      <c r="A88" s="201">
        <v>4270</v>
      </c>
      <c r="B88" s="405" t="s">
        <v>16</v>
      </c>
      <c r="C88" s="452"/>
      <c r="D88" s="453"/>
      <c r="E88" s="252"/>
      <c r="F88" s="437">
        <v>230</v>
      </c>
      <c r="G88" s="53"/>
    </row>
    <row r="89" spans="1:7" s="279" customFormat="1" ht="18" customHeight="1">
      <c r="A89" s="201">
        <v>4280</v>
      </c>
      <c r="B89" s="405" t="s">
        <v>72</v>
      </c>
      <c r="C89" s="452"/>
      <c r="D89" s="453"/>
      <c r="E89" s="252"/>
      <c r="F89" s="437"/>
      <c r="G89" s="53">
        <v>150</v>
      </c>
    </row>
    <row r="90" spans="1:7" s="279" customFormat="1" ht="21" customHeight="1">
      <c r="A90" s="48">
        <v>85410</v>
      </c>
      <c r="B90" s="203" t="s">
        <v>146</v>
      </c>
      <c r="C90" s="458"/>
      <c r="D90" s="459"/>
      <c r="E90" s="460"/>
      <c r="F90" s="435">
        <f>SUM(F91:F94)</f>
        <v>7650</v>
      </c>
      <c r="G90" s="57">
        <f>SUM(G91:G94)</f>
        <v>7650</v>
      </c>
    </row>
    <row r="91" spans="1:7" s="279" customFormat="1" ht="15" customHeight="1">
      <c r="A91" s="93">
        <v>4210</v>
      </c>
      <c r="B91" s="405" t="s">
        <v>15</v>
      </c>
      <c r="C91" s="452"/>
      <c r="D91" s="453"/>
      <c r="E91" s="252"/>
      <c r="F91" s="437">
        <v>7000</v>
      </c>
      <c r="G91" s="53"/>
    </row>
    <row r="92" spans="1:7" s="279" customFormat="1" ht="17.25" customHeight="1">
      <c r="A92" s="93">
        <v>4260</v>
      </c>
      <c r="B92" s="405" t="s">
        <v>81</v>
      </c>
      <c r="C92" s="452"/>
      <c r="D92" s="453"/>
      <c r="E92" s="252"/>
      <c r="F92" s="437"/>
      <c r="G92" s="53">
        <v>7650</v>
      </c>
    </row>
    <row r="93" spans="1:7" s="279" customFormat="1" ht="17.25" customHeight="1">
      <c r="A93" s="201">
        <v>4280</v>
      </c>
      <c r="B93" s="405" t="s">
        <v>72</v>
      </c>
      <c r="C93" s="452"/>
      <c r="D93" s="453"/>
      <c r="E93" s="252"/>
      <c r="F93" s="437">
        <v>400</v>
      </c>
      <c r="G93" s="53"/>
    </row>
    <row r="94" spans="1:7" s="159" customFormat="1" ht="22.5" customHeight="1">
      <c r="A94" s="472">
        <v>4350</v>
      </c>
      <c r="B94" s="227" t="s">
        <v>73</v>
      </c>
      <c r="C94" s="473"/>
      <c r="D94" s="168"/>
      <c r="E94" s="313"/>
      <c r="F94" s="464">
        <v>250</v>
      </c>
      <c r="G94" s="417"/>
    </row>
    <row r="95" spans="1:7" s="159" customFormat="1" ht="30.75" customHeight="1" thickBot="1">
      <c r="A95" s="468">
        <v>921</v>
      </c>
      <c r="B95" s="469" t="s">
        <v>49</v>
      </c>
      <c r="C95" s="329" t="s">
        <v>23</v>
      </c>
      <c r="D95" s="167"/>
      <c r="E95" s="470"/>
      <c r="F95" s="471">
        <f>SUM(F96)</f>
        <v>75704</v>
      </c>
      <c r="G95" s="425">
        <f>SUM(G96)</f>
        <v>75704</v>
      </c>
    </row>
    <row r="96" spans="1:7" s="159" customFormat="1" ht="20.25" customHeight="1" thickTop="1">
      <c r="A96" s="55">
        <v>92118</v>
      </c>
      <c r="B96" s="74" t="s">
        <v>90</v>
      </c>
      <c r="C96" s="312"/>
      <c r="D96" s="168"/>
      <c r="E96" s="313"/>
      <c r="F96" s="184">
        <f>SUM(F97:F98)</f>
        <v>75704</v>
      </c>
      <c r="G96" s="319">
        <f>SUM(G97:G98)</f>
        <v>75704</v>
      </c>
    </row>
    <row r="97" spans="1:7" s="159" customFormat="1" ht="30.75" customHeight="1">
      <c r="A97" s="244">
        <v>2480</v>
      </c>
      <c r="B97" s="315" t="s">
        <v>92</v>
      </c>
      <c r="C97" s="254"/>
      <c r="D97" s="167"/>
      <c r="E97" s="252"/>
      <c r="F97" s="320">
        <v>75704</v>
      </c>
      <c r="G97" s="53"/>
    </row>
    <row r="98" spans="1:7" s="159" customFormat="1" ht="66.75" customHeight="1" thickBot="1">
      <c r="A98" s="316">
        <v>6220</v>
      </c>
      <c r="B98" s="38" t="s">
        <v>91</v>
      </c>
      <c r="C98" s="254"/>
      <c r="D98" s="167"/>
      <c r="E98" s="252"/>
      <c r="F98" s="317"/>
      <c r="G98" s="53">
        <v>75704</v>
      </c>
    </row>
    <row r="99" spans="1:7" ht="18.75" customHeight="1" thickBot="1" thickTop="1">
      <c r="A99" s="98"/>
      <c r="B99" s="99" t="s">
        <v>29</v>
      </c>
      <c r="C99" s="344"/>
      <c r="D99" s="169"/>
      <c r="E99" s="123">
        <f>E95+E64+E11</f>
        <v>1000000</v>
      </c>
      <c r="F99" s="169">
        <f>F95+F64+F11+F28+F85</f>
        <v>1532927</v>
      </c>
      <c r="G99" s="323">
        <f>G95+G64+G11+G28+G85</f>
        <v>532927</v>
      </c>
    </row>
    <row r="100" spans="1:7" ht="22.5" customHeight="1" thickBot="1" thickTop="1">
      <c r="A100" s="113"/>
      <c r="B100" s="100" t="s">
        <v>30</v>
      </c>
      <c r="C100" s="345"/>
      <c r="D100" s="100"/>
      <c r="E100" s="101"/>
      <c r="F100" s="102">
        <f>G99-F99</f>
        <v>-1000000</v>
      </c>
      <c r="G100" s="114"/>
    </row>
    <row r="101" ht="15" thickTop="1"/>
  </sheetData>
  <printOptions horizontalCentered="1"/>
  <pageMargins left="0" right="0" top="0.984251968503937" bottom="0.984251968503937" header="0.5118110236220472" footer="0.5118110236220472"/>
  <pageSetup firstPageNumber="9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9">
      <selection activeCell="G11" sqref="G11"/>
    </sheetView>
  </sheetViews>
  <sheetFormatPr defaultColWidth="9.00390625" defaultRowHeight="12.75"/>
  <cols>
    <col min="1" max="1" width="7.625" style="0" bestFit="1" customWidth="1"/>
    <col min="2" max="2" width="36.75390625" style="0" customWidth="1"/>
    <col min="3" max="3" width="6.75390625" style="0" customWidth="1"/>
    <col min="4" max="5" width="16.125" style="0" customWidth="1"/>
  </cols>
  <sheetData>
    <row r="1" spans="1:5" ht="15.75">
      <c r="A1" s="1"/>
      <c r="B1" s="103"/>
      <c r="C1" s="2"/>
      <c r="D1" s="2" t="s">
        <v>34</v>
      </c>
      <c r="E1" s="1"/>
    </row>
    <row r="2" spans="1:5" ht="12.75" customHeight="1">
      <c r="A2" s="3"/>
      <c r="B2" s="4"/>
      <c r="C2" s="6"/>
      <c r="D2" s="6" t="s">
        <v>154</v>
      </c>
      <c r="E2" s="1"/>
    </row>
    <row r="3" spans="1:5" ht="14.25" customHeight="1">
      <c r="A3" s="3"/>
      <c r="B3" s="4"/>
      <c r="C3" s="6"/>
      <c r="D3" s="6" t="s">
        <v>1</v>
      </c>
      <c r="E3" s="1"/>
    </row>
    <row r="4" spans="1:5" ht="16.5" customHeight="1">
      <c r="A4" s="3"/>
      <c r="B4" s="4"/>
      <c r="C4" s="6"/>
      <c r="D4" s="7" t="s">
        <v>152</v>
      </c>
      <c r="E4" s="1"/>
    </row>
    <row r="5" spans="1:5" ht="18.75">
      <c r="A5" s="3"/>
      <c r="B5" s="4"/>
      <c r="C5" s="6"/>
      <c r="D5" s="5"/>
      <c r="E5" s="1"/>
    </row>
    <row r="6" spans="1:5" ht="54" customHeight="1">
      <c r="A6" s="8" t="s">
        <v>74</v>
      </c>
      <c r="B6" s="9"/>
      <c r="C6" s="10"/>
      <c r="D6" s="10"/>
      <c r="E6" s="10"/>
    </row>
    <row r="7" spans="1:5" ht="19.5" thickBot="1">
      <c r="A7" s="8"/>
      <c r="B7" s="9"/>
      <c r="C7" s="10"/>
      <c r="D7" s="10"/>
      <c r="E7" s="104" t="s">
        <v>2</v>
      </c>
    </row>
    <row r="8" spans="1:5" ht="24" customHeight="1">
      <c r="A8" s="14" t="s">
        <v>3</v>
      </c>
      <c r="B8" s="73" t="s">
        <v>4</v>
      </c>
      <c r="C8" s="15" t="s">
        <v>5</v>
      </c>
      <c r="D8" s="118" t="s">
        <v>7</v>
      </c>
      <c r="E8" s="119"/>
    </row>
    <row r="9" spans="1:5" ht="14.25" customHeight="1">
      <c r="A9" s="18" t="s">
        <v>8</v>
      </c>
      <c r="B9" s="105"/>
      <c r="C9" s="19" t="s">
        <v>9</v>
      </c>
      <c r="D9" s="116" t="s">
        <v>10</v>
      </c>
      <c r="E9" s="124" t="s">
        <v>11</v>
      </c>
    </row>
    <row r="10" spans="1:5" s="132" customFormat="1" ht="11.25" customHeight="1" thickBot="1">
      <c r="A10" s="106">
        <v>1</v>
      </c>
      <c r="B10" s="107">
        <v>2</v>
      </c>
      <c r="C10" s="22">
        <v>3</v>
      </c>
      <c r="D10" s="108">
        <v>5</v>
      </c>
      <c r="E10" s="125">
        <v>6</v>
      </c>
    </row>
    <row r="11" spans="1:5" ht="20.25" customHeight="1" thickBot="1" thickTop="1">
      <c r="A11" s="32">
        <v>700</v>
      </c>
      <c r="B11" s="174" t="s">
        <v>53</v>
      </c>
      <c r="C11" s="347" t="s">
        <v>54</v>
      </c>
      <c r="D11" s="261">
        <f>D12</f>
        <v>3000</v>
      </c>
      <c r="E11" s="127">
        <f>SUM(E12)</f>
        <v>3000</v>
      </c>
    </row>
    <row r="12" spans="1:5" ht="29.25" customHeight="1" thickTop="1">
      <c r="A12" s="41">
        <v>70005</v>
      </c>
      <c r="B12" s="110" t="s">
        <v>55</v>
      </c>
      <c r="C12" s="359"/>
      <c r="D12" s="151">
        <f>SUM(D13:D15)</f>
        <v>3000</v>
      </c>
      <c r="E12" s="126">
        <f>SUM(E13:E15)</f>
        <v>3000</v>
      </c>
    </row>
    <row r="13" spans="1:5" s="176" customFormat="1" ht="19.5" customHeight="1">
      <c r="A13" s="36">
        <v>4300</v>
      </c>
      <c r="B13" s="111" t="s">
        <v>18</v>
      </c>
      <c r="C13" s="360"/>
      <c r="D13" s="152"/>
      <c r="E13" s="175">
        <v>2730</v>
      </c>
    </row>
    <row r="14" spans="1:5" ht="19.5" customHeight="1">
      <c r="A14" s="36">
        <v>4430</v>
      </c>
      <c r="B14" s="111" t="s">
        <v>48</v>
      </c>
      <c r="C14" s="360"/>
      <c r="D14" s="152">
        <v>3000</v>
      </c>
      <c r="E14" s="47"/>
    </row>
    <row r="15" spans="1:5" s="177" customFormat="1" ht="19.5" customHeight="1" thickBot="1">
      <c r="A15" s="29">
        <v>4480</v>
      </c>
      <c r="B15" s="178" t="s">
        <v>56</v>
      </c>
      <c r="C15" s="349"/>
      <c r="D15" s="262"/>
      <c r="E15" s="179">
        <v>270</v>
      </c>
    </row>
    <row r="16" spans="1:5" s="346" customFormat="1" ht="67.5" customHeight="1" thickBot="1" thickTop="1">
      <c r="A16" s="487" t="s">
        <v>93</v>
      </c>
      <c r="B16" s="488" t="s">
        <v>94</v>
      </c>
      <c r="C16" s="144" t="s">
        <v>97</v>
      </c>
      <c r="D16" s="261">
        <f>D17</f>
        <v>1050</v>
      </c>
      <c r="E16" s="127">
        <f>SUM(E17)</f>
        <v>1050</v>
      </c>
    </row>
    <row r="17" spans="1:5" ht="29.25" customHeight="1" thickTop="1">
      <c r="A17" s="322" t="s">
        <v>95</v>
      </c>
      <c r="B17" s="321" t="s">
        <v>96</v>
      </c>
      <c r="C17" s="259"/>
      <c r="D17" s="151">
        <f>SUM(D18:D20)</f>
        <v>1050</v>
      </c>
      <c r="E17" s="126">
        <f>SUM(E18:E20)</f>
        <v>1050</v>
      </c>
    </row>
    <row r="18" spans="1:5" s="176" customFormat="1" ht="15" customHeight="1">
      <c r="A18" s="36">
        <v>4210</v>
      </c>
      <c r="B18" s="111" t="s">
        <v>18</v>
      </c>
      <c r="C18" s="260"/>
      <c r="D18" s="152">
        <v>1050</v>
      </c>
      <c r="E18" s="175"/>
    </row>
    <row r="19" spans="1:5" ht="35.25" customHeight="1">
      <c r="A19" s="305">
        <v>4740</v>
      </c>
      <c r="B19" s="300" t="s">
        <v>17</v>
      </c>
      <c r="C19" s="260"/>
      <c r="D19" s="152"/>
      <c r="E19" s="47">
        <v>500</v>
      </c>
    </row>
    <row r="20" spans="1:5" s="177" customFormat="1" ht="34.5" customHeight="1" thickBot="1">
      <c r="A20" s="305">
        <v>4750</v>
      </c>
      <c r="B20" s="309" t="s">
        <v>22</v>
      </c>
      <c r="C20" s="147"/>
      <c r="D20" s="262"/>
      <c r="E20" s="179">
        <v>550</v>
      </c>
    </row>
    <row r="21" spans="1:5" ht="21.75" customHeight="1" thickBot="1" thickTop="1">
      <c r="A21" s="32">
        <v>852</v>
      </c>
      <c r="B21" s="115" t="s">
        <v>24</v>
      </c>
      <c r="C21" s="144" t="s">
        <v>23</v>
      </c>
      <c r="D21" s="261">
        <f>SUM(D22)</f>
        <v>150</v>
      </c>
      <c r="E21" s="127">
        <f>SUM(E22)</f>
        <v>150</v>
      </c>
    </row>
    <row r="22" spans="1:5" ht="21" customHeight="1" thickTop="1">
      <c r="A22" s="41">
        <v>85203</v>
      </c>
      <c r="B22" s="110" t="s">
        <v>25</v>
      </c>
      <c r="C22" s="259"/>
      <c r="D22" s="151">
        <f>SUM(D23)</f>
        <v>150</v>
      </c>
      <c r="E22" s="126">
        <f>SUM(E23)</f>
        <v>150</v>
      </c>
    </row>
    <row r="23" spans="1:5" ht="18.75" customHeight="1">
      <c r="A23" s="36"/>
      <c r="B23" s="257" t="s">
        <v>71</v>
      </c>
      <c r="C23" s="260"/>
      <c r="D23" s="155">
        <f>SUM(D24)</f>
        <v>150</v>
      </c>
      <c r="E23" s="280">
        <f>SUM(E25)</f>
        <v>150</v>
      </c>
    </row>
    <row r="24" spans="1:5" ht="18.75" customHeight="1">
      <c r="A24" s="36">
        <v>4280</v>
      </c>
      <c r="B24" s="111" t="s">
        <v>72</v>
      </c>
      <c r="C24" s="260"/>
      <c r="D24" s="152">
        <v>150</v>
      </c>
      <c r="E24" s="47"/>
    </row>
    <row r="25" spans="1:5" ht="18.75" customHeight="1" thickBot="1">
      <c r="A25" s="36">
        <v>4350</v>
      </c>
      <c r="B25" s="258" t="s">
        <v>73</v>
      </c>
      <c r="C25" s="260"/>
      <c r="D25" s="152"/>
      <c r="E25" s="47">
        <v>150</v>
      </c>
    </row>
    <row r="26" spans="1:5" ht="20.25" customHeight="1" thickBot="1" thickTop="1">
      <c r="A26" s="98"/>
      <c r="B26" s="99" t="s">
        <v>29</v>
      </c>
      <c r="C26" s="99"/>
      <c r="D26" s="171">
        <f>D21+D16+D11</f>
        <v>4200</v>
      </c>
      <c r="E26" s="323">
        <f>E21+E16+E11</f>
        <v>4200</v>
      </c>
    </row>
    <row r="27" ht="13.5" thickTop="1"/>
  </sheetData>
  <printOptions horizontalCentered="1"/>
  <pageMargins left="0" right="0" top="0.984251968503937" bottom="0.7874015748031497" header="0.5118110236220472" footer="0.5118110236220472"/>
  <pageSetup firstPageNumber="13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E2" sqref="E2"/>
    </sheetView>
  </sheetViews>
  <sheetFormatPr defaultColWidth="9.00390625" defaultRowHeight="12.75"/>
  <cols>
    <col min="1" max="1" width="8.25390625" style="0" customWidth="1"/>
    <col min="2" max="2" width="39.125" style="0" customWidth="1"/>
    <col min="3" max="3" width="6.875" style="0" customWidth="1"/>
    <col min="4" max="4" width="15.375" style="0" hidden="1" customWidth="1"/>
    <col min="5" max="5" width="15.375" style="0" customWidth="1"/>
    <col min="6" max="6" width="15.75390625" style="0" customWidth="1"/>
  </cols>
  <sheetData>
    <row r="1" spans="1:6" ht="15.75">
      <c r="A1" s="12"/>
      <c r="B1" s="12"/>
      <c r="C1" s="77"/>
      <c r="D1" s="2" t="s">
        <v>35</v>
      </c>
      <c r="E1" s="2" t="s">
        <v>35</v>
      </c>
      <c r="F1" s="1"/>
    </row>
    <row r="2" spans="1:6" ht="13.5" customHeight="1">
      <c r="A2" s="78"/>
      <c r="B2" s="79"/>
      <c r="C2" s="80"/>
      <c r="D2" s="6" t="s">
        <v>38</v>
      </c>
      <c r="E2" s="6" t="s">
        <v>154</v>
      </c>
      <c r="F2" s="1"/>
    </row>
    <row r="3" spans="1:6" ht="13.5" customHeight="1">
      <c r="A3" s="78"/>
      <c r="B3" s="79"/>
      <c r="C3" s="80"/>
      <c r="D3" s="6" t="s">
        <v>1</v>
      </c>
      <c r="E3" s="6" t="s">
        <v>1</v>
      </c>
      <c r="F3" s="1"/>
    </row>
    <row r="4" spans="1:6" ht="13.5" customHeight="1">
      <c r="A4" s="78"/>
      <c r="B4" s="79"/>
      <c r="C4" s="80"/>
      <c r="D4" s="7" t="s">
        <v>39</v>
      </c>
      <c r="E4" s="7" t="s">
        <v>152</v>
      </c>
      <c r="F4" s="1"/>
    </row>
    <row r="5" spans="1:6" ht="12.75" customHeight="1">
      <c r="A5" s="78"/>
      <c r="B5" s="79"/>
      <c r="C5" s="80"/>
      <c r="D5" s="10"/>
      <c r="E5" s="10"/>
      <c r="F5" s="6"/>
    </row>
    <row r="6" spans="1:6" ht="53.25" customHeight="1">
      <c r="A6" s="8" t="s">
        <v>89</v>
      </c>
      <c r="B6" s="9"/>
      <c r="C6" s="10"/>
      <c r="D6" s="10"/>
      <c r="E6" s="10"/>
      <c r="F6" s="81"/>
    </row>
    <row r="7" spans="1:6" ht="19.5" thickBot="1">
      <c r="A7" s="8"/>
      <c r="B7" s="9"/>
      <c r="C7" s="80"/>
      <c r="D7" s="10"/>
      <c r="E7" s="10"/>
      <c r="F7" s="173" t="s">
        <v>2</v>
      </c>
    </row>
    <row r="8" spans="1:6" ht="27" customHeight="1">
      <c r="A8" s="82" t="s">
        <v>3</v>
      </c>
      <c r="B8" s="73" t="s">
        <v>4</v>
      </c>
      <c r="C8" s="15" t="s">
        <v>5</v>
      </c>
      <c r="D8" s="172"/>
      <c r="E8" s="283" t="s">
        <v>7</v>
      </c>
      <c r="F8" s="284"/>
    </row>
    <row r="9" spans="1:6" ht="14.25" customHeight="1">
      <c r="A9" s="83" t="s">
        <v>8</v>
      </c>
      <c r="B9" s="84"/>
      <c r="C9" s="19" t="s">
        <v>9</v>
      </c>
      <c r="D9" s="85" t="s">
        <v>10</v>
      </c>
      <c r="E9" s="285" t="s">
        <v>10</v>
      </c>
      <c r="F9" s="86" t="s">
        <v>11</v>
      </c>
    </row>
    <row r="10" spans="1:6" s="132" customFormat="1" ht="13.5" thickBot="1">
      <c r="A10" s="87">
        <v>1</v>
      </c>
      <c r="B10" s="88">
        <v>2</v>
      </c>
      <c r="C10" s="88">
        <v>3</v>
      </c>
      <c r="D10" s="89">
        <v>5</v>
      </c>
      <c r="E10" s="286">
        <v>4</v>
      </c>
      <c r="F10" s="90">
        <v>5</v>
      </c>
    </row>
    <row r="11" spans="1:6" ht="21" customHeight="1" thickBot="1" thickTop="1">
      <c r="A11" s="96" t="s">
        <v>40</v>
      </c>
      <c r="B11" s="97" t="s">
        <v>43</v>
      </c>
      <c r="C11" s="355" t="s">
        <v>41</v>
      </c>
      <c r="D11" s="25"/>
      <c r="E11" s="154">
        <f>SUM(E12)</f>
        <v>1040</v>
      </c>
      <c r="F11" s="26">
        <f>F12</f>
        <v>1040</v>
      </c>
    </row>
    <row r="12" spans="1:6" ht="18" customHeight="1" thickTop="1">
      <c r="A12" s="91" t="s">
        <v>42</v>
      </c>
      <c r="B12" s="92" t="s">
        <v>44</v>
      </c>
      <c r="C12" s="356"/>
      <c r="D12" s="43"/>
      <c r="E12" s="151">
        <f>SUM(E13:E15)</f>
        <v>1040</v>
      </c>
      <c r="F12" s="28">
        <f>SUM(F13:F15)</f>
        <v>1040</v>
      </c>
    </row>
    <row r="13" spans="1:6" ht="15">
      <c r="A13" s="93">
        <v>4210</v>
      </c>
      <c r="B13" s="94" t="s">
        <v>15</v>
      </c>
      <c r="C13" s="357"/>
      <c r="D13" s="30"/>
      <c r="E13" s="153"/>
      <c r="F13" s="53">
        <v>1040</v>
      </c>
    </row>
    <row r="14" spans="1:6" ht="15">
      <c r="A14" s="93">
        <v>4300</v>
      </c>
      <c r="B14" s="94" t="s">
        <v>18</v>
      </c>
      <c r="C14" s="357"/>
      <c r="D14" s="30"/>
      <c r="E14" s="153">
        <v>1000</v>
      </c>
      <c r="F14" s="53"/>
    </row>
    <row r="15" spans="1:6" s="248" customFormat="1" ht="30.75" thickBot="1">
      <c r="A15" s="59">
        <v>4700</v>
      </c>
      <c r="B15" s="54" t="s">
        <v>52</v>
      </c>
      <c r="C15" s="357"/>
      <c r="D15" s="30"/>
      <c r="E15" s="153">
        <v>40</v>
      </c>
      <c r="F15" s="53"/>
    </row>
    <row r="16" spans="1:6" ht="30" thickBot="1" thickTop="1">
      <c r="A16" s="293">
        <v>754</v>
      </c>
      <c r="B16" s="294" t="s">
        <v>83</v>
      </c>
      <c r="C16" s="358" t="s">
        <v>84</v>
      </c>
      <c r="D16" s="298"/>
      <c r="E16" s="183">
        <f>SUM(E17)</f>
        <v>32088</v>
      </c>
      <c r="F16" s="61">
        <f>SUM(F17)</f>
        <v>32088</v>
      </c>
    </row>
    <row r="17" spans="1:6" ht="29.25" thickTop="1">
      <c r="A17" s="295">
        <v>75411</v>
      </c>
      <c r="B17" s="296" t="s">
        <v>85</v>
      </c>
      <c r="C17" s="297"/>
      <c r="D17" s="299"/>
      <c r="E17" s="43">
        <f>SUM(E18:E32)</f>
        <v>32088</v>
      </c>
      <c r="F17" s="51">
        <f>SUM(F18:F32)</f>
        <v>32088</v>
      </c>
    </row>
    <row r="18" spans="1:6" ht="33" customHeight="1">
      <c r="A18" s="29">
        <v>3070</v>
      </c>
      <c r="B18" s="287" t="s">
        <v>82</v>
      </c>
      <c r="C18" s="63"/>
      <c r="D18" s="30"/>
      <c r="E18" s="30"/>
      <c r="F18" s="53">
        <v>304</v>
      </c>
    </row>
    <row r="19" spans="1:6" ht="15">
      <c r="A19" s="29">
        <v>4110</v>
      </c>
      <c r="B19" s="287" t="s">
        <v>32</v>
      </c>
      <c r="C19" s="63"/>
      <c r="D19" s="30"/>
      <c r="E19" s="30">
        <v>2984</v>
      </c>
      <c r="F19" s="53"/>
    </row>
    <row r="20" spans="1:6" ht="15">
      <c r="A20" s="29">
        <v>4120</v>
      </c>
      <c r="B20" s="287" t="s">
        <v>20</v>
      </c>
      <c r="C20" s="63"/>
      <c r="D20" s="30"/>
      <c r="E20" s="30">
        <v>296</v>
      </c>
      <c r="F20" s="53"/>
    </row>
    <row r="21" spans="1:6" ht="15">
      <c r="A21" s="29">
        <v>4170</v>
      </c>
      <c r="B21" s="287" t="s">
        <v>26</v>
      </c>
      <c r="C21" s="63"/>
      <c r="D21" s="30"/>
      <c r="E21" s="30">
        <v>825</v>
      </c>
      <c r="F21" s="53"/>
    </row>
    <row r="22" spans="1:6" ht="15">
      <c r="A22" s="29">
        <v>4210</v>
      </c>
      <c r="B22" s="287" t="s">
        <v>15</v>
      </c>
      <c r="C22" s="63"/>
      <c r="D22" s="30"/>
      <c r="E22" s="30"/>
      <c r="F22" s="53">
        <v>23002</v>
      </c>
    </row>
    <row r="23" spans="1:6" ht="15">
      <c r="A23" s="29">
        <v>4260</v>
      </c>
      <c r="B23" s="287" t="s">
        <v>81</v>
      </c>
      <c r="C23" s="63"/>
      <c r="D23" s="30"/>
      <c r="E23" s="30">
        <v>20000</v>
      </c>
      <c r="F23" s="53"/>
    </row>
    <row r="24" spans="1:6" ht="15">
      <c r="A24" s="29">
        <v>4270</v>
      </c>
      <c r="B24" s="287" t="s">
        <v>16</v>
      </c>
      <c r="C24" s="63"/>
      <c r="D24" s="30"/>
      <c r="E24" s="30"/>
      <c r="F24" s="53"/>
    </row>
    <row r="25" spans="1:6" ht="15">
      <c r="A25" s="29">
        <v>4280</v>
      </c>
      <c r="B25" s="287" t="s">
        <v>72</v>
      </c>
      <c r="C25" s="63"/>
      <c r="D25" s="30"/>
      <c r="E25" s="30"/>
      <c r="F25" s="53">
        <v>254</v>
      </c>
    </row>
    <row r="26" spans="1:6" ht="15">
      <c r="A26" s="29">
        <v>4300</v>
      </c>
      <c r="B26" s="287" t="s">
        <v>18</v>
      </c>
      <c r="C26" s="63"/>
      <c r="D26" s="30"/>
      <c r="E26" s="30"/>
      <c r="F26" s="53">
        <v>4467</v>
      </c>
    </row>
    <row r="27" spans="1:6" ht="15">
      <c r="A27" s="29">
        <v>4350</v>
      </c>
      <c r="B27" s="287" t="s">
        <v>73</v>
      </c>
      <c r="C27" s="63"/>
      <c r="D27" s="30"/>
      <c r="E27" s="30">
        <v>436</v>
      </c>
      <c r="F27" s="53"/>
    </row>
    <row r="28" spans="1:6" ht="30.75" customHeight="1">
      <c r="A28" s="301" t="s">
        <v>86</v>
      </c>
      <c r="B28" s="300" t="s">
        <v>87</v>
      </c>
      <c r="C28" s="288"/>
      <c r="D28" s="289"/>
      <c r="E28" s="303">
        <v>4700</v>
      </c>
      <c r="F28" s="290"/>
    </row>
    <row r="29" spans="1:6" ht="30.75" customHeight="1">
      <c r="A29" s="301" t="s">
        <v>88</v>
      </c>
      <c r="B29" s="300" t="s">
        <v>21</v>
      </c>
      <c r="C29" s="288"/>
      <c r="D29" s="289"/>
      <c r="E29" s="303"/>
      <c r="F29" s="308">
        <v>1700</v>
      </c>
    </row>
    <row r="30" spans="1:6" s="248" customFormat="1" ht="12.75" customHeight="1">
      <c r="A30" s="29">
        <v>4430</v>
      </c>
      <c r="B30" s="287" t="s">
        <v>48</v>
      </c>
      <c r="C30" s="288"/>
      <c r="D30" s="302">
        <f>F28-D28</f>
        <v>0</v>
      </c>
      <c r="E30" s="303">
        <v>486</v>
      </c>
      <c r="F30" s="306"/>
    </row>
    <row r="31" spans="1:6" ht="30.75" customHeight="1">
      <c r="A31" s="305">
        <v>4740</v>
      </c>
      <c r="B31" s="300" t="s">
        <v>17</v>
      </c>
      <c r="C31" s="288"/>
      <c r="D31" s="304"/>
      <c r="E31" s="303">
        <v>2361</v>
      </c>
      <c r="F31" s="306"/>
    </row>
    <row r="32" spans="1:6" ht="30.75" thickBot="1">
      <c r="A32" s="305">
        <v>4750</v>
      </c>
      <c r="B32" s="309" t="s">
        <v>22</v>
      </c>
      <c r="C32" s="291"/>
      <c r="D32" s="291"/>
      <c r="E32" s="307"/>
      <c r="F32" s="310">
        <v>2361</v>
      </c>
    </row>
    <row r="33" spans="1:6" ht="22.5" customHeight="1" thickBot="1" thickTop="1">
      <c r="A33" s="98"/>
      <c r="B33" s="99" t="s">
        <v>29</v>
      </c>
      <c r="C33" s="112"/>
      <c r="D33" s="292"/>
      <c r="E33" s="311">
        <f>E16+E11</f>
        <v>33128</v>
      </c>
      <c r="F33" s="500">
        <f>F16+F11</f>
        <v>33128</v>
      </c>
    </row>
    <row r="34" ht="13.5" thickTop="1"/>
  </sheetData>
  <printOptions horizontalCentered="1"/>
  <pageMargins left="0" right="0" top="0.984251968503937" bottom="0.7874015748031497" header="0.5118110236220472" footer="0.5118110236220472"/>
  <pageSetup firstPageNumber="14" useFirstPageNumber="1" horizontalDpi="600" verticalDpi="600" orientation="portrait" paperSize="9" r:id="rId1"/>
  <headerFooter alignWithMargins="0">
    <oddHeader>&amp;C&amp;"Times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Liwak</cp:lastModifiedBy>
  <cp:lastPrinted>2007-12-19T13:02:50Z</cp:lastPrinted>
  <dcterms:created xsi:type="dcterms:W3CDTF">2007-08-22T08:11:50Z</dcterms:created>
  <dcterms:modified xsi:type="dcterms:W3CDTF">2008-01-07T12:28:45Z</dcterms:modified>
  <cp:category/>
  <cp:version/>
  <cp:contentType/>
  <cp:contentStatus/>
</cp:coreProperties>
</file>