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6"/>
  </bookViews>
  <sheets>
    <sheet name="Zał 1" sheetId="1" r:id="rId1"/>
    <sheet name="Zał 2" sheetId="2" r:id="rId2"/>
    <sheet name="Za ł3" sheetId="3" r:id="rId3"/>
    <sheet name="Zał 4" sheetId="4" r:id="rId4"/>
    <sheet name="Zał 5" sheetId="5" r:id="rId5"/>
    <sheet name="Zał 6" sheetId="6" r:id="rId6"/>
    <sheet name="Zał 7" sheetId="7" r:id="rId7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5'!$12:$12</definedName>
  </definedNames>
  <calcPr fullCalcOnLoad="1"/>
</workbook>
</file>

<file path=xl/sharedStrings.xml><?xml version="1.0" encoding="utf-8"?>
<sst xmlns="http://schemas.openxmlformats.org/spreadsheetml/2006/main" count="488" uniqueCount="289">
  <si>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</si>
  <si>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</si>
  <si>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</si>
  <si>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</si>
  <si>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</si>
  <si>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</si>
  <si>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</si>
  <si>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</si>
  <si>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</si>
  <si>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</si>
  <si>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</si>
  <si>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</si>
  <si>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RWZ</t>
  </si>
  <si>
    <t>Pozostała działalność</t>
  </si>
  <si>
    <t>ADMINISTRACJA PUBLICZNA</t>
  </si>
  <si>
    <t>4010</t>
  </si>
  <si>
    <t>Wynagrodzenia osobowe pracowników</t>
  </si>
  <si>
    <t>Składki na ubezpieczenia społeczne</t>
  </si>
  <si>
    <t>4300</t>
  </si>
  <si>
    <t>Zakup usług pozostałych</t>
  </si>
  <si>
    <t>OŚWIATA I WYCHOWANIE</t>
  </si>
  <si>
    <t>E</t>
  </si>
  <si>
    <t>Zakup materiałów i wyposażenia</t>
  </si>
  <si>
    <t>POMOC SPOŁECZNA</t>
  </si>
  <si>
    <t>KULTURA I OCHRONA DZIEDZICTWA NARODOWEGO</t>
  </si>
  <si>
    <t>KULTURA FIZYCZNA I SPORT</t>
  </si>
  <si>
    <t>IK</t>
  </si>
  <si>
    <t>Wydatki inwestycyjne jednostek budżetowych</t>
  </si>
  <si>
    <t>OGÓŁEM</t>
  </si>
  <si>
    <t>per saldo</t>
  </si>
  <si>
    <t>w złotych</t>
  </si>
  <si>
    <t>TRANSPORT I ŁĄCZNOŚĆ</t>
  </si>
  <si>
    <t>POZOSTAŁE ZADANIA W ZAKRESIE POLITYKI SPOŁECZNEJ</t>
  </si>
  <si>
    <t>KS</t>
  </si>
  <si>
    <t>75095</t>
  </si>
  <si>
    <t xml:space="preserve">GOSPODARKA KOMUNALNA I OCHRONA ŚRODOWISKA </t>
  </si>
  <si>
    <t>Dotacja podmiotowa z budżetu dla zakładu budżetowego</t>
  </si>
  <si>
    <t>BRM</t>
  </si>
  <si>
    <t>0970</t>
  </si>
  <si>
    <t>Załącznik nr 2 do Uchwały</t>
  </si>
  <si>
    <t>Km</t>
  </si>
  <si>
    <t>4170</t>
  </si>
  <si>
    <t>DOCHODY OD OSÓB PRAWNYCH , OD OSÓB FIZYCZNYCH I OD INNYCH JEDNOSTEK NIE POSIADAJĄCYCH OSOBOWOŚCI PRAWNEJ ORAZ WYDATKI ZWIĄZANE Z ICH POBOREM</t>
  </si>
  <si>
    <t>Wpływy z różnych dochodów</t>
  </si>
  <si>
    <t>Dotacja podmiotowa z budżetu dla samorządowej instytucji kultury</t>
  </si>
  <si>
    <t>Biblioteki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</si>
  <si>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</si>
  <si>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</si>
  <si>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</si>
  <si>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</si>
  <si>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</si>
  <si>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</si>
  <si>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</si>
  <si>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</si>
  <si>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</si>
  <si>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</si>
  <si>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</si>
  <si>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</si>
  <si>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</si>
  <si>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</si>
  <si>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</si>
  <si>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</si>
  <si>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Drogi publiczne w miastach na prawach powiatu</t>
  </si>
  <si>
    <t>Załącznik nr 4 do Uchwały</t>
  </si>
  <si>
    <t>Zakup pomocy naukowych, dydaktycznych i książek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</si>
  <si>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</si>
  <si>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</si>
  <si>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</si>
  <si>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</si>
  <si>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</si>
  <si>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</si>
  <si>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Filharmonie, orkiestry, chóry i kapele</t>
  </si>
  <si>
    <t>Urząd Miejski</t>
  </si>
  <si>
    <t>Załącznik nr 3 do Uchwały</t>
  </si>
  <si>
    <t>OA</t>
  </si>
  <si>
    <t>Różne opłaty i składki</t>
  </si>
  <si>
    <t>z dnia 15 marca 2007 roku</t>
  </si>
  <si>
    <t>ZMIANY   PLANU  DOCHODÓW  I   WYDATKÓW   NA  ZADANIA  WŁASNE  POWIATU  
W  2007  ROKU</t>
  </si>
  <si>
    <t>ZMIANY   PLANU  DOCHODÓW  I  WYDATKÓW   NA  ZADANIA  WŁASNE  GMINY                                           W  2007  ROKU</t>
  </si>
  <si>
    <r>
      <t xml:space="preserve">Świadczenia społeczne - </t>
    </r>
    <r>
      <rPr>
        <b/>
        <i/>
        <sz val="10"/>
        <rFont val="Arial Narrow"/>
        <family val="2"/>
      </rPr>
      <t>Prace społecznie użyteczne</t>
    </r>
  </si>
  <si>
    <r>
      <t>Świadczenia społeczne -</t>
    </r>
    <r>
      <rPr>
        <b/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Prace społecznie użyteczne</t>
    </r>
  </si>
  <si>
    <t>Drogi wewnętrzne</t>
  </si>
  <si>
    <r>
      <t>Zakup usług remontowych -</t>
    </r>
    <r>
      <rPr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"T.Kotarbińskiego"</t>
    </r>
    <r>
      <rPr>
        <b/>
        <i/>
        <sz val="11"/>
        <rFont val="Arial Narrow"/>
        <family val="2"/>
      </rPr>
      <t xml:space="preserve"> </t>
    </r>
  </si>
  <si>
    <r>
      <t xml:space="preserve">Wynagrodzenia bezosobowe - </t>
    </r>
    <r>
      <rPr>
        <b/>
        <i/>
        <sz val="10"/>
        <rFont val="Arial Narrow"/>
        <family val="2"/>
      </rPr>
      <t>RO "T.Kotarbińskiego"</t>
    </r>
  </si>
  <si>
    <t>Dotacje celowe otrzymane z budżetu państwa na realizację zadań bieżących z zakresu administracji rządowej oraz innych zadań zleconych gminie ustawami</t>
  </si>
  <si>
    <t>Składki na Fundusz Pracy</t>
  </si>
  <si>
    <t xml:space="preserve">Wynagrodzenia bezosobowe </t>
  </si>
  <si>
    <t>URZĘDY NACZELNYCH ORGANÓW WŁADZY PAŃSTWOWEJ, KONTROLI I OCHRONY PRAWA ORAZ SĄDOWNICTWA</t>
  </si>
  <si>
    <t>Urzędy naczelnych organów władzy państwowej, kontroli i ochrony prawa</t>
  </si>
  <si>
    <t>Fn</t>
  </si>
  <si>
    <t xml:space="preserve">OA </t>
  </si>
  <si>
    <t>010</t>
  </si>
  <si>
    <t>01095</t>
  </si>
  <si>
    <r>
      <t xml:space="preserve">Wydatki inwestycyjne jednostek budżetowych - </t>
    </r>
    <r>
      <rPr>
        <i/>
        <sz val="10"/>
        <rFont val="Arial Narrow"/>
        <family val="2"/>
      </rPr>
      <t xml:space="preserve">Przebudowa skrzyżowania ulic: Jana Pawła II - Staszica </t>
    </r>
  </si>
  <si>
    <t>Ochrona zabytków i opieka nad zabytkami</t>
  </si>
  <si>
    <t>Zakup usług remontowych:</t>
  </si>
  <si>
    <t>RO "Rokosowo"</t>
  </si>
  <si>
    <t>RO "Przedmieście Księżnej Anny"</t>
  </si>
  <si>
    <t>Obiekty sportowe</t>
  </si>
  <si>
    <t>Budowa Centrum Rekreacyjno - Sportowego</t>
  </si>
  <si>
    <t>2705</t>
  </si>
  <si>
    <t>Środki na dofinansowanie własnych zadań bieżących gmin, pozyskane z innych źródeł</t>
  </si>
  <si>
    <t>4215</t>
  </si>
  <si>
    <t>"Szkolne projekty Socrates Comenius 2006/2007</t>
  </si>
  <si>
    <t>4245</t>
  </si>
  <si>
    <t>4305</t>
  </si>
  <si>
    <t>4425</t>
  </si>
  <si>
    <t>4435</t>
  </si>
  <si>
    <t>4745</t>
  </si>
  <si>
    <t>4755</t>
  </si>
  <si>
    <r>
      <t xml:space="preserve">Zakup materiałów i wyposażenia - </t>
    </r>
    <r>
      <rPr>
        <b/>
        <i/>
        <sz val="10"/>
        <rFont val="Arial Narrow"/>
        <family val="2"/>
      </rPr>
      <t>"Szkolne projekty Socrates Comenius 2005/2006"</t>
    </r>
  </si>
  <si>
    <t>Podróże służbowe zagraniczne</t>
  </si>
  <si>
    <t>Zakup materiałów papierniczych do sprzętu drukarskiego i urządzeń kserograficznych</t>
  </si>
  <si>
    <t>Zakup akcesoriów komputerowych, w tym programów i licencji</t>
  </si>
  <si>
    <t>Przedszkola</t>
  </si>
  <si>
    <t>2510</t>
  </si>
  <si>
    <t>Pobór podatków, opłat i niepodatkowych należności budżetowych</t>
  </si>
  <si>
    <t>Udziały gmin w podatkach stanowiących dochód budżetu państwa</t>
  </si>
  <si>
    <t>0010</t>
  </si>
  <si>
    <t>Podatek dochodowy od osób fizycznych</t>
  </si>
  <si>
    <t>Udziały powiatów w podatkach stanowiących dochód budżetu państwa</t>
  </si>
  <si>
    <t>75831</t>
  </si>
  <si>
    <t>Część równoważąca subwencji ogólnej dla gmin</t>
  </si>
  <si>
    <t>75616</t>
  </si>
  <si>
    <t xml:space="preserve">Wpływy z podatku rolnego, podatku leśnego, podatku od spadków i darowizn, podatku od czynności cywilnoprawnych oraz podatków i opłat lokalnych od osób fizycznych </t>
  </si>
  <si>
    <t>0310</t>
  </si>
  <si>
    <t xml:space="preserve">Podatek od nieruchomości </t>
  </si>
  <si>
    <t>0320</t>
  </si>
  <si>
    <t>Podatek rolny</t>
  </si>
  <si>
    <t>4110</t>
  </si>
  <si>
    <t>4120</t>
  </si>
  <si>
    <t>Zarząd Dróg Miejskich</t>
  </si>
  <si>
    <t>Przychody z zaciągnietych pożyczek i kredytów na rynku krajowym</t>
  </si>
  <si>
    <t xml:space="preserve"> -  spłata kredytu - Gospodarczy Bank Wielkopolski S.A.</t>
  </si>
  <si>
    <t>MIASTA KOSZALINA                                                                                                                       NA 2007 ROK</t>
  </si>
  <si>
    <t>NA 2007 ROK</t>
  </si>
  <si>
    <t>4140</t>
  </si>
  <si>
    <t>4440</t>
  </si>
  <si>
    <t>Wpłaty na PFRON</t>
  </si>
  <si>
    <t>Odpisy na ZFŚS</t>
  </si>
  <si>
    <t>Starostwa powiatowe</t>
  </si>
  <si>
    <t>Informator kulturalny "Miesiąc w Koszalinie"</t>
  </si>
  <si>
    <t>Festiwal Filmowy "Integracja TY i JA"</t>
  </si>
  <si>
    <t>GOSPODARKA MIESZKANIOWA</t>
  </si>
  <si>
    <t>N</t>
  </si>
  <si>
    <t xml:space="preserve">Gospodarka gruntami i nieruchomościami </t>
  </si>
  <si>
    <t>4390</t>
  </si>
  <si>
    <t>4480</t>
  </si>
  <si>
    <t>Zakup usług obejmujących wykonanie ekspertyz, analiz i opinii</t>
  </si>
  <si>
    <t>Zakup usług remontowo - konserwatorskich dotyczących obiektów zabytkowych będących w użytkowaniu jednostek budżetowych</t>
  </si>
  <si>
    <t>Rodzinny Dom Dziecka Nr 2</t>
  </si>
  <si>
    <t>Rodzinny Dom Dziecka Nr 3</t>
  </si>
  <si>
    <t>Placówki opiekuńczo - wychowawcze</t>
  </si>
  <si>
    <t>Dotacje celowe z budżetu państwa na inwestycje i zakupy inwestycyjne realizowane  przez powiat na podstawie porozumień z organami administracji rządowej</t>
  </si>
  <si>
    <t xml:space="preserve">         </t>
  </si>
  <si>
    <t>Lp.</t>
  </si>
  <si>
    <t>Dział           Rozdział                §</t>
  </si>
  <si>
    <t>Przewidywane wykonanie                     2006 r.</t>
  </si>
  <si>
    <t>Plan na                            2007 r.</t>
  </si>
  <si>
    <t>Zmiany planu</t>
  </si>
  <si>
    <t>Plan po zmianach na 2007 r.</t>
  </si>
  <si>
    <t>2</t>
  </si>
  <si>
    <t>I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</si>
  <si>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</si>
  <si>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</si>
  <si>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</si>
  <si>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</si>
  <si>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</si>
  <si>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</si>
  <si>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</si>
  <si>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</si>
  <si>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</si>
  <si>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</si>
  <si>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</si>
  <si>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</si>
  <si>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>WYDATKI OGÓŁEM</t>
  </si>
  <si>
    <t>1.</t>
  </si>
  <si>
    <t>Edukacja ekologiczna, propagowanie działań ekologicznych</t>
  </si>
  <si>
    <t>Dotacje przekazane z funduszy celowych na realizację zadań bieżących dla jednostek niezaliczanych do sektora finansów publicznych</t>
  </si>
  <si>
    <t xml:space="preserve"> - dotacja dla Przedsiębiorstwa Gospodarki Komunalnej (PGK) na organizację 
   Centrum Edukacji Ekologicznej (materiały edukacyjne, nagrody konkursowe, 
   honoraria, szkolenia)</t>
  </si>
  <si>
    <t xml:space="preserve"> - dotacja dla Regionalnego Ośrodka Edukacji Ekologicznej w Sianowie na 
   prowadzenie zajęć z zakresu edukacji ekologicznej (materiały edukacyjne, nagrody 
   konkursowe, honoraria, szkolenia)</t>
  </si>
  <si>
    <t xml:space="preserve"> - dotacja dla Miejskich Wodociągów i Kanalizacji (MWiK) na organizację Centrum 
   Edukacji Ekologicznej (materiały edukacyjne, nagrody konkursowe, honoraria, 
   szkolenia)</t>
  </si>
  <si>
    <t>4210</t>
  </si>
  <si>
    <t>w tym dofinansowanie zakupu nagród na konkurs "Ja i moje środowisko"</t>
  </si>
  <si>
    <t>w tym dofinansowanie szkoleń dla pracowników ochrony środowiska</t>
  </si>
  <si>
    <t>2.</t>
  </si>
  <si>
    <t>Urządzanie i utrzymanie terenów zieleni, zadrzewień, zakrzewień oraz parków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</si>
  <si>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</si>
  <si>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</si>
  <si>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obsadzenie krzewami i pnączami pasów zieleni ulicznej w parkach i na 
   zieleńcach w mieście</t>
  </si>
  <si>
    <t xml:space="preserve"> - odtworzenie kompleksu Parku Książąt Pomorskich "A" - alejek spacerowych, 
   placów, schodów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</si>
  <si>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</si>
  <si>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</si>
  <si>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</si>
  <si>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zagospodarowanie zieleńca o pow. 5280 m 2 (ul. Gierczak) - wg projektu</t>
  </si>
  <si>
    <t xml:space="preserve"> - renowacja pasów zieleni w pasach drogowych dróg publicznych: ul. Gnieźnieńska, 
   Morska, Fałata, Jana Pawła II</t>
  </si>
  <si>
    <t xml:space="preserve"> - opracowanie inwentaryzacji zieleni na terenie zieleńców i pasów drogowych 
   przekazanych Zarządowi w zarządzanie lub administrację</t>
  </si>
  <si>
    <t xml:space="preserve"> - prace pielęgnacyjno-lecznicze drzew na terenach administrowanych przez Zarząd 
   Budynków Mieszkalnych (ZBM)</t>
  </si>
  <si>
    <t>6110</t>
  </si>
  <si>
    <r>
      <t>Wydatki inwestycyjne funduszy celowych - o</t>
    </r>
    <r>
      <rPr>
        <i/>
        <sz val="9"/>
        <rFont val="Arial Narrow"/>
        <family val="2"/>
      </rPr>
      <t>dtworzenie kompleksu Parku Książąt Pomorskich "A"- budowa mostu</t>
    </r>
  </si>
  <si>
    <t>3.</t>
  </si>
  <si>
    <t>Realizacja przedsięwzięć związanych z gospodarką odpadami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</si>
  <si>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na adaptację części osłon śmietnikowych na punkty selektywnego zbioru odpadów</t>
    </r>
  </si>
  <si>
    <t xml:space="preserve"> - zagospodarowanie odpadów powstałych na terenie m. Koszalina w wyniku awarii 
   ekologicznych</t>
  </si>
  <si>
    <t xml:space="preserve"> - wywóz nieczystości z koszy ulicznych - dofinansowanie ZDM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</si>
  <si>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</si>
  <si>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</si>
  <si>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</si>
  <si>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</si>
  <si>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</si>
  <si>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</si>
  <si>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</si>
  <si>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</si>
  <si>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</t>
  </si>
  <si>
    <r>
      <t xml:space="preserve">Różne przelewy - </t>
    </r>
    <r>
      <rPr>
        <i/>
        <sz val="9"/>
        <rFont val="Arial Narrow"/>
        <family val="2"/>
      </rPr>
      <t>zwrot nienależnie otrzymanych środków z tytułu redystrybucji opłat za pobór wody i odprowadzanie ścieków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</si>
  <si>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</si>
  <si>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</si>
  <si>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</si>
  <si>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balotów, sorbentów, 
   neutralizatorów, sprzętu do prowadzenia działań z zakresu ratownictwa 
   chemicznego i ekologicznego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</si>
  <si>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</si>
  <si>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</si>
  <si>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</si>
  <si>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</si>
  <si>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
   bez administratora</t>
  </si>
  <si>
    <t xml:space="preserve"> - przeprowadzanie badań i analiz na potrzeby terenów środowiska</t>
  </si>
  <si>
    <t xml:space="preserve"> - sprawozdanie z realizacji Programu Ochrony Środowiska dla Miasta Koszalina na 
   lata 2004-2007</t>
  </si>
  <si>
    <t xml:space="preserve"> - sprawozdanie z realizacji Planu Gospodarki Odpadami dla Miasta Koszalina na 
   lata 2004-2007</t>
  </si>
  <si>
    <t>Wydatki inwestycyjne funduszy celowych</t>
  </si>
  <si>
    <t xml:space="preserve"> - porządkowanie gospodarki wodno-ściekowej w rejonie ul. Monte Cassino</t>
  </si>
  <si>
    <t xml:space="preserve"> - Kolektor XXVIII</t>
  </si>
  <si>
    <t xml:space="preserve"> - zakup systemów gromadzenia i przetwarzania danych związanych z dostępem do 
   informacji o środowisku</t>
  </si>
  <si>
    <t>6120</t>
  </si>
  <si>
    <t>Dotacje z funduszy celowych na finansowanie lub dofinansowanie kosztów realizacji inwestycji  i zakupów inwestycyjnych jednostek niezaliczanych do sektora finansów publicznych</t>
  </si>
  <si>
    <t xml:space="preserve"> - dotacja dla Nadleśnictwa Manowo - dofinansowanie budowy ścieżki
   przyrodniczo-rowerowej na terenie gminy Koszalin</t>
  </si>
  <si>
    <t xml:space="preserve"> - dotacja dla PGK - zakup skutera usprawniającego pracę operatora odkurzacza do 
   psich ekstrementów</t>
  </si>
  <si>
    <t>V</t>
  </si>
  <si>
    <t>STAN ŚRODKÓW OBROTOWYCH NA KONIEC ROKU</t>
  </si>
  <si>
    <t>Załącznik nr 5 do Uchwały</t>
  </si>
  <si>
    <t xml:space="preserve">ZMIANY  PLANU  PRZYCHODÓW I WYDATKÓW </t>
  </si>
  <si>
    <t>GMINNEGO  FUNDUSZU  OCHRONY  ŚRODOWISKA</t>
  </si>
  <si>
    <t xml:space="preserve"> I  GOSPODARKI  WODNEJ NA  2007  ROK</t>
  </si>
  <si>
    <t xml:space="preserve">w złotych </t>
  </si>
  <si>
    <t>Przewidywane wykonanie 2006 r.</t>
  </si>
  <si>
    <t>Plan                       2007 r.</t>
  </si>
  <si>
    <t>Zmiany            planu</t>
  </si>
  <si>
    <t xml:space="preserve"> WYDATKI OGÓŁEM</t>
  </si>
  <si>
    <t xml:space="preserve">Dofinansowanie dla Zarządu Dróg Miejskich do wywozu nieczystości z koszy ulicznych. </t>
  </si>
  <si>
    <t>2970</t>
  </si>
  <si>
    <t>Różne przelewy. Zwrot nienależnie otrzymanych środków z tytułu redystrybucji opłat za pobór wód i odprowadzanie ścieków.</t>
  </si>
  <si>
    <t>Załącznik nr 6 do Uchwały</t>
  </si>
  <si>
    <t>POWIATOWEGO  FUNDUSZU  OCHRONY  ŚRODOWISKA</t>
  </si>
  <si>
    <t>I  GOSPODARKI  WODNEJ NA  2007  ROK</t>
  </si>
  <si>
    <t xml:space="preserve">                                                                                       Załącznik Nr 7 do Uchwały</t>
  </si>
  <si>
    <t xml:space="preserve">                                                                       Nr         /       / 2007</t>
  </si>
  <si>
    <t xml:space="preserve">                                                                                        Rady Miejskiej w Koszalinie</t>
  </si>
  <si>
    <t xml:space="preserve">  </t>
  </si>
  <si>
    <t xml:space="preserve">                                                                                        z dnia     marca 2007 r.         </t>
  </si>
  <si>
    <t>Dział
Rozdział
§</t>
  </si>
  <si>
    <t>Przewidywane wykonanie                     2005 r.</t>
  </si>
  <si>
    <t>Plan na                                               2007 r.</t>
  </si>
  <si>
    <t xml:space="preserve">Zmiany </t>
  </si>
  <si>
    <t>Plan po zmianach na                                               2007 r.</t>
  </si>
  <si>
    <t>DZIAŁALNOŚĆ USŁUGOWA</t>
  </si>
  <si>
    <t>Fundusz Gospodarki Zasobem Geodezyjnym i Kartograficznym</t>
  </si>
  <si>
    <t xml:space="preserve">środki pieniężne </t>
  </si>
  <si>
    <t>należności</t>
  </si>
  <si>
    <t>zobowiązania</t>
  </si>
  <si>
    <t>710          71030</t>
  </si>
  <si>
    <t>0830</t>
  </si>
  <si>
    <t>Wpływy z usług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</si>
  <si>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</si>
  <si>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</si>
  <si>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</si>
  <si>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</si>
  <si>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r>
      <t xml:space="preserve"> Zakup usług pozostałych </t>
    </r>
    <r>
      <rPr>
        <i/>
        <sz val="10"/>
        <rFont val="Arial Narrow"/>
        <family val="2"/>
      </rPr>
      <t>(projekt modernizacji ewidencji gruntów i budynków Miasta Koszalina - etap III i IV)</t>
    </r>
  </si>
  <si>
    <t>Szkolenia pracowników niebędących członkami korpusu służby cywilnej</t>
  </si>
  <si>
    <t xml:space="preserve">Zakup materiałów papierniczych do sprzętu drukarskiego i urządzeń kserograficznych </t>
  </si>
  <si>
    <t xml:space="preserve">Zakup akcesoriów komputerowych, w tym programów i licencji </t>
  </si>
  <si>
    <t>Wydatki inwestycyjne</t>
  </si>
  <si>
    <t>Wydatki na zakupy inwestycyjne funduszy celowych</t>
  </si>
  <si>
    <t>ZMIANY  PLANU  FINANSOWEGO</t>
  </si>
  <si>
    <t xml:space="preserve">POWIATOWEGO FUNDUSZU GOSPODARKI </t>
  </si>
  <si>
    <t>ZASOBEM GEODEZYJNYM I KARTOGRAFICZNYM</t>
  </si>
  <si>
    <t>Załącznik nr 7 do Uchwały</t>
  </si>
  <si>
    <t>ZMIANY PLANU  DOCHODÓW  I   WYDATKÓW NA  ZADANIA  ZLECONE                                                GMINIE Z ZAKRESU ADMINISTRACJI  RZĄDOWEJ                                                                                            W  2007  ROKU</t>
  </si>
  <si>
    <t>ROLNICTWO I   ŁOWIECTWO</t>
  </si>
  <si>
    <t>STAN ŚRODKÓW OBROTOWYCH NA POCZĄTKU ROKU</t>
  </si>
  <si>
    <t xml:space="preserve">Dotacje przekazane z funduszy celowych na realizację zadań bieżących dla jednostek niezaliczanych do sektora finansów publicznych </t>
  </si>
  <si>
    <t xml:space="preserve">Nr  VIII /  56  / 2007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</si>
</sst>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7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1" fontId="9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0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20" applyNumberFormat="1" applyFont="1" applyFill="1" applyBorder="1" applyAlignment="1" applyProtection="1">
      <alignment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23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26" xfId="0" applyFont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14" fillId="0" borderId="3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0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" fontId="9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0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1" fontId="9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0" xfId="2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7" xfId="0" applyNumberFormat="1" applyFont="1" applyBorder="1" applyAlignment="1" applyProtection="1">
      <alignment vertical="center" wrapText="1"/>
      <protection locked="0"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18" fillId="0" borderId="31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1" fontId="9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164" fontId="2" fillId="0" borderId="21" xfId="2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7" xfId="0" applyNumberFormat="1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8" xfId="0" applyFont="1" applyBorder="1" applyAlignment="1">
      <alignment horizontal="center" vertical="center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9" xfId="0" applyNumberFormat="1" applyFont="1" applyFill="1" applyBorder="1" applyAlignment="1" applyProtection="1">
      <alignment vertical="center" wrapText="1"/>
      <protection locked="0"/>
    </xf>
    <xf numFmtId="0" fontId="5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4" xfId="0" applyFont="1" applyBorder="1" applyAlignment="1">
      <alignment horizontal="center" vertical="center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centerContinuous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" fontId="2" fillId="0" borderId="56" xfId="0" applyNumberFormat="1" applyFont="1" applyFill="1" applyBorder="1" applyAlignment="1" applyProtection="1">
      <alignment horizontal="centerContinuous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164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61" xfId="0" applyNumberFormat="1" applyFont="1" applyFill="1" applyBorder="1" applyAlignment="1" applyProtection="1">
      <alignment horizontal="center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3" fontId="22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/>
    </xf>
    <xf numFmtId="0" fontId="10" fillId="0" borderId="23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5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Border="1" applyAlignment="1">
      <alignment horizontal="centerContinuous" vertical="center"/>
    </xf>
    <xf numFmtId="0" fontId="7" fillId="0" borderId="39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Border="1" applyAlignment="1">
      <alignment horizontal="centerContinuous" vertical="center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70" xfId="0" applyNumberFormat="1" applyFont="1" applyFill="1" applyBorder="1" applyAlignment="1" applyProtection="1">
      <alignment horizontal="right"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1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164" fontId="14" fillId="0" borderId="73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vertical="center" wrapText="1"/>
      <protection locked="0"/>
    </xf>
    <xf numFmtId="0" fontId="9" fillId="0" borderId="46" xfId="0" applyNumberFormat="1" applyFont="1" applyFill="1" applyBorder="1" applyAlignment="1" applyProtection="1">
      <alignment vertical="center" wrapText="1"/>
      <protection locked="0"/>
    </xf>
    <xf numFmtId="0" fontId="2" fillId="0" borderId="28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41" xfId="0" applyNumberFormat="1" applyFont="1" applyFill="1" applyBorder="1" applyAlignment="1" applyProtection="1">
      <alignment vertical="center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NumberFormat="1" applyFont="1" applyFill="1" applyBorder="1" applyAlignment="1" applyProtection="1">
      <alignment vertical="center" wrapText="1"/>
      <protection locked="0"/>
    </xf>
    <xf numFmtId="3" fontId="14" fillId="0" borderId="50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" fillId="0" borderId="7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164" fontId="18" fillId="0" borderId="20" xfId="0" applyNumberFormat="1" applyFont="1" applyFill="1" applyBorder="1" applyAlignment="1" applyProtection="1">
      <alignment vertical="center"/>
      <protection locked="0"/>
    </xf>
    <xf numFmtId="3" fontId="18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74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18" fillId="0" borderId="35" xfId="0" applyNumberFormat="1" applyFont="1" applyFill="1" applyBorder="1" applyAlignment="1" applyProtection="1">
      <alignment horizontal="right" vertical="center"/>
      <protection locked="0"/>
    </xf>
    <xf numFmtId="3" fontId="18" fillId="0" borderId="75" xfId="0" applyNumberFormat="1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Fill="1" applyBorder="1" applyAlignment="1" applyProtection="1">
      <alignment horizontal="centerContinuous" vertical="center"/>
      <protection locked="0"/>
    </xf>
    <xf numFmtId="49" fontId="9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7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7" fillId="0" borderId="77" xfId="0" applyFont="1" applyBorder="1" applyAlignment="1">
      <alignment horizontal="center" vertical="center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7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/>
    </xf>
    <xf numFmtId="0" fontId="3" fillId="0" borderId="7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10" fillId="0" borderId="8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centerContinuous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1" fontId="2" fillId="0" borderId="38" xfId="0" applyNumberFormat="1" applyFont="1" applyFill="1" applyBorder="1" applyAlignment="1" applyProtection="1">
      <alignment horizontal="centerContinuous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81" xfId="0" applyNumberFormat="1" applyFont="1" applyFill="1" applyBorder="1" applyAlignment="1" applyProtection="1">
      <alignment horizontal="right" vertical="center"/>
      <protection locked="0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8" fillId="0" borderId="3" xfId="20" applyNumberFormat="1" applyFont="1" applyFill="1" applyBorder="1" applyAlignment="1" applyProtection="1">
      <alignment vertical="center" wrapText="1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0" xfId="0" applyFont="1" applyBorder="1" applyAlignment="1">
      <alignment horizontal="center" vertical="center"/>
    </xf>
    <xf numFmtId="0" fontId="13" fillId="0" borderId="70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Border="1" applyAlignment="1">
      <alignment vertical="center"/>
    </xf>
    <xf numFmtId="3" fontId="9" fillId="0" borderId="85" xfId="0" applyNumberFormat="1" applyFont="1" applyBorder="1" applyAlignment="1">
      <alignment vertical="center"/>
    </xf>
    <xf numFmtId="3" fontId="2" fillId="0" borderId="72" xfId="0" applyNumberFormat="1" applyFont="1" applyBorder="1" applyAlignment="1">
      <alignment vertical="center"/>
    </xf>
    <xf numFmtId="49" fontId="9" fillId="0" borderId="15" xfId="0" applyNumberFormat="1" applyFont="1" applyFill="1" applyBorder="1" applyAlignment="1" applyProtection="1">
      <alignment horizontal="centerContinuous" vertical="center"/>
      <protection locked="0"/>
    </xf>
    <xf numFmtId="3" fontId="2" fillId="0" borderId="77" xfId="0" applyNumberFormat="1" applyFont="1" applyFill="1" applyBorder="1" applyAlignment="1" applyProtection="1">
      <alignment horizontal="right" vertical="center"/>
      <protection locked="0"/>
    </xf>
    <xf numFmtId="1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21" xfId="20" applyNumberFormat="1" applyFont="1" applyFill="1" applyBorder="1" applyAlignment="1" applyProtection="1">
      <alignment vertical="center" wrapText="1"/>
      <protection locked="0"/>
    </xf>
    <xf numFmtId="164" fontId="20" fillId="0" borderId="17" xfId="0" applyNumberFormat="1" applyFont="1" applyFill="1" applyBorder="1" applyAlignment="1" applyProtection="1">
      <alignment horizontal="center" vertical="center"/>
      <protection locked="0"/>
    </xf>
    <xf numFmtId="164" fontId="20" fillId="0" borderId="3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3" fontId="20" fillId="0" borderId="37" xfId="0" applyNumberFormat="1" applyFont="1" applyFill="1" applyBorder="1" applyAlignment="1" applyProtection="1">
      <alignment vertical="center"/>
      <protection locked="0"/>
    </xf>
    <xf numFmtId="3" fontId="20" fillId="0" borderId="32" xfId="0" applyNumberFormat="1" applyFont="1" applyFill="1" applyBorder="1" applyAlignment="1" applyProtection="1">
      <alignment vertical="center"/>
      <protection locked="0"/>
    </xf>
    <xf numFmtId="164" fontId="20" fillId="0" borderId="3" xfId="20" applyNumberFormat="1" applyFont="1" applyFill="1" applyBorder="1" applyAlignment="1" applyProtection="1">
      <alignment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Continuous" vertical="center"/>
      <protection locked="0"/>
    </xf>
    <xf numFmtId="3" fontId="20" fillId="0" borderId="17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3" fontId="20" fillId="0" borderId="54" xfId="0" applyNumberFormat="1" applyFont="1" applyFill="1" applyBorder="1" applyAlignment="1" applyProtection="1">
      <alignment horizontal="right" vertical="center"/>
      <protection locked="0"/>
    </xf>
    <xf numFmtId="1" fontId="9" fillId="0" borderId="9" xfId="0" applyNumberFormat="1" applyFont="1" applyBorder="1" applyAlignment="1">
      <alignment horizontal="centerContinuous" vertical="center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14" fillId="0" borderId="77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20" fillId="0" borderId="17" xfId="20" applyNumberFormat="1" applyFont="1" applyFill="1" applyBorder="1" applyAlignment="1" applyProtection="1">
      <alignment vertical="center" wrapText="1"/>
      <protection locked="0"/>
    </xf>
    <xf numFmtId="164" fontId="2" fillId="0" borderId="58" xfId="0" applyNumberFormat="1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vertical="center"/>
      <protection locked="0"/>
    </xf>
    <xf numFmtId="0" fontId="10" fillId="0" borderId="23" xfId="0" applyNumberFormat="1" applyFont="1" applyFill="1" applyBorder="1" applyAlignment="1" applyProtection="1">
      <alignment vertical="center"/>
      <protection locked="0"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/>
    </xf>
    <xf numFmtId="3" fontId="22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0" fontId="3" fillId="0" borderId="80" xfId="0" applyFont="1" applyBorder="1" applyAlignment="1">
      <alignment/>
    </xf>
    <xf numFmtId="3" fontId="1" fillId="0" borderId="87" xfId="0" applyNumberFormat="1" applyFont="1" applyBorder="1" applyAlignment="1">
      <alignment/>
    </xf>
    <xf numFmtId="0" fontId="15" fillId="0" borderId="8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Continuous" vertical="center"/>
    </xf>
    <xf numFmtId="0" fontId="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9" fillId="0" borderId="19" xfId="0" applyNumberFormat="1" applyFont="1" applyFill="1" applyBorder="1" applyAlignment="1" applyProtection="1">
      <alignment vertical="center" wrapTex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87" xfId="0" applyNumberFormat="1" applyFont="1" applyFill="1" applyBorder="1" applyAlignment="1" applyProtection="1">
      <alignment horizontal="right" vertical="center"/>
      <protection locked="0"/>
    </xf>
    <xf numFmtId="1" fontId="18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58" xfId="20" applyNumberFormat="1" applyFont="1" applyFill="1" applyBorder="1" applyAlignment="1" applyProtection="1">
      <alignment vertical="center" wrapText="1"/>
      <protection locked="0"/>
    </xf>
    <xf numFmtId="0" fontId="20" fillId="0" borderId="58" xfId="0" applyNumberFormat="1" applyFont="1" applyFill="1" applyBorder="1" applyAlignment="1" applyProtection="1">
      <alignment horizontal="center" vertical="center"/>
      <protection locked="0"/>
    </xf>
    <xf numFmtId="3" fontId="18" fillId="0" borderId="73" xfId="0" applyNumberFormat="1" applyFont="1" applyFill="1" applyBorder="1" applyAlignment="1" applyProtection="1">
      <alignment horizontal="right"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43" xfId="0" applyNumberFormat="1" applyFont="1" applyFill="1" applyBorder="1" applyAlignment="1" applyProtection="1">
      <alignment horizontal="right" vertical="center"/>
      <protection locked="0"/>
    </xf>
    <xf numFmtId="3" fontId="18" fillId="0" borderId="44" xfId="0" applyNumberFormat="1" applyFont="1" applyFill="1" applyBorder="1" applyAlignment="1" applyProtection="1">
      <alignment horizontal="right" vertical="center"/>
      <protection locked="0"/>
    </xf>
    <xf numFmtId="1" fontId="2" fillId="0" borderId="59" xfId="0" applyNumberFormat="1" applyFont="1" applyFill="1" applyBorder="1" applyAlignment="1" applyProtection="1">
      <alignment horizontal="centerContinuous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86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7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3" fontId="18" fillId="0" borderId="14" xfId="0" applyNumberFormat="1" applyFont="1" applyFill="1" applyBorder="1" applyAlignment="1" applyProtection="1">
      <alignment horizontal="right" vertical="center"/>
      <protection locked="0"/>
    </xf>
    <xf numFmtId="164" fontId="18" fillId="0" borderId="19" xfId="2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49" fontId="2" fillId="0" borderId="7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9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9" xfId="20" applyNumberFormat="1" applyFont="1" applyFill="1" applyBorder="1" applyAlignment="1" applyProtection="1">
      <alignment vertical="center" wrapText="1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91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49" fontId="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49" fontId="9" fillId="0" borderId="71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3" fontId="2" fillId="0" borderId="93" xfId="0" applyNumberFormat="1" applyFont="1" applyFill="1" applyBorder="1" applyAlignment="1" applyProtection="1">
      <alignment horizontal="right" vertical="center"/>
      <protection locked="0"/>
    </xf>
    <xf numFmtId="3" fontId="20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Continuous"/>
    </xf>
    <xf numFmtId="0" fontId="26" fillId="0" borderId="0" xfId="0" applyNumberFormat="1" applyFont="1" applyFill="1" applyBorder="1" applyAlignment="1" applyProtection="1">
      <alignment vertical="top"/>
      <protection/>
    </xf>
    <xf numFmtId="3" fontId="26" fillId="0" borderId="0" xfId="0" applyNumberFormat="1" applyFont="1" applyFill="1" applyBorder="1" applyAlignment="1" applyProtection="1">
      <alignment horizontal="center" vertical="top"/>
      <protection/>
    </xf>
    <xf numFmtId="4" fontId="2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49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5" fillId="0" borderId="5" xfId="0" applyFont="1" applyBorder="1" applyAlignment="1">
      <alignment horizontal="left" vertical="center" wrapText="1"/>
    </xf>
    <xf numFmtId="3" fontId="5" fillId="0" borderId="23" xfId="0" applyNumberFormat="1" applyFont="1" applyFill="1" applyBorder="1" applyAlignment="1" applyProtection="1">
      <alignment horizontal="right"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49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3" fontId="3" fillId="0" borderId="86" xfId="0" applyNumberFormat="1" applyFont="1" applyFill="1" applyBorder="1" applyAlignment="1" applyProtection="1">
      <alignment horizontal="right" vertical="center"/>
      <protection/>
    </xf>
    <xf numFmtId="3" fontId="3" fillId="0" borderId="26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39" xfId="0" applyNumberFormat="1" applyFont="1" applyFill="1" applyBorder="1" applyAlignment="1" applyProtection="1">
      <alignment horizontal="right" vertical="center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0" fontId="9" fillId="0" borderId="73" xfId="0" applyNumberFormat="1" applyFont="1" applyFill="1" applyBorder="1" applyAlignment="1" applyProtection="1">
      <alignment vertical="center"/>
      <protection/>
    </xf>
    <xf numFmtId="3" fontId="9" fillId="0" borderId="58" xfId="0" applyNumberFormat="1" applyFont="1" applyFill="1" applyBorder="1" applyAlignment="1" applyProtection="1">
      <alignment horizontal="right" vertical="center"/>
      <protection/>
    </xf>
    <xf numFmtId="3" fontId="9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3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25" fillId="0" borderId="3" xfId="0" applyFont="1" applyBorder="1" applyAlignment="1">
      <alignment wrapText="1"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25" fillId="0" borderId="58" xfId="0" applyNumberFormat="1" applyFont="1" applyFill="1" applyBorder="1" applyAlignment="1" applyProtection="1">
      <alignment vertical="center"/>
      <protection/>
    </xf>
    <xf numFmtId="3" fontId="3" fillId="0" borderId="58" xfId="0" applyNumberFormat="1" applyFont="1" applyFill="1" applyBorder="1" applyAlignment="1" applyProtection="1">
      <alignment horizontal="right" vertical="center"/>
      <protection/>
    </xf>
    <xf numFmtId="3" fontId="25" fillId="0" borderId="41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29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28" xfId="0" applyNumberFormat="1" applyFont="1" applyFill="1" applyBorder="1" applyAlignment="1" applyProtection="1">
      <alignment horizontal="right" vertical="center"/>
      <protection/>
    </xf>
    <xf numFmtId="3" fontId="3" fillId="0" borderId="21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25" fillId="0" borderId="3" xfId="0" applyNumberFormat="1" applyFont="1" applyFill="1" applyBorder="1" applyAlignment="1" applyProtection="1">
      <alignment horizontal="center" vertical="center" wrapText="1"/>
      <protection/>
    </xf>
    <xf numFmtId="0" fontId="25" fillId="0" borderId="3" xfId="0" applyFont="1" applyBorder="1" applyAlignment="1">
      <alignment vertical="center" wrapText="1"/>
    </xf>
    <xf numFmtId="3" fontId="25" fillId="0" borderId="10" xfId="0" applyNumberFormat="1" applyFont="1" applyBorder="1" applyAlignment="1">
      <alignment/>
    </xf>
    <xf numFmtId="3" fontId="25" fillId="0" borderId="3" xfId="0" applyNumberFormat="1" applyFont="1" applyFill="1" applyBorder="1" applyAlignment="1" applyProtection="1">
      <alignment vertical="center"/>
      <protection/>
    </xf>
    <xf numFmtId="49" fontId="25" fillId="0" borderId="58" xfId="0" applyNumberFormat="1" applyFont="1" applyFill="1" applyBorder="1" applyAlignment="1" applyProtection="1">
      <alignment horizontal="center" vertical="center" wrapText="1"/>
      <protection/>
    </xf>
    <xf numFmtId="0" fontId="25" fillId="0" borderId="58" xfId="0" applyFont="1" applyBorder="1" applyAlignment="1">
      <alignment vertical="center" wrapText="1"/>
    </xf>
    <xf numFmtId="3" fontId="25" fillId="0" borderId="58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0" fontId="3" fillId="0" borderId="73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3" fontId="3" fillId="0" borderId="41" xfId="0" applyNumberFormat="1" applyFont="1" applyFill="1" applyBorder="1" applyAlignment="1" applyProtection="1">
      <alignment horizontal="right" vertical="center"/>
      <protection/>
    </xf>
    <xf numFmtId="0" fontId="9" fillId="0" borderId="29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58" xfId="0" applyNumberFormat="1" applyFont="1" applyFill="1" applyBorder="1" applyAlignment="1" applyProtection="1">
      <alignment vertical="center" wrapText="1"/>
      <protection/>
    </xf>
    <xf numFmtId="3" fontId="3" fillId="0" borderId="58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3" fontId="25" fillId="0" borderId="3" xfId="0" applyNumberFormat="1" applyFont="1" applyFill="1" applyBorder="1" applyAlignment="1" applyProtection="1">
      <alignment horizontal="right" vertical="center"/>
      <protection/>
    </xf>
    <xf numFmtId="3" fontId="25" fillId="0" borderId="21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58" xfId="0" applyNumberFormat="1" applyFont="1" applyBorder="1" applyAlignment="1">
      <alignment horizontal="right" vertical="center"/>
    </xf>
    <xf numFmtId="0" fontId="9" fillId="0" borderId="21" xfId="0" applyNumberFormat="1" applyFont="1" applyFill="1" applyBorder="1" applyAlignment="1" applyProtection="1">
      <alignment vertical="center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3" fontId="9" fillId="0" borderId="21" xfId="0" applyNumberFormat="1" applyFont="1" applyFill="1" applyBorder="1" applyAlignment="1" applyProtection="1">
      <alignment horizontal="right" vertical="center"/>
      <protection/>
    </xf>
    <xf numFmtId="3" fontId="9" fillId="0" borderId="26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/>
      <protection/>
    </xf>
    <xf numFmtId="3" fontId="25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Font="1" applyBorder="1" applyAlignment="1">
      <alignment vertical="center" wrapText="1"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/>
      <protection/>
    </xf>
    <xf numFmtId="3" fontId="25" fillId="0" borderId="91" xfId="0" applyNumberFormat="1" applyFont="1" applyFill="1" applyBorder="1" applyAlignment="1" applyProtection="1">
      <alignment horizontal="right" vertical="center"/>
      <protection/>
    </xf>
    <xf numFmtId="0" fontId="10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Continuous" vertical="top" wrapText="1"/>
      <protection/>
    </xf>
    <xf numFmtId="0" fontId="26" fillId="0" borderId="0" xfId="0" applyNumberFormat="1" applyFont="1" applyFill="1" applyBorder="1" applyAlignment="1" applyProtection="1">
      <alignment horizontal="centerContinuous" vertical="top"/>
      <protection/>
    </xf>
    <xf numFmtId="3" fontId="26" fillId="0" borderId="0" xfId="0" applyNumberFormat="1" applyFont="1" applyFill="1" applyBorder="1" applyAlignment="1" applyProtection="1">
      <alignment horizontal="centerContinuous" vertical="top"/>
      <protection/>
    </xf>
    <xf numFmtId="4" fontId="26" fillId="0" borderId="0" xfId="0" applyNumberFormat="1" applyFont="1" applyFill="1" applyBorder="1" applyAlignment="1" applyProtection="1">
      <alignment horizontal="centerContinuous" vertical="top"/>
      <protection/>
    </xf>
    <xf numFmtId="164" fontId="3" fillId="0" borderId="0" xfId="0" applyNumberFormat="1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center" vertical="center" wrapText="1"/>
      <protection/>
    </xf>
    <xf numFmtId="3" fontId="3" fillId="0" borderId="5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15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39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49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vertical="center" wrapText="1"/>
      <protection/>
    </xf>
    <xf numFmtId="0" fontId="5" fillId="0" borderId="5" xfId="0" applyFont="1" applyBorder="1" applyAlignment="1">
      <alignment horizontal="centerContinuous" vertical="center" wrapText="1"/>
    </xf>
    <xf numFmtId="0" fontId="26" fillId="0" borderId="27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169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9" fontId="3" fillId="0" borderId="0" xfId="0" applyNumberFormat="1" applyFont="1" applyBorder="1" applyAlignment="1">
      <alignment horizontal="right" vertical="center"/>
    </xf>
    <xf numFmtId="169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61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94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 wrapText="1"/>
    </xf>
    <xf numFmtId="3" fontId="6" fillId="0" borderId="61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164" fontId="3" fillId="0" borderId="3" xfId="20" applyNumberFormat="1" applyFont="1" applyFill="1" applyBorder="1" applyAlignment="1" applyProtection="1">
      <alignment vertical="center" wrapText="1"/>
      <protection locked="0"/>
    </xf>
    <xf numFmtId="164" fontId="3" fillId="0" borderId="58" xfId="20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centerContinuous" vertical="center"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3" fillId="0" borderId="71" xfId="0" applyNumberFormat="1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3" fontId="5" fillId="0" borderId="8" xfId="0" applyNumberFormat="1" applyFont="1" applyFill="1" applyBorder="1" applyAlignment="1" applyProtection="1">
      <alignment horizontal="right" vertic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3" fontId="9" fillId="0" borderId="93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25" fillId="0" borderId="2" xfId="0" applyNumberFormat="1" applyFont="1" applyFill="1" applyBorder="1" applyAlignment="1" applyProtection="1">
      <alignment horizontal="center" vertical="center"/>
      <protection/>
    </xf>
    <xf numFmtId="0" fontId="25" fillId="0" borderId="40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3" fontId="3" fillId="0" borderId="93" xfId="0" applyNumberFormat="1" applyFont="1" applyFill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9" fillId="0" borderId="54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3" fontId="5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3" fontId="6" fillId="0" borderId="97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NumberFormat="1" applyFont="1" applyFill="1" applyBorder="1" applyAlignment="1" applyProtection="1">
      <alignment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164" fontId="14" fillId="0" borderId="7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Continuous" vertical="center"/>
    </xf>
    <xf numFmtId="3" fontId="3" fillId="0" borderId="26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F2" sqref="F2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288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76</v>
      </c>
      <c r="G4" s="10"/>
    </row>
    <row r="5" spans="1:7" ht="6.75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78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163" t="s">
        <v>3</v>
      </c>
      <c r="B8" s="16" t="s">
        <v>4</v>
      </c>
      <c r="C8" s="17" t="s">
        <v>5</v>
      </c>
      <c r="D8" s="228" t="s">
        <v>6</v>
      </c>
      <c r="E8" s="229"/>
      <c r="F8" s="230" t="s">
        <v>7</v>
      </c>
      <c r="G8" s="231"/>
    </row>
    <row r="9" spans="1:7" s="18" customFormat="1" ht="18.75" customHeight="1">
      <c r="A9" s="206" t="s">
        <v>8</v>
      </c>
      <c r="B9" s="204"/>
      <c r="C9" s="205" t="s">
        <v>9</v>
      </c>
      <c r="D9" s="232" t="s">
        <v>10</v>
      </c>
      <c r="E9" s="233" t="s">
        <v>11</v>
      </c>
      <c r="F9" s="232" t="s">
        <v>10</v>
      </c>
      <c r="G9" s="234" t="s">
        <v>11</v>
      </c>
    </row>
    <row r="10" spans="1:7" s="79" customFormat="1" ht="10.5" customHeight="1" thickBot="1">
      <c r="A10" s="200">
        <v>1</v>
      </c>
      <c r="B10" s="201">
        <v>2</v>
      </c>
      <c r="C10" s="201">
        <v>3</v>
      </c>
      <c r="D10" s="201">
        <v>4</v>
      </c>
      <c r="E10" s="202">
        <v>5</v>
      </c>
      <c r="F10" s="201">
        <v>6</v>
      </c>
      <c r="G10" s="203">
        <v>7</v>
      </c>
    </row>
    <row r="11" spans="1:7" s="28" customFormat="1" ht="16.5" customHeight="1" thickBot="1" thickTop="1">
      <c r="A11" s="21">
        <v>600</v>
      </c>
      <c r="B11" s="22" t="s">
        <v>31</v>
      </c>
      <c r="C11" s="23" t="s">
        <v>26</v>
      </c>
      <c r="D11" s="24"/>
      <c r="E11" s="25"/>
      <c r="F11" s="26">
        <f>SUM(F12+F14)</f>
        <v>1800</v>
      </c>
      <c r="G11" s="27">
        <f>G12+G14</f>
        <v>99570</v>
      </c>
    </row>
    <row r="12" spans="1:7" s="36" customFormat="1" ht="16.5" customHeight="1" thickTop="1">
      <c r="A12" s="29">
        <v>60017</v>
      </c>
      <c r="B12" s="30" t="s">
        <v>81</v>
      </c>
      <c r="C12" s="31"/>
      <c r="D12" s="32"/>
      <c r="E12" s="33"/>
      <c r="F12" s="34">
        <f>SUM(F13)</f>
        <v>1800</v>
      </c>
      <c r="G12" s="35"/>
    </row>
    <row r="13" spans="1:7" s="36" customFormat="1" ht="27" customHeight="1">
      <c r="A13" s="116">
        <v>4270</v>
      </c>
      <c r="B13" s="117" t="s">
        <v>82</v>
      </c>
      <c r="C13" s="188"/>
      <c r="D13" s="189"/>
      <c r="E13" s="190"/>
      <c r="F13" s="147">
        <v>1800</v>
      </c>
      <c r="G13" s="98"/>
    </row>
    <row r="14" spans="1:7" s="36" customFormat="1" ht="16.5" customHeight="1">
      <c r="A14" s="29">
        <v>60095</v>
      </c>
      <c r="B14" s="30" t="s">
        <v>13</v>
      </c>
      <c r="C14" s="31"/>
      <c r="D14" s="32"/>
      <c r="E14" s="33"/>
      <c r="F14" s="34"/>
      <c r="G14" s="35">
        <f>SUM(G15:G21)</f>
        <v>99570</v>
      </c>
    </row>
    <row r="15" spans="1:7" s="36" customFormat="1" ht="15" customHeight="1">
      <c r="A15" s="116">
        <v>4300</v>
      </c>
      <c r="B15" s="117" t="s">
        <v>19</v>
      </c>
      <c r="C15" s="146" t="s">
        <v>12</v>
      </c>
      <c r="D15" s="189"/>
      <c r="E15" s="190"/>
      <c r="F15" s="147"/>
      <c r="G15" s="98">
        <v>71370</v>
      </c>
    </row>
    <row r="16" spans="1:7" s="346" customFormat="1" ht="12.75" customHeight="1">
      <c r="A16" s="363"/>
      <c r="B16" s="399" t="s">
        <v>131</v>
      </c>
      <c r="C16" s="146" t="s">
        <v>26</v>
      </c>
      <c r="D16" s="118"/>
      <c r="E16" s="119"/>
      <c r="F16" s="120"/>
      <c r="G16" s="121"/>
    </row>
    <row r="17" spans="1:7" s="36" customFormat="1" ht="14.25" customHeight="1">
      <c r="A17" s="156" t="s">
        <v>15</v>
      </c>
      <c r="B17" s="252" t="s">
        <v>16</v>
      </c>
      <c r="C17" s="188"/>
      <c r="D17" s="189"/>
      <c r="E17" s="190"/>
      <c r="F17" s="191"/>
      <c r="G17" s="98">
        <v>22500</v>
      </c>
    </row>
    <row r="18" spans="1:7" s="36" customFormat="1" ht="14.25" customHeight="1">
      <c r="A18" s="156" t="s">
        <v>129</v>
      </c>
      <c r="B18" s="252" t="s">
        <v>17</v>
      </c>
      <c r="C18" s="188"/>
      <c r="D18" s="189"/>
      <c r="E18" s="190"/>
      <c r="F18" s="191"/>
      <c r="G18" s="98">
        <v>3900</v>
      </c>
    </row>
    <row r="19" spans="1:7" s="36" customFormat="1" ht="14.25" customHeight="1">
      <c r="A19" s="156" t="s">
        <v>130</v>
      </c>
      <c r="B19" s="252" t="s">
        <v>85</v>
      </c>
      <c r="C19" s="188"/>
      <c r="D19" s="189"/>
      <c r="E19" s="190"/>
      <c r="F19" s="147"/>
      <c r="G19" s="98">
        <v>550</v>
      </c>
    </row>
    <row r="20" spans="1:7" s="36" customFormat="1" ht="14.25" customHeight="1">
      <c r="A20" s="156" t="s">
        <v>136</v>
      </c>
      <c r="B20" s="252" t="s">
        <v>138</v>
      </c>
      <c r="C20" s="188"/>
      <c r="D20" s="189"/>
      <c r="E20" s="190"/>
      <c r="F20" s="147"/>
      <c r="G20" s="98">
        <v>450</v>
      </c>
    </row>
    <row r="21" spans="1:7" s="36" customFormat="1" ht="14.25" customHeight="1" thickBot="1">
      <c r="A21" s="156" t="s">
        <v>137</v>
      </c>
      <c r="B21" s="252" t="s">
        <v>139</v>
      </c>
      <c r="C21" s="188"/>
      <c r="D21" s="189"/>
      <c r="E21" s="190"/>
      <c r="F21" s="147"/>
      <c r="G21" s="98">
        <v>800</v>
      </c>
    </row>
    <row r="22" spans="1:7" s="36" customFormat="1" ht="17.25" customHeight="1" thickBot="1" thickTop="1">
      <c r="A22" s="21">
        <v>700</v>
      </c>
      <c r="B22" s="22" t="s">
        <v>143</v>
      </c>
      <c r="C22" s="23" t="s">
        <v>144</v>
      </c>
      <c r="D22" s="24"/>
      <c r="E22" s="25"/>
      <c r="F22" s="26"/>
      <c r="G22" s="27">
        <f>G23</f>
        <v>840000</v>
      </c>
    </row>
    <row r="23" spans="1:7" s="36" customFormat="1" ht="15.75" customHeight="1" thickTop="1">
      <c r="A23" s="85">
        <v>70005</v>
      </c>
      <c r="B23" s="456" t="s">
        <v>145</v>
      </c>
      <c r="C23" s="457"/>
      <c r="D23" s="458"/>
      <c r="E23" s="459"/>
      <c r="F23" s="460"/>
      <c r="G23" s="103">
        <f>SUM(G24:G26)</f>
        <v>840000</v>
      </c>
    </row>
    <row r="24" spans="1:7" s="36" customFormat="1" ht="14.25" customHeight="1">
      <c r="A24" s="150" t="s">
        <v>18</v>
      </c>
      <c r="B24" s="461" t="s">
        <v>19</v>
      </c>
      <c r="C24" s="146"/>
      <c r="D24" s="462"/>
      <c r="E24" s="463"/>
      <c r="F24" s="147"/>
      <c r="G24" s="98">
        <v>770000</v>
      </c>
    </row>
    <row r="25" spans="1:7" s="36" customFormat="1" ht="30" customHeight="1">
      <c r="A25" s="150" t="s">
        <v>146</v>
      </c>
      <c r="B25" s="461" t="s">
        <v>148</v>
      </c>
      <c r="C25" s="146"/>
      <c r="D25" s="462"/>
      <c r="E25" s="463"/>
      <c r="F25" s="147"/>
      <c r="G25" s="98">
        <v>60000</v>
      </c>
    </row>
    <row r="26" spans="1:7" s="36" customFormat="1" ht="14.25" customHeight="1" thickBot="1">
      <c r="A26" s="464" t="s">
        <v>147</v>
      </c>
      <c r="B26" s="465" t="s">
        <v>126</v>
      </c>
      <c r="C26" s="146"/>
      <c r="D26" s="462"/>
      <c r="E26" s="463"/>
      <c r="F26" s="147"/>
      <c r="G26" s="98">
        <v>10000</v>
      </c>
    </row>
    <row r="27" spans="1:7" s="36" customFormat="1" ht="17.25" customHeight="1" thickBot="1" thickTop="1">
      <c r="A27" s="39">
        <v>750</v>
      </c>
      <c r="B27" s="40" t="s">
        <v>14</v>
      </c>
      <c r="C27" s="154"/>
      <c r="D27" s="24"/>
      <c r="E27" s="41"/>
      <c r="F27" s="42"/>
      <c r="G27" s="43">
        <f>G28+G32</f>
        <v>51800</v>
      </c>
    </row>
    <row r="28" spans="1:7" s="36" customFormat="1" ht="16.5" customHeight="1" thickTop="1">
      <c r="A28" s="85">
        <v>75023</v>
      </c>
      <c r="B28" s="86" t="s">
        <v>72</v>
      </c>
      <c r="C28" s="115" t="s">
        <v>74</v>
      </c>
      <c r="D28" s="100"/>
      <c r="E28" s="101"/>
      <c r="F28" s="102"/>
      <c r="G28" s="103">
        <f>SUM(G29:G31)</f>
        <v>50000</v>
      </c>
    </row>
    <row r="29" spans="1:7" s="36" customFormat="1" ht="14.25" customHeight="1">
      <c r="A29" s="156" t="s">
        <v>15</v>
      </c>
      <c r="B29" s="252" t="s">
        <v>16</v>
      </c>
      <c r="C29" s="95"/>
      <c r="D29" s="56"/>
      <c r="E29" s="235"/>
      <c r="F29" s="242"/>
      <c r="G29" s="236">
        <v>41700</v>
      </c>
    </row>
    <row r="30" spans="1:7" s="36" customFormat="1" ht="14.25" customHeight="1">
      <c r="A30" s="156" t="s">
        <v>129</v>
      </c>
      <c r="B30" s="252" t="s">
        <v>17</v>
      </c>
      <c r="C30" s="95"/>
      <c r="D30" s="398"/>
      <c r="E30" s="396"/>
      <c r="F30" s="397"/>
      <c r="G30" s="38">
        <v>7200</v>
      </c>
    </row>
    <row r="31" spans="1:7" s="36" customFormat="1" ht="14.25" customHeight="1">
      <c r="A31" s="156" t="s">
        <v>130</v>
      </c>
      <c r="B31" s="252" t="s">
        <v>85</v>
      </c>
      <c r="C31" s="95"/>
      <c r="D31" s="47"/>
      <c r="E31" s="396"/>
      <c r="F31" s="397"/>
      <c r="G31" s="38">
        <v>1100</v>
      </c>
    </row>
    <row r="32" spans="1:7" s="36" customFormat="1" ht="15" customHeight="1">
      <c r="A32" s="88" t="s">
        <v>34</v>
      </c>
      <c r="B32" s="89" t="s">
        <v>13</v>
      </c>
      <c r="C32" s="99" t="s">
        <v>37</v>
      </c>
      <c r="D32" s="100"/>
      <c r="E32" s="101"/>
      <c r="F32" s="102"/>
      <c r="G32" s="103">
        <f>SUM(G33)</f>
        <v>1800</v>
      </c>
    </row>
    <row r="33" spans="1:7" s="92" customFormat="1" ht="30" customHeight="1" thickBot="1">
      <c r="A33" s="253" t="s">
        <v>41</v>
      </c>
      <c r="B33" s="252" t="s">
        <v>83</v>
      </c>
      <c r="C33" s="254"/>
      <c r="D33" s="96"/>
      <c r="E33" s="255"/>
      <c r="F33" s="97"/>
      <c r="G33" s="129">
        <v>1800</v>
      </c>
    </row>
    <row r="34" spans="1:7" s="28" customFormat="1" ht="77.25" customHeight="1" thickBot="1" thickTop="1">
      <c r="A34" s="277">
        <v>756</v>
      </c>
      <c r="B34" s="22" t="s">
        <v>42</v>
      </c>
      <c r="C34" s="50"/>
      <c r="D34" s="329">
        <f>D35+D38+D40</f>
        <v>1153431</v>
      </c>
      <c r="E34" s="403">
        <f>E35+E38+E40</f>
        <v>227700</v>
      </c>
      <c r="F34" s="136">
        <f>F35+F38+F40</f>
        <v>50000</v>
      </c>
      <c r="G34" s="184"/>
    </row>
    <row r="35" spans="1:7" s="28" customFormat="1" ht="75.75" customHeight="1" thickTop="1">
      <c r="A35" s="281" t="s">
        <v>123</v>
      </c>
      <c r="B35" s="259" t="s">
        <v>124</v>
      </c>
      <c r="C35" s="54"/>
      <c r="D35" s="393">
        <f>SUM(D36)</f>
        <v>227700</v>
      </c>
      <c r="E35" s="394">
        <f>SUM(E36:E37)</f>
        <v>227700</v>
      </c>
      <c r="F35" s="395"/>
      <c r="G35" s="130"/>
    </row>
    <row r="36" spans="1:7" s="92" customFormat="1" ht="14.25" customHeight="1">
      <c r="A36" s="150" t="s">
        <v>125</v>
      </c>
      <c r="B36" s="268" t="s">
        <v>126</v>
      </c>
      <c r="C36" s="106"/>
      <c r="D36" s="328">
        <v>227700</v>
      </c>
      <c r="E36" s="157"/>
      <c r="F36" s="381"/>
      <c r="G36" s="132"/>
    </row>
    <row r="37" spans="1:7" s="92" customFormat="1" ht="15" customHeight="1">
      <c r="A37" s="472" t="s">
        <v>127</v>
      </c>
      <c r="B37" s="473" t="s">
        <v>128</v>
      </c>
      <c r="C37" s="400"/>
      <c r="D37" s="383"/>
      <c r="E37" s="160">
        <v>227700</v>
      </c>
      <c r="F37" s="161"/>
      <c r="G37" s="162"/>
    </row>
    <row r="38" spans="1:7" s="28" customFormat="1" ht="29.25" customHeight="1">
      <c r="A38" s="380">
        <v>75621</v>
      </c>
      <c r="B38" s="86" t="s">
        <v>117</v>
      </c>
      <c r="C38" s="31"/>
      <c r="D38" s="382">
        <f>SUM(D39)</f>
        <v>925731</v>
      </c>
      <c r="E38" s="90"/>
      <c r="F38" s="143"/>
      <c r="G38" s="131"/>
    </row>
    <row r="39" spans="1:7" s="92" customFormat="1" ht="18.75" customHeight="1">
      <c r="A39" s="158" t="s">
        <v>118</v>
      </c>
      <c r="B39" s="159" t="s">
        <v>119</v>
      </c>
      <c r="C39" s="198"/>
      <c r="D39" s="383">
        <v>925731</v>
      </c>
      <c r="E39" s="160"/>
      <c r="F39" s="161"/>
      <c r="G39" s="162"/>
    </row>
    <row r="40" spans="1:7" s="28" customFormat="1" ht="32.25" customHeight="1">
      <c r="A40" s="380">
        <v>75647</v>
      </c>
      <c r="B40" s="86" t="s">
        <v>116</v>
      </c>
      <c r="C40" s="31"/>
      <c r="D40" s="382"/>
      <c r="E40" s="90"/>
      <c r="F40" s="143">
        <f>SUM(F41)</f>
        <v>50000</v>
      </c>
      <c r="G40" s="131"/>
    </row>
    <row r="41" spans="1:7" s="92" customFormat="1" ht="14.25" customHeight="1" thickBot="1">
      <c r="A41" s="759" t="s">
        <v>18</v>
      </c>
      <c r="B41" s="760" t="s">
        <v>19</v>
      </c>
      <c r="C41" s="197"/>
      <c r="D41" s="385"/>
      <c r="E41" s="761"/>
      <c r="F41" s="444">
        <v>50000</v>
      </c>
      <c r="G41" s="362"/>
    </row>
    <row r="42" spans="1:7" s="84" customFormat="1" ht="15.75" customHeight="1" thickBot="1" thickTop="1">
      <c r="A42" s="280" t="s">
        <v>65</v>
      </c>
      <c r="B42" s="258" t="s">
        <v>66</v>
      </c>
      <c r="C42" s="122"/>
      <c r="D42" s="762"/>
      <c r="E42" s="262">
        <f>E43+E45</f>
        <v>262634</v>
      </c>
      <c r="F42" s="138"/>
      <c r="G42" s="257"/>
    </row>
    <row r="43" spans="1:7" s="84" customFormat="1" ht="31.5" customHeight="1" thickTop="1">
      <c r="A43" s="281" t="s">
        <v>67</v>
      </c>
      <c r="B43" s="259" t="s">
        <v>68</v>
      </c>
      <c r="C43" s="198"/>
      <c r="D43" s="256"/>
      <c r="E43" s="263">
        <f>SUM(E44)</f>
        <v>231565</v>
      </c>
      <c r="F43" s="161"/>
      <c r="G43" s="162"/>
    </row>
    <row r="44" spans="1:7" s="84" customFormat="1" ht="16.5" customHeight="1">
      <c r="A44" s="150" t="s">
        <v>69</v>
      </c>
      <c r="B44" s="390" t="s">
        <v>70</v>
      </c>
      <c r="C44" s="197"/>
      <c r="D44" s="391"/>
      <c r="E44" s="387">
        <v>231565</v>
      </c>
      <c r="F44" s="388"/>
      <c r="G44" s="362"/>
    </row>
    <row r="45" spans="1:7" s="84" customFormat="1" ht="29.25" customHeight="1">
      <c r="A45" s="282" t="s">
        <v>121</v>
      </c>
      <c r="B45" s="264" t="s">
        <v>122</v>
      </c>
      <c r="C45" s="265"/>
      <c r="D45" s="87"/>
      <c r="E45" s="87">
        <f>SUM(E46)</f>
        <v>31069</v>
      </c>
      <c r="F45" s="266"/>
      <c r="G45" s="267"/>
    </row>
    <row r="46" spans="1:7" s="84" customFormat="1" ht="17.25" customHeight="1" thickBot="1">
      <c r="A46" s="150" t="s">
        <v>69</v>
      </c>
      <c r="B46" s="268" t="s">
        <v>70</v>
      </c>
      <c r="C46" s="83"/>
      <c r="D46" s="157"/>
      <c r="E46" s="157">
        <v>31069</v>
      </c>
      <c r="F46" s="269"/>
      <c r="G46" s="270"/>
    </row>
    <row r="47" spans="1:7" s="36" customFormat="1" ht="16.5" customHeight="1" thickBot="1" thickTop="1">
      <c r="A47" s="48">
        <v>801</v>
      </c>
      <c r="B47" s="49" t="s">
        <v>20</v>
      </c>
      <c r="C47" s="50" t="s">
        <v>21</v>
      </c>
      <c r="D47" s="51"/>
      <c r="E47" s="123">
        <f>SUM(E50)</f>
        <v>40868</v>
      </c>
      <c r="F47" s="139"/>
      <c r="G47" s="126">
        <f>G48+G50</f>
        <v>228296</v>
      </c>
    </row>
    <row r="48" spans="1:7" s="36" customFormat="1" ht="15" customHeight="1" thickTop="1">
      <c r="A48" s="29">
        <v>80104</v>
      </c>
      <c r="B48" s="30" t="s">
        <v>114</v>
      </c>
      <c r="C48" s="251"/>
      <c r="D48" s="237"/>
      <c r="E48" s="124"/>
      <c r="F48" s="144"/>
      <c r="G48" s="135">
        <f>SUM(G49)</f>
        <v>191000</v>
      </c>
    </row>
    <row r="49" spans="1:7" s="36" customFormat="1" ht="30.75" customHeight="1">
      <c r="A49" s="178" t="s">
        <v>115</v>
      </c>
      <c r="B49" s="179" t="s">
        <v>36</v>
      </c>
      <c r="C49" s="46"/>
      <c r="D49" s="47"/>
      <c r="E49" s="107"/>
      <c r="F49" s="140"/>
      <c r="G49" s="127">
        <v>191000</v>
      </c>
    </row>
    <row r="50" spans="1:7" s="84" customFormat="1" ht="16.5" customHeight="1">
      <c r="A50" s="85">
        <v>80195</v>
      </c>
      <c r="B50" s="86" t="s">
        <v>13</v>
      </c>
      <c r="C50" s="99"/>
      <c r="D50" s="100"/>
      <c r="E50" s="108">
        <f>SUM(E51)</f>
        <v>40868</v>
      </c>
      <c r="F50" s="141"/>
      <c r="G50" s="128">
        <f>G51+G60</f>
        <v>37296</v>
      </c>
    </row>
    <row r="51" spans="1:7" s="367" customFormat="1" ht="26.25" customHeight="1">
      <c r="A51" s="376"/>
      <c r="B51" s="375" t="s">
        <v>103</v>
      </c>
      <c r="C51" s="364"/>
      <c r="D51" s="377"/>
      <c r="E51" s="378">
        <f>SUM(E52)</f>
        <v>40868</v>
      </c>
      <c r="F51" s="373"/>
      <c r="G51" s="374">
        <f>SUM(G52:G59)</f>
        <v>36694</v>
      </c>
    </row>
    <row r="52" spans="1:7" s="36" customFormat="1" ht="30.75" customHeight="1">
      <c r="A52" s="44" t="s">
        <v>100</v>
      </c>
      <c r="B52" s="45" t="s">
        <v>101</v>
      </c>
      <c r="C52" s="46"/>
      <c r="D52" s="47"/>
      <c r="E52" s="107">
        <v>40868</v>
      </c>
      <c r="F52" s="140"/>
      <c r="G52" s="127"/>
    </row>
    <row r="53" spans="1:7" s="36" customFormat="1" ht="15.75" customHeight="1">
      <c r="A53" s="44" t="s">
        <v>102</v>
      </c>
      <c r="B53" s="45" t="s">
        <v>22</v>
      </c>
      <c r="C53" s="46"/>
      <c r="D53" s="47"/>
      <c r="E53" s="107"/>
      <c r="F53" s="140"/>
      <c r="G53" s="127">
        <v>2722</v>
      </c>
    </row>
    <row r="54" spans="1:7" s="36" customFormat="1" ht="31.5" customHeight="1">
      <c r="A54" s="44" t="s">
        <v>104</v>
      </c>
      <c r="B54" s="45" t="s">
        <v>64</v>
      </c>
      <c r="C54" s="46"/>
      <c r="D54" s="47"/>
      <c r="E54" s="107"/>
      <c r="F54" s="140"/>
      <c r="G54" s="127">
        <v>2346</v>
      </c>
    </row>
    <row r="55" spans="1:7" s="36" customFormat="1" ht="15.75" customHeight="1">
      <c r="A55" s="44" t="s">
        <v>105</v>
      </c>
      <c r="B55" s="45" t="s">
        <v>19</v>
      </c>
      <c r="C55" s="46"/>
      <c r="D55" s="47"/>
      <c r="E55" s="107"/>
      <c r="F55" s="140"/>
      <c r="G55" s="127">
        <v>4777</v>
      </c>
    </row>
    <row r="56" spans="1:7" s="36" customFormat="1" ht="15.75" customHeight="1">
      <c r="A56" s="44" t="s">
        <v>106</v>
      </c>
      <c r="B56" s="45" t="s">
        <v>111</v>
      </c>
      <c r="C56" s="46"/>
      <c r="D56" s="47"/>
      <c r="E56" s="107"/>
      <c r="F56" s="140"/>
      <c r="G56" s="127">
        <v>25922</v>
      </c>
    </row>
    <row r="57" spans="1:7" s="36" customFormat="1" ht="15.75" customHeight="1">
      <c r="A57" s="44" t="s">
        <v>107</v>
      </c>
      <c r="B57" s="45" t="s">
        <v>75</v>
      </c>
      <c r="C57" s="46"/>
      <c r="D57" s="47"/>
      <c r="E57" s="107"/>
      <c r="F57" s="140"/>
      <c r="G57" s="127">
        <v>10</v>
      </c>
    </row>
    <row r="58" spans="1:7" s="36" customFormat="1" ht="31.5" customHeight="1">
      <c r="A58" s="44" t="s">
        <v>108</v>
      </c>
      <c r="B58" s="45" t="s">
        <v>112</v>
      </c>
      <c r="C58" s="46"/>
      <c r="D58" s="47"/>
      <c r="E58" s="107"/>
      <c r="F58" s="140"/>
      <c r="G58" s="127">
        <v>399</v>
      </c>
    </row>
    <row r="59" spans="1:7" s="36" customFormat="1" ht="31.5" customHeight="1">
      <c r="A59" s="44" t="s">
        <v>109</v>
      </c>
      <c r="B59" s="45" t="s">
        <v>113</v>
      </c>
      <c r="C59" s="46"/>
      <c r="D59" s="47"/>
      <c r="E59" s="107"/>
      <c r="F59" s="140"/>
      <c r="G59" s="127">
        <v>518</v>
      </c>
    </row>
    <row r="60" spans="1:7" s="36" customFormat="1" ht="31.5" customHeight="1" thickBot="1">
      <c r="A60" s="52" t="s">
        <v>102</v>
      </c>
      <c r="B60" s="53" t="s">
        <v>110</v>
      </c>
      <c r="C60" s="46"/>
      <c r="D60" s="47"/>
      <c r="E60" s="107"/>
      <c r="F60" s="140"/>
      <c r="G60" s="127">
        <v>602</v>
      </c>
    </row>
    <row r="61" spans="1:7" s="28" customFormat="1" ht="16.5" customHeight="1" thickBot="1" thickTop="1">
      <c r="A61" s="39">
        <v>852</v>
      </c>
      <c r="B61" s="40" t="s">
        <v>23</v>
      </c>
      <c r="C61" s="23" t="s">
        <v>33</v>
      </c>
      <c r="D61" s="24"/>
      <c r="E61" s="80">
        <f>SUM(E62)</f>
        <v>151200</v>
      </c>
      <c r="F61" s="142"/>
      <c r="G61" s="27">
        <f>SUM(G62)</f>
        <v>252100</v>
      </c>
    </row>
    <row r="62" spans="1:7" s="36" customFormat="1" ht="15" customHeight="1" thickTop="1">
      <c r="A62" s="85">
        <v>85295</v>
      </c>
      <c r="B62" s="86" t="s">
        <v>13</v>
      </c>
      <c r="C62" s="99"/>
      <c r="D62" s="100"/>
      <c r="E62" s="108">
        <f>SUM(E63:E64)</f>
        <v>151200</v>
      </c>
      <c r="F62" s="141"/>
      <c r="G62" s="128">
        <f>SUM(G63:G64)</f>
        <v>252100</v>
      </c>
    </row>
    <row r="63" spans="1:7" s="36" customFormat="1" ht="15" customHeight="1">
      <c r="A63" s="44" t="s">
        <v>38</v>
      </c>
      <c r="B63" s="45" t="s">
        <v>43</v>
      </c>
      <c r="C63" s="46"/>
      <c r="D63" s="47"/>
      <c r="E63" s="107">
        <v>151200</v>
      </c>
      <c r="F63" s="140"/>
      <c r="G63" s="127"/>
    </row>
    <row r="64" spans="1:7" s="36" customFormat="1" ht="31.5" customHeight="1" thickBot="1">
      <c r="A64" s="104">
        <v>3110</v>
      </c>
      <c r="B64" s="105" t="s">
        <v>79</v>
      </c>
      <c r="C64" s="46"/>
      <c r="D64" s="47"/>
      <c r="E64" s="107"/>
      <c r="F64" s="140"/>
      <c r="G64" s="127">
        <v>252100</v>
      </c>
    </row>
    <row r="65" spans="1:7" s="84" customFormat="1" ht="33" customHeight="1" thickBot="1" thickTop="1">
      <c r="A65" s="109">
        <v>853</v>
      </c>
      <c r="B65" s="110" t="s">
        <v>32</v>
      </c>
      <c r="C65" s="111" t="s">
        <v>33</v>
      </c>
      <c r="D65" s="112"/>
      <c r="E65" s="125"/>
      <c r="F65" s="136">
        <f>SUM(F66)</f>
        <v>200000</v>
      </c>
      <c r="G65" s="133"/>
    </row>
    <row r="66" spans="1:7" s="28" customFormat="1" ht="15.75" customHeight="1" thickTop="1">
      <c r="A66" s="85">
        <v>85395</v>
      </c>
      <c r="B66" s="86" t="s">
        <v>13</v>
      </c>
      <c r="C66" s="251"/>
      <c r="D66" s="237"/>
      <c r="E66" s="331"/>
      <c r="F66" s="137">
        <f>SUM(F67)</f>
        <v>200000</v>
      </c>
      <c r="G66" s="134"/>
    </row>
    <row r="67" spans="1:7" s="28" customFormat="1" ht="28.5" customHeight="1">
      <c r="A67" s="470">
        <v>3110</v>
      </c>
      <c r="B67" s="260" t="s">
        <v>80</v>
      </c>
      <c r="C67" s="251"/>
      <c r="D67" s="237"/>
      <c r="E67" s="331"/>
      <c r="F67" s="332">
        <v>200000</v>
      </c>
      <c r="G67" s="471"/>
    </row>
    <row r="68" spans="1:7" s="28" customFormat="1" ht="33" customHeight="1" thickBot="1">
      <c r="A68" s="466">
        <v>900</v>
      </c>
      <c r="B68" s="467" t="s">
        <v>35</v>
      </c>
      <c r="C68" s="445" t="s">
        <v>26</v>
      </c>
      <c r="D68" s="468"/>
      <c r="E68" s="469"/>
      <c r="F68" s="446"/>
      <c r="G68" s="447">
        <f>SUM(G69)</f>
        <v>111950</v>
      </c>
    </row>
    <row r="69" spans="1:7" s="84" customFormat="1" ht="15.75" customHeight="1" thickTop="1">
      <c r="A69" s="85">
        <v>90095</v>
      </c>
      <c r="B69" s="86" t="s">
        <v>13</v>
      </c>
      <c r="C69" s="99"/>
      <c r="D69" s="100"/>
      <c r="E69" s="108"/>
      <c r="F69" s="137"/>
      <c r="G69" s="134">
        <f>SUM(G70)</f>
        <v>111950</v>
      </c>
    </row>
    <row r="70" spans="1:7" s="84" customFormat="1" ht="13.5" customHeight="1">
      <c r="A70" s="440">
        <v>4270</v>
      </c>
      <c r="B70" s="149" t="s">
        <v>95</v>
      </c>
      <c r="C70" s="441"/>
      <c r="D70" s="442"/>
      <c r="E70" s="443"/>
      <c r="F70" s="444"/>
      <c r="G70" s="362">
        <f>SUM(G71:G72)</f>
        <v>111950</v>
      </c>
    </row>
    <row r="71" spans="1:7" s="367" customFormat="1" ht="14.25" customHeight="1">
      <c r="A71" s="363"/>
      <c r="B71" s="347" t="s">
        <v>96</v>
      </c>
      <c r="C71" s="364"/>
      <c r="D71" s="348"/>
      <c r="E71" s="349"/>
      <c r="F71" s="365"/>
      <c r="G71" s="366">
        <v>75900</v>
      </c>
    </row>
    <row r="72" spans="1:7" s="367" customFormat="1" ht="14.25" customHeight="1">
      <c r="A72" s="433"/>
      <c r="B72" s="434" t="s">
        <v>97</v>
      </c>
      <c r="C72" s="435"/>
      <c r="D72" s="436"/>
      <c r="E72" s="437"/>
      <c r="F72" s="438"/>
      <c r="G72" s="439">
        <v>36050</v>
      </c>
    </row>
    <row r="73" spans="1:7" s="28" customFormat="1" ht="31.5" customHeight="1" thickBot="1">
      <c r="A73" s="428">
        <v>921</v>
      </c>
      <c r="B73" s="429" t="s">
        <v>24</v>
      </c>
      <c r="C73" s="285"/>
      <c r="D73" s="430"/>
      <c r="E73" s="340"/>
      <c r="F73" s="431"/>
      <c r="G73" s="432">
        <f>G74+G76</f>
        <v>70000</v>
      </c>
    </row>
    <row r="74" spans="1:7" s="28" customFormat="1" ht="17.25" customHeight="1" thickTop="1">
      <c r="A74" s="145">
        <v>92116</v>
      </c>
      <c r="B74" s="86" t="s">
        <v>45</v>
      </c>
      <c r="C74" s="196" t="s">
        <v>33</v>
      </c>
      <c r="D74" s="99"/>
      <c r="E74" s="245"/>
      <c r="F74" s="176"/>
      <c r="G74" s="186">
        <f>SUM(G75)</f>
        <v>40000</v>
      </c>
    </row>
    <row r="75" spans="1:7" s="28" customFormat="1" ht="36.75" customHeight="1">
      <c r="A75" s="192">
        <v>2480</v>
      </c>
      <c r="B75" s="55" t="s">
        <v>44</v>
      </c>
      <c r="C75" s="193"/>
      <c r="D75" s="246"/>
      <c r="E75" s="247"/>
      <c r="F75" s="194"/>
      <c r="G75" s="195">
        <v>40000</v>
      </c>
    </row>
    <row r="76" spans="1:7" s="28" customFormat="1" ht="15.75" customHeight="1">
      <c r="A76" s="145">
        <v>92120</v>
      </c>
      <c r="B76" s="86" t="s">
        <v>94</v>
      </c>
      <c r="C76" s="196" t="s">
        <v>26</v>
      </c>
      <c r="D76" s="99"/>
      <c r="E76" s="245"/>
      <c r="F76" s="176"/>
      <c r="G76" s="186">
        <f>SUM(G77)</f>
        <v>30000</v>
      </c>
    </row>
    <row r="77" spans="1:7" s="28" customFormat="1" ht="63.75" customHeight="1" thickBot="1">
      <c r="A77" s="192">
        <v>4340</v>
      </c>
      <c r="B77" s="55" t="s">
        <v>149</v>
      </c>
      <c r="C77" s="193"/>
      <c r="D77" s="246"/>
      <c r="E77" s="247"/>
      <c r="F77" s="194"/>
      <c r="G77" s="195">
        <v>30000</v>
      </c>
    </row>
    <row r="78" spans="1:7" s="28" customFormat="1" ht="22.5" customHeight="1" thickBot="1" thickTop="1">
      <c r="A78" s="39">
        <v>926</v>
      </c>
      <c r="B78" s="40" t="s">
        <v>25</v>
      </c>
      <c r="C78" s="23" t="s">
        <v>26</v>
      </c>
      <c r="D78" s="23"/>
      <c r="E78" s="333"/>
      <c r="F78" s="139"/>
      <c r="G78" s="126">
        <f>SUM(G79)</f>
        <v>381829</v>
      </c>
    </row>
    <row r="79" spans="1:7" s="36" customFormat="1" ht="15" customHeight="1" thickTop="1">
      <c r="A79" s="57">
        <v>92601</v>
      </c>
      <c r="B79" s="58" t="s">
        <v>98</v>
      </c>
      <c r="C79" s="31"/>
      <c r="D79" s="59"/>
      <c r="E79" s="34"/>
      <c r="F79" s="144"/>
      <c r="G79" s="135">
        <f>SUM(G81:G83)</f>
        <v>381829</v>
      </c>
    </row>
    <row r="80" spans="1:7" s="367" customFormat="1" ht="14.25" customHeight="1">
      <c r="A80" s="368"/>
      <c r="B80" s="369" t="s">
        <v>99</v>
      </c>
      <c r="C80" s="370"/>
      <c r="D80" s="371"/>
      <c r="E80" s="372"/>
      <c r="F80" s="373"/>
      <c r="G80" s="374"/>
    </row>
    <row r="81" spans="1:7" s="36" customFormat="1" ht="18.75" customHeight="1">
      <c r="A81" s="272">
        <v>6050</v>
      </c>
      <c r="B81" s="94" t="s">
        <v>27</v>
      </c>
      <c r="C81" s="60"/>
      <c r="D81" s="61"/>
      <c r="E81" s="37"/>
      <c r="F81" s="140"/>
      <c r="G81" s="127">
        <v>300000</v>
      </c>
    </row>
    <row r="82" spans="1:7" s="36" customFormat="1" ht="18.75" customHeight="1">
      <c r="A82" s="272">
        <v>6058</v>
      </c>
      <c r="B82" s="94" t="s">
        <v>27</v>
      </c>
      <c r="C82" s="60"/>
      <c r="D82" s="61"/>
      <c r="E82" s="37"/>
      <c r="F82" s="140"/>
      <c r="G82" s="127">
        <v>25915</v>
      </c>
    </row>
    <row r="83" spans="1:7" s="36" customFormat="1" ht="18.75" customHeight="1" thickBot="1">
      <c r="A83" s="272">
        <v>6059</v>
      </c>
      <c r="B83" s="94" t="s">
        <v>27</v>
      </c>
      <c r="C83" s="60"/>
      <c r="D83" s="61"/>
      <c r="E83" s="37"/>
      <c r="F83" s="140"/>
      <c r="G83" s="127">
        <v>55914</v>
      </c>
    </row>
    <row r="84" spans="1:7" s="66" customFormat="1" ht="20.25" customHeight="1" thickBot="1" thickTop="1">
      <c r="A84" s="62"/>
      <c r="B84" s="148" t="s">
        <v>28</v>
      </c>
      <c r="C84" s="64"/>
      <c r="D84" s="65">
        <f>D11+D27+D34+D42+D47+D61+D65+D68+D73+D78+D22</f>
        <v>1153431</v>
      </c>
      <c r="E84" s="401">
        <f>E11+E27+E34+E42+E47+E61+E65+E68+E73+E78+E22</f>
        <v>682402</v>
      </c>
      <c r="F84" s="402">
        <f>F11+F27+F34+F42+F47+F61+F65+F68+F73+F78+F22</f>
        <v>251800</v>
      </c>
      <c r="G84" s="177">
        <f>G11+G27+G34+G42+G47+G61+G65+G68+G73+G78+G22</f>
        <v>2035545</v>
      </c>
    </row>
    <row r="85" spans="1:7" s="73" customFormat="1" ht="21" customHeight="1" thickBot="1" thickTop="1">
      <c r="A85" s="67"/>
      <c r="B85" s="68" t="s">
        <v>29</v>
      </c>
      <c r="C85" s="69"/>
      <c r="D85" s="70">
        <f>E84-D84</f>
        <v>-471029</v>
      </c>
      <c r="E85" s="71"/>
      <c r="F85" s="70">
        <f>G84-F84</f>
        <v>1783745</v>
      </c>
      <c r="G85" s="72"/>
    </row>
    <row r="86" s="74" customFormat="1" ht="13.5" thickTop="1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</sheetData>
  <printOptions horizontalCentered="1"/>
  <pageMargins left="0.3937007874015748" right="0.31496062992125984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F2" sqref="F2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39</v>
      </c>
      <c r="G1" s="3"/>
    </row>
    <row r="2" spans="1:7" ht="12.75" customHeight="1">
      <c r="A2" s="5"/>
      <c r="B2" s="6"/>
      <c r="C2" s="7"/>
      <c r="D2" s="7"/>
      <c r="F2" s="9" t="s">
        <v>288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76</v>
      </c>
      <c r="G4" s="9"/>
    </row>
    <row r="5" spans="1:7" s="15" customFormat="1" ht="53.25" customHeight="1">
      <c r="A5" s="11" t="s">
        <v>77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30</v>
      </c>
    </row>
    <row r="7" spans="1:7" s="18" customFormat="1" ht="30" customHeight="1">
      <c r="A7" s="163" t="s">
        <v>3</v>
      </c>
      <c r="B7" s="16" t="s">
        <v>4</v>
      </c>
      <c r="C7" s="17" t="s">
        <v>5</v>
      </c>
      <c r="D7" s="75" t="s">
        <v>6</v>
      </c>
      <c r="E7" s="75"/>
      <c r="F7" s="170" t="s">
        <v>7</v>
      </c>
      <c r="G7" s="180"/>
    </row>
    <row r="8" spans="1:7" s="18" customFormat="1" ht="16.5" customHeight="1">
      <c r="A8" s="19" t="s">
        <v>8</v>
      </c>
      <c r="B8" s="20"/>
      <c r="C8" s="239" t="s">
        <v>9</v>
      </c>
      <c r="D8" s="232" t="s">
        <v>10</v>
      </c>
      <c r="E8" s="76" t="s">
        <v>11</v>
      </c>
      <c r="F8" s="171" t="s">
        <v>10</v>
      </c>
      <c r="G8" s="181" t="s">
        <v>11</v>
      </c>
    </row>
    <row r="9" spans="1:7" s="79" customFormat="1" ht="9.75" customHeight="1">
      <c r="A9" s="77">
        <v>1</v>
      </c>
      <c r="B9" s="78">
        <v>2</v>
      </c>
      <c r="C9" s="78">
        <v>3</v>
      </c>
      <c r="D9" s="343">
        <v>4</v>
      </c>
      <c r="E9" s="343">
        <v>5</v>
      </c>
      <c r="F9" s="344">
        <v>6</v>
      </c>
      <c r="G9" s="345">
        <v>7</v>
      </c>
    </row>
    <row r="10" spans="1:7" s="79" customFormat="1" ht="20.25" customHeight="1" thickBot="1">
      <c r="A10" s="338">
        <v>600</v>
      </c>
      <c r="B10" s="284" t="s">
        <v>31</v>
      </c>
      <c r="C10" s="285" t="s">
        <v>26</v>
      </c>
      <c r="D10" s="339"/>
      <c r="E10" s="340">
        <f>E11</f>
        <v>1000000</v>
      </c>
      <c r="F10" s="341"/>
      <c r="G10" s="342">
        <f>SUM(G11)</f>
        <v>2000000</v>
      </c>
    </row>
    <row r="11" spans="1:7" s="79" customFormat="1" ht="30.75" customHeight="1" thickTop="1">
      <c r="A11" s="29">
        <v>60015</v>
      </c>
      <c r="B11" s="30" t="s">
        <v>62</v>
      </c>
      <c r="C11" s="31"/>
      <c r="D11" s="240"/>
      <c r="E11" s="168">
        <f>SUM(E12:E13)</f>
        <v>1000000</v>
      </c>
      <c r="F11" s="172"/>
      <c r="G11" s="182">
        <f>SUM(G12:G13)</f>
        <v>2000000</v>
      </c>
    </row>
    <row r="12" spans="1:7" s="309" customFormat="1" ht="40.5" customHeight="1">
      <c r="A12" s="165">
        <v>6050</v>
      </c>
      <c r="B12" s="166" t="s">
        <v>93</v>
      </c>
      <c r="C12" s="146"/>
      <c r="D12" s="483"/>
      <c r="E12" s="169"/>
      <c r="F12" s="173"/>
      <c r="G12" s="183">
        <v>2000000</v>
      </c>
    </row>
    <row r="13" spans="1:7" s="92" customFormat="1" ht="69" customHeight="1" thickBot="1">
      <c r="A13" s="165">
        <v>6423</v>
      </c>
      <c r="B13" s="166" t="s">
        <v>153</v>
      </c>
      <c r="C13" s="167"/>
      <c r="D13" s="241"/>
      <c r="E13" s="169">
        <v>1000000</v>
      </c>
      <c r="F13" s="173"/>
      <c r="G13" s="183"/>
    </row>
    <row r="14" spans="1:7" s="36" customFormat="1" ht="17.25" customHeight="1" thickBot="1" thickTop="1">
      <c r="A14" s="39">
        <v>750</v>
      </c>
      <c r="B14" s="40" t="s">
        <v>14</v>
      </c>
      <c r="C14" s="122" t="s">
        <v>74</v>
      </c>
      <c r="D14" s="24"/>
      <c r="E14" s="41"/>
      <c r="F14" s="42"/>
      <c r="G14" s="43">
        <f>SUM(G15)</f>
        <v>99750</v>
      </c>
    </row>
    <row r="15" spans="1:7" s="36" customFormat="1" ht="16.5" customHeight="1" thickTop="1">
      <c r="A15" s="85">
        <v>75020</v>
      </c>
      <c r="B15" s="86" t="s">
        <v>140</v>
      </c>
      <c r="C15" s="115"/>
      <c r="D15" s="100"/>
      <c r="E15" s="101"/>
      <c r="F15" s="102"/>
      <c r="G15" s="103">
        <f>SUM(G16:G18)</f>
        <v>99750</v>
      </c>
    </row>
    <row r="16" spans="1:7" s="36" customFormat="1" ht="16.5" customHeight="1">
      <c r="A16" s="156" t="s">
        <v>15</v>
      </c>
      <c r="B16" s="252" t="s">
        <v>16</v>
      </c>
      <c r="C16" s="95"/>
      <c r="D16" s="56"/>
      <c r="E16" s="235"/>
      <c r="F16" s="242"/>
      <c r="G16" s="236">
        <v>83400</v>
      </c>
    </row>
    <row r="17" spans="1:7" s="36" customFormat="1" ht="16.5" customHeight="1">
      <c r="A17" s="156" t="s">
        <v>129</v>
      </c>
      <c r="B17" s="252" t="s">
        <v>17</v>
      </c>
      <c r="C17" s="95"/>
      <c r="D17" s="398"/>
      <c r="E17" s="396"/>
      <c r="F17" s="397"/>
      <c r="G17" s="38">
        <v>14350</v>
      </c>
    </row>
    <row r="18" spans="1:7" s="36" customFormat="1" ht="16.5" customHeight="1" thickBot="1">
      <c r="A18" s="156" t="s">
        <v>130</v>
      </c>
      <c r="B18" s="252" t="s">
        <v>85</v>
      </c>
      <c r="C18" s="95"/>
      <c r="D18" s="47"/>
      <c r="E18" s="396"/>
      <c r="F18" s="397"/>
      <c r="G18" s="38">
        <v>2000</v>
      </c>
    </row>
    <row r="19" spans="1:7" s="164" customFormat="1" ht="70.5" customHeight="1" thickBot="1" thickTop="1">
      <c r="A19" s="277">
        <v>756</v>
      </c>
      <c r="B19" s="22" t="s">
        <v>42</v>
      </c>
      <c r="C19" s="122" t="s">
        <v>40</v>
      </c>
      <c r="D19" s="392">
        <f>SUM(D20)</f>
        <v>261975</v>
      </c>
      <c r="E19" s="262"/>
      <c r="F19" s="278"/>
      <c r="G19" s="273"/>
    </row>
    <row r="20" spans="1:7" s="164" customFormat="1" ht="37.5" customHeight="1" thickTop="1">
      <c r="A20" s="380">
        <v>75622</v>
      </c>
      <c r="B20" s="86" t="s">
        <v>120</v>
      </c>
      <c r="C20" s="274"/>
      <c r="D20" s="330">
        <f>SUM(D21)</f>
        <v>261975</v>
      </c>
      <c r="E20" s="276"/>
      <c r="F20" s="279"/>
      <c r="G20" s="275"/>
    </row>
    <row r="21" spans="1:7" s="84" customFormat="1" ht="19.5" customHeight="1" thickBot="1">
      <c r="A21" s="156" t="s">
        <v>118</v>
      </c>
      <c r="B21" s="384" t="s">
        <v>119</v>
      </c>
      <c r="C21" s="385"/>
      <c r="D21" s="386">
        <v>261975</v>
      </c>
      <c r="E21" s="387"/>
      <c r="F21" s="388"/>
      <c r="G21" s="389"/>
    </row>
    <row r="22" spans="1:7" s="164" customFormat="1" ht="21" customHeight="1" thickBot="1" thickTop="1">
      <c r="A22" s="280" t="s">
        <v>65</v>
      </c>
      <c r="B22" s="258" t="s">
        <v>66</v>
      </c>
      <c r="C22" s="122"/>
      <c r="D22" s="112"/>
      <c r="E22" s="262">
        <f>SUM(E23)</f>
        <v>1657247</v>
      </c>
      <c r="F22" s="138"/>
      <c r="G22" s="257"/>
    </row>
    <row r="23" spans="1:7" s="164" customFormat="1" ht="33.75" customHeight="1" thickTop="1">
      <c r="A23" s="281" t="s">
        <v>67</v>
      </c>
      <c r="B23" s="259" t="s">
        <v>68</v>
      </c>
      <c r="C23" s="198"/>
      <c r="D23" s="271"/>
      <c r="E23" s="263">
        <f>SUM(E24)</f>
        <v>1657247</v>
      </c>
      <c r="F23" s="161"/>
      <c r="G23" s="162"/>
    </row>
    <row r="24" spans="1:7" s="164" customFormat="1" ht="18.75" customHeight="1" thickBot="1">
      <c r="A24" s="283" t="s">
        <v>69</v>
      </c>
      <c r="B24" s="260" t="s">
        <v>70</v>
      </c>
      <c r="C24" s="151"/>
      <c r="D24" s="91"/>
      <c r="E24" s="261">
        <v>1657247</v>
      </c>
      <c r="F24" s="152"/>
      <c r="G24" s="153"/>
    </row>
    <row r="25" spans="1:7" s="28" customFormat="1" ht="18.75" customHeight="1" thickBot="1" thickTop="1">
      <c r="A25" s="48">
        <v>801</v>
      </c>
      <c r="B25" s="49" t="s">
        <v>20</v>
      </c>
      <c r="C25" s="23" t="s">
        <v>21</v>
      </c>
      <c r="D25" s="80"/>
      <c r="E25" s="80"/>
      <c r="F25" s="174"/>
      <c r="G25" s="27">
        <f>SUM(G26)</f>
        <v>4174</v>
      </c>
    </row>
    <row r="26" spans="1:7" s="28" customFormat="1" ht="21" customHeight="1" thickTop="1">
      <c r="A26" s="85">
        <v>80195</v>
      </c>
      <c r="B26" s="86" t="s">
        <v>13</v>
      </c>
      <c r="C26" s="31" t="s">
        <v>21</v>
      </c>
      <c r="D26" s="243"/>
      <c r="E26" s="243"/>
      <c r="F26" s="175"/>
      <c r="G26" s="185">
        <f>SUM(G27)</f>
        <v>4174</v>
      </c>
    </row>
    <row r="27" spans="1:7" s="92" customFormat="1" ht="14.25" customHeight="1">
      <c r="A27" s="376"/>
      <c r="B27" s="375" t="s">
        <v>103</v>
      </c>
      <c r="C27" s="248"/>
      <c r="D27" s="249"/>
      <c r="E27" s="249"/>
      <c r="F27" s="250"/>
      <c r="G27" s="379">
        <f>SUM(G28:G31)</f>
        <v>4174</v>
      </c>
    </row>
    <row r="28" spans="1:7" s="92" customFormat="1" ht="18" customHeight="1">
      <c r="A28" s="44" t="s">
        <v>102</v>
      </c>
      <c r="B28" s="45" t="s">
        <v>22</v>
      </c>
      <c r="C28" s="106"/>
      <c r="D28" s="169"/>
      <c r="E28" s="169"/>
      <c r="F28" s="173"/>
      <c r="G28" s="183">
        <v>1699</v>
      </c>
    </row>
    <row r="29" spans="1:7" s="92" customFormat="1" ht="31.5" customHeight="1">
      <c r="A29" s="448" t="s">
        <v>104</v>
      </c>
      <c r="B29" s="449" t="s">
        <v>64</v>
      </c>
      <c r="C29" s="400"/>
      <c r="D29" s="484"/>
      <c r="E29" s="484"/>
      <c r="F29" s="485"/>
      <c r="G29" s="486">
        <v>100</v>
      </c>
    </row>
    <row r="30" spans="1:7" s="92" customFormat="1" ht="18" customHeight="1">
      <c r="A30" s="44" t="s">
        <v>105</v>
      </c>
      <c r="B30" s="45" t="s">
        <v>19</v>
      </c>
      <c r="C30" s="106"/>
      <c r="D30" s="169"/>
      <c r="E30" s="169"/>
      <c r="F30" s="173"/>
      <c r="G30" s="183">
        <v>1706</v>
      </c>
    </row>
    <row r="31" spans="1:7" s="28" customFormat="1" ht="23.25" customHeight="1" thickBot="1">
      <c r="A31" s="44" t="s">
        <v>106</v>
      </c>
      <c r="B31" s="45" t="s">
        <v>111</v>
      </c>
      <c r="C31" s="474"/>
      <c r="D31" s="475"/>
      <c r="E31" s="475"/>
      <c r="F31" s="476"/>
      <c r="G31" s="477">
        <v>669</v>
      </c>
    </row>
    <row r="32" spans="1:7" s="28" customFormat="1" ht="16.5" customHeight="1" thickBot="1" thickTop="1">
      <c r="A32" s="39">
        <v>852</v>
      </c>
      <c r="B32" s="40" t="s">
        <v>23</v>
      </c>
      <c r="C32" s="23" t="s">
        <v>33</v>
      </c>
      <c r="D32" s="24"/>
      <c r="E32" s="80"/>
      <c r="F32" s="142"/>
      <c r="G32" s="27">
        <f>SUM(G33)</f>
        <v>27700</v>
      </c>
    </row>
    <row r="33" spans="1:7" s="36" customFormat="1" ht="15" customHeight="1" thickTop="1">
      <c r="A33" s="85">
        <v>85201</v>
      </c>
      <c r="B33" s="86" t="s">
        <v>152</v>
      </c>
      <c r="C33" s="99"/>
      <c r="D33" s="100"/>
      <c r="E33" s="108"/>
      <c r="F33" s="141"/>
      <c r="G33" s="128">
        <f>G38+G34</f>
        <v>27700</v>
      </c>
    </row>
    <row r="34" spans="1:7" s="84" customFormat="1" ht="18.75" customHeight="1">
      <c r="A34" s="478"/>
      <c r="B34" s="479" t="s">
        <v>150</v>
      </c>
      <c r="C34" s="106"/>
      <c r="D34" s="169"/>
      <c r="E34" s="169"/>
      <c r="F34" s="173"/>
      <c r="G34" s="487">
        <f>SUM(G35:G37)</f>
        <v>13800</v>
      </c>
    </row>
    <row r="35" spans="1:7" s="84" customFormat="1" ht="18.75" customHeight="1">
      <c r="A35" s="156" t="s">
        <v>15</v>
      </c>
      <c r="B35" s="252" t="s">
        <v>16</v>
      </c>
      <c r="C35" s="106"/>
      <c r="D35" s="169"/>
      <c r="E35" s="169"/>
      <c r="F35" s="173"/>
      <c r="G35" s="183">
        <v>11450</v>
      </c>
    </row>
    <row r="36" spans="1:7" s="84" customFormat="1" ht="18.75" customHeight="1">
      <c r="A36" s="156" t="s">
        <v>129</v>
      </c>
      <c r="B36" s="252" t="s">
        <v>17</v>
      </c>
      <c r="C36" s="106"/>
      <c r="D36" s="169"/>
      <c r="E36" s="169"/>
      <c r="F36" s="173"/>
      <c r="G36" s="183">
        <v>2070</v>
      </c>
    </row>
    <row r="37" spans="1:7" s="84" customFormat="1" ht="18.75" customHeight="1">
      <c r="A37" s="156" t="s">
        <v>130</v>
      </c>
      <c r="B37" s="252" t="s">
        <v>85</v>
      </c>
      <c r="C37" s="106"/>
      <c r="D37" s="169"/>
      <c r="E37" s="169"/>
      <c r="F37" s="173"/>
      <c r="G37" s="183">
        <v>280</v>
      </c>
    </row>
    <row r="38" spans="1:7" s="84" customFormat="1" ht="15.75" customHeight="1">
      <c r="A38" s="478"/>
      <c r="B38" s="479" t="s">
        <v>151</v>
      </c>
      <c r="C38" s="106"/>
      <c r="D38" s="169"/>
      <c r="E38" s="169"/>
      <c r="F38" s="173"/>
      <c r="G38" s="487">
        <f>SUM(G39:G41)</f>
        <v>13900</v>
      </c>
    </row>
    <row r="39" spans="1:7" s="84" customFormat="1" ht="17.25" customHeight="1">
      <c r="A39" s="156" t="s">
        <v>15</v>
      </c>
      <c r="B39" s="252" t="s">
        <v>16</v>
      </c>
      <c r="C39" s="106"/>
      <c r="D39" s="169"/>
      <c r="E39" s="169"/>
      <c r="F39" s="173"/>
      <c r="G39" s="183">
        <v>11520</v>
      </c>
    </row>
    <row r="40" spans="1:7" s="84" customFormat="1" ht="15" customHeight="1">
      <c r="A40" s="156" t="s">
        <v>129</v>
      </c>
      <c r="B40" s="252" t="s">
        <v>17</v>
      </c>
      <c r="C40" s="106"/>
      <c r="D40" s="169"/>
      <c r="E40" s="169"/>
      <c r="F40" s="173"/>
      <c r="G40" s="183">
        <v>2090</v>
      </c>
    </row>
    <row r="41" spans="1:7" s="84" customFormat="1" ht="18.75" customHeight="1" thickBot="1">
      <c r="A41" s="156" t="s">
        <v>130</v>
      </c>
      <c r="B41" s="252" t="s">
        <v>85</v>
      </c>
      <c r="C41" s="106"/>
      <c r="D41" s="169"/>
      <c r="E41" s="169"/>
      <c r="F41" s="173"/>
      <c r="G41" s="183">
        <v>290</v>
      </c>
    </row>
    <row r="42" spans="1:7" s="84" customFormat="1" ht="33" customHeight="1" thickBot="1" thickTop="1">
      <c r="A42" s="480">
        <v>921</v>
      </c>
      <c r="B42" s="481" t="s">
        <v>24</v>
      </c>
      <c r="C42" s="111" t="s">
        <v>33</v>
      </c>
      <c r="D42" s="111"/>
      <c r="E42" s="482"/>
      <c r="F42" s="136"/>
      <c r="G42" s="184">
        <f>SUM(G43+G45)</f>
        <v>260000</v>
      </c>
    </row>
    <row r="43" spans="1:7" s="28" customFormat="1" ht="19.5" customHeight="1" thickTop="1">
      <c r="A43" s="145">
        <v>92108</v>
      </c>
      <c r="B43" s="86" t="s">
        <v>71</v>
      </c>
      <c r="C43" s="196"/>
      <c r="D43" s="99"/>
      <c r="E43" s="245"/>
      <c r="F43" s="137"/>
      <c r="G43" s="186">
        <f>SUM(G44:G44)</f>
        <v>150000</v>
      </c>
    </row>
    <row r="44" spans="1:7" s="28" customFormat="1" ht="37.5" customHeight="1">
      <c r="A44" s="334">
        <v>2480</v>
      </c>
      <c r="B44" s="155" t="s">
        <v>44</v>
      </c>
      <c r="C44" s="335"/>
      <c r="D44" s="251"/>
      <c r="E44" s="336"/>
      <c r="F44" s="332"/>
      <c r="G44" s="337">
        <v>150000</v>
      </c>
    </row>
    <row r="45" spans="1:7" s="28" customFormat="1" ht="16.5" customHeight="1">
      <c r="A45" s="145">
        <v>92116</v>
      </c>
      <c r="B45" s="86" t="s">
        <v>45</v>
      </c>
      <c r="C45" s="196"/>
      <c r="D45" s="99"/>
      <c r="E45" s="245"/>
      <c r="F45" s="176"/>
      <c r="G45" s="186">
        <f>SUM(G46:G46)</f>
        <v>110000</v>
      </c>
    </row>
    <row r="46" spans="1:7" s="28" customFormat="1" ht="36.75" customHeight="1">
      <c r="A46" s="192">
        <v>2480</v>
      </c>
      <c r="B46" s="55" t="s">
        <v>44</v>
      </c>
      <c r="C46" s="193"/>
      <c r="D46" s="246"/>
      <c r="E46" s="247"/>
      <c r="F46" s="194"/>
      <c r="G46" s="195">
        <f>SUM(G47:G48)</f>
        <v>110000</v>
      </c>
    </row>
    <row r="47" spans="1:7" s="367" customFormat="1" ht="15" customHeight="1">
      <c r="A47" s="450"/>
      <c r="B47" s="347" t="s">
        <v>141</v>
      </c>
      <c r="C47" s="451"/>
      <c r="D47" s="452"/>
      <c r="E47" s="453"/>
      <c r="F47" s="365"/>
      <c r="G47" s="454">
        <v>60000</v>
      </c>
    </row>
    <row r="48" spans="1:7" s="367" customFormat="1" ht="15" customHeight="1" thickBot="1">
      <c r="A48" s="450"/>
      <c r="B48" s="455" t="s">
        <v>142</v>
      </c>
      <c r="C48" s="451"/>
      <c r="D48" s="452"/>
      <c r="E48" s="453"/>
      <c r="F48" s="365"/>
      <c r="G48" s="454">
        <v>50000</v>
      </c>
    </row>
    <row r="49" spans="1:7" s="66" customFormat="1" ht="19.5" customHeight="1" thickBot="1" thickTop="1">
      <c r="A49" s="62"/>
      <c r="B49" s="63" t="s">
        <v>28</v>
      </c>
      <c r="C49" s="64"/>
      <c r="D49" s="65">
        <f>D10+D19+D22+D25+D42+D14+D32</f>
        <v>261975</v>
      </c>
      <c r="E49" s="401">
        <f>E10+E19+E22+E25+E42+E14+E32</f>
        <v>2657247</v>
      </c>
      <c r="F49" s="402">
        <f>F10+F19+F22+F25+F42+F14+F32</f>
        <v>0</v>
      </c>
      <c r="G49" s="177">
        <f>G10+G19+G22+G25+G42+G14+G32</f>
        <v>2391624</v>
      </c>
    </row>
    <row r="50" spans="1:7" s="74" customFormat="1" ht="20.25" customHeight="1" thickBot="1" thickTop="1">
      <c r="A50" s="67"/>
      <c r="B50" s="68" t="s">
        <v>29</v>
      </c>
      <c r="C50" s="68"/>
      <c r="D50" s="244">
        <f>E49-D49</f>
        <v>2395272</v>
      </c>
      <c r="E50" s="71"/>
      <c r="F50" s="238">
        <f>G49-F49</f>
        <v>2391624</v>
      </c>
      <c r="G50" s="187"/>
    </row>
    <row r="51" s="74" customFormat="1" ht="13.5" thickTop="1"/>
    <row r="52" s="74" customFormat="1" ht="12.75">
      <c r="E52" s="81"/>
    </row>
    <row r="53" s="74" customFormat="1" ht="12.75">
      <c r="E53" s="82"/>
    </row>
    <row r="54" s="74" customFormat="1" ht="12.75">
      <c r="E54" s="82"/>
    </row>
  </sheetData>
  <printOptions horizontalCentered="1"/>
  <pageMargins left="0" right="0" top="0.984251968503937" bottom="0.8267716535433072" header="0.6692913385826772" footer="0.35433070866141736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6">
      <selection activeCell="D2" sqref="D2"/>
    </sheetView>
  </sheetViews>
  <sheetFormatPr defaultColWidth="9.00390625" defaultRowHeight="12.75"/>
  <cols>
    <col min="1" max="1" width="9.125" style="315" customWidth="1"/>
    <col min="2" max="2" width="32.125" style="315" customWidth="1"/>
    <col min="3" max="3" width="6.625" style="315" customWidth="1"/>
    <col min="4" max="5" width="16.00390625" style="315" customWidth="1"/>
    <col min="6" max="16384" width="10.00390625" style="315" customWidth="1"/>
  </cols>
  <sheetData>
    <row r="1" spans="4:5" s="287" customFormat="1" ht="12.75" customHeight="1">
      <c r="D1" s="208" t="s">
        <v>73</v>
      </c>
      <c r="E1" s="208"/>
    </row>
    <row r="2" spans="1:5" s="287" customFormat="1" ht="12.75" customHeight="1">
      <c r="A2" s="288"/>
      <c r="B2" s="289"/>
      <c r="C2" s="290"/>
      <c r="D2" s="9" t="s">
        <v>288</v>
      </c>
      <c r="E2" s="291"/>
    </row>
    <row r="3" spans="1:5" s="287" customFormat="1" ht="12.75" customHeight="1">
      <c r="A3" s="288"/>
      <c r="B3" s="289"/>
      <c r="C3" s="290"/>
      <c r="D3" s="9" t="s">
        <v>1</v>
      </c>
      <c r="E3" s="291"/>
    </row>
    <row r="4" spans="1:5" s="287" customFormat="1" ht="12.75" customHeight="1">
      <c r="A4" s="288"/>
      <c r="B4" s="289"/>
      <c r="C4" s="292"/>
      <c r="D4" s="9" t="s">
        <v>76</v>
      </c>
      <c r="E4" s="291"/>
    </row>
    <row r="5" spans="1:5" s="287" customFormat="1" ht="7.5" customHeight="1">
      <c r="A5" s="288"/>
      <c r="B5" s="289"/>
      <c r="C5" s="292"/>
      <c r="D5" s="292"/>
      <c r="E5" s="291"/>
    </row>
    <row r="6" spans="1:5" s="287" customFormat="1" ht="71.25" customHeight="1">
      <c r="A6" s="293" t="s">
        <v>284</v>
      </c>
      <c r="B6" s="294"/>
      <c r="C6" s="290"/>
      <c r="D6" s="290"/>
      <c r="E6" s="295"/>
    </row>
    <row r="7" spans="1:5" s="287" customFormat="1" ht="12" customHeight="1" thickBot="1">
      <c r="A7" s="293"/>
      <c r="B7" s="294"/>
      <c r="C7" s="290"/>
      <c r="D7" s="290"/>
      <c r="E7" s="296" t="s">
        <v>30</v>
      </c>
    </row>
    <row r="8" spans="1:5" s="301" customFormat="1" ht="25.5">
      <c r="A8" s="297" t="s">
        <v>3</v>
      </c>
      <c r="B8" s="298" t="s">
        <v>4</v>
      </c>
      <c r="C8" s="299" t="s">
        <v>5</v>
      </c>
      <c r="D8" s="355" t="s">
        <v>6</v>
      </c>
      <c r="E8" s="300" t="s">
        <v>7</v>
      </c>
    </row>
    <row r="9" spans="1:5" s="301" customFormat="1" ht="16.5" customHeight="1">
      <c r="A9" s="302" t="s">
        <v>8</v>
      </c>
      <c r="B9" s="303"/>
      <c r="C9" s="304" t="s">
        <v>9</v>
      </c>
      <c r="D9" s="356" t="s">
        <v>11</v>
      </c>
      <c r="E9" s="305" t="s">
        <v>11</v>
      </c>
    </row>
    <row r="10" spans="1:5" s="309" customFormat="1" ht="13.5" thickBot="1">
      <c r="A10" s="306">
        <v>1</v>
      </c>
      <c r="B10" s="307">
        <v>2</v>
      </c>
      <c r="C10" s="307">
        <v>3</v>
      </c>
      <c r="D10" s="357">
        <v>4</v>
      </c>
      <c r="E10" s="308">
        <v>5</v>
      </c>
    </row>
    <row r="11" spans="1:5" s="92" customFormat="1" ht="18.75" customHeight="1" thickBot="1" thickTop="1">
      <c r="A11" s="361" t="s">
        <v>91</v>
      </c>
      <c r="B11" s="40" t="s">
        <v>285</v>
      </c>
      <c r="C11" s="23" t="s">
        <v>89</v>
      </c>
      <c r="D11" s="358">
        <f>SUM(D12)</f>
        <v>481</v>
      </c>
      <c r="E11" s="310"/>
    </row>
    <row r="12" spans="1:5" s="92" customFormat="1" ht="16.5" customHeight="1" thickTop="1">
      <c r="A12" s="281" t="s">
        <v>92</v>
      </c>
      <c r="B12" s="114" t="s">
        <v>13</v>
      </c>
      <c r="C12" s="311"/>
      <c r="D12" s="359">
        <f>SUM(D13)</f>
        <v>481</v>
      </c>
      <c r="E12" s="312"/>
    </row>
    <row r="13" spans="1:5" s="92" customFormat="1" ht="63" customHeight="1" thickBot="1">
      <c r="A13" s="199">
        <v>2010</v>
      </c>
      <c r="B13" s="286" t="s">
        <v>84</v>
      </c>
      <c r="C13" s="313"/>
      <c r="D13" s="360">
        <v>481</v>
      </c>
      <c r="E13" s="314"/>
    </row>
    <row r="14" spans="1:5" s="92" customFormat="1" ht="69" customHeight="1" thickBot="1" thickTop="1">
      <c r="A14" s="39">
        <v>751</v>
      </c>
      <c r="B14" s="40" t="s">
        <v>87</v>
      </c>
      <c r="C14" s="23" t="s">
        <v>90</v>
      </c>
      <c r="D14" s="358">
        <f>SUM(D15)</f>
        <v>17627</v>
      </c>
      <c r="E14" s="310">
        <f>SUM(E15)</f>
        <v>17627</v>
      </c>
    </row>
    <row r="15" spans="1:5" s="92" customFormat="1" ht="32.25" customHeight="1" thickTop="1">
      <c r="A15" s="113">
        <v>75101</v>
      </c>
      <c r="B15" s="114" t="s">
        <v>88</v>
      </c>
      <c r="C15" s="311"/>
      <c r="D15" s="359">
        <f>SUM(D16:D20)</f>
        <v>17627</v>
      </c>
      <c r="E15" s="312">
        <f>SUM(E16:E20)</f>
        <v>17627</v>
      </c>
    </row>
    <row r="16" spans="1:5" s="92" customFormat="1" ht="62.25" customHeight="1">
      <c r="A16" s="199">
        <v>2010</v>
      </c>
      <c r="B16" s="286" t="s">
        <v>84</v>
      </c>
      <c r="C16" s="313"/>
      <c r="D16" s="360">
        <v>17627</v>
      </c>
      <c r="E16" s="314"/>
    </row>
    <row r="17" spans="1:5" s="92" customFormat="1" ht="18" customHeight="1">
      <c r="A17" s="104">
        <v>4110</v>
      </c>
      <c r="B17" s="105" t="s">
        <v>17</v>
      </c>
      <c r="C17" s="313"/>
      <c r="D17" s="360"/>
      <c r="E17" s="314">
        <v>1677</v>
      </c>
    </row>
    <row r="18" spans="1:5" s="92" customFormat="1" ht="16.5">
      <c r="A18" s="93">
        <v>4120</v>
      </c>
      <c r="B18" s="94" t="s">
        <v>85</v>
      </c>
      <c r="C18" s="313"/>
      <c r="D18" s="360"/>
      <c r="E18" s="314">
        <v>239</v>
      </c>
    </row>
    <row r="19" spans="1:5" s="92" customFormat="1" ht="16.5">
      <c r="A19" s="253" t="s">
        <v>41</v>
      </c>
      <c r="B19" s="252" t="s">
        <v>86</v>
      </c>
      <c r="C19" s="313"/>
      <c r="D19" s="360"/>
      <c r="E19" s="314">
        <v>9750</v>
      </c>
    </row>
    <row r="20" spans="1:5" s="92" customFormat="1" ht="17.25" thickBot="1">
      <c r="A20" s="93">
        <v>4210</v>
      </c>
      <c r="B20" s="94" t="s">
        <v>22</v>
      </c>
      <c r="C20" s="313"/>
      <c r="D20" s="360"/>
      <c r="E20" s="314">
        <v>5961</v>
      </c>
    </row>
    <row r="21" spans="1:5" s="409" customFormat="1" ht="21" customHeight="1" thickBot="1" thickTop="1">
      <c r="A21" s="404"/>
      <c r="B21" s="405" t="s">
        <v>28</v>
      </c>
      <c r="C21" s="406"/>
      <c r="D21" s="407">
        <f>D14+D11</f>
        <v>18108</v>
      </c>
      <c r="E21" s="408">
        <f>E14</f>
        <v>17627</v>
      </c>
    </row>
    <row r="22" ht="16.5" thickTop="1"/>
  </sheetData>
  <printOptions horizontalCentered="1"/>
  <pageMargins left="0" right="0" top="0.984251968503937" bottom="0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2" sqref="C2"/>
    </sheetView>
  </sheetViews>
  <sheetFormatPr defaultColWidth="9.00390625" defaultRowHeight="12.75"/>
  <cols>
    <col min="1" max="1" width="7.875" style="207" customWidth="1"/>
    <col min="2" max="2" width="47.875" style="207" customWidth="1"/>
    <col min="3" max="3" width="15.75390625" style="207" customWidth="1"/>
    <col min="4" max="4" width="15.125" style="207" customWidth="1"/>
    <col min="5" max="16384" width="9.125" style="207" customWidth="1"/>
  </cols>
  <sheetData>
    <row r="1" ht="12.75">
      <c r="C1" s="208" t="s">
        <v>63</v>
      </c>
    </row>
    <row r="2" ht="14.25" customHeight="1">
      <c r="C2" s="9" t="s">
        <v>288</v>
      </c>
    </row>
    <row r="3" spans="1:4" ht="15.75" customHeight="1">
      <c r="A3" s="209"/>
      <c r="B3" s="209"/>
      <c r="C3" s="9" t="s">
        <v>1</v>
      </c>
      <c r="D3" s="210"/>
    </row>
    <row r="4" spans="1:4" ht="13.5" customHeight="1">
      <c r="A4" s="209"/>
      <c r="B4" s="209"/>
      <c r="C4" s="9" t="s">
        <v>76</v>
      </c>
      <c r="D4" s="210"/>
    </row>
    <row r="5" spans="1:4" ht="24" customHeight="1">
      <c r="A5" s="209"/>
      <c r="B5" s="209"/>
      <c r="C5" s="211"/>
      <c r="D5" s="210"/>
    </row>
    <row r="6" spans="1:4" s="411" customFormat="1" ht="15.75" customHeight="1">
      <c r="A6" s="212" t="s">
        <v>46</v>
      </c>
      <c r="B6" s="212"/>
      <c r="C6" s="212"/>
      <c r="D6" s="410"/>
    </row>
    <row r="7" spans="1:4" s="411" customFormat="1" ht="15.75" customHeight="1">
      <c r="A7" s="212" t="s">
        <v>47</v>
      </c>
      <c r="B7" s="212"/>
      <c r="C7" s="410"/>
      <c r="D7" s="410"/>
    </row>
    <row r="8" spans="1:4" s="411" customFormat="1" ht="15.75" customHeight="1">
      <c r="A8" s="213" t="s">
        <v>134</v>
      </c>
      <c r="B8" s="212"/>
      <c r="C8" s="410"/>
      <c r="D8" s="410"/>
    </row>
    <row r="9" spans="1:4" s="411" customFormat="1" ht="15.75" customHeight="1">
      <c r="A9" s="212" t="s">
        <v>135</v>
      </c>
      <c r="B9" s="212"/>
      <c r="C9" s="410"/>
      <c r="D9" s="410"/>
    </row>
    <row r="10" ht="20.25" customHeight="1" thickBot="1">
      <c r="D10" s="214" t="s">
        <v>30</v>
      </c>
    </row>
    <row r="11" spans="1:4" ht="40.5" customHeight="1" thickBot="1">
      <c r="A11" s="316" t="s">
        <v>48</v>
      </c>
      <c r="B11" s="317" t="s">
        <v>49</v>
      </c>
      <c r="C11" s="317" t="s">
        <v>50</v>
      </c>
      <c r="D11" s="426" t="s">
        <v>51</v>
      </c>
    </row>
    <row r="12" spans="1:4" ht="15" thickBot="1" thickTop="1">
      <c r="A12" s="423">
        <v>1</v>
      </c>
      <c r="B12" s="424">
        <v>2</v>
      </c>
      <c r="C12" s="424">
        <v>3</v>
      </c>
      <c r="D12" s="425">
        <v>4</v>
      </c>
    </row>
    <row r="13" spans="1:4" ht="32.25" thickTop="1">
      <c r="A13" s="318">
        <v>952</v>
      </c>
      <c r="B13" s="215" t="s">
        <v>132</v>
      </c>
      <c r="C13" s="216">
        <f>SUM(C16:C19)</f>
        <v>20000000</v>
      </c>
      <c r="D13" s="319"/>
    </row>
    <row r="14" spans="1:4" ht="12.75">
      <c r="A14" s="320"/>
      <c r="B14" s="217" t="s">
        <v>52</v>
      </c>
      <c r="C14" s="218"/>
      <c r="D14" s="319"/>
    </row>
    <row r="15" spans="1:4" ht="3.75" customHeight="1">
      <c r="A15" s="320"/>
      <c r="B15" s="217"/>
      <c r="C15" s="218"/>
      <c r="D15" s="319"/>
    </row>
    <row r="16" spans="1:4" ht="15.75">
      <c r="A16" s="320"/>
      <c r="B16" s="219" t="s">
        <v>53</v>
      </c>
      <c r="C16" s="220">
        <v>20000000</v>
      </c>
      <c r="D16" s="321"/>
    </row>
    <row r="17" spans="1:4" ht="9" customHeight="1">
      <c r="A17" s="320"/>
      <c r="B17" s="219"/>
      <c r="C17" s="220"/>
      <c r="D17" s="321"/>
    </row>
    <row r="18" spans="1:4" ht="9" customHeight="1">
      <c r="A18" s="320"/>
      <c r="B18" s="219"/>
      <c r="C18" s="412"/>
      <c r="D18" s="319"/>
    </row>
    <row r="19" spans="1:4" ht="9" customHeight="1">
      <c r="A19" s="320"/>
      <c r="B19" s="219"/>
      <c r="C19" s="412"/>
      <c r="D19" s="321"/>
    </row>
    <row r="20" spans="1:4" ht="15.75">
      <c r="A20" s="318">
        <v>955</v>
      </c>
      <c r="B20" s="221" t="s">
        <v>54</v>
      </c>
      <c r="C20" s="222">
        <f>11597175+110000</f>
        <v>11707175</v>
      </c>
      <c r="D20" s="322"/>
    </row>
    <row r="21" spans="1:4" ht="15.75">
      <c r="A21" s="320"/>
      <c r="B21" s="223"/>
      <c r="C21" s="224"/>
      <c r="D21" s="321"/>
    </row>
    <row r="22" spans="1:4" ht="15.75">
      <c r="A22" s="318">
        <v>992</v>
      </c>
      <c r="B22" s="221" t="s">
        <v>55</v>
      </c>
      <c r="C22" s="225"/>
      <c r="D22" s="323">
        <f>SUM(D24:D28)</f>
        <v>9101900</v>
      </c>
    </row>
    <row r="23" spans="1:4" ht="15.75">
      <c r="A23" s="320"/>
      <c r="B23" s="217" t="s">
        <v>52</v>
      </c>
      <c r="C23" s="225"/>
      <c r="D23" s="324"/>
    </row>
    <row r="24" spans="1:4" ht="15.75" customHeight="1">
      <c r="A24" s="320"/>
      <c r="B24" s="413" t="s">
        <v>56</v>
      </c>
      <c r="C24" s="418"/>
      <c r="D24" s="419">
        <v>916400</v>
      </c>
    </row>
    <row r="25" spans="1:4" ht="15.75" customHeight="1">
      <c r="A25" s="320"/>
      <c r="B25" s="413" t="s">
        <v>57</v>
      </c>
      <c r="C25" s="418"/>
      <c r="D25" s="419">
        <v>5077000</v>
      </c>
    </row>
    <row r="26" spans="1:4" ht="15.75" customHeight="1">
      <c r="A26" s="320"/>
      <c r="B26" s="413" t="s">
        <v>133</v>
      </c>
      <c r="C26" s="414"/>
      <c r="D26" s="420">
        <v>1666700</v>
      </c>
    </row>
    <row r="27" spans="1:4" ht="15.75" customHeight="1">
      <c r="A27" s="320"/>
      <c r="B27" s="415" t="s">
        <v>58</v>
      </c>
      <c r="C27" s="414"/>
      <c r="D27" s="420">
        <v>200000</v>
      </c>
    </row>
    <row r="28" spans="1:4" ht="15.75" customHeight="1">
      <c r="A28" s="320"/>
      <c r="B28" s="415" t="s">
        <v>59</v>
      </c>
      <c r="C28" s="414"/>
      <c r="D28" s="420">
        <v>1241800</v>
      </c>
    </row>
    <row r="29" spans="1:4" ht="9.75" customHeight="1" thickBot="1">
      <c r="A29" s="421"/>
      <c r="B29" s="416"/>
      <c r="C29" s="417"/>
      <c r="D29" s="422"/>
    </row>
    <row r="30" spans="1:4" ht="22.5" customHeight="1" thickBot="1" thickTop="1">
      <c r="A30" s="325"/>
      <c r="B30" s="226" t="s">
        <v>60</v>
      </c>
      <c r="C30" s="227">
        <f>C20+C13+C21</f>
        <v>31707175</v>
      </c>
      <c r="D30" s="326">
        <f>D22</f>
        <v>9101900</v>
      </c>
    </row>
    <row r="31" spans="1:4" ht="19.5" thickBot="1" thickTop="1">
      <c r="A31" s="325"/>
      <c r="B31" s="226" t="s">
        <v>61</v>
      </c>
      <c r="C31" s="427">
        <f>D30-C30</f>
        <v>-22605275</v>
      </c>
      <c r="D31" s="327"/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C1" sqref="C1"/>
    </sheetView>
  </sheetViews>
  <sheetFormatPr defaultColWidth="9.00390625" defaultRowHeight="12.75"/>
  <cols>
    <col min="1" max="1" width="5.625" style="350" customWidth="1"/>
    <col min="2" max="2" width="7.25390625" style="351" customWidth="1"/>
    <col min="3" max="3" width="47.75390625" style="352" customWidth="1"/>
    <col min="4" max="4" width="13.25390625" style="353" hidden="1" customWidth="1"/>
    <col min="5" max="5" width="11.75390625" style="354" customWidth="1"/>
    <col min="6" max="6" width="9.25390625" style="352" customWidth="1"/>
    <col min="7" max="7" width="11.75390625" style="352" customWidth="1"/>
    <col min="8" max="8" width="14.375" style="352" customWidth="1"/>
    <col min="9" max="16384" width="9.125" style="352" customWidth="1"/>
  </cols>
  <sheetData>
    <row r="1" ht="11.25" customHeight="1">
      <c r="F1" s="208" t="s">
        <v>237</v>
      </c>
    </row>
    <row r="2" ht="11.25" customHeight="1">
      <c r="F2" s="9" t="s">
        <v>288</v>
      </c>
    </row>
    <row r="3" ht="11.25" customHeight="1">
      <c r="F3" s="9" t="s">
        <v>1</v>
      </c>
    </row>
    <row r="4" spans="1:6" s="491" customFormat="1" ht="11.25" customHeight="1">
      <c r="A4" s="489"/>
      <c r="B4" s="490"/>
      <c r="C4" s="488"/>
      <c r="E4" s="492"/>
      <c r="F4" s="9" t="s">
        <v>76</v>
      </c>
    </row>
    <row r="5" spans="1:6" s="491" customFormat="1" ht="18" customHeight="1">
      <c r="A5" s="489"/>
      <c r="B5" s="490"/>
      <c r="C5" s="488"/>
      <c r="E5" s="492"/>
      <c r="F5" s="9"/>
    </row>
    <row r="6" spans="1:7" s="496" customFormat="1" ht="18" customHeight="1">
      <c r="A6" s="495" t="s">
        <v>238</v>
      </c>
      <c r="B6" s="598"/>
      <c r="C6" s="495"/>
      <c r="D6" s="599"/>
      <c r="E6" s="600"/>
      <c r="F6" s="599"/>
      <c r="G6" s="599"/>
    </row>
    <row r="7" spans="1:7" s="496" customFormat="1" ht="18" customHeight="1">
      <c r="A7" s="495" t="s">
        <v>239</v>
      </c>
      <c r="B7" s="598"/>
      <c r="C7" s="495"/>
      <c r="D7" s="599"/>
      <c r="E7" s="600"/>
      <c r="F7" s="599"/>
      <c r="G7" s="599"/>
    </row>
    <row r="8" spans="1:7" s="496" customFormat="1" ht="18" customHeight="1">
      <c r="A8" s="495" t="s">
        <v>240</v>
      </c>
      <c r="B8" s="598"/>
      <c r="C8" s="495"/>
      <c r="D8" s="601"/>
      <c r="E8" s="600"/>
      <c r="F8" s="599"/>
      <c r="G8" s="599"/>
    </row>
    <row r="9" spans="1:5" s="496" customFormat="1" ht="15.75" customHeight="1">
      <c r="A9" s="493"/>
      <c r="B9" s="494"/>
      <c r="C9" s="495"/>
      <c r="D9" s="498"/>
      <c r="E9" s="497"/>
    </row>
    <row r="10" spans="1:5" ht="12.75" customHeight="1" thickBot="1">
      <c r="A10" s="350" t="s">
        <v>154</v>
      </c>
      <c r="C10" s="499"/>
      <c r="E10" s="500" t="s">
        <v>30</v>
      </c>
    </row>
    <row r="11" ht="8.25" customHeight="1" hidden="1">
      <c r="B11" s="501"/>
    </row>
    <row r="12" spans="1:7" s="502" customFormat="1" ht="38.25" customHeight="1" thickBot="1">
      <c r="A12" s="694" t="s">
        <v>155</v>
      </c>
      <c r="B12" s="695" t="s">
        <v>156</v>
      </c>
      <c r="C12" s="696" t="s">
        <v>49</v>
      </c>
      <c r="D12" s="697" t="s">
        <v>157</v>
      </c>
      <c r="E12" s="698" t="s">
        <v>158</v>
      </c>
      <c r="F12" s="699" t="s">
        <v>159</v>
      </c>
      <c r="G12" s="700" t="s">
        <v>160</v>
      </c>
    </row>
    <row r="13" spans="1:7" s="506" customFormat="1" ht="12.75" customHeight="1" thickBot="1" thickTop="1">
      <c r="A13" s="701">
        <v>1</v>
      </c>
      <c r="B13" s="503" t="s">
        <v>161</v>
      </c>
      <c r="C13" s="504">
        <v>3</v>
      </c>
      <c r="D13" s="504">
        <v>4</v>
      </c>
      <c r="E13" s="505">
        <v>4</v>
      </c>
      <c r="F13" s="504">
        <v>5</v>
      </c>
      <c r="G13" s="702">
        <v>6</v>
      </c>
    </row>
    <row r="14" spans="1:7" s="506" customFormat="1" ht="31.5" customHeight="1" thickBot="1" thickTop="1">
      <c r="A14" s="703" t="s">
        <v>162</v>
      </c>
      <c r="B14" s="507"/>
      <c r="C14" s="507" t="s">
        <v>286</v>
      </c>
      <c r="D14" s="504"/>
      <c r="E14" s="508">
        <v>765000</v>
      </c>
      <c r="F14" s="509">
        <v>570854</v>
      </c>
      <c r="G14" s="704">
        <f>E14+F14</f>
        <v>1335854</v>
      </c>
    </row>
    <row r="15" spans="1:7" s="514" customFormat="1" ht="24.75" customHeight="1" thickBot="1" thickTop="1">
      <c r="A15" s="703" t="s">
        <v>163</v>
      </c>
      <c r="B15" s="510" t="s">
        <v>164</v>
      </c>
      <c r="C15" s="511" t="s">
        <v>165</v>
      </c>
      <c r="D15" s="512">
        <f>SUM(D16:D17)</f>
        <v>629047</v>
      </c>
      <c r="E15" s="513">
        <f>SUM(E16:E18)</f>
        <v>495000</v>
      </c>
      <c r="F15" s="512">
        <f>SUM(F16:F18)</f>
        <v>169146</v>
      </c>
      <c r="G15" s="705">
        <f>E15+F15</f>
        <v>664146</v>
      </c>
    </row>
    <row r="16" spans="1:7" s="491" customFormat="1" ht="29.25" customHeight="1" thickTop="1">
      <c r="A16" s="706"/>
      <c r="B16" s="515" t="s">
        <v>166</v>
      </c>
      <c r="C16" s="516" t="s">
        <v>167</v>
      </c>
      <c r="D16" s="517">
        <v>594047</v>
      </c>
      <c r="E16" s="518">
        <v>485000</v>
      </c>
      <c r="F16" s="519">
        <v>-482000</v>
      </c>
      <c r="G16" s="707">
        <f>E16+F16</f>
        <v>3000</v>
      </c>
    </row>
    <row r="17" spans="1:7" s="491" customFormat="1" ht="17.25" customHeight="1">
      <c r="A17" s="706"/>
      <c r="B17" s="520" t="s">
        <v>168</v>
      </c>
      <c r="C17" s="521" t="s">
        <v>169</v>
      </c>
      <c r="D17" s="522">
        <v>35000</v>
      </c>
      <c r="E17" s="523">
        <v>10000</v>
      </c>
      <c r="F17" s="519">
        <v>606146</v>
      </c>
      <c r="G17" s="707">
        <f>E17+F17</f>
        <v>616146</v>
      </c>
    </row>
    <row r="18" spans="1:7" s="491" customFormat="1" ht="17.25" customHeight="1" thickBot="1">
      <c r="A18" s="706"/>
      <c r="B18" s="520" t="s">
        <v>170</v>
      </c>
      <c r="C18" s="521" t="s">
        <v>171</v>
      </c>
      <c r="D18" s="522"/>
      <c r="E18" s="523">
        <v>0</v>
      </c>
      <c r="F18" s="519">
        <v>45000</v>
      </c>
      <c r="G18" s="707">
        <f>E18+F18</f>
        <v>45000</v>
      </c>
    </row>
    <row r="19" spans="1:7" s="514" customFormat="1" ht="21" customHeight="1" thickBot="1" thickTop="1">
      <c r="A19" s="708" t="s">
        <v>172</v>
      </c>
      <c r="B19" s="524"/>
      <c r="C19" s="507" t="s">
        <v>173</v>
      </c>
      <c r="D19" s="508"/>
      <c r="E19" s="513">
        <f>E14+E15</f>
        <v>1260000</v>
      </c>
      <c r="F19" s="512">
        <f>F14+F15</f>
        <v>740000</v>
      </c>
      <c r="G19" s="709">
        <f>G14+G15</f>
        <v>2000000</v>
      </c>
    </row>
    <row r="20" spans="1:7" s="514" customFormat="1" ht="25.5" customHeight="1" thickBot="1" thickTop="1">
      <c r="A20" s="710" t="s">
        <v>174</v>
      </c>
      <c r="B20" s="510" t="s">
        <v>164</v>
      </c>
      <c r="C20" s="511" t="s">
        <v>175</v>
      </c>
      <c r="D20" s="512" t="e">
        <f>D21+D31+#REF!+D46</f>
        <v>#REF!</v>
      </c>
      <c r="E20" s="513">
        <f>E21+E31+E46+E59</f>
        <v>1260000</v>
      </c>
      <c r="F20" s="513">
        <f>F21+F31+F46+F59</f>
        <v>740000</v>
      </c>
      <c r="G20" s="709">
        <f>G21+G31+G46+G59</f>
        <v>2000000</v>
      </c>
    </row>
    <row r="21" spans="1:7" s="529" customFormat="1" ht="18.75" customHeight="1" thickTop="1">
      <c r="A21" s="711" t="s">
        <v>176</v>
      </c>
      <c r="B21" s="525"/>
      <c r="C21" s="526" t="s">
        <v>177</v>
      </c>
      <c r="D21" s="527">
        <f>SUM(D26:D29)</f>
        <v>113000</v>
      </c>
      <c r="E21" s="528">
        <f>E22+E27+E29</f>
        <v>116500</v>
      </c>
      <c r="F21" s="528">
        <f>F22+F27+F29</f>
        <v>39000</v>
      </c>
      <c r="G21" s="712">
        <f>G22+G27+G29</f>
        <v>155500</v>
      </c>
    </row>
    <row r="22" spans="1:7" s="529" customFormat="1" ht="42" customHeight="1">
      <c r="A22" s="713"/>
      <c r="B22" s="530">
        <v>2450</v>
      </c>
      <c r="C22" s="516" t="s">
        <v>178</v>
      </c>
      <c r="D22" s="531"/>
      <c r="E22" s="522">
        <f>SUM(E24:E26)</f>
        <v>45000</v>
      </c>
      <c r="F22" s="519">
        <v>5000</v>
      </c>
      <c r="G22" s="707">
        <f>E22+F22</f>
        <v>50000</v>
      </c>
    </row>
    <row r="23" spans="1:7" s="529" customFormat="1" ht="13.5" customHeight="1" hidden="1">
      <c r="A23" s="713"/>
      <c r="B23" s="530"/>
      <c r="C23" s="532" t="s">
        <v>52</v>
      </c>
      <c r="D23" s="531"/>
      <c r="E23" s="522"/>
      <c r="F23" s="533"/>
      <c r="G23" s="707">
        <f aca="true" t="shared" si="0" ref="G23:G29">E23+F23</f>
        <v>0</v>
      </c>
    </row>
    <row r="24" spans="1:7" s="529" customFormat="1" ht="39" customHeight="1" hidden="1">
      <c r="A24" s="713"/>
      <c r="B24" s="530"/>
      <c r="C24" s="534" t="s">
        <v>179</v>
      </c>
      <c r="D24" s="531"/>
      <c r="E24" s="535">
        <v>25000</v>
      </c>
      <c r="F24" s="533"/>
      <c r="G24" s="707">
        <f t="shared" si="0"/>
        <v>25000</v>
      </c>
    </row>
    <row r="25" spans="1:7" s="529" customFormat="1" ht="40.5" customHeight="1" hidden="1">
      <c r="A25" s="713"/>
      <c r="B25" s="530"/>
      <c r="C25" s="534" t="s">
        <v>180</v>
      </c>
      <c r="D25" s="531"/>
      <c r="E25" s="535">
        <v>10000</v>
      </c>
      <c r="F25" s="533"/>
      <c r="G25" s="707">
        <f t="shared" si="0"/>
        <v>10000</v>
      </c>
    </row>
    <row r="26" spans="1:7" s="529" customFormat="1" ht="39.75" customHeight="1" hidden="1">
      <c r="A26" s="713"/>
      <c r="B26" s="530"/>
      <c r="C26" s="534" t="s">
        <v>181</v>
      </c>
      <c r="D26" s="536">
        <v>50000</v>
      </c>
      <c r="E26" s="535">
        <v>10000</v>
      </c>
      <c r="F26" s="533"/>
      <c r="G26" s="707">
        <f t="shared" si="0"/>
        <v>10000</v>
      </c>
    </row>
    <row r="27" spans="1:7" s="491" customFormat="1" ht="15" customHeight="1">
      <c r="A27" s="714"/>
      <c r="B27" s="537" t="s">
        <v>182</v>
      </c>
      <c r="C27" s="538" t="s">
        <v>22</v>
      </c>
      <c r="D27" s="539">
        <v>37600</v>
      </c>
      <c r="E27" s="540">
        <v>41500</v>
      </c>
      <c r="F27" s="541">
        <v>24000</v>
      </c>
      <c r="G27" s="715">
        <f t="shared" si="0"/>
        <v>65500</v>
      </c>
    </row>
    <row r="28" spans="1:7" s="491" customFormat="1" ht="14.25" customHeight="1" hidden="1">
      <c r="A28" s="714"/>
      <c r="B28" s="542"/>
      <c r="C28" s="543" t="s">
        <v>183</v>
      </c>
      <c r="D28" s="544"/>
      <c r="E28" s="545">
        <v>6500</v>
      </c>
      <c r="F28" s="519"/>
      <c r="G28" s="707">
        <f t="shared" si="0"/>
        <v>6500</v>
      </c>
    </row>
    <row r="29" spans="1:7" s="491" customFormat="1" ht="15.75" customHeight="1">
      <c r="A29" s="714"/>
      <c r="B29" s="520" t="s">
        <v>18</v>
      </c>
      <c r="C29" s="521" t="s">
        <v>19</v>
      </c>
      <c r="D29" s="536">
        <v>25400</v>
      </c>
      <c r="E29" s="522">
        <v>30000</v>
      </c>
      <c r="F29" s="519">
        <v>10000</v>
      </c>
      <c r="G29" s="707">
        <f t="shared" si="0"/>
        <v>40000</v>
      </c>
    </row>
    <row r="30" spans="1:7" s="491" customFormat="1" ht="12.75" customHeight="1" hidden="1">
      <c r="A30" s="714"/>
      <c r="B30" s="520"/>
      <c r="C30" s="543" t="s">
        <v>184</v>
      </c>
      <c r="D30" s="544"/>
      <c r="E30" s="545">
        <v>5000</v>
      </c>
      <c r="F30" s="519"/>
      <c r="G30" s="707"/>
    </row>
    <row r="31" spans="1:7" s="529" customFormat="1" ht="35.25" customHeight="1">
      <c r="A31" s="716" t="s">
        <v>185</v>
      </c>
      <c r="B31" s="546"/>
      <c r="C31" s="547" t="s">
        <v>186</v>
      </c>
      <c r="D31" s="548">
        <f>SUM(D33:D44)</f>
        <v>508000</v>
      </c>
      <c r="E31" s="549">
        <f>E32+E33+E45</f>
        <v>434000</v>
      </c>
      <c r="F31" s="549">
        <f>F32+F33+F45</f>
        <v>179000</v>
      </c>
      <c r="G31" s="717">
        <f>G32+G33+G45</f>
        <v>613000</v>
      </c>
    </row>
    <row r="32" spans="1:7" s="529" customFormat="1" ht="54" customHeight="1">
      <c r="A32" s="718"/>
      <c r="B32" s="530">
        <v>2450</v>
      </c>
      <c r="C32" s="516" t="s">
        <v>187</v>
      </c>
      <c r="D32" s="550">
        <v>0</v>
      </c>
      <c r="E32" s="517">
        <v>10000</v>
      </c>
      <c r="F32" s="519">
        <v>10000</v>
      </c>
      <c r="G32" s="707">
        <f>E32+F32</f>
        <v>20000</v>
      </c>
    </row>
    <row r="33" spans="1:7" s="491" customFormat="1" ht="15.75" customHeight="1">
      <c r="A33" s="719"/>
      <c r="B33" s="537" t="s">
        <v>18</v>
      </c>
      <c r="C33" s="538" t="s">
        <v>19</v>
      </c>
      <c r="D33" s="539">
        <v>234000</v>
      </c>
      <c r="E33" s="551">
        <v>274000</v>
      </c>
      <c r="F33" s="541">
        <v>151000</v>
      </c>
      <c r="G33" s="715">
        <f aca="true" t="shared" si="1" ref="G33:G45">E33+F33</f>
        <v>425000</v>
      </c>
    </row>
    <row r="34" spans="1:7" s="491" customFormat="1" ht="12" customHeight="1" hidden="1">
      <c r="A34" s="719"/>
      <c r="B34" s="520"/>
      <c r="C34" s="532" t="s">
        <v>52</v>
      </c>
      <c r="D34" s="536"/>
      <c r="E34" s="522"/>
      <c r="F34" s="519"/>
      <c r="G34" s="707">
        <f t="shared" si="1"/>
        <v>0</v>
      </c>
    </row>
    <row r="35" spans="1:7" s="491" customFormat="1" ht="24.75" customHeight="1" hidden="1">
      <c r="A35" s="720"/>
      <c r="B35" s="552"/>
      <c r="C35" s="553" t="s">
        <v>188</v>
      </c>
      <c r="D35" s="554">
        <v>60000</v>
      </c>
      <c r="E35" s="535">
        <v>60000</v>
      </c>
      <c r="F35" s="555"/>
      <c r="G35" s="707">
        <f t="shared" si="1"/>
        <v>60000</v>
      </c>
    </row>
    <row r="36" spans="1:7" s="491" customFormat="1" ht="26.25" customHeight="1" hidden="1">
      <c r="A36" s="720"/>
      <c r="B36" s="552"/>
      <c r="C36" s="553" t="s">
        <v>189</v>
      </c>
      <c r="D36" s="554">
        <v>20000</v>
      </c>
      <c r="E36" s="535">
        <v>20000</v>
      </c>
      <c r="F36" s="555"/>
      <c r="G36" s="707">
        <f t="shared" si="1"/>
        <v>20000</v>
      </c>
    </row>
    <row r="37" spans="1:7" s="491" customFormat="1" ht="26.25" customHeight="1" hidden="1">
      <c r="A37" s="720"/>
      <c r="B37" s="552"/>
      <c r="C37" s="553" t="s">
        <v>190</v>
      </c>
      <c r="D37" s="554">
        <v>80000</v>
      </c>
      <c r="E37" s="535">
        <v>80000</v>
      </c>
      <c r="F37" s="555"/>
      <c r="G37" s="707">
        <f t="shared" si="1"/>
        <v>80000</v>
      </c>
    </row>
    <row r="38" spans="1:7" s="491" customFormat="1" ht="26.25" customHeight="1" hidden="1">
      <c r="A38" s="721"/>
      <c r="B38" s="556"/>
      <c r="C38" s="557" t="s">
        <v>191</v>
      </c>
      <c r="D38" s="554">
        <v>20000</v>
      </c>
      <c r="E38" s="545">
        <v>20000</v>
      </c>
      <c r="F38" s="555"/>
      <c r="G38" s="707">
        <f t="shared" si="1"/>
        <v>20000</v>
      </c>
    </row>
    <row r="39" spans="1:7" s="491" customFormat="1" ht="16.5" customHeight="1" hidden="1">
      <c r="A39" s="720"/>
      <c r="B39" s="552"/>
      <c r="C39" s="553" t="s">
        <v>192</v>
      </c>
      <c r="D39" s="558">
        <v>20000</v>
      </c>
      <c r="E39" s="535">
        <v>20000</v>
      </c>
      <c r="F39" s="555"/>
      <c r="G39" s="707">
        <f t="shared" si="1"/>
        <v>20000</v>
      </c>
    </row>
    <row r="40" spans="1:7" s="491" customFormat="1" ht="15.75" customHeight="1" hidden="1">
      <c r="A40" s="720"/>
      <c r="B40" s="552"/>
      <c r="C40" s="553" t="s">
        <v>193</v>
      </c>
      <c r="D40" s="554">
        <v>14000</v>
      </c>
      <c r="E40" s="535">
        <v>14000</v>
      </c>
      <c r="F40" s="555"/>
      <c r="G40" s="707">
        <f t="shared" si="1"/>
        <v>14000</v>
      </c>
    </row>
    <row r="41" spans="1:7" s="491" customFormat="1" ht="15.75" customHeight="1" hidden="1">
      <c r="A41" s="720"/>
      <c r="B41" s="552"/>
      <c r="C41" s="553" t="s">
        <v>194</v>
      </c>
      <c r="D41" s="559">
        <v>20000</v>
      </c>
      <c r="E41" s="535">
        <v>20000</v>
      </c>
      <c r="F41" s="555"/>
      <c r="G41" s="707">
        <f t="shared" si="1"/>
        <v>20000</v>
      </c>
    </row>
    <row r="42" spans="1:7" s="491" customFormat="1" ht="26.25" customHeight="1" hidden="1">
      <c r="A42" s="720"/>
      <c r="B42" s="552"/>
      <c r="C42" s="553" t="s">
        <v>195</v>
      </c>
      <c r="D42" s="559">
        <v>15000</v>
      </c>
      <c r="E42" s="535">
        <v>15000</v>
      </c>
      <c r="F42" s="555"/>
      <c r="G42" s="707">
        <f t="shared" si="1"/>
        <v>15000</v>
      </c>
    </row>
    <row r="43" spans="1:7" s="491" customFormat="1" ht="30" customHeight="1" hidden="1">
      <c r="A43" s="720"/>
      <c r="B43" s="552"/>
      <c r="C43" s="553" t="s">
        <v>196</v>
      </c>
      <c r="D43" s="559">
        <v>20000</v>
      </c>
      <c r="E43" s="535">
        <v>20000</v>
      </c>
      <c r="F43" s="555"/>
      <c r="G43" s="707">
        <f t="shared" si="1"/>
        <v>20000</v>
      </c>
    </row>
    <row r="44" spans="1:7" s="491" customFormat="1" ht="27" customHeight="1" hidden="1">
      <c r="A44" s="720"/>
      <c r="B44" s="556"/>
      <c r="C44" s="557" t="s">
        <v>197</v>
      </c>
      <c r="D44" s="559">
        <v>5000</v>
      </c>
      <c r="E44" s="545">
        <v>5000</v>
      </c>
      <c r="F44" s="555"/>
      <c r="G44" s="707">
        <f t="shared" si="1"/>
        <v>5000</v>
      </c>
    </row>
    <row r="45" spans="1:7" s="491" customFormat="1" ht="30" customHeight="1">
      <c r="A45" s="720"/>
      <c r="B45" s="542" t="s">
        <v>198</v>
      </c>
      <c r="C45" s="560" t="s">
        <v>199</v>
      </c>
      <c r="D45" s="561"/>
      <c r="E45" s="562">
        <v>150000</v>
      </c>
      <c r="F45" s="519">
        <v>18000</v>
      </c>
      <c r="G45" s="707">
        <f t="shared" si="1"/>
        <v>168000</v>
      </c>
    </row>
    <row r="46" spans="1:7" s="529" customFormat="1" ht="34.5" customHeight="1">
      <c r="A46" s="716" t="s">
        <v>200</v>
      </c>
      <c r="B46" s="546"/>
      <c r="C46" s="563" t="s">
        <v>201</v>
      </c>
      <c r="D46" s="548">
        <f>SUM(D48:D52)</f>
        <v>270000</v>
      </c>
      <c r="E46" s="549">
        <f>E47+E48+E52</f>
        <v>219500</v>
      </c>
      <c r="F46" s="549">
        <f>F47+F48+F52</f>
        <v>495500</v>
      </c>
      <c r="G46" s="717">
        <f>G47+G48+G52</f>
        <v>715000</v>
      </c>
    </row>
    <row r="47" spans="1:7" s="529" customFormat="1" ht="54" customHeight="1">
      <c r="A47" s="718"/>
      <c r="B47" s="530">
        <v>2450</v>
      </c>
      <c r="C47" s="516" t="s">
        <v>202</v>
      </c>
      <c r="D47" s="550">
        <v>0</v>
      </c>
      <c r="E47" s="517">
        <v>15000</v>
      </c>
      <c r="F47" s="519"/>
      <c r="G47" s="707">
        <f aca="true" t="shared" si="2" ref="G47:G52">E47+F47</f>
        <v>15000</v>
      </c>
    </row>
    <row r="48" spans="1:7" s="529" customFormat="1" ht="15.75" customHeight="1">
      <c r="A48" s="719"/>
      <c r="B48" s="537" t="s">
        <v>18</v>
      </c>
      <c r="C48" s="564" t="s">
        <v>19</v>
      </c>
      <c r="D48" s="539">
        <v>70000</v>
      </c>
      <c r="E48" s="551">
        <v>30000</v>
      </c>
      <c r="F48" s="541">
        <v>390000</v>
      </c>
      <c r="G48" s="715">
        <f t="shared" si="2"/>
        <v>420000</v>
      </c>
    </row>
    <row r="49" spans="1:7" s="529" customFormat="1" ht="10.5" customHeight="1" hidden="1">
      <c r="A49" s="719"/>
      <c r="B49" s="565"/>
      <c r="C49" s="532" t="s">
        <v>52</v>
      </c>
      <c r="D49" s="536"/>
      <c r="E49" s="522"/>
      <c r="F49" s="519"/>
      <c r="G49" s="707">
        <f t="shared" si="2"/>
        <v>0</v>
      </c>
    </row>
    <row r="50" spans="1:7" s="529" customFormat="1" ht="27" customHeight="1" hidden="1">
      <c r="A50" s="719"/>
      <c r="B50" s="565"/>
      <c r="C50" s="553" t="s">
        <v>203</v>
      </c>
      <c r="D50" s="536"/>
      <c r="E50" s="535">
        <v>10000</v>
      </c>
      <c r="F50" s="519"/>
      <c r="G50" s="707">
        <f t="shared" si="2"/>
        <v>10000</v>
      </c>
    </row>
    <row r="51" spans="1:7" s="529" customFormat="1" ht="17.25" customHeight="1" hidden="1">
      <c r="A51" s="719"/>
      <c r="B51" s="565"/>
      <c r="C51" s="557" t="s">
        <v>204</v>
      </c>
      <c r="D51" s="544"/>
      <c r="E51" s="545">
        <v>20000</v>
      </c>
      <c r="F51" s="519"/>
      <c r="G51" s="707">
        <f t="shared" si="2"/>
        <v>20000</v>
      </c>
    </row>
    <row r="52" spans="1:7" s="529" customFormat="1" ht="47.25" customHeight="1">
      <c r="A52" s="722"/>
      <c r="B52" s="537" t="s">
        <v>205</v>
      </c>
      <c r="C52" s="566" t="s">
        <v>206</v>
      </c>
      <c r="D52" s="544">
        <v>200000</v>
      </c>
      <c r="E52" s="562">
        <v>174500</v>
      </c>
      <c r="F52" s="567">
        <v>105500</v>
      </c>
      <c r="G52" s="723">
        <f t="shared" si="2"/>
        <v>280000</v>
      </c>
    </row>
    <row r="53" spans="1:7" s="529" customFormat="1" ht="15.75" customHeight="1" hidden="1">
      <c r="A53" s="719"/>
      <c r="B53" s="552"/>
      <c r="C53" s="568" t="s">
        <v>52</v>
      </c>
      <c r="D53" s="569"/>
      <c r="E53" s="535"/>
      <c r="F53" s="533"/>
      <c r="G53" s="724"/>
    </row>
    <row r="54" spans="1:7" s="529" customFormat="1" ht="26.25" customHeight="1" hidden="1">
      <c r="A54" s="719"/>
      <c r="B54" s="552"/>
      <c r="C54" s="553" t="s">
        <v>207</v>
      </c>
      <c r="D54" s="570">
        <v>50000</v>
      </c>
      <c r="E54" s="535">
        <v>50000</v>
      </c>
      <c r="F54" s="533"/>
      <c r="G54" s="724"/>
    </row>
    <row r="55" spans="1:7" s="529" customFormat="1" ht="17.25" customHeight="1" hidden="1">
      <c r="A55" s="719"/>
      <c r="B55" s="552"/>
      <c r="C55" s="553" t="s">
        <v>208</v>
      </c>
      <c r="D55" s="571">
        <v>40000</v>
      </c>
      <c r="E55" s="535">
        <v>40000</v>
      </c>
      <c r="F55" s="533"/>
      <c r="G55" s="724"/>
    </row>
    <row r="56" spans="1:7" s="529" customFormat="1" ht="29.25" customHeight="1" hidden="1">
      <c r="A56" s="719"/>
      <c r="B56" s="552"/>
      <c r="C56" s="553" t="s">
        <v>209</v>
      </c>
      <c r="D56" s="571">
        <v>40000</v>
      </c>
      <c r="E56" s="535">
        <v>40000</v>
      </c>
      <c r="F56" s="533"/>
      <c r="G56" s="724"/>
    </row>
    <row r="57" spans="1:7" s="529" customFormat="1" ht="27.75" customHeight="1" hidden="1">
      <c r="A57" s="719"/>
      <c r="B57" s="552"/>
      <c r="C57" s="553" t="s">
        <v>210</v>
      </c>
      <c r="D57" s="571">
        <v>40000</v>
      </c>
      <c r="E57" s="535">
        <v>40000</v>
      </c>
      <c r="F57" s="533"/>
      <c r="G57" s="724"/>
    </row>
    <row r="58" spans="1:7" s="529" customFormat="1" ht="18" customHeight="1" hidden="1">
      <c r="A58" s="719"/>
      <c r="B58" s="556"/>
      <c r="C58" s="557" t="s">
        <v>211</v>
      </c>
      <c r="D58" s="572"/>
      <c r="E58" s="545">
        <v>4500</v>
      </c>
      <c r="F58" s="533"/>
      <c r="G58" s="724"/>
    </row>
    <row r="59" spans="1:7" s="529" customFormat="1" ht="21.75" customHeight="1">
      <c r="A59" s="716" t="s">
        <v>212</v>
      </c>
      <c r="B59" s="573"/>
      <c r="C59" s="574" t="s">
        <v>213</v>
      </c>
      <c r="D59" s="575">
        <f>SUM(D60:D84)</f>
        <v>573000</v>
      </c>
      <c r="E59" s="576">
        <f>E60+E61+E62+E68+E78+E83+E84</f>
        <v>490000</v>
      </c>
      <c r="F59" s="576">
        <f>F60+F61+F62+F68+F78+F83+F84</f>
        <v>26500</v>
      </c>
      <c r="G59" s="725">
        <f>G60+G61+G62+G68+G78+G83+G84</f>
        <v>516500</v>
      </c>
    </row>
    <row r="60" spans="1:7" s="529" customFormat="1" ht="47.25" customHeight="1">
      <c r="A60" s="718"/>
      <c r="B60" s="577">
        <v>2450</v>
      </c>
      <c r="C60" s="564" t="s">
        <v>287</v>
      </c>
      <c r="D60" s="539">
        <v>65000</v>
      </c>
      <c r="E60" s="551">
        <v>50000</v>
      </c>
      <c r="F60" s="541">
        <v>15000</v>
      </c>
      <c r="G60" s="715">
        <f>E60+F60</f>
        <v>65000</v>
      </c>
    </row>
    <row r="61" spans="1:7" s="529" customFormat="1" ht="30" customHeight="1">
      <c r="A61" s="713"/>
      <c r="B61" s="577">
        <v>2970</v>
      </c>
      <c r="C61" s="564" t="s">
        <v>214</v>
      </c>
      <c r="D61" s="539"/>
      <c r="E61" s="551">
        <v>110000</v>
      </c>
      <c r="F61" s="541">
        <v>-110000</v>
      </c>
      <c r="G61" s="715">
        <f aca="true" t="shared" si="3" ref="G61:G84">E61+F61</f>
        <v>0</v>
      </c>
    </row>
    <row r="62" spans="1:7" s="529" customFormat="1" ht="15.75" customHeight="1">
      <c r="A62" s="713"/>
      <c r="B62" s="537" t="s">
        <v>182</v>
      </c>
      <c r="C62" s="538" t="s">
        <v>22</v>
      </c>
      <c r="D62" s="539">
        <v>49000</v>
      </c>
      <c r="E62" s="551">
        <v>39000</v>
      </c>
      <c r="F62" s="541">
        <v>15000</v>
      </c>
      <c r="G62" s="715">
        <f t="shared" si="3"/>
        <v>54000</v>
      </c>
    </row>
    <row r="63" spans="1:7" s="529" customFormat="1" ht="14.25" customHeight="1" hidden="1">
      <c r="A63" s="713"/>
      <c r="B63" s="537"/>
      <c r="C63" s="578" t="s">
        <v>52</v>
      </c>
      <c r="D63" s="539"/>
      <c r="E63" s="551"/>
      <c r="F63" s="579"/>
      <c r="G63" s="715">
        <f t="shared" si="3"/>
        <v>0</v>
      </c>
    </row>
    <row r="64" spans="1:7" s="529" customFormat="1" ht="24.75" customHeight="1" hidden="1">
      <c r="A64" s="713"/>
      <c r="B64" s="580"/>
      <c r="C64" s="581" t="s">
        <v>215</v>
      </c>
      <c r="D64" s="582"/>
      <c r="E64" s="583">
        <v>10000</v>
      </c>
      <c r="F64" s="579"/>
      <c r="G64" s="715">
        <f t="shared" si="3"/>
        <v>10000</v>
      </c>
    </row>
    <row r="65" spans="1:7" s="529" customFormat="1" ht="15.75" customHeight="1" hidden="1">
      <c r="A65" s="713"/>
      <c r="B65" s="580"/>
      <c r="C65" s="584" t="s">
        <v>216</v>
      </c>
      <c r="D65" s="582"/>
      <c r="E65" s="583">
        <v>6000</v>
      </c>
      <c r="F65" s="579"/>
      <c r="G65" s="715">
        <f t="shared" si="3"/>
        <v>6000</v>
      </c>
    </row>
    <row r="66" spans="1:7" s="529" customFormat="1" ht="27.75" customHeight="1" hidden="1">
      <c r="A66" s="713"/>
      <c r="B66" s="580"/>
      <c r="C66" s="581" t="s">
        <v>217</v>
      </c>
      <c r="D66" s="582"/>
      <c r="E66" s="583">
        <v>3000</v>
      </c>
      <c r="F66" s="579"/>
      <c r="G66" s="715">
        <f t="shared" si="3"/>
        <v>3000</v>
      </c>
    </row>
    <row r="67" spans="1:7" s="529" customFormat="1" ht="40.5" customHeight="1" hidden="1">
      <c r="A67" s="711"/>
      <c r="B67" s="580"/>
      <c r="C67" s="585" t="s">
        <v>218</v>
      </c>
      <c r="D67" s="582"/>
      <c r="E67" s="583">
        <v>20000</v>
      </c>
      <c r="F67" s="579"/>
      <c r="G67" s="715">
        <f t="shared" si="3"/>
        <v>20000</v>
      </c>
    </row>
    <row r="68" spans="1:7" s="529" customFormat="1" ht="16.5" customHeight="1">
      <c r="A68" s="713"/>
      <c r="B68" s="537" t="s">
        <v>18</v>
      </c>
      <c r="C68" s="564" t="s">
        <v>19</v>
      </c>
      <c r="D68" s="539">
        <v>349000</v>
      </c>
      <c r="E68" s="551">
        <v>186000</v>
      </c>
      <c r="F68" s="541">
        <v>101500</v>
      </c>
      <c r="G68" s="715">
        <f t="shared" si="3"/>
        <v>287500</v>
      </c>
    </row>
    <row r="69" spans="1:7" s="529" customFormat="1" ht="10.5" customHeight="1" hidden="1">
      <c r="A69" s="713"/>
      <c r="B69" s="537"/>
      <c r="C69" s="578" t="s">
        <v>52</v>
      </c>
      <c r="D69" s="539"/>
      <c r="E69" s="551"/>
      <c r="F69" s="579"/>
      <c r="G69" s="715">
        <f t="shared" si="3"/>
        <v>0</v>
      </c>
    </row>
    <row r="70" spans="1:7" s="529" customFormat="1" ht="14.25" customHeight="1" hidden="1">
      <c r="A70" s="713"/>
      <c r="B70" s="537"/>
      <c r="C70" s="585" t="s">
        <v>219</v>
      </c>
      <c r="D70" s="582"/>
      <c r="E70" s="583">
        <v>10000</v>
      </c>
      <c r="F70" s="579"/>
      <c r="G70" s="715">
        <f t="shared" si="3"/>
        <v>10000</v>
      </c>
    </row>
    <row r="71" spans="1:7" s="529" customFormat="1" ht="17.25" customHeight="1" hidden="1">
      <c r="A71" s="713"/>
      <c r="B71" s="537"/>
      <c r="C71" s="585" t="s">
        <v>220</v>
      </c>
      <c r="D71" s="582"/>
      <c r="E71" s="583">
        <v>4000</v>
      </c>
      <c r="F71" s="579"/>
      <c r="G71" s="715">
        <f t="shared" si="3"/>
        <v>4000</v>
      </c>
    </row>
    <row r="72" spans="1:7" s="529" customFormat="1" ht="13.5" customHeight="1" hidden="1">
      <c r="A72" s="713"/>
      <c r="B72" s="537"/>
      <c r="C72" s="585" t="s">
        <v>221</v>
      </c>
      <c r="D72" s="582"/>
      <c r="E72" s="583">
        <v>2000</v>
      </c>
      <c r="F72" s="579"/>
      <c r="G72" s="715">
        <f t="shared" si="3"/>
        <v>2000</v>
      </c>
    </row>
    <row r="73" spans="1:7" s="529" customFormat="1" ht="16.5" customHeight="1" hidden="1">
      <c r="A73" s="713"/>
      <c r="B73" s="537"/>
      <c r="C73" s="585" t="s">
        <v>222</v>
      </c>
      <c r="D73" s="582"/>
      <c r="E73" s="583">
        <v>10000</v>
      </c>
      <c r="F73" s="579"/>
      <c r="G73" s="715">
        <f t="shared" si="3"/>
        <v>10000</v>
      </c>
    </row>
    <row r="74" spans="1:7" s="529" customFormat="1" ht="25.5" customHeight="1" hidden="1">
      <c r="A74" s="713"/>
      <c r="B74" s="537"/>
      <c r="C74" s="585" t="s">
        <v>223</v>
      </c>
      <c r="D74" s="582"/>
      <c r="E74" s="583">
        <v>100000</v>
      </c>
      <c r="F74" s="579"/>
      <c r="G74" s="715">
        <f t="shared" si="3"/>
        <v>100000</v>
      </c>
    </row>
    <row r="75" spans="1:7" s="529" customFormat="1" ht="15.75" customHeight="1" hidden="1">
      <c r="A75" s="713"/>
      <c r="B75" s="537"/>
      <c r="C75" s="585" t="s">
        <v>224</v>
      </c>
      <c r="D75" s="582"/>
      <c r="E75" s="583">
        <v>10000</v>
      </c>
      <c r="F75" s="579"/>
      <c r="G75" s="715">
        <f t="shared" si="3"/>
        <v>10000</v>
      </c>
    </row>
    <row r="76" spans="1:7" s="529" customFormat="1" ht="27" customHeight="1" hidden="1">
      <c r="A76" s="713"/>
      <c r="B76" s="537"/>
      <c r="C76" s="585" t="s">
        <v>225</v>
      </c>
      <c r="D76" s="582"/>
      <c r="E76" s="583">
        <v>25000</v>
      </c>
      <c r="F76" s="579"/>
      <c r="G76" s="715">
        <f t="shared" si="3"/>
        <v>25000</v>
      </c>
    </row>
    <row r="77" spans="1:7" s="529" customFormat="1" ht="24" customHeight="1" hidden="1">
      <c r="A77" s="713"/>
      <c r="B77" s="537"/>
      <c r="C77" s="585" t="s">
        <v>226</v>
      </c>
      <c r="D77" s="582"/>
      <c r="E77" s="583">
        <v>25000</v>
      </c>
      <c r="F77" s="579"/>
      <c r="G77" s="715">
        <f t="shared" si="3"/>
        <v>25000</v>
      </c>
    </row>
    <row r="78" spans="1:7" s="491" customFormat="1" ht="16.5" customHeight="1">
      <c r="A78" s="713"/>
      <c r="B78" s="537" t="s">
        <v>198</v>
      </c>
      <c r="C78" s="564" t="s">
        <v>227</v>
      </c>
      <c r="D78" s="539">
        <v>110000</v>
      </c>
      <c r="E78" s="551">
        <v>50000</v>
      </c>
      <c r="F78" s="541">
        <v>-10000</v>
      </c>
      <c r="G78" s="715">
        <f t="shared" si="3"/>
        <v>40000</v>
      </c>
    </row>
    <row r="79" spans="1:7" s="491" customFormat="1" ht="10.5" customHeight="1" hidden="1">
      <c r="A79" s="713"/>
      <c r="B79" s="580"/>
      <c r="C79" s="578" t="s">
        <v>52</v>
      </c>
      <c r="D79" s="582"/>
      <c r="E79" s="583"/>
      <c r="F79" s="541"/>
      <c r="G79" s="715">
        <f t="shared" si="3"/>
        <v>0</v>
      </c>
    </row>
    <row r="80" spans="1:7" s="491" customFormat="1" ht="15.75" customHeight="1" hidden="1">
      <c r="A80" s="713"/>
      <c r="B80" s="580"/>
      <c r="C80" s="585" t="s">
        <v>228</v>
      </c>
      <c r="D80" s="582"/>
      <c r="E80" s="583">
        <v>20000</v>
      </c>
      <c r="F80" s="541"/>
      <c r="G80" s="715">
        <f t="shared" si="3"/>
        <v>20000</v>
      </c>
    </row>
    <row r="81" spans="1:7" s="491" customFormat="1" ht="16.5" customHeight="1" hidden="1">
      <c r="A81" s="713"/>
      <c r="B81" s="580"/>
      <c r="C81" s="585" t="s">
        <v>229</v>
      </c>
      <c r="D81" s="582"/>
      <c r="E81" s="583">
        <v>20000</v>
      </c>
      <c r="F81" s="541"/>
      <c r="G81" s="715">
        <f t="shared" si="3"/>
        <v>20000</v>
      </c>
    </row>
    <row r="82" spans="1:7" s="491" customFormat="1" ht="26.25" customHeight="1" hidden="1">
      <c r="A82" s="713"/>
      <c r="B82" s="580"/>
      <c r="C82" s="585" t="s">
        <v>230</v>
      </c>
      <c r="D82" s="582"/>
      <c r="E82" s="583">
        <v>10000</v>
      </c>
      <c r="F82" s="541"/>
      <c r="G82" s="715">
        <f t="shared" si="3"/>
        <v>10000</v>
      </c>
    </row>
    <row r="83" spans="1:7" s="491" customFormat="1" ht="17.25" customHeight="1">
      <c r="A83" s="726"/>
      <c r="B83" s="537" t="s">
        <v>231</v>
      </c>
      <c r="C83" s="564" t="s">
        <v>279</v>
      </c>
      <c r="D83" s="539"/>
      <c r="E83" s="551">
        <v>0</v>
      </c>
      <c r="F83" s="541">
        <v>15000</v>
      </c>
      <c r="G83" s="715">
        <f t="shared" si="3"/>
        <v>15000</v>
      </c>
    </row>
    <row r="84" spans="1:7" s="491" customFormat="1" ht="43.5" customHeight="1" thickBot="1">
      <c r="A84" s="713"/>
      <c r="B84" s="515" t="s">
        <v>205</v>
      </c>
      <c r="C84" s="586" t="s">
        <v>232</v>
      </c>
      <c r="D84" s="550">
        <v>0</v>
      </c>
      <c r="E84" s="517">
        <v>55000</v>
      </c>
      <c r="F84" s="519"/>
      <c r="G84" s="707">
        <f t="shared" si="3"/>
        <v>55000</v>
      </c>
    </row>
    <row r="85" spans="1:7" s="491" customFormat="1" ht="12" customHeight="1" hidden="1">
      <c r="A85" s="713"/>
      <c r="B85" s="552"/>
      <c r="C85" s="532" t="s">
        <v>52</v>
      </c>
      <c r="D85" s="569"/>
      <c r="E85" s="535"/>
      <c r="F85" s="519"/>
      <c r="G85" s="707"/>
    </row>
    <row r="86" spans="1:7" s="491" customFormat="1" ht="29.25" customHeight="1" hidden="1">
      <c r="A86" s="713"/>
      <c r="B86" s="552"/>
      <c r="C86" s="553" t="s">
        <v>233</v>
      </c>
      <c r="D86" s="569"/>
      <c r="E86" s="535">
        <v>50000</v>
      </c>
      <c r="F86" s="519"/>
      <c r="G86" s="707"/>
    </row>
    <row r="87" spans="1:7" s="491" customFormat="1" ht="28.5" customHeight="1" hidden="1">
      <c r="A87" s="713"/>
      <c r="B87" s="587"/>
      <c r="C87" s="588" t="s">
        <v>234</v>
      </c>
      <c r="D87" s="589"/>
      <c r="E87" s="590">
        <v>5000</v>
      </c>
      <c r="F87" s="519"/>
      <c r="G87" s="707"/>
    </row>
    <row r="88" spans="1:7" s="514" customFormat="1" ht="28.5" customHeight="1" thickBot="1" thickTop="1">
      <c r="A88" s="703" t="s">
        <v>235</v>
      </c>
      <c r="B88" s="591" t="s">
        <v>236</v>
      </c>
      <c r="C88" s="592"/>
      <c r="D88" s="512" t="e">
        <f>D15-D20</f>
        <v>#REF!</v>
      </c>
      <c r="E88" s="512">
        <f>E19-E20</f>
        <v>0</v>
      </c>
      <c r="F88" s="593">
        <f>F19-F20</f>
        <v>0</v>
      </c>
      <c r="G88" s="727">
        <f>G19-G20</f>
        <v>0</v>
      </c>
    </row>
    <row r="89" spans="1:7" s="491" customFormat="1" ht="14.25" thickTop="1">
      <c r="A89" s="489"/>
      <c r="B89" s="490"/>
      <c r="D89" s="594"/>
      <c r="E89" s="595"/>
      <c r="F89" s="596"/>
      <c r="G89" s="596"/>
    </row>
    <row r="90" spans="6:7" s="491" customFormat="1" ht="12.75">
      <c r="F90" s="596"/>
      <c r="G90" s="596"/>
    </row>
    <row r="91" spans="6:7" s="491" customFormat="1" ht="12.75">
      <c r="F91" s="596"/>
      <c r="G91" s="596"/>
    </row>
    <row r="92" spans="1:7" ht="12.75">
      <c r="A92" s="352"/>
      <c r="B92" s="352"/>
      <c r="D92" s="352"/>
      <c r="E92" s="352"/>
      <c r="F92" s="597"/>
      <c r="G92" s="597"/>
    </row>
    <row r="93" spans="6:7" ht="13.5">
      <c r="F93" s="597"/>
      <c r="G93" s="597"/>
    </row>
    <row r="94" spans="6:7" ht="13.5">
      <c r="F94" s="597"/>
      <c r="G94" s="597"/>
    </row>
    <row r="95" spans="6:7" ht="13.5">
      <c r="F95" s="597"/>
      <c r="G95" s="597"/>
    </row>
    <row r="96" spans="6:7" ht="13.5">
      <c r="F96" s="597"/>
      <c r="G96" s="597"/>
    </row>
    <row r="97" spans="6:7" ht="13.5">
      <c r="F97" s="597"/>
      <c r="G97" s="597"/>
    </row>
    <row r="98" spans="6:7" ht="13.5">
      <c r="F98" s="597"/>
      <c r="G98" s="597"/>
    </row>
    <row r="99" spans="6:7" ht="13.5">
      <c r="F99" s="597"/>
      <c r="G99" s="597"/>
    </row>
    <row r="100" spans="6:7" ht="13.5">
      <c r="F100" s="597"/>
      <c r="G100" s="597"/>
    </row>
    <row r="101" spans="6:7" ht="13.5">
      <c r="F101" s="597"/>
      <c r="G101" s="597"/>
    </row>
    <row r="102" spans="6:7" ht="13.5">
      <c r="F102" s="597"/>
      <c r="G102" s="597"/>
    </row>
    <row r="103" spans="6:7" ht="13.5">
      <c r="F103" s="597"/>
      <c r="G103" s="597"/>
    </row>
    <row r="104" spans="6:7" ht="13.5">
      <c r="F104" s="597"/>
      <c r="G104" s="597"/>
    </row>
    <row r="105" spans="6:7" ht="13.5">
      <c r="F105" s="597"/>
      <c r="G105" s="597"/>
    </row>
    <row r="106" spans="6:7" ht="13.5">
      <c r="F106" s="597"/>
      <c r="G106" s="597"/>
    </row>
    <row r="107" spans="6:7" ht="13.5">
      <c r="F107" s="597"/>
      <c r="G107" s="597"/>
    </row>
    <row r="108" spans="6:7" ht="13.5">
      <c r="F108" s="597"/>
      <c r="G108" s="597"/>
    </row>
    <row r="109" spans="6:7" ht="13.5">
      <c r="F109" s="597"/>
      <c r="G109" s="597"/>
    </row>
    <row r="110" spans="6:7" ht="13.5">
      <c r="F110" s="597"/>
      <c r="G110" s="597"/>
    </row>
    <row r="111" spans="6:7" ht="13.5">
      <c r="F111" s="597"/>
      <c r="G111" s="597"/>
    </row>
    <row r="112" spans="6:7" ht="13.5">
      <c r="F112" s="597"/>
      <c r="G112" s="597"/>
    </row>
    <row r="113" spans="6:7" ht="13.5">
      <c r="F113" s="597"/>
      <c r="G113" s="597"/>
    </row>
    <row r="114" spans="6:7" ht="13.5">
      <c r="F114" s="597"/>
      <c r="G114" s="597"/>
    </row>
    <row r="115" spans="6:7" ht="13.5">
      <c r="F115" s="597"/>
      <c r="G115" s="597"/>
    </row>
    <row r="116" spans="6:7" ht="13.5">
      <c r="F116" s="597"/>
      <c r="G116" s="597"/>
    </row>
    <row r="117" spans="6:7" ht="13.5">
      <c r="F117" s="597"/>
      <c r="G117" s="597"/>
    </row>
    <row r="118" spans="6:7" ht="13.5">
      <c r="F118" s="597"/>
      <c r="G118" s="597"/>
    </row>
    <row r="119" spans="6:7" ht="13.5">
      <c r="F119" s="597"/>
      <c r="G119" s="597"/>
    </row>
    <row r="120" spans="6:7" ht="13.5">
      <c r="F120" s="597"/>
      <c r="G120" s="597"/>
    </row>
    <row r="121" spans="6:7" ht="13.5">
      <c r="F121" s="597"/>
      <c r="G121" s="597"/>
    </row>
    <row r="122" spans="6:7" ht="13.5">
      <c r="F122" s="597"/>
      <c r="G122" s="597"/>
    </row>
    <row r="123" spans="6:7" ht="13.5">
      <c r="F123" s="597"/>
      <c r="G123" s="597"/>
    </row>
    <row r="124" spans="6:7" ht="13.5">
      <c r="F124" s="597"/>
      <c r="G124" s="597"/>
    </row>
    <row r="125" spans="6:7" ht="13.5">
      <c r="F125" s="597"/>
      <c r="G125" s="597"/>
    </row>
    <row r="126" spans="6:7" ht="13.5">
      <c r="F126" s="597"/>
      <c r="G126" s="597"/>
    </row>
    <row r="127" spans="6:7" ht="13.5">
      <c r="F127" s="597"/>
      <c r="G127" s="597"/>
    </row>
    <row r="128" spans="6:7" ht="13.5">
      <c r="F128" s="597"/>
      <c r="G128" s="597"/>
    </row>
    <row r="129" spans="6:7" ht="13.5">
      <c r="F129" s="597"/>
      <c r="G129" s="597"/>
    </row>
    <row r="130" spans="6:7" ht="13.5">
      <c r="F130" s="597"/>
      <c r="G130" s="597"/>
    </row>
    <row r="131" spans="6:7" ht="13.5">
      <c r="F131" s="597"/>
      <c r="G131" s="597"/>
    </row>
    <row r="132" spans="6:7" ht="13.5">
      <c r="F132" s="597"/>
      <c r="G132" s="597"/>
    </row>
    <row r="133" spans="6:7" ht="13.5">
      <c r="F133" s="597"/>
      <c r="G133" s="597"/>
    </row>
    <row r="134" spans="6:7" ht="13.5">
      <c r="F134" s="597"/>
      <c r="G134" s="597"/>
    </row>
    <row r="135" spans="6:7" ht="13.5">
      <c r="F135" s="597"/>
      <c r="G135" s="597"/>
    </row>
    <row r="136" spans="6:7" ht="13.5">
      <c r="F136" s="597"/>
      <c r="G136" s="597"/>
    </row>
  </sheetData>
  <printOptions horizontalCentered="1"/>
  <pageMargins left="0" right="0" top="0.984251968503937" bottom="0.5905511811023623" header="0.5118110236220472" footer="0.31496062992125984"/>
  <pageSetup firstPageNumber="11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3" sqref="F3"/>
    </sheetView>
  </sheetViews>
  <sheetFormatPr defaultColWidth="9.00390625" defaultRowHeight="12.75"/>
  <cols>
    <col min="1" max="1" width="4.75390625" style="74" customWidth="1"/>
    <col min="2" max="2" width="7.75390625" style="74" customWidth="1"/>
    <col min="3" max="3" width="42.625" style="74" customWidth="1"/>
    <col min="4" max="4" width="12.375" style="74" hidden="1" customWidth="1"/>
    <col min="5" max="5" width="11.75390625" style="74" customWidth="1"/>
    <col min="6" max="6" width="10.00390625" style="74" customWidth="1"/>
    <col min="7" max="7" width="11.75390625" style="74" customWidth="1"/>
    <col min="8" max="16384" width="9.125" style="74" customWidth="1"/>
  </cols>
  <sheetData>
    <row r="1" ht="12.75">
      <c r="F1" s="208" t="s">
        <v>249</v>
      </c>
    </row>
    <row r="2" ht="12.75">
      <c r="F2" s="9" t="s">
        <v>288</v>
      </c>
    </row>
    <row r="3" ht="12.75">
      <c r="F3" s="9" t="s">
        <v>1</v>
      </c>
    </row>
    <row r="4" ht="12.75">
      <c r="F4" s="9" t="s">
        <v>76</v>
      </c>
    </row>
    <row r="5" ht="15.75" customHeight="1">
      <c r="D5" s="602"/>
    </row>
    <row r="6" spans="1:7" s="496" customFormat="1" ht="20.25" customHeight="1">
      <c r="A6" s="495" t="s">
        <v>238</v>
      </c>
      <c r="B6" s="598"/>
      <c r="C6" s="495"/>
      <c r="D6" s="599"/>
      <c r="E6" s="600"/>
      <c r="F6" s="599"/>
      <c r="G6" s="599"/>
    </row>
    <row r="7" spans="1:7" s="496" customFormat="1" ht="21" customHeight="1">
      <c r="A7" s="495" t="s">
        <v>250</v>
      </c>
      <c r="B7" s="598"/>
      <c r="C7" s="495"/>
      <c r="D7" s="599"/>
      <c r="E7" s="600"/>
      <c r="F7" s="599"/>
      <c r="G7" s="599"/>
    </row>
    <row r="8" spans="1:7" s="496" customFormat="1" ht="19.5" customHeight="1">
      <c r="A8" s="495" t="s">
        <v>251</v>
      </c>
      <c r="B8" s="598"/>
      <c r="C8" s="495"/>
      <c r="D8" s="601"/>
      <c r="E8" s="600"/>
      <c r="F8" s="599"/>
      <c r="G8" s="599"/>
    </row>
    <row r="9" spans="3:5" s="603" customFormat="1" ht="15.75" customHeight="1">
      <c r="C9" s="604"/>
      <c r="D9" s="604"/>
      <c r="E9" s="604"/>
    </row>
    <row r="10" spans="2:7" ht="14.25" customHeight="1" thickBot="1">
      <c r="B10" s="605"/>
      <c r="D10" s="606"/>
      <c r="E10" s="607"/>
      <c r="G10" s="607" t="s">
        <v>241</v>
      </c>
    </row>
    <row r="11" spans="1:7" s="608" customFormat="1" ht="40.5" customHeight="1" thickBot="1">
      <c r="A11" s="728" t="s">
        <v>155</v>
      </c>
      <c r="B11" s="695" t="s">
        <v>156</v>
      </c>
      <c r="C11" s="696" t="s">
        <v>49</v>
      </c>
      <c r="D11" s="699" t="s">
        <v>242</v>
      </c>
      <c r="E11" s="729" t="s">
        <v>243</v>
      </c>
      <c r="F11" s="699" t="s">
        <v>244</v>
      </c>
      <c r="G11" s="700" t="s">
        <v>160</v>
      </c>
    </row>
    <row r="12" spans="1:7" s="612" customFormat="1" ht="12" customHeight="1" thickBot="1" thickTop="1">
      <c r="A12" s="730">
        <v>1</v>
      </c>
      <c r="B12" s="609">
        <v>2</v>
      </c>
      <c r="C12" s="609">
        <v>3</v>
      </c>
      <c r="D12" s="610">
        <v>4</v>
      </c>
      <c r="E12" s="611">
        <v>4</v>
      </c>
      <c r="F12" s="504">
        <v>5</v>
      </c>
      <c r="G12" s="702">
        <v>6</v>
      </c>
    </row>
    <row r="13" spans="1:7" s="612" customFormat="1" ht="38.25" customHeight="1" thickBot="1" thickTop="1">
      <c r="A13" s="731" t="s">
        <v>162</v>
      </c>
      <c r="B13" s="763"/>
      <c r="C13" s="764" t="s">
        <v>286</v>
      </c>
      <c r="D13" s="610"/>
      <c r="E13" s="613">
        <v>854</v>
      </c>
      <c r="F13" s="614">
        <v>2260</v>
      </c>
      <c r="G13" s="732">
        <f>E13+F13</f>
        <v>3114</v>
      </c>
    </row>
    <row r="14" spans="1:7" s="608" customFormat="1" ht="25.5" customHeight="1" thickBot="1" thickTop="1">
      <c r="A14" s="731" t="s">
        <v>163</v>
      </c>
      <c r="B14" s="615" t="s">
        <v>164</v>
      </c>
      <c r="C14" s="511" t="s">
        <v>165</v>
      </c>
      <c r="D14" s="616" t="e">
        <f>#REF!+D15</f>
        <v>#REF!</v>
      </c>
      <c r="E14" s="613">
        <f>E15</f>
        <v>108000</v>
      </c>
      <c r="F14" s="616">
        <f>F15</f>
        <v>-106114</v>
      </c>
      <c r="G14" s="733">
        <f>G15</f>
        <v>1886</v>
      </c>
    </row>
    <row r="15" spans="1:7" s="608" customFormat="1" ht="29.25" customHeight="1" thickBot="1" thickTop="1">
      <c r="A15" s="734"/>
      <c r="B15" s="515" t="s">
        <v>166</v>
      </c>
      <c r="C15" s="516" t="s">
        <v>167</v>
      </c>
      <c r="D15" s="617">
        <v>0</v>
      </c>
      <c r="E15" s="767">
        <v>108000</v>
      </c>
      <c r="F15" s="618">
        <v>-106114</v>
      </c>
      <c r="G15" s="735">
        <f>E15+F15</f>
        <v>1886</v>
      </c>
    </row>
    <row r="16" spans="1:7" s="608" customFormat="1" ht="29.25" customHeight="1" thickBot="1" thickTop="1">
      <c r="A16" s="731" t="s">
        <v>172</v>
      </c>
      <c r="B16" s="619"/>
      <c r="C16" s="507" t="s">
        <v>173</v>
      </c>
      <c r="D16" s="620"/>
      <c r="E16" s="613">
        <f>E13+E14</f>
        <v>108854</v>
      </c>
      <c r="F16" s="616">
        <f>F13+F14</f>
        <v>-103854</v>
      </c>
      <c r="G16" s="733">
        <f>G13+G14</f>
        <v>5000</v>
      </c>
    </row>
    <row r="17" spans="1:7" s="608" customFormat="1" ht="26.25" customHeight="1" thickBot="1" thickTop="1">
      <c r="A17" s="731" t="s">
        <v>174</v>
      </c>
      <c r="B17" s="615" t="s">
        <v>164</v>
      </c>
      <c r="C17" s="621" t="s">
        <v>245</v>
      </c>
      <c r="D17" s="616">
        <f>D18</f>
        <v>8000</v>
      </c>
      <c r="E17" s="613">
        <f>E18+E20</f>
        <v>108854</v>
      </c>
      <c r="F17" s="616">
        <f>F18+F20</f>
        <v>-103854</v>
      </c>
      <c r="G17" s="733">
        <f>G18+G20</f>
        <v>5000</v>
      </c>
    </row>
    <row r="18" spans="1:7" s="625" customFormat="1" ht="33" customHeight="1" thickTop="1">
      <c r="A18" s="736" t="s">
        <v>176</v>
      </c>
      <c r="B18" s="622"/>
      <c r="C18" s="547" t="s">
        <v>201</v>
      </c>
      <c r="D18" s="623">
        <f>D19</f>
        <v>8000</v>
      </c>
      <c r="E18" s="624">
        <f>E19</f>
        <v>54854</v>
      </c>
      <c r="F18" s="623">
        <f>F19</f>
        <v>-49854</v>
      </c>
      <c r="G18" s="737">
        <f>G19</f>
        <v>5000</v>
      </c>
    </row>
    <row r="19" spans="1:7" s="608" customFormat="1" ht="33" customHeight="1">
      <c r="A19" s="738"/>
      <c r="B19" s="626" t="s">
        <v>18</v>
      </c>
      <c r="C19" s="516" t="s">
        <v>246</v>
      </c>
      <c r="D19" s="618">
        <v>8000</v>
      </c>
      <c r="E19" s="627">
        <v>54854</v>
      </c>
      <c r="F19" s="618">
        <v>-49854</v>
      </c>
      <c r="G19" s="735">
        <f>E19+F19</f>
        <v>5000</v>
      </c>
    </row>
    <row r="20" spans="1:7" s="630" customFormat="1" ht="25.5" customHeight="1">
      <c r="A20" s="736" t="s">
        <v>185</v>
      </c>
      <c r="B20" s="628"/>
      <c r="C20" s="629" t="s">
        <v>213</v>
      </c>
      <c r="D20" s="623"/>
      <c r="E20" s="624">
        <f>E21</f>
        <v>54000</v>
      </c>
      <c r="F20" s="623">
        <f>F21</f>
        <v>-54000</v>
      </c>
      <c r="G20" s="737">
        <f>G21</f>
        <v>0</v>
      </c>
    </row>
    <row r="21" spans="1:7" s="608" customFormat="1" ht="42.75" customHeight="1" thickBot="1">
      <c r="A21" s="738"/>
      <c r="B21" s="631" t="s">
        <v>247</v>
      </c>
      <c r="C21" s="632" t="s">
        <v>248</v>
      </c>
      <c r="D21" s="618"/>
      <c r="E21" s="627">
        <v>54000</v>
      </c>
      <c r="F21" s="618">
        <v>-54000</v>
      </c>
      <c r="G21" s="735">
        <f>E21+F21</f>
        <v>0</v>
      </c>
    </row>
    <row r="22" spans="1:7" s="608" customFormat="1" ht="32.25" customHeight="1" thickBot="1" thickTop="1">
      <c r="A22" s="731" t="s">
        <v>235</v>
      </c>
      <c r="B22" s="633" t="s">
        <v>236</v>
      </c>
      <c r="C22" s="634"/>
      <c r="D22" s="616" t="e">
        <f>D14-D17</f>
        <v>#REF!</v>
      </c>
      <c r="E22" s="613">
        <f>E16-E17</f>
        <v>0</v>
      </c>
      <c r="F22" s="613">
        <f>F16-F17</f>
        <v>0</v>
      </c>
      <c r="G22" s="733">
        <f>G16-G17</f>
        <v>0</v>
      </c>
    </row>
    <row r="23" s="608" customFormat="1" ht="13.5" thickTop="1"/>
    <row r="24" s="608" customFormat="1" ht="12.75"/>
    <row r="25" s="608" customFormat="1" ht="12.75"/>
    <row r="26" s="608" customFormat="1" ht="12.75"/>
    <row r="27" s="608" customFormat="1" ht="12.75"/>
    <row r="28" s="608" customFormat="1" ht="12.75"/>
    <row r="29" s="608" customFormat="1" ht="12.75"/>
    <row r="30" s="608" customFormat="1" ht="12.75"/>
    <row r="31" s="608" customFormat="1" ht="12.75"/>
    <row r="32" s="608" customFormat="1" ht="12.75"/>
    <row r="33" s="608" customFormat="1" ht="12.75"/>
    <row r="34" s="608" customFormat="1" ht="12.75"/>
    <row r="35" s="608" customFormat="1" ht="12.75"/>
    <row r="36" s="608" customFormat="1" ht="12.75"/>
    <row r="37" s="608" customFormat="1" ht="12.75"/>
    <row r="38" s="608" customFormat="1" ht="12.75"/>
    <row r="39" s="608" customFormat="1" ht="12.75"/>
    <row r="40" s="608" customFormat="1" ht="12.75"/>
    <row r="41" s="608" customFormat="1" ht="12.75"/>
    <row r="42" s="608" customFormat="1" ht="12.75"/>
    <row r="43" s="608" customFormat="1" ht="12.75"/>
    <row r="44" s="608" customFormat="1" ht="12.75"/>
    <row r="45" s="608" customFormat="1" ht="12.75"/>
    <row r="46" s="608" customFormat="1" ht="12.75"/>
    <row r="47" s="608" customFormat="1" ht="12.75"/>
    <row r="48" s="608" customFormat="1" ht="12.75"/>
    <row r="49" s="608" customFormat="1" ht="12.75"/>
    <row r="50" s="608" customFormat="1" ht="12.75"/>
    <row r="51" s="608" customFormat="1" ht="12.75"/>
    <row r="52" s="608" customFormat="1" ht="12.75"/>
    <row r="53" s="608" customFormat="1" ht="12.75"/>
    <row r="54" s="608" customFormat="1" ht="12.75"/>
    <row r="55" s="608" customFormat="1" ht="12.75"/>
    <row r="56" s="608" customFormat="1" ht="12.75"/>
    <row r="57" s="608" customFormat="1" ht="12.75"/>
    <row r="58" s="608" customFormat="1" ht="12.75"/>
    <row r="59" s="608" customFormat="1" ht="12.75"/>
    <row r="60" s="608" customFormat="1" ht="12.75"/>
    <row r="61" s="608" customFormat="1" ht="12.75"/>
    <row r="62" s="608" customFormat="1" ht="12.75"/>
    <row r="63" s="608" customFormat="1" ht="12.75"/>
    <row r="64" s="608" customFormat="1" ht="12.75"/>
    <row r="65" s="608" customFormat="1" ht="12.75"/>
    <row r="66" s="608" customFormat="1" ht="12.75"/>
    <row r="67" s="608" customFormat="1" ht="12.75"/>
    <row r="68" s="608" customFormat="1" ht="12.75"/>
    <row r="69" s="608" customFormat="1" ht="12.75"/>
    <row r="70" s="608" customFormat="1" ht="12.75"/>
    <row r="71" s="608" customFormat="1" ht="12.75"/>
    <row r="72" s="608" customFormat="1" ht="12.75"/>
    <row r="73" s="608" customFormat="1" ht="12.75"/>
    <row r="74" s="608" customFormat="1" ht="12.75"/>
    <row r="75" s="608" customFormat="1" ht="12.75"/>
    <row r="76" s="608" customFormat="1" ht="12.75"/>
    <row r="77" s="608" customFormat="1" ht="12.75"/>
    <row r="78" s="608" customFormat="1" ht="12.75"/>
    <row r="79" s="608" customFormat="1" ht="12.75"/>
    <row r="80" s="608" customFormat="1" ht="12.75"/>
    <row r="81" s="608" customFormat="1" ht="12.75"/>
    <row r="82" s="608" customFormat="1" ht="12.75"/>
    <row r="83" s="608" customFormat="1" ht="12.75"/>
    <row r="84" s="608" customFormat="1" ht="12.75"/>
    <row r="85" s="608" customFormat="1" ht="12.75"/>
  </sheetData>
  <printOptions horizontalCentered="1"/>
  <pageMargins left="0" right="0" top="0.98425196850393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6.125" style="608" customWidth="1"/>
    <col min="2" max="2" width="7.75390625" style="635" customWidth="1"/>
    <col min="3" max="3" width="39.00390625" style="608" customWidth="1"/>
    <col min="4" max="4" width="14.75390625" style="636" hidden="1" customWidth="1"/>
    <col min="5" max="5" width="12.625" style="636" customWidth="1"/>
    <col min="6" max="6" width="10.25390625" style="638" customWidth="1"/>
    <col min="7" max="7" width="11.75390625" style="608" customWidth="1"/>
    <col min="8" max="16384" width="10.00390625" style="608" customWidth="1"/>
  </cols>
  <sheetData>
    <row r="1" spans="5:6" ht="12.75" customHeight="1">
      <c r="E1" s="637" t="s">
        <v>252</v>
      </c>
      <c r="F1" s="208" t="s">
        <v>283</v>
      </c>
    </row>
    <row r="2" spans="5:6" ht="12.75" customHeight="1">
      <c r="E2" s="637" t="s">
        <v>253</v>
      </c>
      <c r="F2" s="9" t="s">
        <v>288</v>
      </c>
    </row>
    <row r="3" spans="5:6" ht="12.75" customHeight="1">
      <c r="E3" s="637" t="s">
        <v>254</v>
      </c>
      <c r="F3" s="9" t="s">
        <v>1</v>
      </c>
    </row>
    <row r="4" spans="3:6" ht="12.75" customHeight="1">
      <c r="C4" s="608" t="s">
        <v>255</v>
      </c>
      <c r="E4" s="637" t="s">
        <v>256</v>
      </c>
      <c r="F4" s="9" t="s">
        <v>76</v>
      </c>
    </row>
    <row r="5" ht="12.75" customHeight="1" hidden="1"/>
    <row r="6" ht="15" customHeight="1"/>
    <row r="7" spans="1:7" s="66" customFormat="1" ht="17.25" customHeight="1">
      <c r="A7" s="642" t="s">
        <v>280</v>
      </c>
      <c r="B7" s="642"/>
      <c r="C7" s="640"/>
      <c r="D7" s="640"/>
      <c r="E7" s="640"/>
      <c r="F7" s="693"/>
      <c r="G7" s="642"/>
    </row>
    <row r="8" spans="1:7" s="66" customFormat="1" ht="17.25" customHeight="1">
      <c r="A8" s="642" t="s">
        <v>281</v>
      </c>
      <c r="B8" s="642"/>
      <c r="C8" s="640"/>
      <c r="D8" s="640"/>
      <c r="E8" s="640"/>
      <c r="F8" s="693"/>
      <c r="G8" s="642"/>
    </row>
    <row r="9" spans="1:7" s="66" customFormat="1" ht="17.25" customHeight="1">
      <c r="A9" s="642" t="s">
        <v>282</v>
      </c>
      <c r="B9" s="642"/>
      <c r="C9" s="640"/>
      <c r="D9" s="640"/>
      <c r="E9" s="640"/>
      <c r="F9" s="693"/>
      <c r="G9" s="642"/>
    </row>
    <row r="10" spans="1:7" s="66" customFormat="1" ht="17.25" customHeight="1">
      <c r="A10" s="642" t="s">
        <v>135</v>
      </c>
      <c r="B10" s="642"/>
      <c r="C10" s="640"/>
      <c r="D10" s="640"/>
      <c r="E10" s="640"/>
      <c r="F10" s="693"/>
      <c r="G10" s="642"/>
    </row>
    <row r="11" spans="2:6" s="66" customFormat="1" ht="7.5" customHeight="1">
      <c r="B11" s="639"/>
      <c r="C11" s="642"/>
      <c r="D11" s="640"/>
      <c r="E11" s="640"/>
      <c r="F11" s="641"/>
    </row>
    <row r="12" spans="2:7" ht="12" customHeight="1" thickBot="1">
      <c r="B12" s="643"/>
      <c r="C12" s="644"/>
      <c r="D12" s="645"/>
      <c r="E12" s="646"/>
      <c r="G12" s="646" t="s">
        <v>30</v>
      </c>
    </row>
    <row r="13" spans="1:7" s="647" customFormat="1" ht="42.75" customHeight="1">
      <c r="A13" s="739" t="s">
        <v>155</v>
      </c>
      <c r="B13" s="740" t="s">
        <v>257</v>
      </c>
      <c r="C13" s="696" t="s">
        <v>49</v>
      </c>
      <c r="D13" s="697" t="s">
        <v>258</v>
      </c>
      <c r="E13" s="699" t="s">
        <v>259</v>
      </c>
      <c r="F13" s="741" t="s">
        <v>260</v>
      </c>
      <c r="G13" s="742" t="s">
        <v>261</v>
      </c>
    </row>
    <row r="14" spans="1:7" s="652" customFormat="1" ht="12.75" customHeight="1" thickBot="1">
      <c r="A14" s="743">
        <v>1</v>
      </c>
      <c r="B14" s="648">
        <v>2</v>
      </c>
      <c r="C14" s="649">
        <v>3</v>
      </c>
      <c r="D14" s="650">
        <v>3</v>
      </c>
      <c r="E14" s="650">
        <v>4</v>
      </c>
      <c r="F14" s="651">
        <v>5</v>
      </c>
      <c r="G14" s="744">
        <v>6</v>
      </c>
    </row>
    <row r="15" spans="1:7" s="657" customFormat="1" ht="21" customHeight="1" hidden="1">
      <c r="A15" s="745"/>
      <c r="B15" s="653">
        <v>710</v>
      </c>
      <c r="C15" s="654" t="s">
        <v>262</v>
      </c>
      <c r="D15" s="655"/>
      <c r="E15" s="655"/>
      <c r="F15" s="656"/>
      <c r="G15" s="746"/>
    </row>
    <row r="16" spans="1:7" s="662" customFormat="1" ht="30" customHeight="1" hidden="1">
      <c r="A16" s="747"/>
      <c r="B16" s="658">
        <v>71030</v>
      </c>
      <c r="C16" s="659" t="s">
        <v>263</v>
      </c>
      <c r="D16" s="660"/>
      <c r="E16" s="660"/>
      <c r="F16" s="661"/>
      <c r="G16" s="746"/>
    </row>
    <row r="17" spans="1:7" s="667" customFormat="1" ht="37.5" customHeight="1" thickBot="1" thickTop="1">
      <c r="A17" s="748" t="s">
        <v>162</v>
      </c>
      <c r="B17" s="663"/>
      <c r="C17" s="664" t="s">
        <v>286</v>
      </c>
      <c r="D17" s="665">
        <f>D18+D19-D20</f>
        <v>1159127</v>
      </c>
      <c r="E17" s="665">
        <f>E18+E19-E20</f>
        <v>517527</v>
      </c>
      <c r="F17" s="666">
        <f>F18+F19-F20</f>
        <v>476957</v>
      </c>
      <c r="G17" s="749">
        <f>G18+G19-G20</f>
        <v>994484</v>
      </c>
    </row>
    <row r="18" spans="1:7" ht="15.75" customHeight="1" hidden="1" thickTop="1">
      <c r="A18" s="750"/>
      <c r="B18" s="668"/>
      <c r="C18" s="669" t="s">
        <v>264</v>
      </c>
      <c r="D18" s="670">
        <v>1155381</v>
      </c>
      <c r="E18" s="670">
        <v>507527</v>
      </c>
      <c r="F18" s="671">
        <v>466097</v>
      </c>
      <c r="G18" s="751">
        <f>E18+F18</f>
        <v>973624</v>
      </c>
    </row>
    <row r="19" spans="1:7" ht="15.75" customHeight="1" hidden="1">
      <c r="A19" s="750"/>
      <c r="B19" s="668"/>
      <c r="C19" s="669" t="s">
        <v>265</v>
      </c>
      <c r="D19" s="670">
        <v>44532</v>
      </c>
      <c r="E19" s="670">
        <v>40000</v>
      </c>
      <c r="F19" s="671">
        <v>11865</v>
      </c>
      <c r="G19" s="751">
        <f>E19+F19</f>
        <v>51865</v>
      </c>
    </row>
    <row r="20" spans="1:7" ht="15.75" customHeight="1" hidden="1" thickBot="1">
      <c r="A20" s="750"/>
      <c r="B20" s="668"/>
      <c r="C20" s="669" t="s">
        <v>266</v>
      </c>
      <c r="D20" s="670">
        <v>40786</v>
      </c>
      <c r="E20" s="670">
        <v>30000</v>
      </c>
      <c r="F20" s="671">
        <v>1005</v>
      </c>
      <c r="G20" s="751">
        <f>E20+F20</f>
        <v>31005</v>
      </c>
    </row>
    <row r="21" spans="1:7" s="667" customFormat="1" ht="30" customHeight="1" thickBot="1" thickTop="1">
      <c r="A21" s="748" t="s">
        <v>163</v>
      </c>
      <c r="B21" s="672" t="s">
        <v>267</v>
      </c>
      <c r="C21" s="664" t="s">
        <v>165</v>
      </c>
      <c r="D21" s="665">
        <f>SUM(D22:D24)</f>
        <v>420000</v>
      </c>
      <c r="E21" s="665">
        <f>SUM(E22:E24)</f>
        <v>400000</v>
      </c>
      <c r="F21" s="666">
        <f>SUM(F22:F24)</f>
        <v>20000</v>
      </c>
      <c r="G21" s="749">
        <f>SUM(G22:G24)</f>
        <v>420000</v>
      </c>
    </row>
    <row r="22" spans="1:7" s="662" customFormat="1" ht="32.25" customHeight="1" hidden="1">
      <c r="A22" s="752"/>
      <c r="B22" s="673" t="s">
        <v>166</v>
      </c>
      <c r="C22" s="516" t="s">
        <v>167</v>
      </c>
      <c r="D22" s="670">
        <v>0</v>
      </c>
      <c r="E22" s="670">
        <v>0</v>
      </c>
      <c r="F22" s="674"/>
      <c r="G22" s="753"/>
    </row>
    <row r="23" spans="1:7" ht="19.5" customHeight="1" thickTop="1">
      <c r="A23" s="750"/>
      <c r="B23" s="673" t="s">
        <v>268</v>
      </c>
      <c r="C23" s="669" t="s">
        <v>269</v>
      </c>
      <c r="D23" s="670">
        <v>380000</v>
      </c>
      <c r="E23" s="670">
        <v>380000</v>
      </c>
      <c r="F23" s="671">
        <v>20000</v>
      </c>
      <c r="G23" s="751">
        <f>E23+F23</f>
        <v>400000</v>
      </c>
    </row>
    <row r="24" spans="1:7" ht="19.5" customHeight="1" thickBot="1">
      <c r="A24" s="750"/>
      <c r="B24" s="673" t="s">
        <v>170</v>
      </c>
      <c r="C24" s="669" t="s">
        <v>171</v>
      </c>
      <c r="D24" s="670">
        <v>40000</v>
      </c>
      <c r="E24" s="670">
        <v>20000</v>
      </c>
      <c r="F24" s="671"/>
      <c r="G24" s="751">
        <f>E24+F24</f>
        <v>20000</v>
      </c>
    </row>
    <row r="25" spans="1:7" s="675" customFormat="1" ht="20.25" customHeight="1" thickBot="1" thickTop="1">
      <c r="A25" s="748" t="s">
        <v>172</v>
      </c>
      <c r="B25" s="663"/>
      <c r="C25" s="664" t="s">
        <v>173</v>
      </c>
      <c r="D25" s="665">
        <f>SUM(D21+D17)</f>
        <v>1579127</v>
      </c>
      <c r="E25" s="665">
        <f>SUM(E21+E17)</f>
        <v>917527</v>
      </c>
      <c r="F25" s="666">
        <f>SUM(F21+F17)</f>
        <v>496957</v>
      </c>
      <c r="G25" s="749">
        <f>SUM(G21+G17)</f>
        <v>1414484</v>
      </c>
    </row>
    <row r="26" spans="1:7" s="66" customFormat="1" ht="30" customHeight="1" thickBot="1" thickTop="1">
      <c r="A26" s="748" t="s">
        <v>174</v>
      </c>
      <c r="B26" s="672" t="s">
        <v>267</v>
      </c>
      <c r="C26" s="664" t="s">
        <v>270</v>
      </c>
      <c r="D26" s="665">
        <f>SUM(D27+D37)</f>
        <v>1061600</v>
      </c>
      <c r="E26" s="665">
        <f>SUM(E27+E37)</f>
        <v>916500</v>
      </c>
      <c r="F26" s="666">
        <f>SUM(F27+F37)</f>
        <v>497984</v>
      </c>
      <c r="G26" s="749">
        <f>SUM(G27+G37)</f>
        <v>1414484</v>
      </c>
    </row>
    <row r="27" spans="1:7" s="680" customFormat="1" ht="21" customHeight="1" thickTop="1">
      <c r="A27" s="754"/>
      <c r="B27" s="676"/>
      <c r="C27" s="677" t="s">
        <v>271</v>
      </c>
      <c r="D27" s="678">
        <f>SUM(D28:D34)</f>
        <v>930100</v>
      </c>
      <c r="E27" s="678">
        <f>SUM(E28:E36)</f>
        <v>916500</v>
      </c>
      <c r="F27" s="679">
        <f>SUM(F28:F36)</f>
        <v>497984</v>
      </c>
      <c r="G27" s="755">
        <f>SUM(G28:G36)</f>
        <v>1414484</v>
      </c>
    </row>
    <row r="28" spans="1:7" ht="18.75" customHeight="1">
      <c r="A28" s="750"/>
      <c r="B28" s="668">
        <v>2960</v>
      </c>
      <c r="C28" s="669" t="s">
        <v>272</v>
      </c>
      <c r="D28" s="670">
        <v>84000</v>
      </c>
      <c r="E28" s="670">
        <v>80000</v>
      </c>
      <c r="F28" s="671">
        <v>4000</v>
      </c>
      <c r="G28" s="751">
        <f>E28+F28</f>
        <v>84000</v>
      </c>
    </row>
    <row r="29" spans="1:7" ht="18.75" customHeight="1">
      <c r="A29" s="750"/>
      <c r="B29" s="668">
        <v>4110</v>
      </c>
      <c r="C29" s="669" t="s">
        <v>17</v>
      </c>
      <c r="D29" s="670">
        <v>2000</v>
      </c>
      <c r="E29" s="670">
        <v>2000</v>
      </c>
      <c r="F29" s="671"/>
      <c r="G29" s="751">
        <f aca="true" t="shared" si="0" ref="G29:G36">E29+F29</f>
        <v>2000</v>
      </c>
    </row>
    <row r="30" spans="1:7" ht="18.75" customHeight="1">
      <c r="A30" s="750"/>
      <c r="B30" s="668">
        <v>4120</v>
      </c>
      <c r="C30" s="669" t="s">
        <v>85</v>
      </c>
      <c r="D30" s="670">
        <v>500</v>
      </c>
      <c r="E30" s="670">
        <v>500</v>
      </c>
      <c r="F30" s="671"/>
      <c r="G30" s="751">
        <f t="shared" si="0"/>
        <v>500</v>
      </c>
    </row>
    <row r="31" spans="1:7" ht="18.75" customHeight="1">
      <c r="A31" s="750"/>
      <c r="B31" s="668">
        <v>4210</v>
      </c>
      <c r="C31" s="669" t="s">
        <v>273</v>
      </c>
      <c r="D31" s="670">
        <v>3700</v>
      </c>
      <c r="E31" s="670">
        <v>4000</v>
      </c>
      <c r="F31" s="671">
        <v>-2000</v>
      </c>
      <c r="G31" s="751">
        <f t="shared" si="0"/>
        <v>2000</v>
      </c>
    </row>
    <row r="32" spans="1:7" ht="18.75" customHeight="1">
      <c r="A32" s="750"/>
      <c r="B32" s="668">
        <v>4240</v>
      </c>
      <c r="C32" s="669" t="s">
        <v>64</v>
      </c>
      <c r="D32" s="670"/>
      <c r="E32" s="670">
        <v>0</v>
      </c>
      <c r="F32" s="671">
        <v>200</v>
      </c>
      <c r="G32" s="751">
        <f t="shared" si="0"/>
        <v>200</v>
      </c>
    </row>
    <row r="33" spans="1:7" ht="26.25" customHeight="1">
      <c r="A33" s="750"/>
      <c r="B33" s="668">
        <v>4300</v>
      </c>
      <c r="C33" s="669" t="s">
        <v>274</v>
      </c>
      <c r="D33" s="670">
        <v>830500</v>
      </c>
      <c r="E33" s="670">
        <v>830000</v>
      </c>
      <c r="F33" s="671">
        <f>483961+1296+1027</f>
        <v>486284</v>
      </c>
      <c r="G33" s="751">
        <f t="shared" si="0"/>
        <v>1316284</v>
      </c>
    </row>
    <row r="34" spans="1:7" ht="26.25" customHeight="1">
      <c r="A34" s="750"/>
      <c r="B34" s="668">
        <v>4700</v>
      </c>
      <c r="C34" s="681" t="s">
        <v>275</v>
      </c>
      <c r="D34" s="670">
        <v>9400</v>
      </c>
      <c r="E34" s="670">
        <v>0</v>
      </c>
      <c r="F34" s="671">
        <v>5000</v>
      </c>
      <c r="G34" s="751">
        <f t="shared" si="0"/>
        <v>5000</v>
      </c>
    </row>
    <row r="35" spans="1:7" ht="26.25" customHeight="1">
      <c r="A35" s="750"/>
      <c r="B35" s="668">
        <v>4740</v>
      </c>
      <c r="C35" s="682" t="s">
        <v>276</v>
      </c>
      <c r="D35" s="670"/>
      <c r="E35" s="670">
        <v>0</v>
      </c>
      <c r="F35" s="671">
        <v>2000</v>
      </c>
      <c r="G35" s="751">
        <f t="shared" si="0"/>
        <v>2000</v>
      </c>
    </row>
    <row r="36" spans="1:7" ht="26.25" customHeight="1" thickBot="1">
      <c r="A36" s="750"/>
      <c r="B36" s="668">
        <v>4750</v>
      </c>
      <c r="C36" s="683" t="s">
        <v>277</v>
      </c>
      <c r="D36" s="670"/>
      <c r="E36" s="670">
        <v>0</v>
      </c>
      <c r="F36" s="671">
        <v>2500</v>
      </c>
      <c r="G36" s="751">
        <f t="shared" si="0"/>
        <v>2500</v>
      </c>
    </row>
    <row r="37" spans="1:7" s="685" customFormat="1" ht="17.25" customHeight="1" hidden="1">
      <c r="A37" s="750"/>
      <c r="B37" s="676"/>
      <c r="C37" s="677" t="s">
        <v>278</v>
      </c>
      <c r="D37" s="678">
        <f>D38</f>
        <v>131500</v>
      </c>
      <c r="E37" s="678">
        <f>E38</f>
        <v>0</v>
      </c>
      <c r="F37" s="684"/>
      <c r="G37" s="756"/>
    </row>
    <row r="38" spans="1:7" s="625" customFormat="1" ht="14.25" customHeight="1" hidden="1" thickBot="1">
      <c r="A38" s="750"/>
      <c r="B38" s="686">
        <v>6120</v>
      </c>
      <c r="C38" s="687" t="s">
        <v>279</v>
      </c>
      <c r="D38" s="688">
        <v>131500</v>
      </c>
      <c r="E38" s="688">
        <v>0</v>
      </c>
      <c r="F38" s="689"/>
      <c r="G38" s="757"/>
    </row>
    <row r="39" spans="1:7" s="625" customFormat="1" ht="33.75" customHeight="1" thickBot="1" thickTop="1">
      <c r="A39" s="748" t="s">
        <v>235</v>
      </c>
      <c r="B39" s="766"/>
      <c r="C39" s="664" t="s">
        <v>236</v>
      </c>
      <c r="D39" s="690">
        <f>D25-D26</f>
        <v>517527</v>
      </c>
      <c r="E39" s="690">
        <f>E25-E26</f>
        <v>1027</v>
      </c>
      <c r="F39" s="690">
        <f>F25-F26</f>
        <v>-1027</v>
      </c>
      <c r="G39" s="758">
        <f>G25-G26</f>
        <v>0</v>
      </c>
    </row>
    <row r="40" spans="6:7" ht="16.5" thickTop="1">
      <c r="F40" s="691"/>
      <c r="G40" s="692"/>
    </row>
    <row r="41" spans="6:7" ht="15.75">
      <c r="F41" s="691"/>
      <c r="G41" s="692"/>
    </row>
    <row r="42" spans="2:7" ht="12.75">
      <c r="B42" s="608"/>
      <c r="D42" s="608"/>
      <c r="E42" s="608"/>
      <c r="F42" s="691"/>
      <c r="G42" s="692"/>
    </row>
    <row r="43" spans="2:7" ht="12.75">
      <c r="B43" s="608"/>
      <c r="D43" s="608"/>
      <c r="E43" s="608"/>
      <c r="F43" s="691"/>
      <c r="G43" s="692"/>
    </row>
    <row r="44" spans="2:7" ht="12.75">
      <c r="B44" s="608"/>
      <c r="C44" s="765"/>
      <c r="D44" s="608"/>
      <c r="E44" s="608"/>
      <c r="F44" s="691"/>
      <c r="G44" s="692"/>
    </row>
    <row r="45" spans="2:7" ht="12.75">
      <c r="B45" s="608"/>
      <c r="D45" s="608"/>
      <c r="E45" s="608"/>
      <c r="F45" s="691"/>
      <c r="G45" s="692"/>
    </row>
    <row r="46" spans="2:7" ht="12.75">
      <c r="B46" s="608"/>
      <c r="D46" s="608"/>
      <c r="E46" s="608"/>
      <c r="G46" s="692"/>
    </row>
    <row r="47" spans="2:7" ht="12.75">
      <c r="B47" s="608"/>
      <c r="D47" s="608"/>
      <c r="E47" s="608"/>
      <c r="G47" s="692"/>
    </row>
    <row r="48" spans="2:7" ht="12.75">
      <c r="B48" s="608"/>
      <c r="D48" s="608"/>
      <c r="E48" s="608"/>
      <c r="G48" s="692"/>
    </row>
    <row r="49" spans="2:7" ht="12.75">
      <c r="B49" s="608"/>
      <c r="D49" s="608"/>
      <c r="E49" s="608"/>
      <c r="G49" s="692"/>
    </row>
    <row r="50" spans="2:7" ht="12.75">
      <c r="B50" s="608"/>
      <c r="D50" s="608"/>
      <c r="E50" s="608"/>
      <c r="G50" s="692"/>
    </row>
    <row r="51" spans="2:7" ht="12.75">
      <c r="B51" s="608"/>
      <c r="D51" s="608"/>
      <c r="E51" s="608"/>
      <c r="G51" s="692"/>
    </row>
    <row r="52" spans="2:7" ht="12.75">
      <c r="B52" s="608"/>
      <c r="D52" s="608"/>
      <c r="E52" s="608"/>
      <c r="G52" s="692"/>
    </row>
    <row r="53" spans="2:7" ht="12.75">
      <c r="B53" s="608"/>
      <c r="D53" s="608"/>
      <c r="E53" s="608"/>
      <c r="G53" s="692"/>
    </row>
    <row r="54" spans="2:7" ht="12.75">
      <c r="B54" s="608"/>
      <c r="D54" s="608"/>
      <c r="E54" s="608"/>
      <c r="G54" s="692"/>
    </row>
    <row r="55" spans="2:7" ht="12.75">
      <c r="B55" s="608"/>
      <c r="D55" s="608"/>
      <c r="E55" s="608"/>
      <c r="G55" s="692"/>
    </row>
    <row r="56" spans="2:7" ht="12.75">
      <c r="B56" s="608"/>
      <c r="D56" s="608"/>
      <c r="E56" s="608"/>
      <c r="G56" s="692"/>
    </row>
    <row r="57" spans="2:7" ht="12.75">
      <c r="B57" s="608"/>
      <c r="D57" s="608"/>
      <c r="E57" s="608"/>
      <c r="G57" s="692"/>
    </row>
    <row r="58" spans="2:7" ht="12.75">
      <c r="B58" s="608"/>
      <c r="D58" s="608"/>
      <c r="E58" s="608"/>
      <c r="G58" s="692"/>
    </row>
    <row r="59" spans="2:7" ht="12.75">
      <c r="B59" s="608"/>
      <c r="D59" s="608"/>
      <c r="E59" s="608"/>
      <c r="G59" s="692"/>
    </row>
    <row r="60" spans="2:7" ht="12.75">
      <c r="B60" s="608"/>
      <c r="D60" s="608"/>
      <c r="E60" s="608"/>
      <c r="G60" s="692"/>
    </row>
    <row r="61" spans="2:7" ht="12.75">
      <c r="B61" s="608"/>
      <c r="D61" s="608"/>
      <c r="E61" s="608"/>
      <c r="G61" s="692"/>
    </row>
    <row r="62" spans="2:7" ht="12.75">
      <c r="B62" s="608"/>
      <c r="D62" s="608"/>
      <c r="E62" s="608"/>
      <c r="G62" s="692"/>
    </row>
    <row r="63" spans="2:7" ht="12.75">
      <c r="B63" s="608"/>
      <c r="D63" s="608"/>
      <c r="E63" s="608"/>
      <c r="G63" s="692"/>
    </row>
    <row r="64" spans="2:7" ht="12.75">
      <c r="B64" s="608"/>
      <c r="D64" s="608"/>
      <c r="E64" s="608"/>
      <c r="G64" s="692"/>
    </row>
    <row r="65" spans="2:7" ht="12.75">
      <c r="B65" s="608"/>
      <c r="D65" s="608"/>
      <c r="E65" s="608"/>
      <c r="G65" s="692"/>
    </row>
    <row r="66" spans="2:7" ht="12.75">
      <c r="B66" s="608"/>
      <c r="D66" s="608"/>
      <c r="E66" s="608"/>
      <c r="G66" s="692"/>
    </row>
    <row r="67" spans="2:7" ht="12.75">
      <c r="B67" s="608"/>
      <c r="D67" s="608"/>
      <c r="E67" s="608"/>
      <c r="G67" s="692"/>
    </row>
    <row r="68" spans="2:7" ht="12.75">
      <c r="B68" s="608"/>
      <c r="D68" s="608"/>
      <c r="E68" s="608"/>
      <c r="G68" s="692"/>
    </row>
    <row r="69" spans="2:7" ht="12.75">
      <c r="B69" s="608"/>
      <c r="D69" s="608"/>
      <c r="E69" s="608"/>
      <c r="G69" s="692"/>
    </row>
    <row r="70" spans="2:7" ht="12.75">
      <c r="B70" s="608"/>
      <c r="D70" s="608"/>
      <c r="E70" s="608"/>
      <c r="G70" s="692"/>
    </row>
    <row r="71" spans="2:7" ht="12.75">
      <c r="B71" s="608"/>
      <c r="D71" s="608"/>
      <c r="E71" s="608"/>
      <c r="G71" s="692"/>
    </row>
    <row r="72" spans="2:5" ht="12.75">
      <c r="B72" s="608"/>
      <c r="D72" s="608"/>
      <c r="E72" s="608"/>
    </row>
    <row r="73" spans="2:5" ht="12.75">
      <c r="B73" s="608"/>
      <c r="D73" s="608"/>
      <c r="E73" s="608"/>
    </row>
    <row r="74" spans="2:5" ht="12.75">
      <c r="B74" s="608"/>
      <c r="D74" s="608"/>
      <c r="E74" s="608"/>
    </row>
    <row r="75" spans="2:5" ht="12.75">
      <c r="B75" s="608"/>
      <c r="D75" s="608"/>
      <c r="E75" s="608"/>
    </row>
    <row r="76" spans="2:5" ht="12.75">
      <c r="B76" s="608"/>
      <c r="D76" s="608"/>
      <c r="E76" s="608"/>
    </row>
    <row r="77" spans="2:5" ht="12.75">
      <c r="B77" s="608"/>
      <c r="D77" s="608"/>
      <c r="E77" s="608"/>
    </row>
    <row r="78" spans="2:5" ht="12.75">
      <c r="B78" s="608"/>
      <c r="D78" s="608"/>
      <c r="E78" s="608"/>
    </row>
    <row r="79" spans="2:5" ht="12.75">
      <c r="B79" s="608"/>
      <c r="D79" s="608"/>
      <c r="E79" s="608"/>
    </row>
    <row r="80" spans="2:5" ht="12.75">
      <c r="B80" s="608"/>
      <c r="D80" s="608"/>
      <c r="E80" s="608"/>
    </row>
    <row r="81" spans="2:5" ht="12.75">
      <c r="B81" s="608"/>
      <c r="D81" s="608"/>
      <c r="E81" s="608"/>
    </row>
    <row r="82" spans="2:5" ht="12.75">
      <c r="B82" s="608"/>
      <c r="D82" s="608"/>
      <c r="E82" s="608"/>
    </row>
    <row r="83" spans="2:5" ht="12.75">
      <c r="B83" s="608"/>
      <c r="D83" s="608"/>
      <c r="E83" s="608"/>
    </row>
    <row r="84" spans="2:5" ht="12.75">
      <c r="B84" s="608"/>
      <c r="D84" s="608"/>
      <c r="E84" s="608"/>
    </row>
    <row r="85" spans="2:5" ht="12.75">
      <c r="B85" s="608"/>
      <c r="D85" s="608"/>
      <c r="E85" s="608"/>
    </row>
    <row r="86" spans="2:5" ht="12.75">
      <c r="B86" s="608"/>
      <c r="D86" s="608"/>
      <c r="E86" s="608"/>
    </row>
    <row r="87" spans="2:5" ht="12.75">
      <c r="B87" s="608"/>
      <c r="D87" s="608"/>
      <c r="E87" s="608"/>
    </row>
    <row r="88" spans="2:5" ht="12.75">
      <c r="B88" s="608"/>
      <c r="D88" s="608"/>
      <c r="E88" s="608"/>
    </row>
    <row r="89" spans="2:5" ht="12.75">
      <c r="B89" s="608"/>
      <c r="D89" s="608"/>
      <c r="E89" s="608"/>
    </row>
    <row r="90" spans="2:5" ht="12.75">
      <c r="B90" s="608"/>
      <c r="D90" s="608"/>
      <c r="E90" s="608"/>
    </row>
    <row r="91" spans="2:5" ht="12.75">
      <c r="B91" s="608"/>
      <c r="D91" s="608"/>
      <c r="E91" s="608"/>
    </row>
    <row r="92" spans="2:5" ht="12.75">
      <c r="B92" s="608"/>
      <c r="D92" s="608"/>
      <c r="E92" s="608"/>
    </row>
    <row r="93" spans="2:5" ht="12.75">
      <c r="B93" s="608"/>
      <c r="D93" s="608"/>
      <c r="E93" s="608"/>
    </row>
    <row r="94" spans="2:5" ht="12.75">
      <c r="B94" s="608"/>
      <c r="D94" s="608"/>
      <c r="E94" s="608"/>
    </row>
    <row r="95" spans="2:5" ht="12.75">
      <c r="B95" s="608"/>
      <c r="D95" s="608"/>
      <c r="E95" s="608"/>
    </row>
    <row r="96" spans="2:5" ht="12.75">
      <c r="B96" s="608"/>
      <c r="D96" s="608"/>
      <c r="E96" s="608"/>
    </row>
    <row r="97" spans="2:5" ht="12.75">
      <c r="B97" s="608"/>
      <c r="D97" s="608"/>
      <c r="E97" s="608"/>
    </row>
    <row r="98" spans="2:5" ht="12.75">
      <c r="B98" s="608"/>
      <c r="D98" s="608"/>
      <c r="E98" s="608"/>
    </row>
    <row r="99" spans="2:5" ht="12.75">
      <c r="B99" s="608"/>
      <c r="D99" s="608"/>
      <c r="E99" s="608"/>
    </row>
    <row r="100" spans="2:5" ht="12.75">
      <c r="B100" s="608"/>
      <c r="D100" s="608"/>
      <c r="E100" s="608"/>
    </row>
    <row r="101" spans="2:5" ht="12.75">
      <c r="B101" s="608"/>
      <c r="D101" s="608"/>
      <c r="E101" s="608"/>
    </row>
    <row r="102" spans="2:5" ht="12.75">
      <c r="B102" s="608"/>
      <c r="D102" s="608"/>
      <c r="E102" s="608"/>
    </row>
    <row r="103" spans="2:5" ht="12.75">
      <c r="B103" s="608"/>
      <c r="D103" s="608"/>
      <c r="E103" s="608"/>
    </row>
    <row r="104" spans="2:5" ht="12.75">
      <c r="B104" s="608"/>
      <c r="D104" s="608"/>
      <c r="E104" s="608"/>
    </row>
    <row r="105" spans="2:5" ht="12.75">
      <c r="B105" s="608"/>
      <c r="D105" s="608"/>
      <c r="E105" s="608"/>
    </row>
    <row r="106" spans="2:5" ht="12.75">
      <c r="B106" s="608"/>
      <c r="D106" s="608"/>
      <c r="E106" s="608"/>
    </row>
    <row r="107" spans="2:5" ht="12.75">
      <c r="B107" s="608"/>
      <c r="D107" s="608"/>
      <c r="E107" s="608"/>
    </row>
    <row r="108" spans="2:5" ht="12.75">
      <c r="B108" s="608"/>
      <c r="D108" s="608"/>
      <c r="E108" s="608"/>
    </row>
    <row r="109" spans="2:5" ht="12.75">
      <c r="B109" s="608"/>
      <c r="D109" s="608"/>
      <c r="E109" s="608"/>
    </row>
    <row r="110" spans="2:5" ht="12.75">
      <c r="B110" s="608"/>
      <c r="D110" s="608"/>
      <c r="E110" s="608"/>
    </row>
    <row r="111" spans="2:5" ht="12.75">
      <c r="B111" s="608"/>
      <c r="D111" s="608"/>
      <c r="E111" s="608"/>
    </row>
    <row r="112" spans="2:5" ht="12.75">
      <c r="B112" s="608"/>
      <c r="D112" s="608"/>
      <c r="E112" s="608"/>
    </row>
    <row r="113" spans="2:5" ht="12.75">
      <c r="B113" s="608"/>
      <c r="D113" s="608"/>
      <c r="E113" s="608"/>
    </row>
    <row r="114" spans="2:5" ht="12.75">
      <c r="B114" s="608"/>
      <c r="D114" s="608"/>
      <c r="E114" s="608"/>
    </row>
    <row r="115" spans="2:5" ht="12.75">
      <c r="B115" s="608"/>
      <c r="D115" s="608"/>
      <c r="E115" s="608"/>
    </row>
    <row r="116" spans="2:5" ht="12.75">
      <c r="B116" s="608"/>
      <c r="D116" s="608"/>
      <c r="E116" s="608"/>
    </row>
    <row r="117" spans="2:5" ht="12.75">
      <c r="B117" s="608"/>
      <c r="D117" s="608"/>
      <c r="E117" s="608"/>
    </row>
    <row r="118" spans="2:5" ht="12.75">
      <c r="B118" s="608"/>
      <c r="D118" s="608"/>
      <c r="E118" s="608"/>
    </row>
    <row r="119" spans="2:5" ht="12.75">
      <c r="B119" s="608"/>
      <c r="D119" s="608"/>
      <c r="E119" s="608"/>
    </row>
    <row r="120" spans="2:5" ht="12.75">
      <c r="B120" s="608"/>
      <c r="D120" s="608"/>
      <c r="E120" s="608"/>
    </row>
    <row r="121" spans="2:5" ht="12.75">
      <c r="B121" s="608"/>
      <c r="D121" s="608"/>
      <c r="E121" s="608"/>
    </row>
    <row r="122" spans="2:5" ht="12.75">
      <c r="B122" s="608"/>
      <c r="D122" s="608"/>
      <c r="E122" s="608"/>
    </row>
    <row r="123" spans="2:5" ht="12.75">
      <c r="B123" s="608"/>
      <c r="D123" s="608"/>
      <c r="E123" s="608"/>
    </row>
    <row r="124" spans="2:5" ht="12.75">
      <c r="B124" s="608"/>
      <c r="D124" s="608"/>
      <c r="E124" s="608"/>
    </row>
    <row r="125" spans="2:5" ht="12.75">
      <c r="B125" s="608"/>
      <c r="D125" s="608"/>
      <c r="E125" s="608"/>
    </row>
    <row r="126" spans="2:5" ht="12.75">
      <c r="B126" s="608"/>
      <c r="D126" s="608"/>
      <c r="E126" s="608"/>
    </row>
    <row r="127" spans="2:5" ht="12.75">
      <c r="B127" s="608"/>
      <c r="D127" s="608"/>
      <c r="E127" s="608"/>
    </row>
    <row r="128" spans="2:5" ht="12.75">
      <c r="B128" s="608"/>
      <c r="D128" s="608"/>
      <c r="E128" s="608"/>
    </row>
    <row r="129" spans="2:5" ht="12.75">
      <c r="B129" s="608"/>
      <c r="D129" s="608"/>
      <c r="E129" s="608"/>
    </row>
    <row r="130" spans="2:5" ht="12.75">
      <c r="B130" s="608"/>
      <c r="D130" s="608"/>
      <c r="E130" s="608"/>
    </row>
    <row r="131" spans="2:5" ht="12.75">
      <c r="B131" s="608"/>
      <c r="D131" s="608"/>
      <c r="E131" s="608"/>
    </row>
    <row r="132" spans="2:5" ht="12.75">
      <c r="B132" s="608"/>
      <c r="D132" s="608"/>
      <c r="E132" s="608"/>
    </row>
    <row r="133" spans="2:5" ht="12.75">
      <c r="B133" s="608"/>
      <c r="D133" s="608"/>
      <c r="E133" s="608"/>
    </row>
    <row r="134" spans="2:5" ht="12.75">
      <c r="B134" s="608"/>
      <c r="D134" s="608"/>
      <c r="E134" s="608"/>
    </row>
    <row r="135" spans="2:5" ht="12.75">
      <c r="B135" s="608"/>
      <c r="D135" s="608"/>
      <c r="E135" s="608"/>
    </row>
    <row r="136" spans="2:5" ht="12.75">
      <c r="B136" s="608"/>
      <c r="D136" s="608"/>
      <c r="E136" s="608"/>
    </row>
    <row r="137" spans="2:5" ht="12.75">
      <c r="B137" s="608"/>
      <c r="D137" s="608"/>
      <c r="E137" s="608"/>
    </row>
    <row r="138" spans="2:5" ht="12.75">
      <c r="B138" s="608"/>
      <c r="D138" s="608"/>
      <c r="E138" s="608"/>
    </row>
    <row r="139" spans="2:5" ht="12.75">
      <c r="B139" s="608"/>
      <c r="D139" s="608"/>
      <c r="E139" s="608"/>
    </row>
    <row r="140" spans="2:5" ht="12.75">
      <c r="B140" s="608"/>
      <c r="D140" s="608"/>
      <c r="E140" s="608"/>
    </row>
    <row r="141" spans="2:5" ht="12.75">
      <c r="B141" s="608"/>
      <c r="D141" s="608"/>
      <c r="E141" s="608"/>
    </row>
    <row r="142" spans="2:5" ht="12.75">
      <c r="B142" s="608"/>
      <c r="D142" s="608"/>
      <c r="E142" s="608"/>
    </row>
    <row r="143" spans="2:5" ht="12.75">
      <c r="B143" s="608"/>
      <c r="D143" s="608"/>
      <c r="E143" s="608"/>
    </row>
    <row r="144" spans="2:5" ht="12.75">
      <c r="B144" s="608"/>
      <c r="D144" s="608"/>
      <c r="E144" s="608"/>
    </row>
    <row r="145" spans="2:5" ht="12.75">
      <c r="B145" s="608"/>
      <c r="D145" s="608"/>
      <c r="E145" s="608"/>
    </row>
    <row r="146" spans="2:5" ht="12.75">
      <c r="B146" s="608"/>
      <c r="D146" s="608"/>
      <c r="E146" s="608"/>
    </row>
    <row r="147" spans="2:5" ht="12.75">
      <c r="B147" s="608"/>
      <c r="D147" s="608"/>
      <c r="E147" s="608"/>
    </row>
    <row r="148" spans="2:5" ht="12.75">
      <c r="B148" s="608"/>
      <c r="D148" s="608"/>
      <c r="E148" s="608"/>
    </row>
    <row r="149" spans="2:5" ht="12.75">
      <c r="B149" s="608"/>
      <c r="D149" s="608"/>
      <c r="E149" s="608"/>
    </row>
    <row r="150" spans="2:5" ht="12.75">
      <c r="B150" s="608"/>
      <c r="D150" s="608"/>
      <c r="E150" s="608"/>
    </row>
    <row r="151" spans="2:5" ht="12.75">
      <c r="B151" s="608"/>
      <c r="D151" s="608"/>
      <c r="E151" s="608"/>
    </row>
    <row r="152" spans="2:5" ht="12.75">
      <c r="B152" s="608"/>
      <c r="D152" s="608"/>
      <c r="E152" s="608"/>
    </row>
    <row r="153" spans="2:5" ht="12.75">
      <c r="B153" s="608"/>
      <c r="D153" s="608"/>
      <c r="E153" s="608"/>
    </row>
    <row r="154" spans="2:5" ht="12.75">
      <c r="B154" s="608"/>
      <c r="D154" s="608"/>
      <c r="E154" s="608"/>
    </row>
    <row r="155" spans="2:5" ht="12.75">
      <c r="B155" s="608"/>
      <c r="D155" s="608"/>
      <c r="E155" s="608"/>
    </row>
    <row r="156" spans="2:5" ht="12.75">
      <c r="B156" s="608"/>
      <c r="D156" s="608"/>
      <c r="E156" s="608"/>
    </row>
    <row r="157" spans="2:5" ht="12.75">
      <c r="B157" s="608"/>
      <c r="D157" s="608"/>
      <c r="E157" s="608"/>
    </row>
    <row r="158" spans="2:5" ht="12.75">
      <c r="B158" s="608"/>
      <c r="D158" s="608"/>
      <c r="E158" s="608"/>
    </row>
    <row r="159" spans="2:5" ht="12.75">
      <c r="B159" s="608"/>
      <c r="D159" s="608"/>
      <c r="E159" s="608"/>
    </row>
    <row r="160" spans="2:5" ht="12.75">
      <c r="B160" s="608"/>
      <c r="D160" s="608"/>
      <c r="E160" s="608"/>
    </row>
    <row r="161" spans="2:5" ht="12.75">
      <c r="B161" s="608"/>
      <c r="D161" s="608"/>
      <c r="E161" s="608"/>
    </row>
    <row r="162" spans="2:5" ht="12.75">
      <c r="B162" s="608"/>
      <c r="D162" s="608"/>
      <c r="E162" s="608"/>
    </row>
    <row r="163" spans="2:5" ht="12.75">
      <c r="B163" s="608"/>
      <c r="D163" s="608"/>
      <c r="E163" s="608"/>
    </row>
    <row r="164" spans="2:5" ht="12.75">
      <c r="B164" s="608"/>
      <c r="D164" s="608"/>
      <c r="E164" s="608"/>
    </row>
    <row r="165" spans="2:5" ht="12.75">
      <c r="B165" s="608"/>
      <c r="D165" s="608"/>
      <c r="E165" s="608"/>
    </row>
    <row r="166" spans="2:5" ht="12.75">
      <c r="B166" s="608"/>
      <c r="D166" s="608"/>
      <c r="E166" s="608"/>
    </row>
    <row r="167" spans="2:5" ht="12.75">
      <c r="B167" s="608"/>
      <c r="D167" s="608"/>
      <c r="E167" s="608"/>
    </row>
    <row r="168" spans="2:5" ht="12.75">
      <c r="B168" s="608"/>
      <c r="D168" s="608"/>
      <c r="E168" s="608"/>
    </row>
    <row r="169" spans="2:5" ht="12.75">
      <c r="B169" s="608"/>
      <c r="D169" s="608"/>
      <c r="E169" s="608"/>
    </row>
    <row r="170" spans="2:5" ht="12.75">
      <c r="B170" s="608"/>
      <c r="D170" s="608"/>
      <c r="E170" s="608"/>
    </row>
    <row r="171" spans="2:5" ht="12.75">
      <c r="B171" s="608"/>
      <c r="D171" s="608"/>
      <c r="E171" s="608"/>
    </row>
    <row r="172" spans="2:5" ht="12.75">
      <c r="B172" s="608"/>
      <c r="D172" s="608"/>
      <c r="E172" s="608"/>
    </row>
    <row r="173" spans="2:5" ht="12.75">
      <c r="B173" s="608"/>
      <c r="D173" s="608"/>
      <c r="E173" s="608"/>
    </row>
    <row r="174" spans="2:5" ht="12.75">
      <c r="B174" s="608"/>
      <c r="D174" s="608"/>
      <c r="E174" s="608"/>
    </row>
    <row r="175" spans="2:5" ht="12.75">
      <c r="B175" s="608"/>
      <c r="D175" s="608"/>
      <c r="E175" s="608"/>
    </row>
    <row r="176" spans="2:5" ht="12.75">
      <c r="B176" s="608"/>
      <c r="D176" s="608"/>
      <c r="E176" s="608"/>
    </row>
    <row r="177" spans="2:5" ht="12.75">
      <c r="B177" s="608"/>
      <c r="D177" s="608"/>
      <c r="E177" s="608"/>
    </row>
    <row r="178" spans="2:5" ht="12.75">
      <c r="B178" s="608"/>
      <c r="D178" s="608"/>
      <c r="E178" s="608"/>
    </row>
    <row r="179" spans="2:5" ht="12.75">
      <c r="B179" s="608"/>
      <c r="D179" s="608"/>
      <c r="E179" s="608"/>
    </row>
    <row r="180" spans="2:5" ht="12.75">
      <c r="B180" s="608"/>
      <c r="D180" s="608"/>
      <c r="E180" s="608"/>
    </row>
    <row r="181" spans="2:5" ht="12.75">
      <c r="B181" s="608"/>
      <c r="D181" s="608"/>
      <c r="E181" s="608"/>
    </row>
    <row r="182" spans="2:5" ht="12.75">
      <c r="B182" s="608"/>
      <c r="D182" s="608"/>
      <c r="E182" s="608"/>
    </row>
    <row r="183" spans="2:5" ht="12.75">
      <c r="B183" s="608"/>
      <c r="D183" s="608"/>
      <c r="E183" s="608"/>
    </row>
  </sheetData>
  <printOptions horizontalCentered="1"/>
  <pageMargins left="0.3937007874015748" right="0.3937007874015748" top="0.984251968503937" bottom="0.4330708661417323" header="0.5118110236220472" footer="0.5118110236220472"/>
  <pageSetup firstPageNumber="1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2007-03-19T11:06:14Z</cp:lastPrinted>
  <dcterms:created xsi:type="dcterms:W3CDTF">2005-03-29T09:14:57Z</dcterms:created>
  <dcterms:modified xsi:type="dcterms:W3CDTF">2007-03-21T13:15:15Z</dcterms:modified>
  <cp:category/>
  <cp:version/>
  <cp:contentType/>
  <cp:contentStatus/>
</cp:coreProperties>
</file>