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85" windowHeight="6540" firstSheet="1" activeTab="7"/>
  </bookViews>
  <sheets>
    <sheet name="Arkusz5" sheetId="1" r:id="rId1"/>
    <sheet name="Zał 1" sheetId="2" r:id="rId2"/>
    <sheet name="Zał 2" sheetId="3" r:id="rId3"/>
    <sheet name="Zał 3" sheetId="4" r:id="rId4"/>
    <sheet name="zał 4" sheetId="5" r:id="rId5"/>
    <sheet name=" Zał 5" sheetId="6" r:id="rId6"/>
    <sheet name="Zał 6" sheetId="7" r:id="rId7"/>
    <sheet name="Zał 7" sheetId="8" r:id="rId8"/>
  </sheets>
  <definedNames>
    <definedName name="_xlnm.Print_Titles" localSheetId="1">'Zał 1'!$8:$10</definedName>
    <definedName name="_xlnm.Print_Titles" localSheetId="2">'Zał 2'!$7:$9</definedName>
    <definedName name="_xlnm.Print_Titles" localSheetId="3">'Zał 3'!$8:$10</definedName>
  </definedNames>
  <calcPr fullCalcOnLoad="1"/>
</workbook>
</file>

<file path=xl/sharedStrings.xml><?xml version="1.0" encoding="utf-8"?>
<sst xmlns="http://schemas.openxmlformats.org/spreadsheetml/2006/main" count="686" uniqueCount="356">
  <si>
    <t>Załącznik nr 1 do Uchwały</t>
  </si>
  <si>
    <t>Rady Miejskiej w Koszalinie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</si>
  <si>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</si>
  <si>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</si>
  <si>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</si>
  <si>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</si>
  <si>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</si>
  <si>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</si>
  <si>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</si>
  <si>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</si>
  <si>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</si>
  <si>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</si>
  <si>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Pozostała działalność</t>
  </si>
  <si>
    <t>4300</t>
  </si>
  <si>
    <t>Zakup usług pozostałych</t>
  </si>
  <si>
    <t>OŚWIATA I WYCHOWANIE</t>
  </si>
  <si>
    <t>E</t>
  </si>
  <si>
    <t>Zakup materiałów i wyposażenia</t>
  </si>
  <si>
    <t>KULTURA I OCHRONA DZIEDZICTWA NARODOWEGO</t>
  </si>
  <si>
    <t>KULTURA FIZYCZNA I SPORT</t>
  </si>
  <si>
    <t>IK</t>
  </si>
  <si>
    <t>Wydatki inwestycyjne jednostek budżetowych</t>
  </si>
  <si>
    <t>OGÓŁEM</t>
  </si>
  <si>
    <t>per saldo</t>
  </si>
  <si>
    <t>w złotych</t>
  </si>
  <si>
    <t>TRANSPORT I ŁĄCZNOŚĆ</t>
  </si>
  <si>
    <t>POZOSTAŁE ZADANIA W ZAKRESIE POLITYKI SPOŁECZNEJ</t>
  </si>
  <si>
    <t>KS</t>
  </si>
  <si>
    <t xml:space="preserve">GOSPODARKA KOMUNALNA I OCHRONA ŚRODOWISKA </t>
  </si>
  <si>
    <t>Załącznik nr 2 do Uchwały</t>
  </si>
  <si>
    <t>Biblioteki</t>
  </si>
  <si>
    <t xml:space="preserve">ŹRÓDŁA  POKRYCIA </t>
  </si>
  <si>
    <t>DEFICYTU   BUDŻETOWEGO</t>
  </si>
  <si>
    <t>§</t>
  </si>
  <si>
    <t>WYSZCZEGÓLNIENIE</t>
  </si>
  <si>
    <t>PRZYCHODY</t>
  </si>
  <si>
    <t>ROZCHODY</t>
  </si>
  <si>
    <t>z tego:</t>
  </si>
  <si>
    <t xml:space="preserve">Kredyt komercyjny 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</si>
  <si>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</si>
  <si>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</si>
  <si>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</si>
  <si>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</si>
  <si>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</si>
  <si>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</si>
  <si>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</si>
  <si>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</si>
  <si>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758</t>
  </si>
  <si>
    <t>RÓŻNE ROZLICZENIA</t>
  </si>
  <si>
    <t>Załącznik nr 3 do Uchwały</t>
  </si>
  <si>
    <t>ZMIANY   PLANU  DOCHODÓW  I   WYDATKÓW   NA  ZADANIA  WŁASNE  POWIATU  
W  2007  ROKU</t>
  </si>
  <si>
    <t>ZMIANY   PLANU  DOCHODÓW  I  WYDATKÓW   NA  ZADANIA  WŁASNE  GMINY                                           W  2007  ROKU</t>
  </si>
  <si>
    <t xml:space="preserve"> -  spłata kredytu - Gospodarczy Bank Wielkopolski S.A.</t>
  </si>
  <si>
    <t>NA 2007 ROK</t>
  </si>
  <si>
    <t>0580</t>
  </si>
  <si>
    <t>0690</t>
  </si>
  <si>
    <t>Wpływy z różnych opłat</t>
  </si>
  <si>
    <t>Pozostałe odsetki</t>
  </si>
  <si>
    <t>Zakup energii</t>
  </si>
  <si>
    <t>Licea ogólnokształcące</t>
  </si>
  <si>
    <t>Szkoły zawodowe</t>
  </si>
  <si>
    <t>EDUKACYJNA OPIEKA WYCHOWAWCZA</t>
  </si>
  <si>
    <t>Drogi publiczne gminne</t>
  </si>
  <si>
    <t>6050</t>
  </si>
  <si>
    <t>Gospodarka ściekowa i ochrona wód</t>
  </si>
  <si>
    <t>Oczyszczanie miast i wsi</t>
  </si>
  <si>
    <t>Zakup usług remontowych</t>
  </si>
  <si>
    <t>4270</t>
  </si>
  <si>
    <t>0970</t>
  </si>
  <si>
    <t>Wpływy z różnych dochodów</t>
  </si>
  <si>
    <t>Różne opłaty i składki</t>
  </si>
  <si>
    <t>GOSPODARKA KOMUNALNA I OCHRONA ŚRODOWISKA</t>
  </si>
  <si>
    <t>Przychody z zaciągniętych pożyczek i kredytów na rynku krajowym</t>
  </si>
  <si>
    <t xml:space="preserve">MIASTA KOSZALINA                                                                                                                       </t>
  </si>
  <si>
    <t>Szkoły podstawowe</t>
  </si>
  <si>
    <t>Wpływy z usług</t>
  </si>
  <si>
    <t>80110</t>
  </si>
  <si>
    <t>Gimnazja</t>
  </si>
  <si>
    <t>4210</t>
  </si>
  <si>
    <t>4350</t>
  </si>
  <si>
    <t>4750</t>
  </si>
  <si>
    <t>75814</t>
  </si>
  <si>
    <t>Różne rozliczenia finansowe</t>
  </si>
  <si>
    <t>80140</t>
  </si>
  <si>
    <t>Centra kształcenia ustawicznego</t>
  </si>
  <si>
    <t>0750</t>
  </si>
  <si>
    <t>0920</t>
  </si>
  <si>
    <t>0870</t>
  </si>
  <si>
    <t>4740</t>
  </si>
  <si>
    <t>0830</t>
  </si>
  <si>
    <t>BRM</t>
  </si>
  <si>
    <t>Schroniska dla zwierząt</t>
  </si>
  <si>
    <t>851</t>
  </si>
  <si>
    <t>OCHRONA ZDROWIA</t>
  </si>
  <si>
    <t>853</t>
  </si>
  <si>
    <t>85305</t>
  </si>
  <si>
    <t>Żłobki</t>
  </si>
  <si>
    <t>2510</t>
  </si>
  <si>
    <t>Dotacja podmiotowa z budżetu dla zakładu budżetowego</t>
  </si>
  <si>
    <t>750</t>
  </si>
  <si>
    <t>ADMINISTRACJA PUBLICZNA</t>
  </si>
  <si>
    <t>6060</t>
  </si>
  <si>
    <t>80195</t>
  </si>
  <si>
    <t>4240</t>
  </si>
  <si>
    <t>Wydatki na zakupy inwestycyjne jednostek budżetowych</t>
  </si>
  <si>
    <t>Zakup pomocy naukowych, dydaktycznych i książek</t>
  </si>
  <si>
    <t>75095</t>
  </si>
  <si>
    <t>4170</t>
  </si>
  <si>
    <t>4260</t>
  </si>
  <si>
    <t>Wpływy ze sprzedaży składników majątkowych</t>
  </si>
  <si>
    <t xml:space="preserve">Wynagrodzenia bezosobowe </t>
  </si>
  <si>
    <r>
      <t xml:space="preserve">Wydatki inwestycyjne jednostek budżetowych - </t>
    </r>
    <r>
      <rPr>
        <i/>
        <sz val="10"/>
        <rFont val="Arial Narrow"/>
        <family val="2"/>
      </rPr>
      <t>Budowa schroniska dla zwierząt</t>
    </r>
  </si>
  <si>
    <t>Pozostałe zadania w zakresie kultury</t>
  </si>
  <si>
    <t>75075</t>
  </si>
  <si>
    <t>Promocja jednostek samorządu terytorialnego</t>
  </si>
  <si>
    <t>4430</t>
  </si>
  <si>
    <t>RWZ</t>
  </si>
  <si>
    <t>Grzywny i inne kary pieniężne od osób prawnych i innych jednostek organizacyjnych</t>
  </si>
  <si>
    <t>BEZPIECZEŃSTWO PUBLICZNE I OCHRONA PRZECIWPOŻAROWA</t>
  </si>
  <si>
    <t>BZK</t>
  </si>
  <si>
    <t>75405</t>
  </si>
  <si>
    <t>Teatry dramatyczne i lalkowe</t>
  </si>
  <si>
    <t>Utrzymanie zieleni w miastach i gminach</t>
  </si>
  <si>
    <r>
      <t xml:space="preserve">Wydatki inwestycyjne jednostek budżetowych - </t>
    </r>
    <r>
      <rPr>
        <i/>
        <sz val="10"/>
        <rFont val="Arial Narrow"/>
        <family val="2"/>
      </rPr>
      <t xml:space="preserve"> ul. Lniana-Różana</t>
    </r>
  </si>
  <si>
    <t>Muzea</t>
  </si>
  <si>
    <t>TURYSTYKA</t>
  </si>
  <si>
    <t>852</t>
  </si>
  <si>
    <t>POMOC SPOŁECZNA</t>
  </si>
  <si>
    <t>85295</t>
  </si>
  <si>
    <t>3110</t>
  </si>
  <si>
    <t>2020</t>
  </si>
  <si>
    <t>Zakupy materiałów i wyposażenia</t>
  </si>
  <si>
    <t>Zakup materiałów papierniczych do sprzętu drukarskiego i  urządzeń kserograficznych</t>
  </si>
  <si>
    <t>Dotacja celowa z budżetu na finansowanie lub dofinansowanie zadań zleconych do realizacji stowarzyszeniom</t>
  </si>
  <si>
    <t>Lokalny transport  zbiorowy</t>
  </si>
  <si>
    <t xml:space="preserve">Wydatki na zakup i objecie akcji oraz wniesienie wkładów do spółek prawa handlowego </t>
  </si>
  <si>
    <t>OP</t>
  </si>
  <si>
    <r>
      <t>Zakup usług pozostałych -</t>
    </r>
    <r>
      <rPr>
        <i/>
        <sz val="10"/>
        <rFont val="Arial Narrow"/>
        <family val="2"/>
      </rPr>
      <t xml:space="preserve"> RO Śniadeckich</t>
    </r>
  </si>
  <si>
    <t>ZMIANY   PLANU  DOCHODÓW  I   WYDATKÓW   NA  ZADANIA  ZLECONE GMINIE   Z ZAKRESU ADMINISTRACJI RZĄDOWEJ
W  2007  ROKU</t>
  </si>
  <si>
    <t>010</t>
  </si>
  <si>
    <t>01095</t>
  </si>
  <si>
    <t>ROLNICTWO I ŁOWIECTWO</t>
  </si>
  <si>
    <t>Fn</t>
  </si>
  <si>
    <r>
      <t>Środki na dofinansowanie własnych zadań bieżących gmin  pozyskane z innych źródeł - "</t>
    </r>
    <r>
      <rPr>
        <i/>
        <sz val="10"/>
        <rFont val="Arial Narrow"/>
        <family val="2"/>
      </rPr>
      <t>Transgraniczna wymian doświadczeń w Euroregionie Pomerania"</t>
    </r>
  </si>
  <si>
    <r>
      <t xml:space="preserve">Zakup materiałów i wyposażenia - </t>
    </r>
    <r>
      <rPr>
        <i/>
        <sz val="10"/>
        <rFont val="Arial Narrow"/>
        <family val="2"/>
      </rPr>
      <t>RO Śniadeckich</t>
    </r>
  </si>
  <si>
    <t>Przeciwdziałanie alkoholizmowi</t>
  </si>
  <si>
    <t>Dotacje celowe otrzymane z budżetu państwa na zadania bieżące realizowane prze gminę na podstawie porozumień z organami administracji rządowej</t>
  </si>
  <si>
    <r>
      <t xml:space="preserve">Środki na dofinansowanie własnych inwestycji powiatów  pozyskane z innych źródeł - </t>
    </r>
    <r>
      <rPr>
        <i/>
        <sz val="10"/>
        <rFont val="Arial Narrow"/>
        <family val="2"/>
      </rPr>
      <t>Modernizacja obiektu Muzeum w Koszalinie</t>
    </r>
  </si>
  <si>
    <t>PU</t>
  </si>
  <si>
    <t>801</t>
  </si>
  <si>
    <t>80101</t>
  </si>
  <si>
    <t>Zakup pomocy naukowych, dydaktycznych  i książek</t>
  </si>
  <si>
    <t>80104</t>
  </si>
  <si>
    <t>Przedszkola</t>
  </si>
  <si>
    <t>4010</t>
  </si>
  <si>
    <t>Wynagrodzenia osobowe pracowników</t>
  </si>
  <si>
    <t>4440</t>
  </si>
  <si>
    <t>80130</t>
  </si>
  <si>
    <t>2590</t>
  </si>
  <si>
    <t>80120</t>
  </si>
  <si>
    <t>Dochody z najmu i dzierżawy</t>
  </si>
  <si>
    <t>854</t>
  </si>
  <si>
    <t>85403</t>
  </si>
  <si>
    <t>85406</t>
  </si>
  <si>
    <t>Miejska Poradnia Psychologiczno-Pedagogiczna</t>
  </si>
  <si>
    <t>85407</t>
  </si>
  <si>
    <t>80146</t>
  </si>
  <si>
    <t>Dokształcanie i doskonalenie nauczycieli</t>
  </si>
  <si>
    <t>85401</t>
  </si>
  <si>
    <t>Świetlice szkolne</t>
  </si>
  <si>
    <t>4700</t>
  </si>
  <si>
    <t>85446</t>
  </si>
  <si>
    <t>2540</t>
  </si>
  <si>
    <t>Drogi publiczne w mieście na prawach powiatu</t>
  </si>
  <si>
    <t>754</t>
  </si>
  <si>
    <t>Domy pomocy społecznie</t>
  </si>
  <si>
    <t>85201</t>
  </si>
  <si>
    <r>
      <t xml:space="preserve">Wydatki inwestycyjne jednostek budżetowych - </t>
    </r>
    <r>
      <rPr>
        <i/>
        <sz val="10"/>
        <rFont val="Arial Narrow"/>
        <family val="2"/>
      </rPr>
      <t>budowa Hospicjum w Koszalinie</t>
    </r>
  </si>
  <si>
    <t>PI</t>
  </si>
  <si>
    <t>Filharmonie</t>
  </si>
  <si>
    <t>6423</t>
  </si>
  <si>
    <t>Dotacje celowe przekazane z budżetu państwa na inwestycji  i zakupy inwestycyjne realizowane przez powiat na podstawie porozumień z organami administracji rządowej</t>
  </si>
  <si>
    <t>Dotacja podmiotowa z budżetu dla niepublicznej jednostki systemu oświaty</t>
  </si>
  <si>
    <t>Zakup materiałów papierniczych do sprzętu drukarskiego i urządzeń kserograficznych</t>
  </si>
  <si>
    <t xml:space="preserve">Zakup akcesoriów komputerowych, w tym programów i licencji </t>
  </si>
  <si>
    <t>Zakup usług dostępu do sieci internet</t>
  </si>
  <si>
    <t>Dotacje celowe z budżetu na finansowanie lub dofinansowanie kosztów realizacji inwestycji i zakupów inwestycyjnych  innych jednostek sektora finansów publicznych</t>
  </si>
  <si>
    <t>Modernizacja skrzyżowania ulic Jana Pawła II i Staszica</t>
  </si>
  <si>
    <t>Dotacja przedmiotowa z budżetu dla pozostałych jednostek sektora finansów publicznych</t>
  </si>
  <si>
    <t>Oświetlenie ulic, placów i dróg</t>
  </si>
  <si>
    <t>Odpis na zakładowy fundusz świadczeń socjalnych</t>
  </si>
  <si>
    <t xml:space="preserve">                   ZMIANY PLANU PRZYCHODÓW I WYDATKÓW DOCHODÓW WŁASNYCH  </t>
  </si>
  <si>
    <t xml:space="preserve">                                                                ZARZĄDU DRÓG MIEJSKICH NA 2007 ROK     </t>
  </si>
  <si>
    <t xml:space="preserve">  </t>
  </si>
  <si>
    <t xml:space="preserve">                                                          GMINA</t>
  </si>
  <si>
    <t>Dział, rozdział        §</t>
  </si>
  <si>
    <t>Plan                     na 2007 rok</t>
  </si>
  <si>
    <t>Zmiany</t>
  </si>
  <si>
    <t>Plan po zmianach na 2007 rok</t>
  </si>
  <si>
    <t>I</t>
  </si>
  <si>
    <t>Stan środków  na początek roku</t>
  </si>
  <si>
    <t>II</t>
  </si>
  <si>
    <t xml:space="preserve">PRZYCHODY 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</si>
  <si>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</si>
  <si>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</si>
  <si>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</si>
  <si>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</si>
  <si>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Grzywny, i inne kary pieniężne od osób prawnych i innych jednostek organizacyjnych</t>
  </si>
  <si>
    <t>III</t>
  </si>
  <si>
    <t>WYDATKI OGÓŁEM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</si>
  <si>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</si>
  <si>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</si>
  <si>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</si>
  <si>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</si>
  <si>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</si>
  <si>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</si>
  <si>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</si>
  <si>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</si>
  <si>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</si>
  <si>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1. Opłaty na rzecz ochrony środowiska</t>
  </si>
  <si>
    <t>2. Odsetki za nieterminowe wpłaty</t>
  </si>
  <si>
    <t>3. Operaty wodnoprawne</t>
  </si>
  <si>
    <t>1. Utrzymanie zimowe miasta</t>
  </si>
  <si>
    <t>2. Mechaniczne zamiatanie na drogach publicznych - bez dróg gminnych</t>
  </si>
  <si>
    <t>Utrzymanie parków i zieleńców</t>
  </si>
  <si>
    <t>IV</t>
  </si>
  <si>
    <t>Stan środków na koniec roku (I+II-III)</t>
  </si>
  <si>
    <t xml:space="preserve">                                                          POWIAT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</si>
  <si>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</si>
  <si>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</si>
  <si>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</si>
  <si>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</si>
  <si>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</si>
  <si>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</si>
  <si>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 xml:space="preserve">                                                                                       Załącznik Nr 7 do Uchwały</t>
  </si>
  <si>
    <t xml:space="preserve">                                                                       Nr         /       / 2007</t>
  </si>
  <si>
    <t xml:space="preserve">                                                                                        Rady Miejskiej w Koszalinie</t>
  </si>
  <si>
    <t xml:space="preserve">                                                                                        z dnia     marca 2007 r.         </t>
  </si>
  <si>
    <t xml:space="preserve">                                       ZMIANY  PLANU  FINANSOWEGO</t>
  </si>
  <si>
    <t xml:space="preserve">                              POWIATOWEGO FUNDUSZU GOSPODARKI </t>
  </si>
  <si>
    <t xml:space="preserve">                         ZASOBEM GEODEZYJNYM I KARTOGRAFICZNYM</t>
  </si>
  <si>
    <t xml:space="preserve">                                                       NA 2007 ROK</t>
  </si>
  <si>
    <t>Lp.</t>
  </si>
  <si>
    <t>Dział
Rozdział
§</t>
  </si>
  <si>
    <t>Przewidywane wykonanie                     2005 r.</t>
  </si>
  <si>
    <t>Plan na                                               2007 r.</t>
  </si>
  <si>
    <t xml:space="preserve">Zmiany </t>
  </si>
  <si>
    <t>Plan po zmianach na                                               2007 r.</t>
  </si>
  <si>
    <t>DZIAŁALNOŚĆ USŁUGOWA</t>
  </si>
  <si>
    <t>Fundusz Gospodarki Zasobem Geodezyjnym i Kartograficznym</t>
  </si>
  <si>
    <t>STAN ŚRODKÓW OBROTOWYCH NA POCZĄTKU ROKU</t>
  </si>
  <si>
    <t xml:space="preserve">środki pieniężne </t>
  </si>
  <si>
    <t>należności</t>
  </si>
  <si>
    <t>zobowiązania</t>
  </si>
  <si>
    <t>710          71030</t>
  </si>
  <si>
    <t>PRZYCHODY W CIĄGU ROKU</t>
  </si>
  <si>
    <t>PRZYCHODY OGÓŁEM</t>
  </si>
  <si>
    <t>WYDATKI  OGÓŁEM</t>
  </si>
  <si>
    <t>Wydatki bieżące ( własne )</t>
  </si>
  <si>
    <t xml:space="preserve"> Przelewy redystrybucyjne (na CFZGiK  i  WFZGiK)</t>
  </si>
  <si>
    <t>Składki na ubezpieczenia społeczne</t>
  </si>
  <si>
    <t>Składki na Fundusz Pracy</t>
  </si>
  <si>
    <t xml:space="preserve"> Zakup materiałów i wyposażenia</t>
  </si>
  <si>
    <r>
      <t xml:space="preserve"> Zakup usług pozostałych </t>
    </r>
    <r>
      <rPr>
        <i/>
        <sz val="10"/>
        <rFont val="Arial Narrow"/>
        <family val="2"/>
      </rPr>
      <t>(projekt modernizacji ewidencji gruntów i budynków Miasta Koszalina - etap III i IV)</t>
    </r>
  </si>
  <si>
    <t>Szkolenia pracowników niebędących członkami korpusu służby cywilnej</t>
  </si>
  <si>
    <t xml:space="preserve">Zakup materiałów papierniczych do sprzętu drukarskiego i urządzeń kserograficznych </t>
  </si>
  <si>
    <t>Wydatki inwestycyjne</t>
  </si>
  <si>
    <t>Wydatki na zakupy inwestycyjne funduszy celowych</t>
  </si>
  <si>
    <t>V</t>
  </si>
  <si>
    <t>STAN ŚRODKÓW OBROTOWYCH  
NA KONIEC ROKU</t>
  </si>
  <si>
    <t>Drogi wewnętrzne</t>
  </si>
  <si>
    <r>
      <t>Wydatki inwestycyjne jednostek budżetowych - "</t>
    </r>
    <r>
      <rPr>
        <i/>
        <sz val="10"/>
        <rFont val="Arial Narrow"/>
        <family val="2"/>
      </rPr>
      <t>Rewitalizacja parków w mieście" (Park Książąt Pomorskich)</t>
    </r>
  </si>
  <si>
    <r>
      <t xml:space="preserve">Wydatki inwestycyjne jednostek budżetowych - </t>
    </r>
    <r>
      <rPr>
        <i/>
        <sz val="10"/>
        <rFont val="Arial Narrow"/>
        <family val="2"/>
      </rPr>
      <t>RO "Rokosowo"</t>
    </r>
  </si>
  <si>
    <t>75022</t>
  </si>
  <si>
    <t>Rada Miejska</t>
  </si>
  <si>
    <t>3030</t>
  </si>
  <si>
    <t>Różne wydatki na rzecz osób fizycznych</t>
  </si>
  <si>
    <t>Zespół Obsługi Ekonomiczno-Administracyjnej Przedszkoli Miejskich</t>
  </si>
  <si>
    <t>6220</t>
  </si>
  <si>
    <t>Zakup usług przez jednostki samorządu terytorialnego od innych jednostek samorządu terytorialnego</t>
  </si>
  <si>
    <t xml:space="preserve">RDDz nr 2 </t>
  </si>
  <si>
    <t>2320</t>
  </si>
  <si>
    <t>Dotacje celowe przekazana dla powiatu  na zadania bieżące realizowane na podstawie porozumień między jednostkami samorządu terytorialnego</t>
  </si>
  <si>
    <t>Placówki opiekuńczo-wychowawcze</t>
  </si>
  <si>
    <t>Dotacja podmiotowa z budżetu dla publicznej jednostki systemu oświaty prowadzonej przez osobę prawna inną niż jednostka samorządu terytorialnego lub przez osobę fizyczną</t>
  </si>
  <si>
    <r>
      <t>Placówki wychowania pozaszkolnego -</t>
    </r>
    <r>
      <rPr>
        <b/>
        <i/>
        <sz val="11"/>
        <rFont val="Arial Narrow"/>
        <family val="2"/>
      </rPr>
      <t xml:space="preserve"> Pałac Młodzieży</t>
    </r>
  </si>
  <si>
    <r>
      <t xml:space="preserve">Domy i ośrodki kultury, świetlice i kluby  - </t>
    </r>
    <r>
      <rPr>
        <b/>
        <i/>
        <sz val="10"/>
        <rFont val="Arial Narrow"/>
        <family val="2"/>
      </rPr>
      <t>Centrum Kultury 105</t>
    </r>
  </si>
  <si>
    <t xml:space="preserve">Jednostki specjalistycznego poradnictwa, mieszkania chronione i ośrodki interwencji kryzysowej </t>
  </si>
  <si>
    <t>Zadania w zakresie kultury fizycznej i sportu</t>
  </si>
  <si>
    <r>
      <t xml:space="preserve">Wydatki inwestycyjne jednostek budżetowych - </t>
    </r>
    <r>
      <rPr>
        <i/>
        <sz val="10"/>
        <rFont val="Arial Narrow"/>
        <family val="2"/>
      </rPr>
      <t>ZDM oświetlenie ulic Teligi i Kapitańskiej</t>
    </r>
  </si>
  <si>
    <t>6053</t>
  </si>
  <si>
    <t>Przebudowa ul. Chałubińskiego</t>
  </si>
  <si>
    <t>DOCHODY OD OSÓB PRAWNYCH , OD OSÓB FIZYCZNYCH I OD INNYCH JEDNOSTEK NIE POSIADAJĄCYCH OSOBOWOŚCI PRAWNEJ ORAZ WYDATKI ZWIĄZANE Z ICH POBOREM</t>
  </si>
  <si>
    <t>Km</t>
  </si>
  <si>
    <t>Wpływy z innych opłat stanowiących dochody jednostek samorządu terytorialnego na podstawie ustaw</t>
  </si>
  <si>
    <t>0490</t>
  </si>
  <si>
    <t>Wpływy z innych lokalnych opłat pobieranych przez  jednostki samorządu terytorialnego na podstawie odrębnych ustaw</t>
  </si>
  <si>
    <t>GOSPODARKA MIESZKANIOWA</t>
  </si>
  <si>
    <t>N</t>
  </si>
  <si>
    <t>70005</t>
  </si>
  <si>
    <t>Gospodarka gruntami i nieruchomościami</t>
  </si>
  <si>
    <t>0470</t>
  </si>
  <si>
    <t>Wpływy z opłat za zarząd, użytkowanie  i użytkowanie wieczyste nieruchomości</t>
  </si>
  <si>
    <t>0770</t>
  </si>
  <si>
    <r>
      <t>Dotacje celowe przekazane gminie na inwestycje i zakupy inwestycyjne realizowane na podstawie porozumień miedzy jednostkami samorządu terytorialnego - P</t>
    </r>
    <r>
      <rPr>
        <i/>
        <sz val="10"/>
        <rFont val="Arial Narrow"/>
        <family val="2"/>
      </rPr>
      <t>rzeprawa przez jezioro Jamno</t>
    </r>
  </si>
  <si>
    <t>Obiekty sportowe</t>
  </si>
  <si>
    <t>6298</t>
  </si>
  <si>
    <t>Komendy powiatowe Policji</t>
  </si>
  <si>
    <t>z dnia 20 września 2007 roku</t>
  </si>
  <si>
    <t>Załącznik nr 4 do Uchwały</t>
  </si>
  <si>
    <t>Dotacje celowe otrzymane z budżetu państwa na realizację zadań bieżących z zakresu administracji rządowej oraz innych zadań zleconych gminie ustawami</t>
  </si>
  <si>
    <t>Załącznik nr 5 do Uchwały</t>
  </si>
  <si>
    <t>Załącznik nr 6 do Uchwały</t>
  </si>
  <si>
    <t>Załącznik nr 7 do Uchwały</t>
  </si>
  <si>
    <r>
      <t>Środki na dofinansowanie własnych inwestycji powiatów  pozyskane z innych źródeł -</t>
    </r>
    <r>
      <rPr>
        <sz val="9"/>
        <rFont val="Arial Narrow"/>
        <family val="2"/>
      </rPr>
      <t xml:space="preserve"> </t>
    </r>
    <r>
      <rPr>
        <i/>
        <sz val="9"/>
        <rFont val="Arial Narrow"/>
        <family val="2"/>
      </rPr>
      <t>ul.Połczyńska</t>
    </r>
  </si>
  <si>
    <r>
      <t xml:space="preserve">Środki na dofinansowanie własnych zadań bieżących gmin  pozyskane z innych źródeł - </t>
    </r>
    <r>
      <rPr>
        <i/>
        <sz val="10"/>
        <rFont val="Arial Narrow"/>
        <family val="2"/>
      </rPr>
      <t>"POMMERN DESIGN 2007 Polsko - Niemiecka wystawa z zakresu wzornictwa w Koszalinie"</t>
    </r>
  </si>
  <si>
    <r>
      <t xml:space="preserve">Wpływy z różnych dochodów - </t>
    </r>
    <r>
      <rPr>
        <i/>
        <sz val="10"/>
        <rFont val="Arial Narrow"/>
        <family val="2"/>
      </rPr>
      <t>prace społecznie użyteczne</t>
    </r>
  </si>
  <si>
    <r>
      <t>Świadczenia społeczne -</t>
    </r>
    <r>
      <rPr>
        <i/>
        <sz val="10"/>
        <rFont val="Arial Narrow"/>
        <family val="2"/>
      </rPr>
      <t xml:space="preserve"> prace społecznie użyteczne</t>
    </r>
  </si>
  <si>
    <t>Realizacja projektu  "Dobra perspektywa"</t>
  </si>
  <si>
    <t>Szkolenie pracowników niebędących członkami korpusu służby cywilnej</t>
  </si>
  <si>
    <t xml:space="preserve">Dochody z najmu i dzierżawy składników majątkowych </t>
  </si>
  <si>
    <t>Dochody z najmu i dzierżawy składników majątkowych</t>
  </si>
  <si>
    <t>Wpływy z tytułu odpłatnego nabycia prawa własności oraz prawa użytkowania wieczystego nieruchomości</t>
  </si>
  <si>
    <t>Dotacja podmiotowa z budżetu dla samorządowej instytucji kultury:</t>
  </si>
  <si>
    <r>
      <t xml:space="preserve">Dotacje celowe z budżetu na finansowanie lub dofinansowanie kosztów realizacji inwestycji i zakupów inwestycyjnych  innych jednostek sektora finansów publicznych - </t>
    </r>
    <r>
      <rPr>
        <i/>
        <sz val="10"/>
        <rFont val="Arial Narrow"/>
        <family val="2"/>
      </rPr>
      <t>zakup wyposażenia sceny plenerowej</t>
    </r>
  </si>
  <si>
    <r>
      <t xml:space="preserve">Wydatki inwestycyjne jednostek budżetowych - </t>
    </r>
    <r>
      <rPr>
        <i/>
        <sz val="10"/>
        <rFont val="Arial Narrow"/>
        <family val="2"/>
      </rPr>
      <t xml:space="preserve"> Modernizacja Bałtyckiego Teatru Dramatycznego w Koszalinie</t>
    </r>
  </si>
  <si>
    <r>
      <t xml:space="preserve">Dotacje celowe z budżetu na finansowanie lub dofinansowanie kosztów realizacji inwestycji i zakupów inwestycyjnych  innych jednostek sektora finansów publicznych - </t>
    </r>
    <r>
      <rPr>
        <i/>
        <sz val="10"/>
        <rFont val="Arial Narrow"/>
        <family val="2"/>
      </rPr>
      <t>zakup instrumentów</t>
    </r>
  </si>
  <si>
    <t xml:space="preserve">Dotacje celowe z budżetu na finansowanie lub dofinansowanie kosztów realizacji inwestycji i zakupów inwestycyjnych  innych jednostek sektora finansów publicznych </t>
  </si>
  <si>
    <t xml:space="preserve"> - odprawa dla pracownika odchodzącego na rentę chorobową</t>
  </si>
  <si>
    <t xml:space="preserve"> - przygotowanie stałej wystawy pt. "Sztuka dawna od baroku do secesji"</t>
  </si>
  <si>
    <t xml:space="preserve"> - dofinansowanie wkładu własnego projektu publikacji dotyczącej plenerów osieckich  łącznie z katalogiem zbiorów Działu Sztuki Współczesnej, zgłoszonego do dofinansowania z zewnątrz  </t>
  </si>
  <si>
    <t xml:space="preserve"> - wkład własny do realizacji projektu "Kocham Koszalin".</t>
  </si>
  <si>
    <t xml:space="preserve"> - zakup książek</t>
  </si>
  <si>
    <t xml:space="preserve"> - uzbrojenie ul. Austriackiej - działka 60</t>
  </si>
  <si>
    <t xml:space="preserve"> - uzbrojenie ul. Austriackiej - działka 27</t>
  </si>
  <si>
    <t xml:space="preserve"> - uzbrojenie ul. Austriackiej - działka 4</t>
  </si>
  <si>
    <t xml:space="preserve"> - uzbrojenie ul. Artylerzystów</t>
  </si>
  <si>
    <t xml:space="preserve"> - uzbrojenie ul.Saperów</t>
  </si>
  <si>
    <r>
      <t>Wydatki inwestycyjne jednostek budżetowych -</t>
    </r>
    <r>
      <rPr>
        <b/>
        <i/>
        <sz val="11"/>
        <rFont val="Arial Narrow"/>
        <family val="2"/>
      </rPr>
      <t xml:space="preserve"> Inwestycyjne inicjatywy społeczne:</t>
    </r>
  </si>
  <si>
    <r>
      <t xml:space="preserve">Środki na dofinansowanie własnych inwestycji gmin  pozyskane z innych źródeł - </t>
    </r>
    <r>
      <rPr>
        <sz val="11"/>
        <rFont val="Arial Narrow"/>
        <family val="2"/>
      </rPr>
      <t xml:space="preserve"> </t>
    </r>
    <r>
      <rPr>
        <b/>
        <i/>
        <sz val="11"/>
        <rFont val="Arial Narrow"/>
        <family val="2"/>
      </rPr>
      <t>Inwestycyjne inicjatywy społeczne</t>
    </r>
  </si>
  <si>
    <t xml:space="preserve"> - organizacja imprez</t>
  </si>
  <si>
    <t xml:space="preserve"> - Osiedle Topolowe - drogi</t>
  </si>
  <si>
    <t xml:space="preserve"> - Przeprawa przez jezioro Jamno</t>
  </si>
  <si>
    <t xml:space="preserve"> - wydanie publikacji "Kultura Koszalińska                                             Almanach 2007"</t>
  </si>
  <si>
    <r>
      <t xml:space="preserve">Spłaty pożyczek otrzymanych na finansowanie zadań realizowanych z udziałem środków pochodzących 
z budżetu Unii Europejskiej - </t>
    </r>
    <r>
      <rPr>
        <b/>
        <i/>
        <sz val="12"/>
        <rFont val="Arial Narrow"/>
        <family val="2"/>
      </rPr>
      <t xml:space="preserve"> Bank Gospodarstwa Krajowego </t>
    </r>
  </si>
  <si>
    <t>Budowa Centrum Rekreacyjno - Sportowego w Koszalinie</t>
  </si>
  <si>
    <t>ul.Połczyńska</t>
  </si>
  <si>
    <t>ul.Olchowa</t>
  </si>
  <si>
    <t>Modernizacja obiektu Muzeum w Koszalinie</t>
  </si>
  <si>
    <r>
      <t>Środki na dofinansowanie własnych inwestycji gmin  pozyskane z innych źródeł -</t>
    </r>
    <r>
      <rPr>
        <sz val="11"/>
        <rFont val="Arial Narrow"/>
        <family val="2"/>
      </rPr>
      <t xml:space="preserve"> </t>
    </r>
    <r>
      <rPr>
        <i/>
        <sz val="10"/>
        <rFont val="Arial Narrow"/>
        <family val="2"/>
      </rPr>
      <t>Budowa Centrum Rekreacyjno- Sportowego w Koszalinie</t>
    </r>
  </si>
  <si>
    <t xml:space="preserve"> - nagrody za organizację Festiwalu "Młodzi i Film"</t>
  </si>
  <si>
    <t xml:space="preserve">Zakup usług pozostałych </t>
  </si>
  <si>
    <t xml:space="preserve"> - odpłatność za wynajem obiektu na filię biblioteczną</t>
  </si>
  <si>
    <t xml:space="preserve"> - dofinansowanie imprez , które uzyskały dofinansowanie ze środków zewnętrznych</t>
  </si>
  <si>
    <r>
      <t>Dotacja podmiotowa z budżetu dla samorządowej instytucji kultury -</t>
    </r>
    <r>
      <rPr>
        <i/>
        <sz val="10"/>
        <rFont val="Arial Narrow"/>
        <family val="2"/>
      </rPr>
      <t>realizacja premiery sztuki "Kordian"</t>
    </r>
  </si>
  <si>
    <t xml:space="preserve">Nr  XIV / 134 / 2007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</si>
</sst>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"/>
  </numFmts>
  <fonts count="29">
    <font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sz val="9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Narrow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3"/>
      <name val="Arial Narrow"/>
      <family val="2"/>
    </font>
    <font>
      <b/>
      <i/>
      <sz val="11"/>
      <name val="Arial Narrow"/>
      <family val="2"/>
    </font>
    <font>
      <sz val="10"/>
      <name val="MS Sans Serif"/>
      <family val="0"/>
    </font>
    <font>
      <i/>
      <sz val="9"/>
      <name val="Arial Narrow"/>
      <family val="2"/>
    </font>
    <font>
      <i/>
      <sz val="8"/>
      <name val="Arial Narrow"/>
      <family val="2"/>
    </font>
  </fonts>
  <fills count="2">
    <fill>
      <patternFill/>
    </fill>
    <fill>
      <patternFill patternType="gray125"/>
    </fill>
  </fills>
  <borders count="10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medium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64" fontId="9" fillId="0" borderId="7" xfId="0" applyNumberFormat="1" applyFont="1" applyFill="1" applyBorder="1" applyAlignment="1" applyProtection="1">
      <alignment horizontal="center" vertical="center"/>
      <protection locked="0"/>
    </xf>
    <xf numFmtId="3" fontId="9" fillId="0" borderId="8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9" fillId="0" borderId="9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16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Continuous" vertical="center"/>
      <protection locked="0"/>
    </xf>
    <xf numFmtId="0" fontId="9" fillId="0" borderId="7" xfId="0" applyNumberFormat="1" applyFont="1" applyFill="1" applyBorder="1" applyAlignment="1" applyProtection="1">
      <alignment vertical="center" wrapText="1"/>
      <protection locked="0"/>
    </xf>
    <xf numFmtId="164" fontId="9" fillId="0" borderId="7" xfId="0" applyNumberFormat="1" applyFont="1" applyFill="1" applyBorder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9" fontId="11" fillId="0" borderId="4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3" fontId="11" fillId="0" borderId="12" xfId="0" applyNumberFormat="1" applyFont="1" applyBorder="1" applyAlignment="1">
      <alignment horizontal="centerContinuous" vertical="center"/>
    </xf>
    <xf numFmtId="3" fontId="11" fillId="0" borderId="6" xfId="0" applyNumberFormat="1" applyFont="1" applyBorder="1" applyAlignment="1">
      <alignment horizontal="centerContinuous" vertical="center"/>
    </xf>
    <xf numFmtId="3" fontId="11" fillId="0" borderId="14" xfId="0" applyNumberFormat="1" applyFont="1" applyBorder="1" applyAlignment="1">
      <alignment horizontal="centerContinuous" vertic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5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7" xfId="21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19" xfId="0" applyNumberFormat="1" applyFont="1" applyFill="1" applyBorder="1" applyAlignment="1" applyProtection="1">
      <alignment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1" fontId="9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" xfId="21" applyNumberFormat="1" applyFont="1" applyFill="1" applyBorder="1" applyAlignment="1" applyProtection="1">
      <alignment vertical="center" wrapText="1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1" fontId="9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16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164" fontId="2" fillId="0" borderId="26" xfId="21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19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16" xfId="0" applyNumberFormat="1" applyFont="1" applyBorder="1" applyAlignment="1" applyProtection="1">
      <alignment vertical="center" wrapText="1"/>
      <protection locked="0"/>
    </xf>
    <xf numFmtId="3" fontId="10" fillId="0" borderId="28" xfId="0" applyNumberFormat="1" applyFont="1" applyBorder="1" applyAlignment="1">
      <alignment vertical="center"/>
    </xf>
    <xf numFmtId="0" fontId="5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30" xfId="0" applyFont="1" applyBorder="1" applyAlignment="1">
      <alignment horizontal="center" vertical="center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0" fontId="10" fillId="0" borderId="28" xfId="0" applyFont="1" applyBorder="1" applyAlignment="1">
      <alignment horizontal="centerContinuous"/>
    </xf>
    <xf numFmtId="164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32" xfId="0" applyNumberFormat="1" applyFont="1" applyFill="1" applyBorder="1" applyAlignment="1" applyProtection="1">
      <alignment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33" xfId="0" applyNumberFormat="1" applyFont="1" applyFill="1" applyBorder="1" applyAlignment="1" applyProtection="1">
      <alignment horizontal="center" vertical="center"/>
      <protection locked="0"/>
    </xf>
    <xf numFmtId="0" fontId="13" fillId="0" borderId="34" xfId="0" applyNumberFormat="1" applyFont="1" applyFill="1" applyBorder="1" applyAlignment="1" applyProtection="1">
      <alignment horizontal="center" vertical="center"/>
      <protection locked="0"/>
    </xf>
    <xf numFmtId="0" fontId="13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0" applyNumberFormat="1" applyFont="1" applyFill="1" applyBorder="1" applyAlignment="1" applyProtection="1">
      <alignment horizontal="center" vertical="top" wrapText="1"/>
      <protection locked="0"/>
    </xf>
    <xf numFmtId="0" fontId="6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22" fillId="0" borderId="3" xfId="0" applyFont="1" applyBorder="1" applyAlignment="1">
      <alignment/>
    </xf>
    <xf numFmtId="3" fontId="22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right" vertical="center"/>
    </xf>
    <xf numFmtId="0" fontId="23" fillId="0" borderId="3" xfId="0" applyFont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/>
    </xf>
    <xf numFmtId="0" fontId="10" fillId="0" borderId="12" xfId="0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5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39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40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41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2" xfId="0" applyNumberFormat="1" applyFont="1" applyFill="1" applyBorder="1" applyAlignment="1" applyProtection="1">
      <alignment horizontal="center" vertical="top" wrapText="1"/>
      <protection locked="0"/>
    </xf>
    <xf numFmtId="3" fontId="11" fillId="0" borderId="43" xfId="0" applyNumberFormat="1" applyFont="1" applyBorder="1" applyAlignment="1">
      <alignment horizontal="centerContinuous" vertical="center"/>
    </xf>
    <xf numFmtId="3" fontId="9" fillId="0" borderId="44" xfId="0" applyNumberFormat="1" applyFont="1" applyFill="1" applyBorder="1" applyAlignment="1" applyProtection="1">
      <alignment horizontal="right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0" fontId="2" fillId="0" borderId="46" xfId="0" applyNumberFormat="1" applyFont="1" applyFill="1" applyBorder="1" applyAlignment="1" applyProtection="1">
      <alignment horizontal="centerContinuous" vertical="center"/>
      <protection locked="0"/>
    </xf>
    <xf numFmtId="49" fontId="9" fillId="0" borderId="9" xfId="0" applyNumberFormat="1" applyFont="1" applyFill="1" applyBorder="1" applyAlignment="1" applyProtection="1">
      <alignment horizontal="centerContinuous" vertical="center"/>
      <protection locked="0"/>
    </xf>
    <xf numFmtId="49" fontId="9" fillId="0" borderId="11" xfId="0" applyNumberFormat="1" applyFont="1" applyFill="1" applyBorder="1" applyAlignment="1" applyProtection="1">
      <alignment horizontal="centerContinuous" vertical="center"/>
      <protection locked="0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/>
    </xf>
    <xf numFmtId="0" fontId="3" fillId="0" borderId="46" xfId="0" applyFont="1" applyBorder="1" applyAlignment="1">
      <alignment/>
    </xf>
    <xf numFmtId="3" fontId="1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10" fillId="0" borderId="28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horizontal="centerContinuous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164" fontId="18" fillId="0" borderId="3" xfId="21" applyNumberFormat="1" applyFont="1" applyFill="1" applyBorder="1" applyAlignment="1" applyProtection="1">
      <alignment vertical="center" wrapText="1"/>
      <protection locked="0"/>
    </xf>
    <xf numFmtId="3" fontId="18" fillId="0" borderId="16" xfId="0" applyNumberFormat="1" applyFont="1" applyFill="1" applyBorder="1" applyAlignment="1" applyProtection="1">
      <alignment horizontal="right" vertical="center"/>
      <protection locked="0"/>
    </xf>
    <xf numFmtId="3" fontId="18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1" fontId="18" fillId="0" borderId="2" xfId="0" applyNumberFormat="1" applyFont="1" applyFill="1" applyBorder="1" applyAlignment="1" applyProtection="1">
      <alignment horizontal="centerContinuous" vertical="center"/>
      <protection locked="0"/>
    </xf>
    <xf numFmtId="0" fontId="20" fillId="0" borderId="3" xfId="0" applyNumberFormat="1" applyFont="1" applyFill="1" applyBorder="1" applyAlignment="1" applyProtection="1">
      <alignment horizontal="center" vertical="center"/>
      <protection locked="0"/>
    </xf>
    <xf numFmtId="3" fontId="18" fillId="0" borderId="50" xfId="0" applyNumberFormat="1" applyFont="1" applyFill="1" applyBorder="1" applyAlignment="1" applyProtection="1">
      <alignment horizontal="right" vertical="center"/>
      <protection locked="0"/>
    </xf>
    <xf numFmtId="3" fontId="18" fillId="0" borderId="22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/>
    </xf>
    <xf numFmtId="3" fontId="22" fillId="0" borderId="3" xfId="0" applyNumberFormat="1" applyFont="1" applyBorder="1" applyAlignment="1">
      <alignment vertical="center"/>
    </xf>
    <xf numFmtId="0" fontId="18" fillId="0" borderId="3" xfId="0" applyFont="1" applyBorder="1" applyAlignment="1">
      <alignment wrapText="1"/>
    </xf>
    <xf numFmtId="3" fontId="18" fillId="0" borderId="3" xfId="0" applyNumberFormat="1" applyFont="1" applyBorder="1" applyAlignment="1">
      <alignment/>
    </xf>
    <xf numFmtId="0" fontId="18" fillId="0" borderId="3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3" fontId="10" fillId="0" borderId="43" xfId="0" applyNumberFormat="1" applyFont="1" applyBorder="1" applyAlignment="1">
      <alignment horizontal="centerContinuous" vertical="center"/>
    </xf>
    <xf numFmtId="1" fontId="2" fillId="0" borderId="55" xfId="0" applyNumberFormat="1" applyFont="1" applyFill="1" applyBorder="1" applyAlignment="1" applyProtection="1">
      <alignment horizontal="centerContinuous" vertical="center"/>
      <protection locked="0"/>
    </xf>
    <xf numFmtId="3" fontId="2" fillId="0" borderId="56" xfId="0" applyNumberFormat="1" applyFont="1" applyFill="1" applyBorder="1" applyAlignment="1" applyProtection="1">
      <alignment horizontal="right" vertical="center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2" fillId="0" borderId="58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vertical="center" wrapText="1"/>
      <protection locked="0"/>
    </xf>
    <xf numFmtId="164" fontId="9" fillId="0" borderId="18" xfId="0" applyNumberFormat="1" applyFont="1" applyFill="1" applyBorder="1" applyAlignment="1" applyProtection="1">
      <alignment horizontal="center" vertical="center"/>
      <protection locked="0"/>
    </xf>
    <xf numFmtId="3" fontId="9" fillId="0" borderId="7" xfId="0" applyNumberFormat="1" applyFont="1" applyFill="1" applyBorder="1" applyAlignment="1" applyProtection="1">
      <alignment vertical="center"/>
      <protection locked="0"/>
    </xf>
    <xf numFmtId="3" fontId="9" fillId="0" borderId="20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 wrapText="1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3" fontId="9" fillId="0" borderId="59" xfId="0" applyNumberFormat="1" applyFont="1" applyFill="1" applyBorder="1" applyAlignment="1" applyProtection="1">
      <alignment horizontal="right" vertical="center"/>
      <protection locked="0"/>
    </xf>
    <xf numFmtId="3" fontId="9" fillId="0" borderId="60" xfId="0" applyNumberFormat="1" applyFont="1" applyFill="1" applyBorder="1" applyAlignment="1" applyProtection="1">
      <alignment horizontal="right" vertical="center"/>
      <protection locked="0"/>
    </xf>
    <xf numFmtId="3" fontId="9" fillId="0" borderId="59" xfId="0" applyNumberFormat="1" applyFont="1" applyFill="1" applyBorder="1" applyAlignment="1" applyProtection="1">
      <alignment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164" fontId="9" fillId="0" borderId="3" xfId="0" applyNumberFormat="1" applyFont="1" applyFill="1" applyBorder="1" applyAlignment="1" applyProtection="1">
      <alignment vertical="center"/>
      <protection locked="0"/>
    </xf>
    <xf numFmtId="3" fontId="2" fillId="0" borderId="50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0" fontId="13" fillId="0" borderId="55" xfId="0" applyNumberFormat="1" applyFont="1" applyFill="1" applyBorder="1" applyAlignment="1" applyProtection="1">
      <alignment horizontal="center" vertical="center"/>
      <protection locked="0"/>
    </xf>
    <xf numFmtId="0" fontId="13" fillId="0" borderId="26" xfId="0" applyNumberFormat="1" applyFont="1" applyFill="1" applyBorder="1" applyAlignment="1" applyProtection="1">
      <alignment horizontal="center" vertical="center"/>
      <protection locked="0"/>
    </xf>
    <xf numFmtId="0" fontId="13" fillId="0" borderId="30" xfId="0" applyNumberFormat="1" applyFont="1" applyFill="1" applyBorder="1" applyAlignment="1" applyProtection="1">
      <alignment horizontal="center" vertical="center"/>
      <protection locked="0"/>
    </xf>
    <xf numFmtId="49" fontId="9" fillId="0" borderId="9" xfId="0" applyNumberFormat="1" applyFont="1" applyFill="1" applyBorder="1" applyAlignment="1" applyProtection="1">
      <alignment horizontal="center" vertical="center"/>
      <protection locked="0"/>
    </xf>
    <xf numFmtId="49" fontId="9" fillId="0" borderId="62" xfId="0" applyNumberFormat="1" applyFont="1" applyFill="1" applyBorder="1" applyAlignment="1" applyProtection="1">
      <alignment horizontal="center" vertical="center"/>
      <protection locked="0"/>
    </xf>
    <xf numFmtId="3" fontId="9" fillId="0" borderId="63" xfId="0" applyNumberFormat="1" applyFont="1" applyFill="1" applyBorder="1" applyAlignment="1" applyProtection="1">
      <alignment vertical="center"/>
      <protection locked="0"/>
    </xf>
    <xf numFmtId="49" fontId="9" fillId="0" borderId="62" xfId="0" applyNumberFormat="1" applyFont="1" applyFill="1" applyBorder="1" applyAlignment="1" applyProtection="1">
      <alignment horizontal="centerContinuous" vertical="center"/>
      <protection locked="0"/>
    </xf>
    <xf numFmtId="3" fontId="9" fillId="0" borderId="64" xfId="0" applyNumberFormat="1" applyFont="1" applyFill="1" applyBorder="1" applyAlignment="1" applyProtection="1">
      <alignment horizontal="right" vertical="center"/>
      <protection locked="0"/>
    </xf>
    <xf numFmtId="0" fontId="2" fillId="0" borderId="26" xfId="0" applyNumberFormat="1" applyFont="1" applyFill="1" applyBorder="1" applyAlignment="1" applyProtection="1">
      <alignment horizontal="center" vertical="center"/>
      <protection locked="0"/>
    </xf>
    <xf numFmtId="3" fontId="2" fillId="0" borderId="65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Border="1" applyAlignment="1">
      <alignment vertical="center"/>
    </xf>
    <xf numFmtId="3" fontId="10" fillId="0" borderId="59" xfId="0" applyNumberFormat="1" applyFont="1" applyBorder="1" applyAlignment="1">
      <alignment vertical="center"/>
    </xf>
    <xf numFmtId="0" fontId="7" fillId="0" borderId="57" xfId="0" applyFont="1" applyBorder="1" applyAlignment="1">
      <alignment horizontal="center" vertical="center"/>
    </xf>
    <xf numFmtId="0" fontId="13" fillId="0" borderId="57" xfId="0" applyNumberFormat="1" applyFont="1" applyFill="1" applyBorder="1" applyAlignment="1" applyProtection="1">
      <alignment horizontal="center" vertical="center"/>
      <protection locked="0"/>
    </xf>
    <xf numFmtId="3" fontId="11" fillId="0" borderId="12" xfId="0" applyNumberFormat="1" applyFont="1" applyBorder="1" applyAlignment="1">
      <alignment horizontal="centerContinuous" vertical="center"/>
    </xf>
    <xf numFmtId="0" fontId="5" fillId="0" borderId="66" xfId="0" applyNumberFormat="1" applyFont="1" applyFill="1" applyBorder="1" applyAlignment="1" applyProtection="1">
      <alignment horizontal="centerContinuous" vertical="center" wrapText="1"/>
      <protection locked="0"/>
    </xf>
    <xf numFmtId="3" fontId="2" fillId="0" borderId="32" xfId="0" applyNumberFormat="1" applyFont="1" applyFill="1" applyBorder="1" applyAlignment="1" applyProtection="1">
      <alignment horizontal="right" vertical="center"/>
      <protection locked="0"/>
    </xf>
    <xf numFmtId="0" fontId="9" fillId="0" borderId="67" xfId="0" applyNumberFormat="1" applyFont="1" applyFill="1" applyBorder="1" applyAlignment="1" applyProtection="1">
      <alignment horizontal="centerContinuous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46" xfId="0" applyNumberFormat="1" applyFont="1" applyFill="1" applyBorder="1" applyAlignment="1" applyProtection="1">
      <alignment horizontal="centerContinuous" vertical="center"/>
      <protection locked="0"/>
    </xf>
    <xf numFmtId="0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3" xfId="0" applyNumberFormat="1" applyFont="1" applyFill="1" applyBorder="1" applyAlignment="1" applyProtection="1">
      <alignment horizontal="center" vertical="center"/>
      <protection locked="0"/>
    </xf>
    <xf numFmtId="3" fontId="18" fillId="0" borderId="3" xfId="0" applyNumberFormat="1" applyFont="1" applyFill="1" applyBorder="1" applyAlignment="1" applyProtection="1">
      <alignment horizontal="right" vertical="center"/>
      <protection locked="0"/>
    </xf>
    <xf numFmtId="3" fontId="18" fillId="0" borderId="32" xfId="0" applyNumberFormat="1" applyFont="1" applyFill="1" applyBorder="1" applyAlignment="1" applyProtection="1">
      <alignment horizontal="right" vertical="center"/>
      <protection locked="0"/>
    </xf>
    <xf numFmtId="3" fontId="18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1" fontId="9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0" xfId="21" applyNumberFormat="1" applyFont="1" applyFill="1" applyBorder="1" applyAlignment="1" applyProtection="1">
      <alignment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3" fontId="9" fillId="0" borderId="63" xfId="0" applyNumberFormat="1" applyFont="1" applyFill="1" applyBorder="1" applyAlignment="1" applyProtection="1">
      <alignment horizontal="right" vertical="center"/>
      <protection locked="0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1" fontId="9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6" xfId="21" applyNumberFormat="1" applyFont="1" applyFill="1" applyBorder="1" applyAlignment="1" applyProtection="1">
      <alignment vertical="center" wrapText="1"/>
      <protection locked="0"/>
    </xf>
    <xf numFmtId="0" fontId="9" fillId="0" borderId="36" xfId="0" applyNumberFormat="1" applyFont="1" applyFill="1" applyBorder="1" applyAlignment="1" applyProtection="1">
      <alignment horizontal="center" vertical="center"/>
      <protection locked="0"/>
    </xf>
    <xf numFmtId="3" fontId="9" fillId="0" borderId="70" xfId="0" applyNumberFormat="1" applyFont="1" applyFill="1" applyBorder="1" applyAlignment="1" applyProtection="1">
      <alignment horizontal="right" vertical="center"/>
      <protection locked="0"/>
    </xf>
    <xf numFmtId="3" fontId="9" fillId="0" borderId="71" xfId="0" applyNumberFormat="1" applyFont="1" applyFill="1" applyBorder="1" applyAlignment="1" applyProtection="1">
      <alignment horizontal="right" vertical="center"/>
      <protection locked="0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3" fontId="9" fillId="0" borderId="23" xfId="0" applyNumberFormat="1" applyFont="1" applyFill="1" applyBorder="1" applyAlignment="1" applyProtection="1">
      <alignment vertical="center"/>
      <protection locked="0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3" fontId="9" fillId="0" borderId="60" xfId="0" applyNumberFormat="1" applyFont="1" applyFill="1" applyBorder="1" applyAlignment="1" applyProtection="1">
      <alignment vertical="center"/>
      <protection locked="0"/>
    </xf>
    <xf numFmtId="3" fontId="9" fillId="0" borderId="69" xfId="0" applyNumberFormat="1" applyFont="1" applyFill="1" applyBorder="1" applyAlignment="1" applyProtection="1">
      <alignment vertical="center"/>
      <protection locked="0"/>
    </xf>
    <xf numFmtId="0" fontId="7" fillId="0" borderId="21" xfId="0" applyFont="1" applyBorder="1" applyAlignment="1">
      <alignment horizontal="center" vertical="center"/>
    </xf>
    <xf numFmtId="0" fontId="13" fillId="0" borderId="72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center" vertical="center"/>
    </xf>
    <xf numFmtId="0" fontId="13" fillId="0" borderId="73" xfId="0" applyNumberFormat="1" applyFont="1" applyFill="1" applyBorder="1" applyAlignment="1" applyProtection="1">
      <alignment horizontal="center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60" xfId="0" applyNumberFormat="1" applyFont="1" applyFill="1" applyBorder="1" applyAlignment="1" applyProtection="1">
      <alignment horizontal="right" vertical="center"/>
      <protection locked="0"/>
    </xf>
    <xf numFmtId="3" fontId="9" fillId="0" borderId="50" xfId="0" applyNumberFormat="1" applyFont="1" applyFill="1" applyBorder="1" applyAlignment="1" applyProtection="1">
      <alignment vertical="center"/>
      <protection locked="0"/>
    </xf>
    <xf numFmtId="3" fontId="9" fillId="0" borderId="74" xfId="0" applyNumberFormat="1" applyFont="1" applyFill="1" applyBorder="1" applyAlignment="1" applyProtection="1">
      <alignment horizontal="right" vertical="center"/>
      <protection locked="0"/>
    </xf>
    <xf numFmtId="1" fontId="2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7" xfId="21" applyNumberFormat="1" applyFont="1" applyFill="1" applyBorder="1" applyAlignment="1" applyProtection="1">
      <alignment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36" xfId="0" applyNumberFormat="1" applyFont="1" applyFill="1" applyBorder="1" applyAlignment="1" applyProtection="1">
      <alignment horizontal="center" vertical="center"/>
      <protection locked="0"/>
    </xf>
    <xf numFmtId="3" fontId="2" fillId="0" borderId="70" xfId="0" applyNumberFormat="1" applyFont="1" applyFill="1" applyBorder="1" applyAlignment="1" applyProtection="1">
      <alignment horizontal="right"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3" fontId="2" fillId="0" borderId="61" xfId="0" applyNumberFormat="1" applyFont="1" applyFill="1" applyBorder="1" applyAlignment="1" applyProtection="1">
      <alignment horizontal="right" vertical="center"/>
      <protection locked="0"/>
    </xf>
    <xf numFmtId="3" fontId="2" fillId="0" borderId="74" xfId="0" applyNumberFormat="1" applyFont="1" applyFill="1" applyBorder="1" applyAlignment="1" applyProtection="1">
      <alignment horizontal="right" vertical="center"/>
      <protection locked="0"/>
    </xf>
    <xf numFmtId="3" fontId="9" fillId="0" borderId="5" xfId="0" applyNumberFormat="1" applyFont="1" applyFill="1" applyBorder="1" applyAlignment="1" applyProtection="1">
      <alignment vertical="center" wrapText="1"/>
      <protection locked="0"/>
    </xf>
    <xf numFmtId="164" fontId="9" fillId="0" borderId="13" xfId="0" applyNumberFormat="1" applyFont="1" applyFill="1" applyBorder="1" applyAlignment="1" applyProtection="1">
      <alignment horizontal="center" vertical="center"/>
      <protection locked="0"/>
    </xf>
    <xf numFmtId="3" fontId="9" fillId="0" borderId="5" xfId="0" applyNumberFormat="1" applyFont="1" applyFill="1" applyBorder="1" applyAlignment="1" applyProtection="1">
      <alignment vertical="center"/>
      <protection locked="0"/>
    </xf>
    <xf numFmtId="3" fontId="9" fillId="0" borderId="28" xfId="0" applyNumberFormat="1" applyFont="1" applyFill="1" applyBorder="1" applyAlignment="1" applyProtection="1">
      <alignment vertical="center"/>
      <protection locked="0"/>
    </xf>
    <xf numFmtId="3" fontId="9" fillId="0" borderId="59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3" fontId="9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64" xfId="0" applyNumberFormat="1" applyFont="1" applyFill="1" applyBorder="1" applyAlignment="1" applyProtection="1">
      <alignment horizontal="center" vertical="center"/>
      <protection locked="0"/>
    </xf>
    <xf numFmtId="3" fontId="9" fillId="0" borderId="75" xfId="0" applyNumberFormat="1" applyFont="1" applyFill="1" applyBorder="1" applyAlignment="1" applyProtection="1">
      <alignment vertical="center"/>
      <protection locked="0"/>
    </xf>
    <xf numFmtId="3" fontId="9" fillId="0" borderId="31" xfId="0" applyNumberFormat="1" applyFont="1" applyFill="1" applyBorder="1" applyAlignment="1" applyProtection="1">
      <alignment vertical="center"/>
      <protection locked="0"/>
    </xf>
    <xf numFmtId="1" fontId="2" fillId="0" borderId="46" xfId="0" applyNumberFormat="1" applyFont="1" applyBorder="1" applyAlignment="1" applyProtection="1">
      <alignment horizontal="centerContinuous" vertical="center"/>
      <protection locked="0"/>
    </xf>
    <xf numFmtId="3" fontId="9" fillId="0" borderId="18" xfId="0" applyNumberFormat="1" applyFont="1" applyFill="1" applyBorder="1" applyAlignment="1" applyProtection="1">
      <alignment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43" xfId="0" applyNumberFormat="1" applyFont="1" applyFill="1" applyBorder="1" applyAlignment="1" applyProtection="1">
      <alignment horizontal="left" vertical="center"/>
      <protection locked="0"/>
    </xf>
    <xf numFmtId="0" fontId="7" fillId="0" borderId="76" xfId="0" applyFont="1" applyBorder="1" applyAlignment="1">
      <alignment horizontal="center" vertical="center"/>
    </xf>
    <xf numFmtId="0" fontId="13" fillId="0" borderId="76" xfId="0" applyNumberFormat="1" applyFont="1" applyFill="1" applyBorder="1" applyAlignment="1" applyProtection="1">
      <alignment horizontal="center" vertical="center"/>
      <protection locked="0"/>
    </xf>
    <xf numFmtId="0" fontId="9" fillId="0" borderId="62" xfId="0" applyNumberFormat="1" applyFont="1" applyFill="1" applyBorder="1" applyAlignment="1" applyProtection="1">
      <alignment horizontal="center" vertical="center"/>
      <protection locked="0"/>
    </xf>
    <xf numFmtId="0" fontId="9" fillId="0" borderId="77" xfId="0" applyNumberFormat="1" applyFont="1" applyFill="1" applyBorder="1" applyAlignment="1" applyProtection="1">
      <alignment horizontal="left" vertical="center" wrapText="1"/>
      <protection locked="0"/>
    </xf>
    <xf numFmtId="3" fontId="9" fillId="0" borderId="75" xfId="0" applyNumberFormat="1" applyFont="1" applyFill="1" applyBorder="1" applyAlignment="1" applyProtection="1">
      <alignment horizontal="right" vertical="center"/>
      <protection locked="0"/>
    </xf>
    <xf numFmtId="3" fontId="9" fillId="0" borderId="44" xfId="0" applyNumberFormat="1" applyFont="1" applyFill="1" applyBorder="1" applyAlignment="1" applyProtection="1">
      <alignment vertical="center"/>
      <protection locked="0"/>
    </xf>
    <xf numFmtId="49" fontId="2" fillId="0" borderId="55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" fontId="2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6" xfId="21" applyNumberFormat="1" applyFont="1" applyFill="1" applyBorder="1" applyAlignment="1" applyProtection="1">
      <alignment vertical="center" wrapText="1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0" fontId="2" fillId="0" borderId="46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32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0" fontId="5" fillId="0" borderId="3" xfId="0" applyFont="1" applyBorder="1" applyAlignment="1">
      <alignment vertical="center" wrapText="1"/>
    </xf>
    <xf numFmtId="3" fontId="5" fillId="0" borderId="22" xfId="0" applyNumberFormat="1" applyFont="1" applyBorder="1" applyAlignment="1">
      <alignment/>
    </xf>
    <xf numFmtId="0" fontId="18" fillId="0" borderId="3" xfId="0" applyFont="1" applyBorder="1" applyAlignment="1">
      <alignment vertical="center" wrapText="1"/>
    </xf>
    <xf numFmtId="0" fontId="18" fillId="0" borderId="4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164" fontId="2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>
      <alignment horizontal="center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4" xfId="0" applyNumberFormat="1" applyFont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horizontal="left" vertical="center" wrapText="1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3" fontId="9" fillId="0" borderId="6" xfId="0" applyNumberFormat="1" applyFont="1" applyFill="1" applyBorder="1" applyAlignment="1" applyProtection="1">
      <alignment vertical="center"/>
      <protection locked="0"/>
    </xf>
    <xf numFmtId="164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3" fontId="9" fillId="0" borderId="64" xfId="0" applyNumberFormat="1" applyFont="1" applyFill="1" applyBorder="1" applyAlignment="1" applyProtection="1">
      <alignment vertical="center"/>
      <protection locked="0"/>
    </xf>
    <xf numFmtId="3" fontId="2" fillId="0" borderId="78" xfId="0" applyNumberFormat="1" applyFont="1" applyFill="1" applyBorder="1" applyAlignment="1" applyProtection="1">
      <alignment horizontal="right" vertical="center"/>
      <protection locked="0"/>
    </xf>
    <xf numFmtId="0" fontId="9" fillId="0" borderId="79" xfId="0" applyNumberFormat="1" applyFont="1" applyFill="1" applyBorder="1" applyAlignment="1" applyProtection="1">
      <alignment horizontal="centerContinuous" vertical="center"/>
      <protection locked="0"/>
    </xf>
    <xf numFmtId="0" fontId="9" fillId="0" borderId="36" xfId="0" applyNumberFormat="1" applyFont="1" applyFill="1" applyBorder="1" applyAlignment="1" applyProtection="1">
      <alignment horizontal="left" vertical="center" wrapText="1"/>
      <protection locked="0"/>
    </xf>
    <xf numFmtId="3" fontId="9" fillId="0" borderId="36" xfId="0" applyNumberFormat="1" applyFont="1" applyFill="1" applyBorder="1" applyAlignment="1" applyProtection="1">
      <alignment horizontal="right" vertical="center"/>
      <protection locked="0"/>
    </xf>
    <xf numFmtId="3" fontId="9" fillId="0" borderId="80" xfId="0" applyNumberFormat="1" applyFont="1" applyFill="1" applyBorder="1" applyAlignment="1" applyProtection="1">
      <alignment horizontal="right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3" fontId="9" fillId="0" borderId="74" xfId="0" applyNumberFormat="1" applyFont="1" applyFill="1" applyBorder="1" applyAlignment="1" applyProtection="1">
      <alignment horizontal="right" vertical="center"/>
      <protection locked="0"/>
    </xf>
    <xf numFmtId="0" fontId="2" fillId="0" borderId="25" xfId="0" applyNumberFormat="1" applyFont="1" applyFill="1" applyBorder="1" applyAlignment="1" applyProtection="1">
      <alignment horizontal="centerContinuous" vertical="center"/>
      <protection locked="0"/>
    </xf>
    <xf numFmtId="0" fontId="2" fillId="0" borderId="7" xfId="0" applyNumberFormat="1" applyFont="1" applyFill="1" applyBorder="1" applyAlignment="1" applyProtection="1">
      <alignment horizontal="left" vertical="center" wrapText="1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3" fontId="2" fillId="0" borderId="8" xfId="0" applyNumberFormat="1" applyFont="1" applyFill="1" applyBorder="1" applyAlignment="1" applyProtection="1">
      <alignment horizontal="right" vertical="center"/>
      <protection locked="0"/>
    </xf>
    <xf numFmtId="1" fontId="2" fillId="0" borderId="37" xfId="0" applyNumberFormat="1" applyFont="1" applyBorder="1" applyAlignment="1" applyProtection="1">
      <alignment horizontal="centerContinuous" vertical="center"/>
      <protection locked="0"/>
    </xf>
    <xf numFmtId="0" fontId="2" fillId="0" borderId="70" xfId="0" applyNumberFormat="1" applyFont="1" applyFill="1" applyBorder="1" applyAlignment="1" applyProtection="1">
      <alignment horizontal="center" vertical="center"/>
      <protection locked="0"/>
    </xf>
    <xf numFmtId="3" fontId="9" fillId="0" borderId="45" xfId="0" applyNumberFormat="1" applyFont="1" applyFill="1" applyBorder="1" applyAlignment="1" applyProtection="1">
      <alignment vertical="center"/>
      <protection locked="0"/>
    </xf>
    <xf numFmtId="49" fontId="2" fillId="0" borderId="11" xfId="0" applyNumberFormat="1" applyFont="1" applyFill="1" applyBorder="1" applyAlignment="1" applyProtection="1">
      <alignment horizontal="centerContinuous" vertical="center"/>
      <protection locked="0"/>
    </xf>
    <xf numFmtId="3" fontId="2" fillId="0" borderId="7" xfId="0" applyNumberFormat="1" applyFont="1" applyFill="1" applyBorder="1" applyAlignment="1" applyProtection="1">
      <alignment vertical="center" wrapText="1"/>
      <protection locked="0"/>
    </xf>
    <xf numFmtId="0" fontId="2" fillId="0" borderId="32" xfId="0" applyNumberFormat="1" applyFont="1" applyFill="1" applyBorder="1" applyAlignment="1" applyProtection="1">
      <alignment horizontal="center" vertical="center"/>
      <protection locked="0"/>
    </xf>
    <xf numFmtId="3" fontId="2" fillId="0" borderId="31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68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49" fontId="9" fillId="0" borderId="37" xfId="0" applyNumberFormat="1" applyFont="1" applyFill="1" applyBorder="1" applyAlignment="1" applyProtection="1">
      <alignment horizontal="centerContinuous" vertical="center"/>
      <protection locked="0"/>
    </xf>
    <xf numFmtId="3" fontId="9" fillId="0" borderId="36" xfId="0" applyNumberFormat="1" applyFont="1" applyFill="1" applyBorder="1" applyAlignment="1" applyProtection="1">
      <alignment vertical="center" wrapText="1"/>
      <protection locked="0"/>
    </xf>
    <xf numFmtId="3" fontId="9" fillId="0" borderId="81" xfId="0" applyNumberFormat="1" applyFont="1" applyFill="1" applyBorder="1" applyAlignment="1" applyProtection="1">
      <alignment horizontal="right" vertical="center"/>
      <protection locked="0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3" fontId="2" fillId="0" borderId="63" xfId="0" applyNumberFormat="1" applyFont="1" applyFill="1" applyBorder="1" applyAlignment="1" applyProtection="1">
      <alignment horizontal="right" vertical="center"/>
      <protection locked="0"/>
    </xf>
    <xf numFmtId="0" fontId="9" fillId="0" borderId="5" xfId="0" applyNumberFormat="1" applyFont="1" applyFill="1" applyBorder="1" applyAlignment="1" applyProtection="1">
      <alignment horizontal="right" vertical="center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63" xfId="0" applyNumberFormat="1" applyFont="1" applyFill="1" applyBorder="1" applyAlignment="1" applyProtection="1">
      <alignment horizontal="right" vertical="center"/>
      <protection locked="0"/>
    </xf>
    <xf numFmtId="0" fontId="9" fillId="0" borderId="5" xfId="0" applyNumberFormat="1" applyFont="1" applyFill="1" applyBorder="1" applyAlignment="1" applyProtection="1">
      <alignment horizontal="left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" fillId="0" borderId="3" xfId="0" applyNumberFormat="1" applyFont="1" applyFill="1" applyBorder="1" applyAlignment="1" applyProtection="1">
      <alignment horizontal="left" vertical="center" wrapText="1"/>
      <protection locked="0"/>
    </xf>
    <xf numFmtId="3" fontId="9" fillId="0" borderId="5" xfId="0" applyNumberFormat="1" applyFont="1" applyFill="1" applyBorder="1" applyAlignment="1" applyProtection="1">
      <alignment horizontal="left" vertical="center" wrapText="1"/>
      <protection locked="0"/>
    </xf>
    <xf numFmtId="3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9" fillId="0" borderId="61" xfId="0" applyNumberFormat="1" applyFont="1" applyFill="1" applyBorder="1" applyAlignment="1" applyProtection="1">
      <alignment vertical="center"/>
      <protection locked="0"/>
    </xf>
    <xf numFmtId="3" fontId="9" fillId="0" borderId="74" xfId="0" applyNumberFormat="1" applyFont="1" applyFill="1" applyBorder="1" applyAlignment="1" applyProtection="1">
      <alignment vertical="center"/>
      <protection locked="0"/>
    </xf>
    <xf numFmtId="164" fontId="2" fillId="0" borderId="56" xfId="0" applyNumberFormat="1" applyFont="1" applyBorder="1" applyAlignment="1" applyProtection="1">
      <alignment vertical="center" wrapText="1"/>
      <protection locked="0"/>
    </xf>
    <xf numFmtId="3" fontId="9" fillId="0" borderId="80" xfId="0" applyNumberFormat="1" applyFont="1" applyFill="1" applyBorder="1" applyAlignment="1" applyProtection="1">
      <alignment horizontal="right" vertical="center"/>
      <protection locked="0"/>
    </xf>
    <xf numFmtId="3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18" applyFont="1" applyAlignment="1">
      <alignment horizontal="left" vertical="center"/>
      <protection/>
    </xf>
    <xf numFmtId="3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169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/>
    </xf>
    <xf numFmtId="0" fontId="5" fillId="0" borderId="0" xfId="0" applyFont="1" applyAlignment="1">
      <alignment horizontal="left"/>
    </xf>
    <xf numFmtId="165" fontId="20" fillId="0" borderId="0" xfId="0" applyNumberFormat="1" applyFont="1" applyAlignment="1">
      <alignment horizontal="centerContinuous"/>
    </xf>
    <xf numFmtId="3" fontId="20" fillId="0" borderId="0" xfId="0" applyNumberFormat="1" applyFont="1" applyAlignment="1">
      <alignment horizontal="centerContinuous" vertical="center"/>
    </xf>
    <xf numFmtId="3" fontId="20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6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/>
    </xf>
    <xf numFmtId="3" fontId="6" fillId="0" borderId="83" xfId="0" applyNumberFormat="1" applyFont="1" applyBorder="1" applyAlignment="1">
      <alignment horizontal="center" vertical="center" wrapText="1"/>
    </xf>
    <xf numFmtId="3" fontId="6" fillId="0" borderId="83" xfId="0" applyNumberFormat="1" applyFont="1" applyBorder="1" applyAlignment="1">
      <alignment horizontal="center" vertical="center"/>
    </xf>
    <xf numFmtId="3" fontId="6" fillId="0" borderId="84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3" fillId="0" borderId="2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3" fontId="13" fillId="0" borderId="44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58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 wrapText="1"/>
    </xf>
    <xf numFmtId="3" fontId="10" fillId="0" borderId="3" xfId="0" applyNumberFormat="1" applyFont="1" applyBorder="1" applyAlignment="1">
      <alignment vertical="center"/>
    </xf>
    <xf numFmtId="3" fontId="10" fillId="0" borderId="45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23" xfId="0" applyFont="1" applyBorder="1" applyAlignment="1">
      <alignment horizontal="center" vertical="center"/>
    </xf>
    <xf numFmtId="3" fontId="10" fillId="0" borderId="8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" fillId="0" borderId="85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3" fontId="3" fillId="0" borderId="86" xfId="0" applyNumberFormat="1" applyFont="1" applyBorder="1" applyAlignment="1">
      <alignment vertical="center"/>
    </xf>
    <xf numFmtId="3" fontId="10" fillId="0" borderId="52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87" xfId="0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88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9" fillId="0" borderId="89" xfId="0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3" fontId="9" fillId="0" borderId="36" xfId="0" applyNumberFormat="1" applyFont="1" applyBorder="1" applyAlignment="1">
      <alignment vertical="center"/>
    </xf>
    <xf numFmtId="3" fontId="9" fillId="0" borderId="63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75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9" fontId="3" fillId="0" borderId="9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9" fillId="0" borderId="9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 wrapText="1"/>
    </xf>
    <xf numFmtId="3" fontId="9" fillId="0" borderId="7" xfId="0" applyNumberFormat="1" applyFont="1" applyBorder="1" applyAlignment="1">
      <alignment vertical="center"/>
    </xf>
    <xf numFmtId="3" fontId="9" fillId="0" borderId="44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3" fillId="0" borderId="3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9" fontId="3" fillId="0" borderId="92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3" fontId="10" fillId="0" borderId="84" xfId="0" applyNumberFormat="1" applyFont="1" applyBorder="1" applyAlignment="1">
      <alignment horizontal="right" vertical="center"/>
    </xf>
    <xf numFmtId="0" fontId="3" fillId="0" borderId="45" xfId="0" applyFont="1" applyBorder="1" applyAlignment="1">
      <alignment/>
    </xf>
    <xf numFmtId="0" fontId="9" fillId="0" borderId="85" xfId="0" applyFont="1" applyBorder="1" applyAlignment="1">
      <alignment horizontal="center" vertical="center"/>
    </xf>
    <xf numFmtId="0" fontId="9" fillId="0" borderId="52" xfId="0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9" fillId="0" borderId="59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9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8" fillId="0" borderId="50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3" fontId="18" fillId="0" borderId="45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7" fillId="0" borderId="50" xfId="0" applyFont="1" applyBorder="1" applyAlignment="1">
      <alignment horizontal="center" vertical="center"/>
    </xf>
    <xf numFmtId="0" fontId="27" fillId="0" borderId="3" xfId="0" applyFont="1" applyBorder="1" applyAlignment="1">
      <alignment vertical="center"/>
    </xf>
    <xf numFmtId="3" fontId="27" fillId="0" borderId="3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3" fontId="27" fillId="0" borderId="45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 wrapText="1"/>
    </xf>
    <xf numFmtId="3" fontId="27" fillId="0" borderId="86" xfId="0" applyNumberFormat="1" applyFont="1" applyBorder="1" applyAlignment="1">
      <alignment vertical="center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43" xfId="0" applyNumberFormat="1" applyFont="1" applyFill="1" applyBorder="1" applyAlignment="1" applyProtection="1">
      <alignment vertical="center" wrapText="1"/>
      <protection locked="0"/>
    </xf>
    <xf numFmtId="3" fontId="9" fillId="0" borderId="12" xfId="0" applyNumberFormat="1" applyFont="1" applyBorder="1" applyAlignment="1">
      <alignment vertical="center"/>
    </xf>
    <xf numFmtId="0" fontId="18" fillId="0" borderId="45" xfId="0" applyFont="1" applyBorder="1" applyAlignment="1">
      <alignment vertical="center"/>
    </xf>
    <xf numFmtId="0" fontId="9" fillId="0" borderId="61" xfId="0" applyNumberFormat="1" applyFont="1" applyFill="1" applyBorder="1" applyAlignment="1" applyProtection="1">
      <alignment horizontal="center" vertical="center"/>
      <protection locked="0"/>
    </xf>
    <xf numFmtId="0" fontId="9" fillId="0" borderId="93" xfId="0" applyNumberFormat="1" applyFont="1" applyFill="1" applyBorder="1" applyAlignment="1" applyProtection="1">
      <alignment vertical="center" wrapText="1"/>
      <protection locked="0"/>
    </xf>
    <xf numFmtId="0" fontId="3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42" xfId="0" applyNumberFormat="1" applyFont="1" applyFill="1" applyBorder="1" applyAlignment="1" applyProtection="1">
      <alignment vertical="center" wrapText="1"/>
      <protection locked="0"/>
    </xf>
    <xf numFmtId="3" fontId="9" fillId="0" borderId="20" xfId="0" applyNumberFormat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3" fontId="3" fillId="0" borderId="57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horizontal="left" vertical="center" wrapText="1"/>
    </xf>
    <xf numFmtId="165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22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3" fontId="6" fillId="0" borderId="94" xfId="0" applyNumberFormat="1" applyFont="1" applyBorder="1" applyAlignment="1">
      <alignment horizontal="center" vertical="center" wrapText="1"/>
    </xf>
    <xf numFmtId="3" fontId="13" fillId="0" borderId="95" xfId="0" applyNumberFormat="1" applyFont="1" applyBorder="1" applyAlignment="1">
      <alignment horizontal="center" vertical="center"/>
    </xf>
    <xf numFmtId="3" fontId="10" fillId="0" borderId="42" xfId="0" applyNumberFormat="1" applyFont="1" applyBorder="1" applyAlignment="1">
      <alignment vertical="center"/>
    </xf>
    <xf numFmtId="3" fontId="10" fillId="0" borderId="94" xfId="0" applyNumberFormat="1" applyFont="1" applyBorder="1" applyAlignment="1">
      <alignment horizontal="right" vertical="center"/>
    </xf>
    <xf numFmtId="3" fontId="10" fillId="0" borderId="84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vertical="center"/>
    </xf>
    <xf numFmtId="3" fontId="10" fillId="0" borderId="88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59" xfId="0" applyNumberFormat="1" applyFont="1" applyBorder="1" applyAlignment="1">
      <alignment vertical="center"/>
    </xf>
    <xf numFmtId="3" fontId="9" fillId="0" borderId="71" xfId="0" applyNumberFormat="1" applyFont="1" applyBorder="1" applyAlignment="1">
      <alignment vertical="center"/>
    </xf>
    <xf numFmtId="3" fontId="3" fillId="0" borderId="3" xfId="0" applyNumberFormat="1" applyFont="1" applyFill="1" applyBorder="1" applyAlignment="1">
      <alignment horizontal="right" vertical="center"/>
    </xf>
    <xf numFmtId="0" fontId="9" fillId="0" borderId="6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3" fillId="0" borderId="2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3" fontId="3" fillId="0" borderId="71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3" fillId="0" borderId="78" xfId="0" applyNumberFormat="1" applyFont="1" applyBorder="1" applyAlignment="1">
      <alignment vertical="center"/>
    </xf>
    <xf numFmtId="3" fontId="18" fillId="0" borderId="26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7" fillId="0" borderId="61" xfId="0" applyFont="1" applyBorder="1" applyAlignment="1">
      <alignment horizontal="center" vertical="center"/>
    </xf>
    <xf numFmtId="0" fontId="27" fillId="0" borderId="36" xfId="0" applyFont="1" applyBorder="1" applyAlignment="1">
      <alignment vertical="center" wrapText="1"/>
    </xf>
    <xf numFmtId="3" fontId="27" fillId="0" borderId="71" xfId="0" applyNumberFormat="1" applyFont="1" applyBorder="1" applyAlignment="1">
      <alignment vertical="center"/>
    </xf>
    <xf numFmtId="3" fontId="27" fillId="0" borderId="36" xfId="0" applyNumberFormat="1" applyFont="1" applyBorder="1" applyAlignment="1">
      <alignment vertical="center"/>
    </xf>
    <xf numFmtId="3" fontId="9" fillId="0" borderId="43" xfId="0" applyNumberFormat="1" applyFont="1" applyBorder="1" applyAlignment="1">
      <alignment vertical="center"/>
    </xf>
    <xf numFmtId="3" fontId="9" fillId="0" borderId="77" xfId="0" applyNumberFormat="1" applyFont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169" fontId="10" fillId="0" borderId="0" xfId="0" applyNumberFormat="1" applyFont="1" applyAlignment="1">
      <alignment horizontal="centerContinuous"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9" fontId="3" fillId="0" borderId="0" xfId="0" applyNumberFormat="1" applyFont="1" applyBorder="1" applyAlignment="1">
      <alignment horizontal="right" vertical="center"/>
    </xf>
    <xf numFmtId="169" fontId="3" fillId="0" borderId="0" xfId="0" applyNumberFormat="1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 wrapText="1"/>
    </xf>
    <xf numFmtId="0" fontId="19" fillId="0" borderId="97" xfId="0" applyFont="1" applyBorder="1" applyAlignment="1">
      <alignment horizontal="center" vertical="center" wrapText="1"/>
    </xf>
    <xf numFmtId="165" fontId="6" fillId="0" borderId="83" xfId="0" applyNumberFormat="1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3" fontId="6" fillId="0" borderId="97" xfId="0" applyNumberFormat="1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13" fillId="0" borderId="24" xfId="0" applyNumberFormat="1" applyFont="1" applyBorder="1" applyAlignment="1">
      <alignment horizontal="center" vertical="center" wrapText="1"/>
    </xf>
    <xf numFmtId="1" fontId="13" fillId="0" borderId="18" xfId="0" applyNumberFormat="1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1" fontId="13" fillId="0" borderId="7" xfId="0" applyNumberFormat="1" applyFont="1" applyFill="1" applyBorder="1" applyAlignment="1" applyProtection="1">
      <alignment horizontal="center" vertical="center" wrapText="1"/>
      <protection/>
    </xf>
    <xf numFmtId="3" fontId="13" fillId="0" borderId="34" xfId="0" applyNumberFormat="1" applyFont="1" applyBorder="1" applyAlignment="1">
      <alignment horizontal="center" vertical="center" wrapText="1"/>
    </xf>
    <xf numFmtId="0" fontId="13" fillId="0" borderId="98" xfId="0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0" fontId="5" fillId="0" borderId="24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50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 wrapText="1"/>
    </xf>
    <xf numFmtId="3" fontId="6" fillId="0" borderId="34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3" fontId="10" fillId="0" borderId="59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" fillId="0" borderId="5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26" xfId="0" applyNumberFormat="1" applyFont="1" applyFill="1" applyBorder="1" applyAlignment="1" applyProtection="1">
      <alignment vertical="center" wrapText="1"/>
      <protection/>
    </xf>
    <xf numFmtId="3" fontId="6" fillId="0" borderId="16" xfId="0" applyNumberFormat="1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45" xfId="0" applyNumberFormat="1" applyFont="1" applyBorder="1" applyAlignment="1">
      <alignment horizontal="right" vertical="center"/>
    </xf>
    <xf numFmtId="0" fontId="3" fillId="0" borderId="3" xfId="0" applyNumberFormat="1" applyFont="1" applyFill="1" applyBorder="1" applyAlignment="1" applyProtection="1">
      <alignment vertical="center" wrapText="1"/>
      <protection/>
    </xf>
    <xf numFmtId="164" fontId="3" fillId="0" borderId="3" xfId="21" applyNumberFormat="1" applyFont="1" applyFill="1" applyBorder="1" applyAlignment="1" applyProtection="1">
      <alignment vertical="center" wrapText="1"/>
      <protection locked="0"/>
    </xf>
    <xf numFmtId="0" fontId="3" fillId="0" borderId="50" xfId="0" applyFont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right" vertical="center"/>
    </xf>
    <xf numFmtId="3" fontId="5" fillId="0" borderId="5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0" fontId="9" fillId="0" borderId="25" xfId="0" applyNumberFormat="1" applyFont="1" applyFill="1" applyBorder="1" applyAlignment="1" applyProtection="1">
      <alignment horizontal="centerContinuous" vertical="center"/>
      <protection locked="0"/>
    </xf>
    <xf numFmtId="0" fontId="9" fillId="0" borderId="7" xfId="0" applyNumberFormat="1" applyFont="1" applyFill="1" applyBorder="1" applyAlignment="1" applyProtection="1">
      <alignment horizontal="left" vertical="center" wrapText="1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0" fontId="9" fillId="0" borderId="3" xfId="0" applyFont="1" applyBorder="1" applyAlignment="1">
      <alignment horizontal="center"/>
    </xf>
    <xf numFmtId="1" fontId="9" fillId="0" borderId="67" xfId="0" applyNumberFormat="1" applyFont="1" applyBorder="1" applyAlignment="1" applyProtection="1">
      <alignment horizontal="centerContinuous" vertical="center"/>
      <protection locked="0"/>
    </xf>
    <xf numFmtId="3" fontId="9" fillId="0" borderId="68" xfId="0" applyNumberFormat="1" applyFont="1" applyFill="1" applyBorder="1" applyAlignment="1" applyProtection="1">
      <alignment vertical="center"/>
      <protection locked="0"/>
    </xf>
    <xf numFmtId="3" fontId="14" fillId="0" borderId="3" xfId="0" applyNumberFormat="1" applyFont="1" applyFill="1" applyBorder="1" applyAlignment="1" applyProtection="1">
      <alignment vertical="center" wrapText="1"/>
      <protection locked="0"/>
    </xf>
    <xf numFmtId="3" fontId="14" fillId="0" borderId="17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25" fillId="0" borderId="2" xfId="0" applyNumberFormat="1" applyFont="1" applyFill="1" applyBorder="1" applyAlignment="1" applyProtection="1">
      <alignment horizontal="centerContinuous" vertical="center"/>
      <protection locked="0"/>
    </xf>
    <xf numFmtId="3" fontId="25" fillId="0" borderId="3" xfId="0" applyNumberFormat="1" applyFont="1" applyFill="1" applyBorder="1" applyAlignment="1" applyProtection="1">
      <alignment vertical="center" wrapText="1"/>
      <protection locked="0"/>
    </xf>
    <xf numFmtId="0" fontId="25" fillId="0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32" xfId="0" applyNumberFormat="1" applyFont="1" applyFill="1" applyBorder="1" applyAlignment="1" applyProtection="1">
      <alignment horizontal="center" vertical="center"/>
      <protection locked="0"/>
    </xf>
    <xf numFmtId="3" fontId="25" fillId="0" borderId="0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NumberFormat="1" applyFont="1" applyFill="1" applyBorder="1" applyAlignment="1" applyProtection="1">
      <alignment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56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3" fontId="9" fillId="0" borderId="65" xfId="0" applyNumberFormat="1" applyFont="1" applyFill="1" applyBorder="1" applyAlignment="1" applyProtection="1">
      <alignment horizontal="right" vertical="center"/>
      <protection locked="0"/>
    </xf>
    <xf numFmtId="164" fontId="2" fillId="0" borderId="16" xfId="21" applyNumberFormat="1" applyFont="1" applyFill="1" applyBorder="1" applyAlignment="1" applyProtection="1">
      <alignment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58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3" fontId="10" fillId="0" borderId="43" xfId="0" applyNumberFormat="1" applyFont="1" applyBorder="1" applyAlignment="1">
      <alignment vertical="center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164" fontId="9" fillId="0" borderId="5" xfId="0" applyNumberFormat="1" applyFont="1" applyFill="1" applyBorder="1" applyAlignment="1" applyProtection="1">
      <alignment horizontal="center" vertical="center"/>
      <protection locked="0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3" fontId="18" fillId="0" borderId="23" xfId="0" applyNumberFormat="1" applyFont="1" applyFill="1" applyBorder="1" applyAlignment="1" applyProtection="1">
      <alignment horizontal="right" vertical="center"/>
      <protection locked="0"/>
    </xf>
    <xf numFmtId="3" fontId="18" fillId="0" borderId="14" xfId="0" applyNumberFormat="1" applyFont="1" applyFill="1" applyBorder="1" applyAlignment="1" applyProtection="1">
      <alignment horizontal="right" vertical="center"/>
      <protection locked="0"/>
    </xf>
    <xf numFmtId="1" fontId="9" fillId="0" borderId="11" xfId="0" applyNumberFormat="1" applyFont="1" applyBorder="1" applyAlignment="1">
      <alignment horizontal="centerContinuous" vertical="center"/>
    </xf>
    <xf numFmtId="3" fontId="18" fillId="0" borderId="60" xfId="0" applyNumberFormat="1" applyFont="1" applyFill="1" applyBorder="1" applyAlignment="1" applyProtection="1">
      <alignment horizontal="right" vertical="center"/>
      <protection locked="0"/>
    </xf>
    <xf numFmtId="3" fontId="18" fillId="0" borderId="69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26" xfId="0" applyNumberFormat="1" applyFont="1" applyFill="1" applyBorder="1" applyAlignment="1" applyProtection="1">
      <alignment horizontal="right" vertical="center"/>
      <protection locked="0"/>
    </xf>
    <xf numFmtId="3" fontId="2" fillId="0" borderId="57" xfId="0" applyNumberFormat="1" applyFont="1" applyFill="1" applyBorder="1" applyAlignment="1" applyProtection="1">
      <alignment vertical="center"/>
      <protection locked="0"/>
    </xf>
    <xf numFmtId="3" fontId="14" fillId="0" borderId="58" xfId="0" applyNumberFormat="1" applyFont="1" applyFill="1" applyBorder="1" applyAlignment="1" applyProtection="1">
      <alignment horizontal="right" vertical="center"/>
      <protection locked="0"/>
    </xf>
    <xf numFmtId="3" fontId="14" fillId="0" borderId="49" xfId="0" applyNumberFormat="1" applyFont="1" applyFill="1" applyBorder="1" applyAlignment="1" applyProtection="1">
      <alignment horizontal="right"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49" fontId="9" fillId="0" borderId="67" xfId="0" applyNumberFormat="1" applyFont="1" applyFill="1" applyBorder="1" applyAlignment="1" applyProtection="1">
      <alignment horizontal="center" vertical="center"/>
      <protection locked="0"/>
    </xf>
    <xf numFmtId="164" fontId="9" fillId="0" borderId="77" xfId="0" applyNumberFormat="1" applyFont="1" applyFill="1" applyBorder="1" applyAlignment="1" applyProtection="1">
      <alignment horizontal="center" vertical="center"/>
      <protection locked="0"/>
    </xf>
    <xf numFmtId="49" fontId="2" fillId="0" borderId="46" xfId="0" applyNumberFormat="1" applyFont="1" applyFill="1" applyBorder="1" applyAlignment="1" applyProtection="1">
      <alignment horizontal="center" vertical="center"/>
      <protection locked="0"/>
    </xf>
    <xf numFmtId="164" fontId="2" fillId="0" borderId="42" xfId="0" applyNumberFormat="1" applyFont="1" applyFill="1" applyBorder="1" applyAlignment="1" applyProtection="1">
      <alignment horizontal="center" vertical="center"/>
      <protection locked="0"/>
    </xf>
    <xf numFmtId="3" fontId="9" fillId="0" borderId="74" xfId="0" applyNumberFormat="1" applyFont="1" applyFill="1" applyBorder="1" applyAlignment="1" applyProtection="1">
      <alignment vertical="center"/>
      <protection locked="0"/>
    </xf>
    <xf numFmtId="3" fontId="2" fillId="0" borderId="53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3" fontId="9" fillId="0" borderId="50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164" fontId="9" fillId="0" borderId="3" xfId="0" applyNumberFormat="1" applyFont="1" applyFill="1" applyBorder="1" applyAlignment="1" applyProtection="1">
      <alignment horizontal="center" vertical="center"/>
      <protection locked="0"/>
    </xf>
    <xf numFmtId="3" fontId="9" fillId="0" borderId="22" xfId="0" applyNumberFormat="1" applyFont="1" applyFill="1" applyBorder="1" applyAlignment="1" applyProtection="1">
      <alignment vertical="center"/>
      <protection locked="0"/>
    </xf>
    <xf numFmtId="3" fontId="9" fillId="0" borderId="68" xfId="0" applyNumberFormat="1" applyFont="1" applyFill="1" applyBorder="1" applyAlignment="1" applyProtection="1">
      <alignment vertical="center"/>
      <protection locked="0"/>
    </xf>
    <xf numFmtId="3" fontId="9" fillId="0" borderId="60" xfId="0" applyNumberFormat="1" applyFont="1" applyFill="1" applyBorder="1" applyAlignment="1" applyProtection="1">
      <alignment vertical="center"/>
      <protection locked="0"/>
    </xf>
    <xf numFmtId="3" fontId="9" fillId="0" borderId="69" xfId="0" applyNumberFormat="1" applyFont="1" applyFill="1" applyBorder="1" applyAlignment="1" applyProtection="1">
      <alignment vertical="center"/>
      <protection locked="0"/>
    </xf>
    <xf numFmtId="3" fontId="9" fillId="0" borderId="19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3" fontId="25" fillId="0" borderId="17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5" fontId="5" fillId="0" borderId="0" xfId="0" applyNumberFormat="1" applyFont="1" applyFill="1" applyBorder="1" applyAlignment="1" applyProtection="1">
      <alignment horizontal="center"/>
      <protection locked="0"/>
    </xf>
    <xf numFmtId="165" fontId="5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64" xfId="0" applyNumberFormat="1" applyFont="1" applyFill="1" applyBorder="1" applyAlignment="1" applyProtection="1">
      <alignment horizontal="center" vertical="center"/>
      <protection locked="0"/>
    </xf>
    <xf numFmtId="164" fontId="18" fillId="0" borderId="10" xfId="0" applyNumberFormat="1" applyFont="1" applyFill="1" applyBorder="1" applyAlignment="1" applyProtection="1">
      <alignment horizontal="center" vertical="center"/>
      <protection locked="0"/>
    </xf>
    <xf numFmtId="164" fontId="14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9" fillId="0" borderId="77" xfId="0" applyNumberFormat="1" applyFont="1" applyFill="1" applyBorder="1" applyAlignment="1" applyProtection="1">
      <alignment vertical="center"/>
      <protection locked="0"/>
    </xf>
    <xf numFmtId="3" fontId="2" fillId="0" borderId="58" xfId="0" applyNumberFormat="1" applyFont="1" applyFill="1" applyBorder="1" applyAlignment="1" applyProtection="1">
      <alignment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10" fillId="0" borderId="28" xfId="0" applyNumberFormat="1" applyFont="1" applyBorder="1" applyAlignment="1">
      <alignment vertical="center"/>
    </xf>
    <xf numFmtId="0" fontId="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2" fillId="0" borderId="26" xfId="0" applyNumberFormat="1" applyFont="1" applyFill="1" applyBorder="1" applyAlignment="1" applyProtection="1">
      <alignment vertical="center" wrapText="1"/>
      <protection locked="0"/>
    </xf>
    <xf numFmtId="0" fontId="5" fillId="0" borderId="10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44" xfId="0" applyFont="1" applyBorder="1" applyAlignment="1">
      <alignment horizontal="center" vertical="center"/>
    </xf>
    <xf numFmtId="0" fontId="13" fillId="0" borderId="65" xfId="0" applyNumberFormat="1" applyFont="1" applyFill="1" applyBorder="1" applyAlignment="1" applyProtection="1">
      <alignment horizontal="center" vertical="center"/>
      <protection locked="0"/>
    </xf>
    <xf numFmtId="4" fontId="9" fillId="0" borderId="59" xfId="0" applyNumberFormat="1" applyFont="1" applyFill="1" applyBorder="1" applyAlignment="1" applyProtection="1">
      <alignment horizontal="right" vertical="center"/>
      <protection locked="0"/>
    </xf>
    <xf numFmtId="4" fontId="9" fillId="0" borderId="75" xfId="0" applyNumberFormat="1" applyFont="1" applyFill="1" applyBorder="1" applyAlignment="1" applyProtection="1">
      <alignment horizontal="right" vertical="center"/>
      <protection locked="0"/>
    </xf>
    <xf numFmtId="4" fontId="2" fillId="0" borderId="45" xfId="0" applyNumberFormat="1" applyFont="1" applyFill="1" applyBorder="1" applyAlignment="1" applyProtection="1">
      <alignment horizontal="right" vertical="center"/>
      <protection locked="0"/>
    </xf>
    <xf numFmtId="4" fontId="9" fillId="0" borderId="45" xfId="0" applyNumberFormat="1" applyFont="1" applyFill="1" applyBorder="1" applyAlignment="1" applyProtection="1">
      <alignment horizontal="center" vertical="center"/>
      <protection locked="0"/>
    </xf>
    <xf numFmtId="4" fontId="2" fillId="0" borderId="88" xfId="0" applyNumberFormat="1" applyFont="1" applyFill="1" applyBorder="1" applyAlignment="1" applyProtection="1">
      <alignment horizontal="center" vertical="center"/>
      <protection locked="0"/>
    </xf>
    <xf numFmtId="4" fontId="10" fillId="0" borderId="59" xfId="0" applyNumberFormat="1" applyFont="1" applyBorder="1" applyAlignment="1">
      <alignment vertical="center"/>
    </xf>
    <xf numFmtId="0" fontId="5" fillId="0" borderId="101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02" xfId="0" applyFont="1" applyBorder="1" applyAlignment="1">
      <alignment horizontal="center" vertical="center"/>
    </xf>
    <xf numFmtId="0" fontId="13" fillId="0" borderId="102" xfId="0" applyNumberFormat="1" applyFont="1" applyFill="1" applyBorder="1" applyAlignment="1" applyProtection="1">
      <alignment horizontal="center" vertical="center"/>
      <protection locked="0"/>
    </xf>
    <xf numFmtId="4" fontId="9" fillId="0" borderId="103" xfId="0" applyNumberFormat="1" applyFont="1" applyFill="1" applyBorder="1" applyAlignment="1" applyProtection="1">
      <alignment horizontal="right" vertical="center"/>
      <protection locked="0"/>
    </xf>
    <xf numFmtId="4" fontId="9" fillId="0" borderId="104" xfId="0" applyNumberFormat="1" applyFont="1" applyFill="1" applyBorder="1" applyAlignment="1" applyProtection="1">
      <alignment horizontal="right" vertical="center"/>
      <protection locked="0"/>
    </xf>
    <xf numFmtId="4" fontId="9" fillId="0" borderId="105" xfId="0" applyNumberFormat="1" applyFont="1" applyFill="1" applyBorder="1" applyAlignment="1" applyProtection="1">
      <alignment horizontal="right" vertical="center"/>
      <protection locked="0"/>
    </xf>
    <xf numFmtId="49" fontId="2" fillId="0" borderId="37" xfId="0" applyNumberFormat="1" applyFont="1" applyFill="1" applyBorder="1" applyAlignment="1" applyProtection="1">
      <alignment horizontal="centerContinuous" vertical="center"/>
      <protection locked="0"/>
    </xf>
    <xf numFmtId="3" fontId="2" fillId="0" borderId="36" xfId="0" applyNumberFormat="1" applyFont="1" applyFill="1" applyBorder="1" applyAlignment="1" applyProtection="1">
      <alignment vertical="center" wrapText="1"/>
      <protection locked="0"/>
    </xf>
    <xf numFmtId="164" fontId="2" fillId="0" borderId="70" xfId="0" applyNumberFormat="1" applyFont="1" applyFill="1" applyBorder="1" applyAlignment="1" applyProtection="1">
      <alignment horizontal="center" vertical="center"/>
      <protection locked="0"/>
    </xf>
    <xf numFmtId="3" fontId="2" fillId="0" borderId="70" xfId="0" applyNumberFormat="1" applyFont="1" applyFill="1" applyBorder="1" applyAlignment="1" applyProtection="1">
      <alignment vertical="center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vertical="center"/>
      <protection locked="0"/>
    </xf>
    <xf numFmtId="3" fontId="2" fillId="0" borderId="81" xfId="0" applyNumberFormat="1" applyFont="1" applyFill="1" applyBorder="1" applyAlignment="1" applyProtection="1">
      <alignment vertical="center"/>
      <protection locked="0"/>
    </xf>
    <xf numFmtId="1" fontId="9" fillId="0" borderId="106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2" xfId="21" applyNumberFormat="1" applyFont="1" applyFill="1" applyBorder="1" applyAlignment="1" applyProtection="1">
      <alignment vertical="center" wrapText="1"/>
      <protection locked="0"/>
    </xf>
    <xf numFmtId="0" fontId="9" fillId="0" borderId="52" xfId="0" applyNumberFormat="1" applyFont="1" applyFill="1" applyBorder="1" applyAlignment="1" applyProtection="1">
      <alignment horizontal="center" vertical="center"/>
      <protection locked="0"/>
    </xf>
    <xf numFmtId="3" fontId="9" fillId="0" borderId="107" xfId="0" applyNumberFormat="1" applyFont="1" applyFill="1" applyBorder="1" applyAlignment="1" applyProtection="1">
      <alignment horizontal="right" vertical="center"/>
      <protection locked="0"/>
    </xf>
    <xf numFmtId="3" fontId="9" fillId="0" borderId="86" xfId="0" applyNumberFormat="1" applyFont="1" applyFill="1" applyBorder="1" applyAlignment="1" applyProtection="1">
      <alignment horizontal="right" vertical="center"/>
      <protection locked="0"/>
    </xf>
    <xf numFmtId="3" fontId="9" fillId="0" borderId="85" xfId="0" applyNumberFormat="1" applyFont="1" applyFill="1" applyBorder="1" applyAlignment="1" applyProtection="1">
      <alignment horizontal="right" vertical="center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164" fontId="2" fillId="0" borderId="7" xfId="21" applyNumberFormat="1" applyFont="1" applyFill="1" applyBorder="1" applyAlignment="1" applyProtection="1">
      <alignment vertical="center" wrapText="1"/>
      <protection locked="0"/>
    </xf>
    <xf numFmtId="49" fontId="9" fillId="0" borderId="106" xfId="0" applyNumberFormat="1" applyFont="1" applyFill="1" applyBorder="1" applyAlignment="1" applyProtection="1">
      <alignment horizontal="centerContinuous" vertical="center"/>
      <protection locked="0"/>
    </xf>
    <xf numFmtId="3" fontId="9" fillId="0" borderId="52" xfId="0" applyNumberFormat="1" applyFont="1" applyFill="1" applyBorder="1" applyAlignment="1" applyProtection="1">
      <alignment vertical="center" wrapText="1"/>
      <protection locked="0"/>
    </xf>
    <xf numFmtId="164" fontId="9" fillId="0" borderId="107" xfId="0" applyNumberFormat="1" applyFont="1" applyFill="1" applyBorder="1" applyAlignment="1" applyProtection="1">
      <alignment horizontal="center" vertical="center"/>
      <protection locked="0"/>
    </xf>
    <xf numFmtId="3" fontId="9" fillId="0" borderId="52" xfId="0" applyNumberFormat="1" applyFont="1" applyFill="1" applyBorder="1" applyAlignment="1" applyProtection="1">
      <alignment horizontal="right" vertical="center"/>
      <protection locked="0"/>
    </xf>
    <xf numFmtId="3" fontId="9" fillId="0" borderId="88" xfId="0" applyNumberFormat="1" applyFont="1" applyFill="1" applyBorder="1" applyAlignment="1" applyProtection="1">
      <alignment horizontal="right" vertical="center"/>
      <protection locked="0"/>
    </xf>
    <xf numFmtId="3" fontId="9" fillId="0" borderId="108" xfId="0" applyNumberFormat="1" applyFont="1" applyFill="1" applyBorder="1" applyAlignment="1" applyProtection="1">
      <alignment horizontal="right" vertical="center"/>
      <protection locked="0"/>
    </xf>
    <xf numFmtId="3" fontId="2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8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/>
    </xf>
    <xf numFmtId="164" fontId="25" fillId="0" borderId="3" xfId="21" applyNumberFormat="1" applyFont="1" applyFill="1" applyBorder="1" applyAlignment="1" applyProtection="1">
      <alignment vertical="center" wrapText="1"/>
      <protection locked="0"/>
    </xf>
    <xf numFmtId="3" fontId="25" fillId="0" borderId="50" xfId="0" applyNumberFormat="1" applyFont="1" applyFill="1" applyBorder="1" applyAlignment="1" applyProtection="1">
      <alignment vertical="center"/>
      <protection locked="0"/>
    </xf>
    <xf numFmtId="3" fontId="25" fillId="0" borderId="22" xfId="0" applyNumberFormat="1" applyFont="1" applyFill="1" applyBorder="1" applyAlignment="1" applyProtection="1">
      <alignment vertical="center"/>
      <protection locked="0"/>
    </xf>
    <xf numFmtId="164" fontId="2" fillId="0" borderId="16" xfId="21" applyNumberFormat="1" applyFont="1" applyFill="1" applyBorder="1" applyAlignment="1" applyProtection="1">
      <alignment vertical="center" wrapText="1"/>
      <protection locked="0"/>
    </xf>
    <xf numFmtId="1" fontId="2" fillId="0" borderId="78" xfId="0" applyNumberFormat="1" applyFont="1" applyBorder="1" applyAlignment="1" applyProtection="1">
      <alignment horizontal="centerContinuous" vertical="center"/>
      <protection locked="0"/>
    </xf>
    <xf numFmtId="0" fontId="2" fillId="0" borderId="80" xfId="0" applyNumberFormat="1" applyFont="1" applyFill="1" applyBorder="1" applyAlignment="1" applyProtection="1">
      <alignment horizontal="center" vertical="center"/>
      <protection locked="0"/>
    </xf>
    <xf numFmtId="0" fontId="9" fillId="0" borderId="106" xfId="0" applyNumberFormat="1" applyFont="1" applyFill="1" applyBorder="1" applyAlignment="1" applyProtection="1">
      <alignment horizontal="centerContinuous" vertical="center"/>
      <protection locked="0"/>
    </xf>
    <xf numFmtId="0" fontId="9" fillId="0" borderId="52" xfId="0" applyNumberFormat="1" applyFont="1" applyFill="1" applyBorder="1" applyAlignment="1" applyProtection="1">
      <alignment vertical="center" wrapText="1"/>
      <protection locked="0"/>
    </xf>
    <xf numFmtId="3" fontId="2" fillId="0" borderId="80" xfId="0" applyNumberFormat="1" applyFont="1" applyFill="1" applyBorder="1" applyAlignment="1" applyProtection="1">
      <alignment horizontal="right" vertical="center"/>
      <protection locked="0"/>
    </xf>
    <xf numFmtId="1" fontId="18" fillId="0" borderId="37" xfId="0" applyNumberFormat="1" applyFont="1" applyFill="1" applyBorder="1" applyAlignment="1" applyProtection="1">
      <alignment horizontal="centerContinuous" vertical="center"/>
      <protection locked="0"/>
    </xf>
    <xf numFmtId="0" fontId="20" fillId="0" borderId="36" xfId="0" applyNumberFormat="1" applyFont="1" applyFill="1" applyBorder="1" applyAlignment="1" applyProtection="1">
      <alignment horizontal="center" vertical="center"/>
      <protection locked="0"/>
    </xf>
    <xf numFmtId="3" fontId="18" fillId="0" borderId="70" xfId="0" applyNumberFormat="1" applyFont="1" applyFill="1" applyBorder="1" applyAlignment="1" applyProtection="1">
      <alignment horizontal="right" vertical="center"/>
      <protection locked="0"/>
    </xf>
    <xf numFmtId="3" fontId="18" fillId="0" borderId="71" xfId="0" applyNumberFormat="1" applyFont="1" applyFill="1" applyBorder="1" applyAlignment="1" applyProtection="1">
      <alignment horizontal="right" vertical="center"/>
      <protection locked="0"/>
    </xf>
    <xf numFmtId="3" fontId="18" fillId="0" borderId="61" xfId="0" applyNumberFormat="1" applyFont="1" applyFill="1" applyBorder="1" applyAlignment="1" applyProtection="1">
      <alignment horizontal="right" vertical="center"/>
      <protection locked="0"/>
    </xf>
    <xf numFmtId="3" fontId="18" fillId="0" borderId="74" xfId="0" applyNumberFormat="1" applyFont="1" applyFill="1" applyBorder="1" applyAlignment="1" applyProtection="1">
      <alignment horizontal="right" vertical="center"/>
      <protection locked="0"/>
    </xf>
    <xf numFmtId="164" fontId="3" fillId="0" borderId="3" xfId="21" applyNumberFormat="1" applyFont="1" applyFill="1" applyBorder="1" applyAlignment="1" applyProtection="1">
      <alignment vertical="center" wrapText="1"/>
      <protection locked="0"/>
    </xf>
    <xf numFmtId="1" fontId="2" fillId="0" borderId="46" xfId="0" applyNumberFormat="1" applyFont="1" applyFill="1" applyBorder="1" applyAlignment="1" applyProtection="1">
      <alignment horizontal="centerContinuous" vertical="center"/>
      <protection locked="0"/>
    </xf>
    <xf numFmtId="1" fontId="18" fillId="0" borderId="2" xfId="0" applyNumberFormat="1" applyFont="1" applyBorder="1" applyAlignment="1" applyProtection="1">
      <alignment horizontal="centerContinuous" vertical="center"/>
      <protection locked="0"/>
    </xf>
    <xf numFmtId="164" fontId="18" fillId="0" borderId="16" xfId="0" applyNumberFormat="1" applyFont="1" applyBorder="1" applyAlignment="1" applyProtection="1">
      <alignment vertical="center" wrapText="1"/>
      <protection locked="0"/>
    </xf>
    <xf numFmtId="0" fontId="18" fillId="0" borderId="16" xfId="0" applyNumberFormat="1" applyFont="1" applyFill="1" applyBorder="1" applyAlignment="1" applyProtection="1">
      <alignment horizontal="center" vertical="center"/>
      <protection locked="0"/>
    </xf>
    <xf numFmtId="3" fontId="18" fillId="0" borderId="45" xfId="0" applyNumberFormat="1" applyFont="1" applyFill="1" applyBorder="1" applyAlignment="1" applyProtection="1">
      <alignment horizontal="right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45" xfId="0" applyNumberFormat="1" applyFont="1" applyFill="1" applyBorder="1" applyAlignment="1" applyProtection="1">
      <alignment horizontal="right" vertical="center"/>
      <protection locked="0"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0" fontId="9" fillId="0" borderId="70" xfId="0" applyNumberFormat="1" applyFont="1" applyFill="1" applyBorder="1" applyAlignment="1" applyProtection="1">
      <alignment horizontal="center" vertical="center"/>
      <protection locked="0"/>
    </xf>
    <xf numFmtId="3" fontId="9" fillId="0" borderId="78" xfId="0" applyNumberFormat="1" applyFont="1" applyFill="1" applyBorder="1" applyAlignment="1" applyProtection="1">
      <alignment horizontal="right" vertical="center"/>
      <protection locked="0"/>
    </xf>
    <xf numFmtId="0" fontId="18" fillId="0" borderId="3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 wrapText="1"/>
    </xf>
    <xf numFmtId="0" fontId="18" fillId="0" borderId="93" xfId="0" applyFont="1" applyBorder="1" applyAlignment="1">
      <alignment horizontal="left" vertical="center" wrapText="1"/>
    </xf>
    <xf numFmtId="3" fontId="2" fillId="0" borderId="19" xfId="0" applyNumberFormat="1" applyFont="1" applyFill="1" applyBorder="1" applyAlignment="1" applyProtection="1">
      <alignment vertical="center"/>
      <protection locked="0"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workbookViewId="0" topLeftCell="A1">
      <selection activeCell="B2" sqref="B2"/>
    </sheetView>
  </sheetViews>
  <sheetFormatPr defaultColWidth="9.00390625" defaultRowHeight="12.75"/>
  <cols>
    <col min="1" max="1" width="6.75390625" style="1" customWidth="1"/>
    <col min="2" max="2" width="39.625" style="1" customWidth="1"/>
    <col min="3" max="3" width="6.875" style="650" customWidth="1"/>
    <col min="4" max="4" width="11.125" style="1" customWidth="1"/>
    <col min="5" max="5" width="10.875" style="1" customWidth="1"/>
    <col min="6" max="6" width="11.00390625" style="1" customWidth="1"/>
    <col min="7" max="7" width="11.125" style="1" customWidth="1"/>
    <col min="8" max="16384" width="10.00390625" style="1" customWidth="1"/>
  </cols>
  <sheetData>
    <row r="1" spans="5:7" ht="16.5">
      <c r="E1" s="2"/>
      <c r="F1" s="3" t="s">
        <v>0</v>
      </c>
      <c r="G1" s="4"/>
    </row>
    <row r="2" spans="1:7" ht="14.25" customHeight="1">
      <c r="A2" s="5"/>
      <c r="B2" s="6"/>
      <c r="C2" s="651"/>
      <c r="D2" s="7"/>
      <c r="E2" s="8"/>
      <c r="F2" s="9" t="s">
        <v>355</v>
      </c>
      <c r="G2" s="10"/>
    </row>
    <row r="3" spans="1:7" ht="13.5" customHeight="1">
      <c r="A3" s="5"/>
      <c r="B3" s="6"/>
      <c r="C3" s="651"/>
      <c r="D3" s="7"/>
      <c r="E3" s="8"/>
      <c r="F3" s="9" t="s">
        <v>1</v>
      </c>
      <c r="G3" s="10"/>
    </row>
    <row r="4" spans="1:7" ht="15" customHeight="1">
      <c r="A4" s="5"/>
      <c r="B4" s="6"/>
      <c r="C4" s="651"/>
      <c r="D4" s="7"/>
      <c r="E4" s="8"/>
      <c r="F4" s="9" t="s">
        <v>308</v>
      </c>
      <c r="G4" s="10"/>
    </row>
    <row r="5" spans="1:7" ht="8.25" customHeight="1">
      <c r="A5" s="5"/>
      <c r="B5" s="6"/>
      <c r="C5" s="651"/>
      <c r="D5" s="7"/>
      <c r="E5" s="8"/>
      <c r="F5" s="9"/>
      <c r="G5" s="10"/>
    </row>
    <row r="6" spans="1:7" s="15" customFormat="1" ht="38.25" customHeight="1">
      <c r="A6" s="11" t="s">
        <v>51</v>
      </c>
      <c r="B6" s="12"/>
      <c r="C6" s="13"/>
      <c r="D6" s="13"/>
      <c r="E6" s="14"/>
      <c r="F6" s="14"/>
      <c r="G6" s="14"/>
    </row>
    <row r="7" spans="1:7" s="15" customFormat="1" ht="12" customHeight="1" thickBot="1">
      <c r="A7" s="11"/>
      <c r="B7" s="12"/>
      <c r="C7" s="652"/>
      <c r="D7" s="13"/>
      <c r="E7" s="14"/>
      <c r="F7" s="14"/>
      <c r="G7" s="14" t="s">
        <v>2</v>
      </c>
    </row>
    <row r="8" spans="1:7" s="18" customFormat="1" ht="27.75" customHeight="1">
      <c r="A8" s="89" t="s">
        <v>3</v>
      </c>
      <c r="B8" s="16" t="s">
        <v>4</v>
      </c>
      <c r="C8" s="17" t="s">
        <v>5</v>
      </c>
      <c r="D8" s="130" t="s">
        <v>6</v>
      </c>
      <c r="E8" s="131"/>
      <c r="F8" s="132" t="s">
        <v>7</v>
      </c>
      <c r="G8" s="133"/>
    </row>
    <row r="9" spans="1:7" s="18" customFormat="1" ht="14.25" customHeight="1">
      <c r="A9" s="108" t="s">
        <v>8</v>
      </c>
      <c r="B9" s="106"/>
      <c r="C9" s="107" t="s">
        <v>9</v>
      </c>
      <c r="D9" s="134" t="s">
        <v>10</v>
      </c>
      <c r="E9" s="135" t="s">
        <v>11</v>
      </c>
      <c r="F9" s="249" t="s">
        <v>10</v>
      </c>
      <c r="G9" s="247" t="s">
        <v>11</v>
      </c>
    </row>
    <row r="10" spans="1:7" s="49" customFormat="1" ht="10.5" customHeight="1" thickBot="1">
      <c r="A10" s="103">
        <v>1</v>
      </c>
      <c r="B10" s="104">
        <v>2</v>
      </c>
      <c r="C10" s="104">
        <v>3</v>
      </c>
      <c r="D10" s="104">
        <v>4</v>
      </c>
      <c r="E10" s="105">
        <v>5</v>
      </c>
      <c r="F10" s="250">
        <v>6</v>
      </c>
      <c r="G10" s="248">
        <v>7</v>
      </c>
    </row>
    <row r="11" spans="1:7" s="26" customFormat="1" ht="16.5" customHeight="1" thickBot="1" thickTop="1">
      <c r="A11" s="21">
        <v>600</v>
      </c>
      <c r="B11" s="22" t="s">
        <v>25</v>
      </c>
      <c r="C11" s="23" t="s">
        <v>20</v>
      </c>
      <c r="D11" s="24"/>
      <c r="E11" s="25"/>
      <c r="F11" s="251">
        <f>F12+F14+F20</f>
        <v>2250000</v>
      </c>
      <c r="G11" s="586">
        <f>G12+G14+G21</f>
        <v>920000</v>
      </c>
    </row>
    <row r="12" spans="1:7" s="26" customFormat="1" ht="16.5" customHeight="1" thickTop="1">
      <c r="A12" s="218">
        <v>60004</v>
      </c>
      <c r="B12" s="219" t="s">
        <v>134</v>
      </c>
      <c r="C12" s="32"/>
      <c r="D12" s="220"/>
      <c r="E12" s="221"/>
      <c r="F12" s="252">
        <f>F13</f>
        <v>2000000</v>
      </c>
      <c r="G12" s="587"/>
    </row>
    <row r="13" spans="1:7" s="26" customFormat="1" ht="36.75" customHeight="1">
      <c r="A13" s="330">
        <v>6010</v>
      </c>
      <c r="B13" s="331" t="s">
        <v>135</v>
      </c>
      <c r="C13" s="313"/>
      <c r="D13" s="332"/>
      <c r="E13" s="333"/>
      <c r="F13" s="259">
        <v>2000000</v>
      </c>
      <c r="G13" s="260"/>
    </row>
    <row r="14" spans="1:7" s="26" customFormat="1" ht="16.5" customHeight="1">
      <c r="A14" s="324">
        <v>60016</v>
      </c>
      <c r="B14" s="325" t="s">
        <v>62</v>
      </c>
      <c r="C14" s="291"/>
      <c r="D14" s="326"/>
      <c r="E14" s="327"/>
      <c r="F14" s="328">
        <f>F16+F19</f>
        <v>250000</v>
      </c>
      <c r="G14" s="329">
        <f>SUM(G15:G16)</f>
        <v>870000</v>
      </c>
    </row>
    <row r="15" spans="1:7" s="55" customFormat="1" ht="16.5" customHeight="1">
      <c r="A15" s="141">
        <v>4270</v>
      </c>
      <c r="B15" s="222" t="s">
        <v>66</v>
      </c>
      <c r="C15" s="65"/>
      <c r="D15" s="200"/>
      <c r="E15" s="217"/>
      <c r="F15" s="195"/>
      <c r="G15" s="75">
        <v>120000</v>
      </c>
    </row>
    <row r="16" spans="1:7" s="26" customFormat="1" ht="15" customHeight="1">
      <c r="A16" s="141">
        <v>6050</v>
      </c>
      <c r="B16" s="222" t="s">
        <v>21</v>
      </c>
      <c r="C16" s="65"/>
      <c r="D16" s="200"/>
      <c r="E16" s="217"/>
      <c r="F16" s="195"/>
      <c r="G16" s="75">
        <f>G17+G18</f>
        <v>750000</v>
      </c>
    </row>
    <row r="17" spans="1:7" s="292" customFormat="1" ht="12.75" customHeight="1">
      <c r="A17" s="223"/>
      <c r="B17" s="224" t="s">
        <v>341</v>
      </c>
      <c r="C17" s="225"/>
      <c r="D17" s="226"/>
      <c r="E17" s="227"/>
      <c r="F17" s="160"/>
      <c r="G17" s="228">
        <v>500000</v>
      </c>
    </row>
    <row r="18" spans="1:7" s="292" customFormat="1" ht="12" customHeight="1">
      <c r="A18" s="223"/>
      <c r="B18" s="224" t="s">
        <v>342</v>
      </c>
      <c r="C18" s="225"/>
      <c r="D18" s="226"/>
      <c r="E18" s="227"/>
      <c r="F18" s="160"/>
      <c r="G18" s="228">
        <v>250000</v>
      </c>
    </row>
    <row r="19" spans="1:7" s="26" customFormat="1" ht="67.5" customHeight="1">
      <c r="A19" s="296">
        <v>6610</v>
      </c>
      <c r="B19" s="297" t="s">
        <v>304</v>
      </c>
      <c r="C19" s="298"/>
      <c r="D19" s="299"/>
      <c r="E19" s="300"/>
      <c r="F19" s="66">
        <v>250000</v>
      </c>
      <c r="G19" s="301"/>
    </row>
    <row r="20" spans="1:7" s="26" customFormat="1" ht="16.5" customHeight="1">
      <c r="A20" s="588">
        <v>60017</v>
      </c>
      <c r="B20" s="589" t="s">
        <v>270</v>
      </c>
      <c r="C20" s="27"/>
      <c r="D20" s="590"/>
      <c r="E20" s="591"/>
      <c r="F20" s="592"/>
      <c r="G20" s="593">
        <f>SUM(G21)</f>
        <v>50000</v>
      </c>
    </row>
    <row r="21" spans="1:7" s="55" customFormat="1" ht="16.5" customHeight="1" thickBot="1">
      <c r="A21" s="141">
        <v>4270</v>
      </c>
      <c r="B21" s="222" t="s">
        <v>66</v>
      </c>
      <c r="C21" s="65"/>
      <c r="D21" s="200"/>
      <c r="E21" s="217"/>
      <c r="F21" s="195"/>
      <c r="G21" s="75">
        <v>50000</v>
      </c>
    </row>
    <row r="22" spans="1:7" s="29" customFormat="1" ht="19.5" customHeight="1" thickBot="1" thickTop="1">
      <c r="A22" s="316">
        <v>630</v>
      </c>
      <c r="B22" s="317" t="s">
        <v>125</v>
      </c>
      <c r="C22" s="267" t="s">
        <v>116</v>
      </c>
      <c r="D22" s="318"/>
      <c r="E22" s="319">
        <f>E23</f>
        <v>4612</v>
      </c>
      <c r="F22" s="140"/>
      <c r="G22" s="269"/>
    </row>
    <row r="23" spans="1:7" s="29" customFormat="1" ht="16.5" customHeight="1" thickTop="1">
      <c r="A23" s="595">
        <v>63095</v>
      </c>
      <c r="B23" s="355" t="s">
        <v>12</v>
      </c>
      <c r="C23" s="273"/>
      <c r="D23" s="322"/>
      <c r="E23" s="596">
        <f>E24</f>
        <v>4612</v>
      </c>
      <c r="F23" s="206"/>
      <c r="G23" s="275"/>
    </row>
    <row r="24" spans="1:7" s="29" customFormat="1" ht="51.75" customHeight="1" thickBot="1">
      <c r="A24" s="276">
        <v>2709</v>
      </c>
      <c r="B24" s="222" t="s">
        <v>143</v>
      </c>
      <c r="C24" s="100"/>
      <c r="D24" s="280"/>
      <c r="E24" s="191">
        <v>4612</v>
      </c>
      <c r="F24" s="85"/>
      <c r="G24" s="60"/>
    </row>
    <row r="25" spans="1:7" s="29" customFormat="1" ht="18.75" customHeight="1" thickBot="1" thickTop="1">
      <c r="A25" s="21">
        <v>700</v>
      </c>
      <c r="B25" s="22" t="s">
        <v>297</v>
      </c>
      <c r="C25" s="23" t="s">
        <v>298</v>
      </c>
      <c r="D25" s="24">
        <f>SUM(D26)</f>
        <v>500000</v>
      </c>
      <c r="E25" s="25">
        <f>SUM(E26)</f>
        <v>3475000</v>
      </c>
      <c r="F25" s="631">
        <f>F26</f>
        <v>250000</v>
      </c>
      <c r="G25" s="632"/>
    </row>
    <row r="26" spans="1:7" s="29" customFormat="1" ht="16.5" customHeight="1" thickTop="1">
      <c r="A26" s="633" t="s">
        <v>299</v>
      </c>
      <c r="B26" s="355" t="s">
        <v>300</v>
      </c>
      <c r="C26" s="634"/>
      <c r="D26" s="220">
        <f>SUM(D27:D30)</f>
        <v>500000</v>
      </c>
      <c r="E26" s="221">
        <f>SUM(E27:E30)</f>
        <v>3475000</v>
      </c>
      <c r="F26" s="188">
        <f>SUM(F27:F30)</f>
        <v>250000</v>
      </c>
      <c r="G26" s="63"/>
    </row>
    <row r="27" spans="1:7" s="29" customFormat="1" ht="31.5" customHeight="1">
      <c r="A27" s="635" t="s">
        <v>301</v>
      </c>
      <c r="B27" s="222" t="s">
        <v>302</v>
      </c>
      <c r="C27" s="636"/>
      <c r="D27" s="200">
        <v>500000</v>
      </c>
      <c r="E27" s="217"/>
      <c r="F27" s="85"/>
      <c r="G27" s="60"/>
    </row>
    <row r="28" spans="1:7" s="29" customFormat="1" ht="15.75" customHeight="1">
      <c r="A28" s="635" t="s">
        <v>55</v>
      </c>
      <c r="B28" s="222" t="s">
        <v>56</v>
      </c>
      <c r="C28" s="636"/>
      <c r="D28" s="200"/>
      <c r="E28" s="217">
        <v>125000</v>
      </c>
      <c r="F28" s="85"/>
      <c r="G28" s="60"/>
    </row>
    <row r="29" spans="1:7" s="29" customFormat="1" ht="45.75" customHeight="1">
      <c r="A29" s="635" t="s">
        <v>303</v>
      </c>
      <c r="B29" s="222" t="s">
        <v>322</v>
      </c>
      <c r="C29" s="636"/>
      <c r="D29" s="200"/>
      <c r="E29" s="217">
        <v>3350000</v>
      </c>
      <c r="F29" s="85"/>
      <c r="G29" s="60"/>
    </row>
    <row r="30" spans="1:7" s="29" customFormat="1" ht="18" customHeight="1" thickBot="1">
      <c r="A30" s="276">
        <v>4300</v>
      </c>
      <c r="B30" s="222" t="s">
        <v>14</v>
      </c>
      <c r="C30" s="100"/>
      <c r="D30" s="280"/>
      <c r="E30" s="191"/>
      <c r="F30" s="85">
        <v>250000</v>
      </c>
      <c r="G30" s="60"/>
    </row>
    <row r="31" spans="1:7" s="55" customFormat="1" ht="18" customHeight="1" thickBot="1" thickTop="1">
      <c r="A31" s="142" t="s">
        <v>99</v>
      </c>
      <c r="B31" s="266" t="s">
        <v>100</v>
      </c>
      <c r="C31" s="267"/>
      <c r="D31" s="268"/>
      <c r="E31" s="270"/>
      <c r="F31" s="140">
        <f>F36+F34+F32</f>
        <v>600</v>
      </c>
      <c r="G31" s="269">
        <f>G36+G34+G32</f>
        <v>55600</v>
      </c>
    </row>
    <row r="32" spans="1:7" s="55" customFormat="1" ht="17.25" customHeight="1" thickTop="1">
      <c r="A32" s="143" t="s">
        <v>273</v>
      </c>
      <c r="B32" s="185" t="s">
        <v>274</v>
      </c>
      <c r="C32" s="186" t="s">
        <v>90</v>
      </c>
      <c r="D32" s="187"/>
      <c r="E32" s="289"/>
      <c r="F32" s="188"/>
      <c r="G32" s="63">
        <f>SUM(G33)</f>
        <v>19600</v>
      </c>
    </row>
    <row r="33" spans="1:7" s="55" customFormat="1" ht="15" customHeight="1">
      <c r="A33" s="88" t="s">
        <v>275</v>
      </c>
      <c r="B33" s="189" t="s">
        <v>276</v>
      </c>
      <c r="C33" s="84"/>
      <c r="D33" s="190"/>
      <c r="E33" s="271"/>
      <c r="F33" s="85"/>
      <c r="G33" s="60">
        <v>19600</v>
      </c>
    </row>
    <row r="34" spans="1:7" s="55" customFormat="1" ht="21" customHeight="1">
      <c r="A34" s="143" t="s">
        <v>113</v>
      </c>
      <c r="B34" s="185" t="s">
        <v>114</v>
      </c>
      <c r="C34" s="186"/>
      <c r="D34" s="187"/>
      <c r="E34" s="289"/>
      <c r="F34" s="188"/>
      <c r="G34" s="63">
        <f>SUM(G35:G35)</f>
        <v>36000</v>
      </c>
    </row>
    <row r="35" spans="1:7" s="55" customFormat="1" ht="27" customHeight="1">
      <c r="A35" s="337" t="s">
        <v>13</v>
      </c>
      <c r="B35" s="338" t="s">
        <v>14</v>
      </c>
      <c r="C35" s="186" t="s">
        <v>178</v>
      </c>
      <c r="D35" s="187"/>
      <c r="E35" s="289"/>
      <c r="F35" s="188"/>
      <c r="G35" s="736">
        <v>36000</v>
      </c>
    </row>
    <row r="36" spans="1:7" s="55" customFormat="1" ht="15" customHeight="1">
      <c r="A36" s="143" t="s">
        <v>106</v>
      </c>
      <c r="B36" s="185" t="s">
        <v>12</v>
      </c>
      <c r="C36" s="186" t="s">
        <v>90</v>
      </c>
      <c r="D36" s="187"/>
      <c r="E36" s="289"/>
      <c r="F36" s="188">
        <f>F37</f>
        <v>600</v>
      </c>
      <c r="G36" s="63"/>
    </row>
    <row r="37" spans="1:7" s="55" customFormat="1" ht="18" customHeight="1" thickBot="1">
      <c r="A37" s="88" t="s">
        <v>78</v>
      </c>
      <c r="B37" s="189" t="s">
        <v>144</v>
      </c>
      <c r="C37" s="84"/>
      <c r="D37" s="190"/>
      <c r="E37" s="271"/>
      <c r="F37" s="85">
        <v>600</v>
      </c>
      <c r="G37" s="60"/>
    </row>
    <row r="38" spans="1:7" s="55" customFormat="1" ht="18" customHeight="1" thickBot="1" thickTop="1">
      <c r="A38" s="142" t="s">
        <v>47</v>
      </c>
      <c r="B38" s="266" t="s">
        <v>48</v>
      </c>
      <c r="C38" s="267" t="s">
        <v>16</v>
      </c>
      <c r="D38" s="318">
        <f>D39</f>
        <v>2800</v>
      </c>
      <c r="E38" s="270"/>
      <c r="F38" s="140"/>
      <c r="G38" s="269"/>
    </row>
    <row r="39" spans="1:7" s="55" customFormat="1" ht="18" customHeight="1" thickTop="1">
      <c r="A39" s="207" t="s">
        <v>81</v>
      </c>
      <c r="B39" s="272" t="s">
        <v>82</v>
      </c>
      <c r="C39" s="273"/>
      <c r="D39" s="322">
        <f>D40+D41</f>
        <v>2800</v>
      </c>
      <c r="E39" s="274"/>
      <c r="F39" s="206"/>
      <c r="G39" s="275"/>
    </row>
    <row r="40" spans="1:7" s="55" customFormat="1" ht="18" customHeight="1">
      <c r="A40" s="88" t="s">
        <v>86</v>
      </c>
      <c r="B40" s="189" t="s">
        <v>57</v>
      </c>
      <c r="C40" s="84"/>
      <c r="D40" s="280">
        <v>2400</v>
      </c>
      <c r="E40" s="659"/>
      <c r="F40" s="661"/>
      <c r="G40" s="60"/>
    </row>
    <row r="41" spans="1:7" s="55" customFormat="1" ht="18" customHeight="1" thickBot="1">
      <c r="A41" s="88" t="s">
        <v>68</v>
      </c>
      <c r="B41" s="189" t="s">
        <v>69</v>
      </c>
      <c r="C41" s="84"/>
      <c r="D41" s="280">
        <v>400</v>
      </c>
      <c r="E41" s="659"/>
      <c r="F41" s="199"/>
      <c r="G41" s="60"/>
    </row>
    <row r="42" spans="1:7" s="55" customFormat="1" ht="18" customHeight="1" thickBot="1" thickTop="1">
      <c r="A42" s="142" t="s">
        <v>149</v>
      </c>
      <c r="B42" s="266" t="s">
        <v>15</v>
      </c>
      <c r="C42" s="267" t="s">
        <v>16</v>
      </c>
      <c r="D42" s="318"/>
      <c r="E42" s="140">
        <f>E43+E54+E57+E66</f>
        <v>113500</v>
      </c>
      <c r="F42" s="243">
        <f>F43+F54+F57+F66</f>
        <v>30330</v>
      </c>
      <c r="G42" s="269">
        <f>G43+G54+G57+G66</f>
        <v>494807</v>
      </c>
    </row>
    <row r="43" spans="1:7" s="55" customFormat="1" ht="18" customHeight="1" thickTop="1">
      <c r="A43" s="207" t="s">
        <v>150</v>
      </c>
      <c r="B43" s="272" t="s">
        <v>74</v>
      </c>
      <c r="C43" s="273"/>
      <c r="D43" s="322"/>
      <c r="E43" s="660">
        <f>SUM(E44:E47)</f>
        <v>80900</v>
      </c>
      <c r="F43" s="245"/>
      <c r="G43" s="275">
        <f>SUM(G44:G53)</f>
        <v>60219</v>
      </c>
    </row>
    <row r="44" spans="1:7" s="55" customFormat="1" ht="18" customHeight="1">
      <c r="A44" s="88" t="s">
        <v>55</v>
      </c>
      <c r="B44" s="189" t="s">
        <v>56</v>
      </c>
      <c r="C44" s="84"/>
      <c r="D44" s="280"/>
      <c r="E44" s="659">
        <v>200</v>
      </c>
      <c r="F44" s="199"/>
      <c r="G44" s="60"/>
    </row>
    <row r="45" spans="1:7" s="55" customFormat="1" ht="29.25" customHeight="1">
      <c r="A45" s="88" t="s">
        <v>85</v>
      </c>
      <c r="B45" s="189" t="s">
        <v>321</v>
      </c>
      <c r="C45" s="84"/>
      <c r="D45" s="280"/>
      <c r="E45" s="271">
        <v>76500</v>
      </c>
      <c r="F45" s="85"/>
      <c r="G45" s="60"/>
    </row>
    <row r="46" spans="1:7" s="55" customFormat="1" ht="18" customHeight="1">
      <c r="A46" s="88" t="s">
        <v>89</v>
      </c>
      <c r="B46" s="189" t="s">
        <v>75</v>
      </c>
      <c r="C46" s="84"/>
      <c r="D46" s="280"/>
      <c r="E46" s="271">
        <v>2000</v>
      </c>
      <c r="F46" s="85"/>
      <c r="G46" s="60"/>
    </row>
    <row r="47" spans="1:7" s="55" customFormat="1" ht="18" customHeight="1">
      <c r="A47" s="88" t="s">
        <v>68</v>
      </c>
      <c r="B47" s="189" t="s">
        <v>69</v>
      </c>
      <c r="C47" s="84"/>
      <c r="D47" s="280"/>
      <c r="E47" s="271">
        <v>2200</v>
      </c>
      <c r="F47" s="85"/>
      <c r="G47" s="60"/>
    </row>
    <row r="48" spans="1:7" s="55" customFormat="1" ht="27.75" customHeight="1">
      <c r="A48" s="88" t="s">
        <v>172</v>
      </c>
      <c r="B48" s="189" t="s">
        <v>182</v>
      </c>
      <c r="C48" s="84"/>
      <c r="D48" s="280"/>
      <c r="E48" s="271"/>
      <c r="F48" s="85"/>
      <c r="G48" s="60">
        <v>4489</v>
      </c>
    </row>
    <row r="49" spans="1:7" s="55" customFormat="1" ht="18" customHeight="1">
      <c r="A49" s="88" t="s">
        <v>78</v>
      </c>
      <c r="B49" s="189" t="s">
        <v>17</v>
      </c>
      <c r="C49" s="84"/>
      <c r="D49" s="280"/>
      <c r="E49" s="271"/>
      <c r="F49" s="85"/>
      <c r="G49" s="60">
        <v>2500</v>
      </c>
    </row>
    <row r="50" spans="1:7" s="55" customFormat="1" ht="28.5" customHeight="1">
      <c r="A50" s="88" t="s">
        <v>103</v>
      </c>
      <c r="B50" s="189" t="s">
        <v>151</v>
      </c>
      <c r="C50" s="84"/>
      <c r="D50" s="280"/>
      <c r="E50" s="271"/>
      <c r="F50" s="85"/>
      <c r="G50" s="60">
        <v>3000</v>
      </c>
    </row>
    <row r="51" spans="1:7" s="55" customFormat="1" ht="18" customHeight="1">
      <c r="A51" s="88" t="s">
        <v>67</v>
      </c>
      <c r="B51" s="189" t="s">
        <v>66</v>
      </c>
      <c r="C51" s="84"/>
      <c r="D51" s="280"/>
      <c r="E51" s="271"/>
      <c r="F51" s="85"/>
      <c r="G51" s="60">
        <v>5640</v>
      </c>
    </row>
    <row r="52" spans="1:7" s="55" customFormat="1" ht="18" customHeight="1">
      <c r="A52" s="88" t="s">
        <v>13</v>
      </c>
      <c r="B52" s="189" t="s">
        <v>14</v>
      </c>
      <c r="C52" s="84"/>
      <c r="D52" s="280"/>
      <c r="E52" s="271"/>
      <c r="F52" s="85"/>
      <c r="G52" s="60">
        <v>5000</v>
      </c>
    </row>
    <row r="53" spans="1:7" s="55" customFormat="1" ht="18" customHeight="1">
      <c r="A53" s="88" t="s">
        <v>63</v>
      </c>
      <c r="B53" s="189" t="s">
        <v>21</v>
      </c>
      <c r="C53" s="84"/>
      <c r="D53" s="280"/>
      <c r="E53" s="271"/>
      <c r="F53" s="85"/>
      <c r="G53" s="60">
        <v>39590</v>
      </c>
    </row>
    <row r="54" spans="1:7" s="55" customFormat="1" ht="18" customHeight="1">
      <c r="A54" s="143" t="s">
        <v>152</v>
      </c>
      <c r="B54" s="185" t="s">
        <v>153</v>
      </c>
      <c r="C54" s="186"/>
      <c r="D54" s="277"/>
      <c r="E54" s="289"/>
      <c r="F54" s="188"/>
      <c r="G54" s="63">
        <f>G55+G56</f>
        <v>46500</v>
      </c>
    </row>
    <row r="55" spans="1:7" s="55" customFormat="1" ht="30.75" customHeight="1">
      <c r="A55" s="88" t="s">
        <v>97</v>
      </c>
      <c r="B55" s="189" t="s">
        <v>98</v>
      </c>
      <c r="C55" s="84"/>
      <c r="D55" s="280"/>
      <c r="E55" s="271"/>
      <c r="F55" s="85"/>
      <c r="G55" s="60">
        <v>5500</v>
      </c>
    </row>
    <row r="56" spans="1:7" s="55" customFormat="1" ht="30.75" customHeight="1">
      <c r="A56" s="88" t="s">
        <v>172</v>
      </c>
      <c r="B56" s="189" t="s">
        <v>182</v>
      </c>
      <c r="C56" s="84"/>
      <c r="D56" s="280"/>
      <c r="E56" s="271"/>
      <c r="F56" s="85"/>
      <c r="G56" s="60">
        <v>41000</v>
      </c>
    </row>
    <row r="57" spans="1:7" s="55" customFormat="1" ht="18" customHeight="1">
      <c r="A57" s="143" t="s">
        <v>76</v>
      </c>
      <c r="B57" s="185" t="s">
        <v>77</v>
      </c>
      <c r="C57" s="186"/>
      <c r="D57" s="277"/>
      <c r="E57" s="289">
        <f>E58+E59</f>
        <v>32600</v>
      </c>
      <c r="F57" s="188"/>
      <c r="G57" s="63">
        <f>SUM(G58:G65)</f>
        <v>118558</v>
      </c>
    </row>
    <row r="58" spans="1:7" s="55" customFormat="1" ht="18" customHeight="1">
      <c r="A58" s="88" t="s">
        <v>55</v>
      </c>
      <c r="B58" s="189" t="s">
        <v>56</v>
      </c>
      <c r="C58" s="320"/>
      <c r="D58" s="321"/>
      <c r="E58" s="271">
        <v>100</v>
      </c>
      <c r="F58" s="315"/>
      <c r="G58" s="60"/>
    </row>
    <row r="59" spans="1:7" s="55" customFormat="1" ht="32.25" customHeight="1">
      <c r="A59" s="88" t="s">
        <v>85</v>
      </c>
      <c r="B59" s="189" t="s">
        <v>320</v>
      </c>
      <c r="C59" s="320"/>
      <c r="D59" s="321"/>
      <c r="E59" s="271">
        <v>32500</v>
      </c>
      <c r="F59" s="315"/>
      <c r="G59" s="60"/>
    </row>
    <row r="60" spans="1:7" s="55" customFormat="1" ht="32.25" customHeight="1">
      <c r="A60" s="88" t="s">
        <v>172</v>
      </c>
      <c r="B60" s="189" t="s">
        <v>182</v>
      </c>
      <c r="C60" s="320"/>
      <c r="D60" s="321"/>
      <c r="E60" s="271"/>
      <c r="F60" s="315"/>
      <c r="G60" s="60">
        <v>58288</v>
      </c>
    </row>
    <row r="61" spans="1:7" s="55" customFormat="1" ht="18" customHeight="1">
      <c r="A61" s="88" t="s">
        <v>78</v>
      </c>
      <c r="B61" s="189" t="s">
        <v>17</v>
      </c>
      <c r="C61" s="320"/>
      <c r="D61" s="321"/>
      <c r="E61" s="336"/>
      <c r="F61" s="315"/>
      <c r="G61" s="60">
        <v>25500</v>
      </c>
    </row>
    <row r="62" spans="1:7" s="55" customFormat="1" ht="18" customHeight="1">
      <c r="A62" s="88" t="s">
        <v>67</v>
      </c>
      <c r="B62" s="189" t="s">
        <v>66</v>
      </c>
      <c r="C62" s="84"/>
      <c r="D62" s="280"/>
      <c r="E62" s="271"/>
      <c r="F62" s="85"/>
      <c r="G62" s="60">
        <v>1760</v>
      </c>
    </row>
    <row r="63" spans="1:7" s="55" customFormat="1" ht="18" customHeight="1">
      <c r="A63" s="88" t="s">
        <v>13</v>
      </c>
      <c r="B63" s="189" t="s">
        <v>14</v>
      </c>
      <c r="C63" s="84"/>
      <c r="D63" s="280"/>
      <c r="E63" s="271"/>
      <c r="F63" s="85"/>
      <c r="G63" s="60">
        <v>5000</v>
      </c>
    </row>
    <row r="64" spans="1:7" s="55" customFormat="1" ht="18" customHeight="1">
      <c r="A64" s="88" t="s">
        <v>63</v>
      </c>
      <c r="B64" s="189" t="s">
        <v>21</v>
      </c>
      <c r="C64" s="84"/>
      <c r="D64" s="280"/>
      <c r="E64" s="271"/>
      <c r="F64" s="85"/>
      <c r="G64" s="60">
        <v>21010</v>
      </c>
    </row>
    <row r="65" spans="1:7" s="55" customFormat="1" ht="26.25" customHeight="1">
      <c r="A65" s="88" t="s">
        <v>101</v>
      </c>
      <c r="B65" s="189" t="s">
        <v>104</v>
      </c>
      <c r="C65" s="84"/>
      <c r="D65" s="280"/>
      <c r="E65" s="271"/>
      <c r="F65" s="85"/>
      <c r="G65" s="60">
        <v>7000</v>
      </c>
    </row>
    <row r="66" spans="1:7" s="55" customFormat="1" ht="18" customHeight="1">
      <c r="A66" s="143" t="s">
        <v>102</v>
      </c>
      <c r="B66" s="185" t="s">
        <v>12</v>
      </c>
      <c r="C66" s="186"/>
      <c r="D66" s="277"/>
      <c r="E66" s="289"/>
      <c r="F66" s="188">
        <f>SUM(F67:F74)</f>
        <v>30330</v>
      </c>
      <c r="G66" s="63">
        <f>SUM(G67:G72)</f>
        <v>269530</v>
      </c>
    </row>
    <row r="67" spans="1:7" s="55" customFormat="1" ht="18" customHeight="1">
      <c r="A67" s="88" t="s">
        <v>154</v>
      </c>
      <c r="B67" s="189" t="s">
        <v>155</v>
      </c>
      <c r="C67" s="84"/>
      <c r="D67" s="280"/>
      <c r="E67" s="271"/>
      <c r="F67" s="85">
        <v>24530</v>
      </c>
      <c r="G67" s="60"/>
    </row>
    <row r="68" spans="1:7" s="55" customFormat="1" ht="18.75" customHeight="1">
      <c r="A68" s="681" t="s">
        <v>103</v>
      </c>
      <c r="B68" s="682" t="s">
        <v>151</v>
      </c>
      <c r="C68" s="683"/>
      <c r="D68" s="684"/>
      <c r="E68" s="685"/>
      <c r="F68" s="686">
        <v>3580</v>
      </c>
      <c r="G68" s="687"/>
    </row>
    <row r="69" spans="1:7" s="55" customFormat="1" ht="18" customHeight="1">
      <c r="A69" s="88" t="s">
        <v>13</v>
      </c>
      <c r="B69" s="189" t="s">
        <v>14</v>
      </c>
      <c r="C69" s="84"/>
      <c r="D69" s="280"/>
      <c r="E69" s="271"/>
      <c r="F69" s="85">
        <v>2220</v>
      </c>
      <c r="G69" s="60"/>
    </row>
    <row r="70" spans="1:7" s="55" customFormat="1" ht="18.75" customHeight="1">
      <c r="A70" s="88" t="s">
        <v>156</v>
      </c>
      <c r="B70" s="189" t="s">
        <v>190</v>
      </c>
      <c r="C70" s="84"/>
      <c r="D70" s="280"/>
      <c r="E70" s="271"/>
      <c r="F70" s="85"/>
      <c r="G70" s="60">
        <v>19530</v>
      </c>
    </row>
    <row r="71" spans="1:7" s="55" customFormat="1" ht="63" customHeight="1">
      <c r="A71" s="88" t="s">
        <v>278</v>
      </c>
      <c r="B71" s="295" t="s">
        <v>186</v>
      </c>
      <c r="C71" s="84"/>
      <c r="D71" s="280"/>
      <c r="E71" s="271"/>
      <c r="F71" s="85"/>
      <c r="G71" s="60">
        <v>150000</v>
      </c>
    </row>
    <row r="72" spans="1:7" s="55" customFormat="1" ht="31.5" customHeight="1">
      <c r="A72" s="88"/>
      <c r="B72" s="597" t="s">
        <v>277</v>
      </c>
      <c r="C72" s="84"/>
      <c r="D72" s="280"/>
      <c r="E72" s="271"/>
      <c r="F72" s="85"/>
      <c r="G72" s="598">
        <f>G73+G74</f>
        <v>100000</v>
      </c>
    </row>
    <row r="73" spans="1:7" s="55" customFormat="1" ht="17.25" customHeight="1">
      <c r="A73" s="88" t="s">
        <v>67</v>
      </c>
      <c r="B73" s="189" t="s">
        <v>66</v>
      </c>
      <c r="C73" s="84"/>
      <c r="D73" s="280"/>
      <c r="E73" s="271"/>
      <c r="F73" s="85"/>
      <c r="G73" s="60">
        <v>60000</v>
      </c>
    </row>
    <row r="74" spans="1:7" s="55" customFormat="1" ht="18.75" customHeight="1" thickBot="1">
      <c r="A74" s="88" t="s">
        <v>63</v>
      </c>
      <c r="B74" s="189" t="s">
        <v>21</v>
      </c>
      <c r="C74" s="84"/>
      <c r="D74" s="280"/>
      <c r="E74" s="271"/>
      <c r="F74" s="85"/>
      <c r="G74" s="60">
        <v>40000</v>
      </c>
    </row>
    <row r="75" spans="1:7" s="29" customFormat="1" ht="19.5" customHeight="1" thickBot="1" thickTop="1">
      <c r="A75" s="142" t="s">
        <v>92</v>
      </c>
      <c r="B75" s="69" t="s">
        <v>93</v>
      </c>
      <c r="C75" s="70"/>
      <c r="D75" s="71"/>
      <c r="E75" s="192">
        <f>E76</f>
        <v>28845</v>
      </c>
      <c r="F75" s="71"/>
      <c r="G75" s="97">
        <f>G76+G79</f>
        <v>128845</v>
      </c>
    </row>
    <row r="76" spans="1:7" s="29" customFormat="1" ht="15" customHeight="1" thickTop="1">
      <c r="A76" s="53">
        <v>85154</v>
      </c>
      <c r="B76" s="54" t="s">
        <v>145</v>
      </c>
      <c r="C76" s="61" t="s">
        <v>148</v>
      </c>
      <c r="D76" s="62"/>
      <c r="E76" s="67">
        <f>E77</f>
        <v>28845</v>
      </c>
      <c r="F76" s="82"/>
      <c r="G76" s="73">
        <f>G78</f>
        <v>28845</v>
      </c>
    </row>
    <row r="77" spans="1:7" s="29" customFormat="1" ht="15" customHeight="1">
      <c r="A77" s="88" t="s">
        <v>68</v>
      </c>
      <c r="B77" s="57" t="s">
        <v>69</v>
      </c>
      <c r="C77" s="229"/>
      <c r="D77" s="230"/>
      <c r="E77" s="197">
        <v>28845</v>
      </c>
      <c r="F77" s="253"/>
      <c r="G77" s="74"/>
    </row>
    <row r="78" spans="1:7" s="29" customFormat="1" ht="15" customHeight="1">
      <c r="A78" s="56">
        <v>4300</v>
      </c>
      <c r="B78" s="57" t="s">
        <v>14</v>
      </c>
      <c r="C78" s="229"/>
      <c r="D78" s="230"/>
      <c r="E78" s="231"/>
      <c r="F78" s="253"/>
      <c r="G78" s="74">
        <v>28845</v>
      </c>
    </row>
    <row r="79" spans="1:7" s="29" customFormat="1" ht="15" customHeight="1">
      <c r="A79" s="53">
        <v>85195</v>
      </c>
      <c r="B79" s="54" t="s">
        <v>12</v>
      </c>
      <c r="C79" s="61"/>
      <c r="D79" s="62"/>
      <c r="E79" s="67"/>
      <c r="F79" s="82"/>
      <c r="G79" s="73">
        <f>G80+G81</f>
        <v>100000</v>
      </c>
    </row>
    <row r="80" spans="1:7" s="29" customFormat="1" ht="36" customHeight="1">
      <c r="A80" s="56">
        <v>2620</v>
      </c>
      <c r="B80" s="57" t="s">
        <v>188</v>
      </c>
      <c r="C80" s="229" t="s">
        <v>27</v>
      </c>
      <c r="D80" s="230"/>
      <c r="E80" s="231"/>
      <c r="F80" s="253"/>
      <c r="G80" s="74">
        <v>50000</v>
      </c>
    </row>
    <row r="81" spans="1:7" s="29" customFormat="1" ht="33" customHeight="1" thickBot="1">
      <c r="A81" s="56">
        <v>6050</v>
      </c>
      <c r="B81" s="189" t="s">
        <v>177</v>
      </c>
      <c r="C81" s="229" t="s">
        <v>20</v>
      </c>
      <c r="D81" s="230"/>
      <c r="E81" s="231"/>
      <c r="F81" s="253"/>
      <c r="G81" s="74">
        <v>50000</v>
      </c>
    </row>
    <row r="82" spans="1:7" s="29" customFormat="1" ht="15" customHeight="1" thickBot="1" thickTop="1">
      <c r="A82" s="68">
        <v>852</v>
      </c>
      <c r="B82" s="69" t="s">
        <v>127</v>
      </c>
      <c r="C82" s="70" t="s">
        <v>27</v>
      </c>
      <c r="D82" s="71"/>
      <c r="E82" s="72">
        <f>E85</f>
        <v>11500</v>
      </c>
      <c r="F82" s="243"/>
      <c r="G82" s="244">
        <f>G83+G85</f>
        <v>240500</v>
      </c>
    </row>
    <row r="83" spans="1:7" s="29" customFormat="1" ht="19.5" customHeight="1" thickTop="1">
      <c r="A83" s="232">
        <v>85202</v>
      </c>
      <c r="B83" s="233" t="s">
        <v>175</v>
      </c>
      <c r="C83" s="234"/>
      <c r="D83" s="208"/>
      <c r="E83" s="235"/>
      <c r="F83" s="245"/>
      <c r="G83" s="246">
        <f>G84</f>
        <v>228000</v>
      </c>
    </row>
    <row r="84" spans="1:7" s="29" customFormat="1" ht="48.75" customHeight="1">
      <c r="A84" s="255">
        <v>4330</v>
      </c>
      <c r="B84" s="256" t="s">
        <v>279</v>
      </c>
      <c r="C84" s="61"/>
      <c r="D84" s="62"/>
      <c r="E84" s="67"/>
      <c r="F84" s="82"/>
      <c r="G84" s="359">
        <f>78000+150000</f>
        <v>228000</v>
      </c>
    </row>
    <row r="85" spans="1:7" s="29" customFormat="1" ht="15" customHeight="1">
      <c r="A85" s="345" t="s">
        <v>128</v>
      </c>
      <c r="B85" s="238" t="s">
        <v>12</v>
      </c>
      <c r="C85" s="239"/>
      <c r="D85" s="240"/>
      <c r="E85" s="241">
        <f>SUM(E86:E88)</f>
        <v>11500</v>
      </c>
      <c r="F85" s="360"/>
      <c r="G85" s="361">
        <f>SUM(G86:G89)</f>
        <v>12500</v>
      </c>
    </row>
    <row r="86" spans="1:7" s="29" customFormat="1" ht="28.5" customHeight="1">
      <c r="A86" s="88" t="s">
        <v>68</v>
      </c>
      <c r="B86" s="57" t="s">
        <v>316</v>
      </c>
      <c r="C86" s="58"/>
      <c r="D86" s="59"/>
      <c r="E86" s="197">
        <v>1500</v>
      </c>
      <c r="F86" s="199"/>
      <c r="G86" s="74"/>
    </row>
    <row r="87" spans="1:7" s="29" customFormat="1" ht="21" customHeight="1">
      <c r="A87" s="88" t="s">
        <v>129</v>
      </c>
      <c r="B87" s="57" t="s">
        <v>317</v>
      </c>
      <c r="C87" s="58"/>
      <c r="D87" s="59"/>
      <c r="E87" s="197"/>
      <c r="F87" s="199"/>
      <c r="G87" s="74">
        <v>2500</v>
      </c>
    </row>
    <row r="88" spans="1:7" s="55" customFormat="1" ht="17.25" customHeight="1">
      <c r="A88" s="88"/>
      <c r="B88" s="707" t="s">
        <v>318</v>
      </c>
      <c r="C88" s="58"/>
      <c r="D88" s="59"/>
      <c r="E88" s="604">
        <f>SUM(E89)</f>
        <v>10000</v>
      </c>
      <c r="F88" s="708"/>
      <c r="G88" s="709">
        <f>SUM(G89:G93)</f>
        <v>10000</v>
      </c>
    </row>
    <row r="89" spans="1:7" s="29" customFormat="1" ht="63.75" customHeight="1">
      <c r="A89" s="88" t="s">
        <v>130</v>
      </c>
      <c r="B89" s="57" t="s">
        <v>146</v>
      </c>
      <c r="C89" s="58"/>
      <c r="D89" s="59"/>
      <c r="E89" s="197">
        <v>10000</v>
      </c>
      <c r="F89" s="199"/>
      <c r="G89" s="74"/>
    </row>
    <row r="90" spans="1:7" s="29" customFormat="1" ht="19.5" customHeight="1">
      <c r="A90" s="88" t="s">
        <v>107</v>
      </c>
      <c r="B90" s="57" t="s">
        <v>110</v>
      </c>
      <c r="C90" s="58"/>
      <c r="D90" s="59"/>
      <c r="E90" s="197"/>
      <c r="F90" s="199"/>
      <c r="G90" s="74">
        <v>4800</v>
      </c>
    </row>
    <row r="91" spans="1:7" s="29" customFormat="1" ht="15.75" customHeight="1">
      <c r="A91" s="88" t="s">
        <v>78</v>
      </c>
      <c r="B91" s="57" t="s">
        <v>131</v>
      </c>
      <c r="C91" s="58"/>
      <c r="D91" s="59"/>
      <c r="E91" s="197"/>
      <c r="F91" s="199"/>
      <c r="G91" s="74">
        <v>1650</v>
      </c>
    </row>
    <row r="92" spans="1:7" s="29" customFormat="1" ht="18.75" customHeight="1">
      <c r="A92" s="88" t="s">
        <v>13</v>
      </c>
      <c r="B92" s="57" t="s">
        <v>14</v>
      </c>
      <c r="C92" s="58"/>
      <c r="D92" s="59"/>
      <c r="E92" s="197"/>
      <c r="F92" s="199"/>
      <c r="G92" s="74">
        <v>3500</v>
      </c>
    </row>
    <row r="93" spans="1:7" s="29" customFormat="1" ht="30.75" customHeight="1" thickBot="1">
      <c r="A93" s="88" t="s">
        <v>88</v>
      </c>
      <c r="B93" s="57" t="s">
        <v>132</v>
      </c>
      <c r="C93" s="58"/>
      <c r="D93" s="59"/>
      <c r="E93" s="197"/>
      <c r="F93" s="199"/>
      <c r="G93" s="74">
        <v>50</v>
      </c>
    </row>
    <row r="94" spans="1:7" s="29" customFormat="1" ht="30.75" customHeight="1" thickBot="1" thickTop="1">
      <c r="A94" s="142" t="s">
        <v>94</v>
      </c>
      <c r="B94" s="69" t="s">
        <v>26</v>
      </c>
      <c r="C94" s="70" t="s">
        <v>27</v>
      </c>
      <c r="D94" s="71"/>
      <c r="E94" s="72"/>
      <c r="F94" s="243"/>
      <c r="G94" s="244">
        <f>G95</f>
        <v>18300</v>
      </c>
    </row>
    <row r="95" spans="1:7" s="29" customFormat="1" ht="16.5" customHeight="1" thickTop="1">
      <c r="A95" s="207" t="s">
        <v>95</v>
      </c>
      <c r="B95" s="233" t="s">
        <v>96</v>
      </c>
      <c r="C95" s="234"/>
      <c r="D95" s="208"/>
      <c r="E95" s="235"/>
      <c r="F95" s="245"/>
      <c r="G95" s="246">
        <f>G96</f>
        <v>18300</v>
      </c>
    </row>
    <row r="96" spans="1:7" s="29" customFormat="1" ht="30.75" customHeight="1">
      <c r="A96" s="337" t="s">
        <v>97</v>
      </c>
      <c r="B96" s="256" t="s">
        <v>98</v>
      </c>
      <c r="C96" s="257"/>
      <c r="D96" s="695"/>
      <c r="E96" s="258"/>
      <c r="F96" s="696"/>
      <c r="G96" s="359">
        <v>18300</v>
      </c>
    </row>
    <row r="97" spans="1:8" s="29" customFormat="1" ht="31.5" customHeight="1" thickBot="1">
      <c r="A97" s="688">
        <v>900</v>
      </c>
      <c r="B97" s="689" t="s">
        <v>28</v>
      </c>
      <c r="C97" s="690"/>
      <c r="D97" s="691"/>
      <c r="E97" s="692">
        <f>E102+E107</f>
        <v>196246</v>
      </c>
      <c r="F97" s="693">
        <f>F98+F102+F105+F107+F100</f>
        <v>600000</v>
      </c>
      <c r="G97" s="694">
        <f>G98+G102+G105+G107+G100</f>
        <v>487746</v>
      </c>
      <c r="H97" s="26"/>
    </row>
    <row r="98" spans="1:8" s="29" customFormat="1" ht="23.25" customHeight="1" thickTop="1">
      <c r="A98" s="232">
        <v>90001</v>
      </c>
      <c r="B98" s="233" t="s">
        <v>64</v>
      </c>
      <c r="C98" s="234" t="s">
        <v>20</v>
      </c>
      <c r="D98" s="208"/>
      <c r="E98" s="235"/>
      <c r="F98" s="193">
        <f>F99</f>
        <v>500000</v>
      </c>
      <c r="G98" s="236"/>
      <c r="H98" s="26"/>
    </row>
    <row r="99" spans="1:8" s="29" customFormat="1" ht="27.75" customHeight="1">
      <c r="A99" s="56">
        <v>6050</v>
      </c>
      <c r="B99" s="57" t="s">
        <v>123</v>
      </c>
      <c r="C99" s="58"/>
      <c r="D99" s="59"/>
      <c r="E99" s="197"/>
      <c r="F99" s="195">
        <v>500000</v>
      </c>
      <c r="G99" s="75"/>
      <c r="H99" s="26"/>
    </row>
    <row r="100" spans="1:8" s="29" customFormat="1" ht="23.25" customHeight="1">
      <c r="A100" s="53">
        <v>90004</v>
      </c>
      <c r="B100" s="54" t="s">
        <v>122</v>
      </c>
      <c r="C100" s="61" t="s">
        <v>20</v>
      </c>
      <c r="D100" s="62"/>
      <c r="E100" s="67"/>
      <c r="F100" s="80"/>
      <c r="G100" s="77">
        <f>SUM(G101)</f>
        <v>70000</v>
      </c>
      <c r="H100" s="26"/>
    </row>
    <row r="101" spans="1:8" s="29" customFormat="1" ht="46.5" customHeight="1">
      <c r="A101" s="293">
        <v>6050</v>
      </c>
      <c r="B101" s="294" t="s">
        <v>271</v>
      </c>
      <c r="C101" s="261"/>
      <c r="D101" s="262"/>
      <c r="E101" s="263"/>
      <c r="F101" s="264"/>
      <c r="G101" s="265">
        <v>70000</v>
      </c>
      <c r="H101" s="26"/>
    </row>
    <row r="102" spans="1:7" s="26" customFormat="1" ht="15.75" customHeight="1">
      <c r="A102" s="237">
        <v>90013</v>
      </c>
      <c r="B102" s="238" t="s">
        <v>91</v>
      </c>
      <c r="C102" s="239" t="s">
        <v>20</v>
      </c>
      <c r="D102" s="240"/>
      <c r="E102" s="241">
        <f>E103</f>
        <v>7500</v>
      </c>
      <c r="F102" s="196">
        <f>F104</f>
        <v>100000</v>
      </c>
      <c r="G102" s="254"/>
    </row>
    <row r="103" spans="1:7" s="26" customFormat="1" ht="17.25" customHeight="1">
      <c r="A103" s="290" t="s">
        <v>89</v>
      </c>
      <c r="B103" s="87" t="s">
        <v>75</v>
      </c>
      <c r="C103" s="209"/>
      <c r="D103" s="182"/>
      <c r="E103" s="183">
        <v>7500</v>
      </c>
      <c r="F103" s="184"/>
      <c r="G103" s="161"/>
    </row>
    <row r="104" spans="1:7" s="26" customFormat="1" ht="27.75" customHeight="1">
      <c r="A104" s="56">
        <v>6050</v>
      </c>
      <c r="B104" s="57" t="s">
        <v>111</v>
      </c>
      <c r="C104" s="58"/>
      <c r="D104" s="59"/>
      <c r="E104" s="139"/>
      <c r="F104" s="195">
        <v>100000</v>
      </c>
      <c r="G104" s="75"/>
    </row>
    <row r="105" spans="1:7" s="26" customFormat="1" ht="16.5" customHeight="1">
      <c r="A105" s="53">
        <v>90015</v>
      </c>
      <c r="B105" s="54" t="s">
        <v>189</v>
      </c>
      <c r="C105" s="61" t="s">
        <v>20</v>
      </c>
      <c r="D105" s="62"/>
      <c r="E105" s="138"/>
      <c r="F105" s="80"/>
      <c r="G105" s="77">
        <f>G106</f>
        <v>162000</v>
      </c>
    </row>
    <row r="106" spans="1:7" s="26" customFormat="1" ht="28.5" customHeight="1">
      <c r="A106" s="56">
        <v>6050</v>
      </c>
      <c r="B106" s="57" t="s">
        <v>289</v>
      </c>
      <c r="C106" s="261"/>
      <c r="D106" s="59"/>
      <c r="E106" s="323"/>
      <c r="F106" s="195"/>
      <c r="G106" s="75">
        <v>162000</v>
      </c>
    </row>
    <row r="107" spans="1:8" s="26" customFormat="1" ht="16.5" customHeight="1">
      <c r="A107" s="53">
        <v>90095</v>
      </c>
      <c r="B107" s="54" t="s">
        <v>12</v>
      </c>
      <c r="C107" s="314"/>
      <c r="D107" s="62"/>
      <c r="E107" s="289">
        <f>E116</f>
        <v>188746</v>
      </c>
      <c r="F107" s="80"/>
      <c r="G107" s="78">
        <f>G109+G110+G108</f>
        <v>255746</v>
      </c>
      <c r="H107" s="52"/>
    </row>
    <row r="108" spans="1:7" s="55" customFormat="1" ht="16.5" customHeight="1">
      <c r="A108" s="56">
        <v>4300</v>
      </c>
      <c r="B108" s="57" t="s">
        <v>14</v>
      </c>
      <c r="C108" s="594" t="s">
        <v>119</v>
      </c>
      <c r="D108" s="59"/>
      <c r="E108" s="85"/>
      <c r="F108" s="195"/>
      <c r="G108" s="74">
        <v>15000</v>
      </c>
    </row>
    <row r="109" spans="1:7" s="55" customFormat="1" ht="29.25" customHeight="1">
      <c r="A109" s="56">
        <v>6050</v>
      </c>
      <c r="B109" s="57" t="s">
        <v>272</v>
      </c>
      <c r="C109" s="594" t="s">
        <v>20</v>
      </c>
      <c r="D109" s="59"/>
      <c r="E109" s="85"/>
      <c r="F109" s="195"/>
      <c r="G109" s="74">
        <v>52000</v>
      </c>
    </row>
    <row r="110" spans="1:8" s="26" customFormat="1" ht="32.25" customHeight="1">
      <c r="A110" s="56">
        <v>6050</v>
      </c>
      <c r="B110" s="57" t="s">
        <v>338</v>
      </c>
      <c r="C110" s="229" t="s">
        <v>20</v>
      </c>
      <c r="D110" s="59"/>
      <c r="E110" s="197"/>
      <c r="F110" s="195"/>
      <c r="G110" s="75">
        <f>SUM(G111:G115)</f>
        <v>188746</v>
      </c>
      <c r="H110" s="166"/>
    </row>
    <row r="111" spans="1:9" s="26" customFormat="1" ht="14.25" customHeight="1">
      <c r="A111" s="162"/>
      <c r="B111" s="158" t="s">
        <v>333</v>
      </c>
      <c r="C111" s="163"/>
      <c r="D111" s="159"/>
      <c r="E111" s="160"/>
      <c r="F111" s="164"/>
      <c r="G111" s="165">
        <v>45535</v>
      </c>
      <c r="H111" s="166"/>
      <c r="I111" s="52"/>
    </row>
    <row r="112" spans="1:9" s="26" customFormat="1" ht="16.5" customHeight="1">
      <c r="A112" s="162"/>
      <c r="B112" s="158" t="s">
        <v>334</v>
      </c>
      <c r="C112" s="163"/>
      <c r="D112" s="159"/>
      <c r="E112" s="160"/>
      <c r="F112" s="164"/>
      <c r="G112" s="165">
        <v>51546</v>
      </c>
      <c r="H112" s="166"/>
      <c r="I112" s="52"/>
    </row>
    <row r="113" spans="1:9" s="26" customFormat="1" ht="16.5" customHeight="1">
      <c r="A113" s="162"/>
      <c r="B113" s="158" t="s">
        <v>335</v>
      </c>
      <c r="C113" s="163"/>
      <c r="D113" s="159"/>
      <c r="E113" s="160"/>
      <c r="F113" s="164"/>
      <c r="G113" s="165">
        <v>34359</v>
      </c>
      <c r="H113" s="166"/>
      <c r="I113" s="52"/>
    </row>
    <row r="114" spans="1:8" s="52" customFormat="1" ht="15.75" customHeight="1">
      <c r="A114" s="162"/>
      <c r="B114" s="158" t="s">
        <v>336</v>
      </c>
      <c r="C114" s="163"/>
      <c r="D114" s="159"/>
      <c r="E114" s="160"/>
      <c r="F114" s="164"/>
      <c r="G114" s="165">
        <v>52060</v>
      </c>
      <c r="H114" s="166"/>
    </row>
    <row r="115" spans="1:9" s="52" customFormat="1" ht="13.5" customHeight="1">
      <c r="A115" s="162"/>
      <c r="B115" s="158" t="s">
        <v>337</v>
      </c>
      <c r="C115" s="163"/>
      <c r="D115" s="159"/>
      <c r="E115" s="160"/>
      <c r="F115" s="164"/>
      <c r="G115" s="165">
        <v>5246</v>
      </c>
      <c r="H115" s="166"/>
      <c r="I115" s="166"/>
    </row>
    <row r="116" spans="1:7" s="166" customFormat="1" ht="48.75" customHeight="1" thickBot="1">
      <c r="A116" s="56">
        <v>6290</v>
      </c>
      <c r="B116" s="722" t="s">
        <v>339</v>
      </c>
      <c r="C116" s="229"/>
      <c r="D116" s="59"/>
      <c r="E116" s="197">
        <v>188746</v>
      </c>
      <c r="F116" s="195"/>
      <c r="G116" s="75"/>
    </row>
    <row r="117" spans="1:7" s="166" customFormat="1" ht="33" customHeight="1" thickBot="1" thickTop="1">
      <c r="A117" s="68">
        <v>921</v>
      </c>
      <c r="B117" s="69" t="s">
        <v>18</v>
      </c>
      <c r="C117" s="70"/>
      <c r="D117" s="71"/>
      <c r="E117" s="72">
        <f>SUM(E118)</f>
        <v>18330</v>
      </c>
      <c r="F117" s="79">
        <f>F118+F127+F122</f>
        <v>85930</v>
      </c>
      <c r="G117" s="76">
        <f>G118+G127+G122</f>
        <v>395940</v>
      </c>
    </row>
    <row r="118" spans="1:7" s="166" customFormat="1" ht="18.75" customHeight="1" thickTop="1">
      <c r="A118" s="232">
        <v>92105</v>
      </c>
      <c r="B118" s="233" t="s">
        <v>112</v>
      </c>
      <c r="C118" s="234"/>
      <c r="D118" s="208"/>
      <c r="E118" s="288">
        <f>SUM(E119)</f>
        <v>18330</v>
      </c>
      <c r="F118" s="235">
        <f>SUM(F120:F121)</f>
        <v>8760</v>
      </c>
      <c r="G118" s="95">
        <f>SUM(G120:G121)</f>
        <v>25000</v>
      </c>
    </row>
    <row r="119" spans="1:7" s="166" customFormat="1" ht="60" customHeight="1">
      <c r="A119" s="276">
        <v>2705</v>
      </c>
      <c r="B119" s="222" t="s">
        <v>315</v>
      </c>
      <c r="C119" s="229" t="s">
        <v>116</v>
      </c>
      <c r="D119" s="230"/>
      <c r="E119" s="139">
        <v>18330</v>
      </c>
      <c r="F119" s="614"/>
      <c r="G119" s="630"/>
    </row>
    <row r="120" spans="1:7" s="166" customFormat="1" ht="18.75" customHeight="1">
      <c r="A120" s="56">
        <v>4300</v>
      </c>
      <c r="B120" s="57" t="s">
        <v>351</v>
      </c>
      <c r="C120" s="229" t="s">
        <v>27</v>
      </c>
      <c r="D120" s="59"/>
      <c r="E120" s="139"/>
      <c r="F120" s="195">
        <v>8760</v>
      </c>
      <c r="G120" s="75"/>
    </row>
    <row r="121" spans="1:7" s="166" customFormat="1" ht="18.75" customHeight="1">
      <c r="A121" s="293">
        <v>4300</v>
      </c>
      <c r="B121" s="57" t="s">
        <v>14</v>
      </c>
      <c r="C121" s="229" t="s">
        <v>27</v>
      </c>
      <c r="D121" s="262"/>
      <c r="E121" s="263"/>
      <c r="F121" s="264"/>
      <c r="G121" s="265">
        <v>25000</v>
      </c>
    </row>
    <row r="122" spans="1:7" s="166" customFormat="1" ht="30.75" customHeight="1">
      <c r="A122" s="53">
        <v>92109</v>
      </c>
      <c r="B122" s="54" t="s">
        <v>286</v>
      </c>
      <c r="C122" s="61" t="s">
        <v>27</v>
      </c>
      <c r="D122" s="62"/>
      <c r="E122" s="67"/>
      <c r="F122" s="80"/>
      <c r="G122" s="77">
        <f>G123</f>
        <v>317140</v>
      </c>
    </row>
    <row r="123" spans="1:7" s="166" customFormat="1" ht="31.5" customHeight="1">
      <c r="A123" s="255">
        <v>2480</v>
      </c>
      <c r="B123" s="697" t="s">
        <v>323</v>
      </c>
      <c r="C123" s="61"/>
      <c r="D123" s="695"/>
      <c r="E123" s="258"/>
      <c r="F123" s="259"/>
      <c r="G123" s="260">
        <f>SUM(G124:G126)</f>
        <v>317140</v>
      </c>
    </row>
    <row r="124" spans="1:7" s="166" customFormat="1" ht="12.75" customHeight="1">
      <c r="A124" s="162"/>
      <c r="B124" s="308" t="s">
        <v>340</v>
      </c>
      <c r="C124" s="163"/>
      <c r="D124" s="159"/>
      <c r="E124" s="160"/>
      <c r="F124" s="164"/>
      <c r="G124" s="165">
        <v>100000</v>
      </c>
    </row>
    <row r="125" spans="1:7" s="166" customFormat="1" ht="25.5" customHeight="1">
      <c r="A125" s="162"/>
      <c r="B125" s="308" t="s">
        <v>353</v>
      </c>
      <c r="C125" s="163"/>
      <c r="D125" s="159"/>
      <c r="E125" s="160"/>
      <c r="F125" s="164"/>
      <c r="G125" s="165">
        <v>212140</v>
      </c>
    </row>
    <row r="126" spans="1:7" s="166" customFormat="1" ht="15" customHeight="1">
      <c r="A126" s="716"/>
      <c r="B126" s="735" t="s">
        <v>350</v>
      </c>
      <c r="C126" s="717"/>
      <c r="D126" s="718"/>
      <c r="E126" s="719"/>
      <c r="F126" s="720"/>
      <c r="G126" s="721">
        <v>5000</v>
      </c>
    </row>
    <row r="127" spans="1:7" s="166" customFormat="1" ht="17.25" customHeight="1">
      <c r="A127" s="53">
        <v>92116</v>
      </c>
      <c r="B127" s="54" t="s">
        <v>30</v>
      </c>
      <c r="C127" s="61" t="s">
        <v>27</v>
      </c>
      <c r="D127" s="62"/>
      <c r="E127" s="67"/>
      <c r="F127" s="80">
        <f>F131</f>
        <v>77170</v>
      </c>
      <c r="G127" s="77">
        <f>G128</f>
        <v>53800</v>
      </c>
    </row>
    <row r="128" spans="1:7" s="166" customFormat="1" ht="33.75" customHeight="1">
      <c r="A128" s="56">
        <v>2480</v>
      </c>
      <c r="B128" s="295" t="s">
        <v>323</v>
      </c>
      <c r="C128" s="229"/>
      <c r="D128" s="59"/>
      <c r="E128" s="197"/>
      <c r="F128" s="195"/>
      <c r="G128" s="75">
        <f>SUM(G129:G130)</f>
        <v>53800</v>
      </c>
    </row>
    <row r="129" spans="1:7" s="166" customFormat="1" ht="13.5" customHeight="1">
      <c r="A129" s="56"/>
      <c r="B129" s="158" t="s">
        <v>352</v>
      </c>
      <c r="C129" s="229"/>
      <c r="D129" s="59"/>
      <c r="E129" s="197"/>
      <c r="F129" s="195"/>
      <c r="G129" s="165">
        <v>18800</v>
      </c>
    </row>
    <row r="130" spans="1:7" s="166" customFormat="1" ht="15" customHeight="1">
      <c r="A130" s="56"/>
      <c r="B130" s="158" t="s">
        <v>332</v>
      </c>
      <c r="C130" s="229"/>
      <c r="D130" s="59"/>
      <c r="E130" s="197"/>
      <c r="F130" s="195"/>
      <c r="G130" s="165">
        <v>35000</v>
      </c>
    </row>
    <row r="131" spans="1:7" s="166" customFormat="1" ht="68.25" customHeight="1" thickBot="1">
      <c r="A131" s="56">
        <v>6220</v>
      </c>
      <c r="B131" s="295" t="s">
        <v>186</v>
      </c>
      <c r="C131" s="229"/>
      <c r="D131" s="59"/>
      <c r="E131" s="197"/>
      <c r="F131" s="195">
        <v>77170</v>
      </c>
      <c r="G131" s="75"/>
    </row>
    <row r="132" spans="1:8" s="166" customFormat="1" ht="19.5" customHeight="1" thickBot="1" thickTop="1">
      <c r="A132" s="30">
        <v>926</v>
      </c>
      <c r="B132" s="31" t="s">
        <v>19</v>
      </c>
      <c r="C132" s="23"/>
      <c r="D132" s="23"/>
      <c r="E132" s="194">
        <f>E133</f>
        <v>687824</v>
      </c>
      <c r="F132" s="81"/>
      <c r="G132" s="242">
        <f>G137+G135</f>
        <v>94600</v>
      </c>
      <c r="H132" s="26"/>
    </row>
    <row r="133" spans="1:8" s="166" customFormat="1" ht="19.5" customHeight="1" thickTop="1">
      <c r="A133" s="33">
        <v>92601</v>
      </c>
      <c r="B133" s="34" t="s">
        <v>305</v>
      </c>
      <c r="C133" s="32"/>
      <c r="D133" s="32"/>
      <c r="E133" s="644">
        <f>SUM(E134)</f>
        <v>687824</v>
      </c>
      <c r="F133" s="645"/>
      <c r="G133" s="646"/>
      <c r="H133" s="26"/>
    </row>
    <row r="134" spans="1:8" s="166" customFormat="1" ht="51" customHeight="1">
      <c r="A134" s="88" t="s">
        <v>306</v>
      </c>
      <c r="B134" s="297" t="s">
        <v>349</v>
      </c>
      <c r="C134" s="642" t="s">
        <v>20</v>
      </c>
      <c r="D134" s="642"/>
      <c r="E134" s="191">
        <v>687824</v>
      </c>
      <c r="F134" s="640"/>
      <c r="G134" s="643"/>
      <c r="H134" s="26"/>
    </row>
    <row r="135" spans="1:7" s="29" customFormat="1" ht="22.5" customHeight="1">
      <c r="A135" s="33">
        <v>92605</v>
      </c>
      <c r="B135" s="34" t="s">
        <v>288</v>
      </c>
      <c r="C135" s="27" t="s">
        <v>136</v>
      </c>
      <c r="D135" s="35"/>
      <c r="E135" s="28"/>
      <c r="F135" s="639"/>
      <c r="G135" s="647">
        <f>G136</f>
        <v>94000</v>
      </c>
    </row>
    <row r="136" spans="1:7" s="29" customFormat="1" ht="47.25" customHeight="1">
      <c r="A136" s="615">
        <v>2820</v>
      </c>
      <c r="B136" s="64" t="s">
        <v>133</v>
      </c>
      <c r="C136" s="100"/>
      <c r="D136" s="198"/>
      <c r="E136" s="101"/>
      <c r="F136" s="640"/>
      <c r="G136" s="359">
        <v>94000</v>
      </c>
    </row>
    <row r="137" spans="1:7" s="29" customFormat="1" ht="15" customHeight="1">
      <c r="A137" s="33">
        <v>92695</v>
      </c>
      <c r="B137" s="34" t="s">
        <v>12</v>
      </c>
      <c r="C137" s="27" t="s">
        <v>90</v>
      </c>
      <c r="D137" s="35"/>
      <c r="E137" s="28"/>
      <c r="F137" s="639"/>
      <c r="G137" s="637">
        <f>G138</f>
        <v>600</v>
      </c>
    </row>
    <row r="138" spans="1:7" s="29" customFormat="1" ht="19.5" customHeight="1" thickBot="1">
      <c r="A138" s="141">
        <v>4300</v>
      </c>
      <c r="B138" s="64" t="s">
        <v>137</v>
      </c>
      <c r="C138" s="100"/>
      <c r="D138" s="198"/>
      <c r="E138" s="101"/>
      <c r="F138" s="641"/>
      <c r="G138" s="638">
        <v>600</v>
      </c>
    </row>
    <row r="139" spans="1:9" s="166" customFormat="1" ht="21.75" customHeight="1" thickBot="1" thickTop="1">
      <c r="A139" s="36"/>
      <c r="B139" s="86" t="s">
        <v>22</v>
      </c>
      <c r="C139" s="656"/>
      <c r="D139" s="39">
        <f>D11+D22+D31+D38+D42+D75+D82+D94+D97+D117+D132+D25</f>
        <v>502800</v>
      </c>
      <c r="E139" s="616">
        <f>E11+E22+E31+E38+E42+E75+E82+E94+E97+E117+E132+E25</f>
        <v>4535857</v>
      </c>
      <c r="F139" s="312">
        <f>F11+F22+F31+F38+F42+F75+F82+F94+F97+F117+F132+F25</f>
        <v>3216860</v>
      </c>
      <c r="G139" s="92">
        <f>G11+G22+G31+G38+G42+G75+G82+G94+G97+G117+G132+G25</f>
        <v>2836338</v>
      </c>
      <c r="H139" s="40"/>
      <c r="I139" s="302"/>
    </row>
    <row r="140" spans="1:9" s="302" customFormat="1" ht="23.25" customHeight="1" thickBot="1" thickTop="1">
      <c r="A140" s="41"/>
      <c r="B140" s="42" t="s">
        <v>23</v>
      </c>
      <c r="C140" s="658"/>
      <c r="D140" s="43">
        <f>E139-D139</f>
        <v>4033057</v>
      </c>
      <c r="E140" s="44"/>
      <c r="F140" s="43">
        <f>G139-F139</f>
        <v>-380522</v>
      </c>
      <c r="G140" s="45"/>
      <c r="H140" s="46"/>
      <c r="I140" s="29"/>
    </row>
    <row r="141" spans="1:8" s="29" customFormat="1" ht="15.75" customHeight="1" thickTop="1">
      <c r="A141" s="47"/>
      <c r="B141" s="47"/>
      <c r="C141" s="517"/>
      <c r="D141" s="47"/>
      <c r="E141" s="47"/>
      <c r="F141" s="47"/>
      <c r="G141" s="47"/>
      <c r="H141" s="47"/>
    </row>
    <row r="142" spans="1:9" s="29" customFormat="1" ht="15.75" customHeight="1">
      <c r="A142" s="47"/>
      <c r="B142" s="47"/>
      <c r="C142" s="517"/>
      <c r="D142" s="47"/>
      <c r="E142" s="47"/>
      <c r="F142" s="47"/>
      <c r="G142" s="47"/>
      <c r="H142" s="47"/>
      <c r="I142" s="110"/>
    </row>
    <row r="143" spans="1:8" s="110" customFormat="1" ht="15" customHeight="1">
      <c r="A143" s="47"/>
      <c r="B143" s="47"/>
      <c r="C143" s="517"/>
      <c r="D143" s="47"/>
      <c r="E143" s="47"/>
      <c r="F143" s="47"/>
      <c r="G143" s="47"/>
      <c r="H143" s="47"/>
    </row>
    <row r="144" spans="1:9" s="110" customFormat="1" ht="15" customHeight="1">
      <c r="A144" s="47"/>
      <c r="B144" s="47"/>
      <c r="C144" s="517"/>
      <c r="D144" s="47"/>
      <c r="E144" s="47"/>
      <c r="F144" s="47"/>
      <c r="G144" s="47"/>
      <c r="H144" s="47"/>
      <c r="I144" s="40"/>
    </row>
    <row r="145" spans="1:9" s="40" customFormat="1" ht="20.25" customHeight="1">
      <c r="A145" s="47"/>
      <c r="B145" s="47"/>
      <c r="C145" s="517"/>
      <c r="D145" s="47"/>
      <c r="E145" s="47"/>
      <c r="F145" s="47"/>
      <c r="G145" s="47"/>
      <c r="H145" s="47"/>
      <c r="I145" s="46"/>
    </row>
    <row r="146" spans="1:9" s="46" customFormat="1" ht="21" customHeight="1">
      <c r="A146" s="47"/>
      <c r="B146" s="47"/>
      <c r="C146" s="517"/>
      <c r="D146" s="47"/>
      <c r="E146" s="47"/>
      <c r="F146" s="47"/>
      <c r="G146" s="47"/>
      <c r="H146" s="47"/>
      <c r="I146" s="47"/>
    </row>
    <row r="147" s="47" customFormat="1" ht="12.75">
      <c r="C147" s="517"/>
    </row>
    <row r="148" s="47" customFormat="1" ht="12.75">
      <c r="C148" s="517"/>
    </row>
    <row r="149" s="47" customFormat="1" ht="12.75">
      <c r="C149" s="517"/>
    </row>
    <row r="150" spans="1:8" s="47" customFormat="1" ht="15.75">
      <c r="A150" s="1"/>
      <c r="B150" s="1"/>
      <c r="C150" s="650"/>
      <c r="D150" s="1"/>
      <c r="E150" s="1"/>
      <c r="F150" s="1"/>
      <c r="G150" s="1"/>
      <c r="H150" s="1"/>
    </row>
    <row r="151" spans="1:8" s="47" customFormat="1" ht="15.75">
      <c r="A151" s="1"/>
      <c r="B151" s="1"/>
      <c r="C151" s="650"/>
      <c r="D151" s="1"/>
      <c r="E151" s="1"/>
      <c r="F151" s="1"/>
      <c r="G151" s="1"/>
      <c r="H151" s="1"/>
    </row>
    <row r="152" spans="1:8" s="47" customFormat="1" ht="15.75">
      <c r="A152" s="1"/>
      <c r="B152" s="1"/>
      <c r="C152" s="650"/>
      <c r="D152" s="1"/>
      <c r="E152" s="1"/>
      <c r="F152" s="1"/>
      <c r="G152" s="1"/>
      <c r="H152" s="1"/>
    </row>
    <row r="153" spans="1:8" s="47" customFormat="1" ht="15.75">
      <c r="A153" s="1"/>
      <c r="B153" s="1"/>
      <c r="C153" s="650"/>
      <c r="D153" s="1"/>
      <c r="E153" s="1"/>
      <c r="F153" s="1"/>
      <c r="G153" s="1"/>
      <c r="H153" s="1"/>
    </row>
    <row r="154" spans="1:8" s="47" customFormat="1" ht="15.75">
      <c r="A154" s="1"/>
      <c r="B154" s="1"/>
      <c r="C154" s="650"/>
      <c r="D154" s="1"/>
      <c r="E154" s="1"/>
      <c r="F154" s="1"/>
      <c r="G154" s="1"/>
      <c r="H154" s="1"/>
    </row>
    <row r="155" spans="1:9" s="47" customFormat="1" ht="15.75">
      <c r="A155" s="1"/>
      <c r="B155" s="1"/>
      <c r="C155" s="650"/>
      <c r="D155" s="1"/>
      <c r="E155" s="1"/>
      <c r="F155" s="1"/>
      <c r="G155" s="1"/>
      <c r="H155" s="1"/>
      <c r="I155" s="1"/>
    </row>
  </sheetData>
  <printOptions horizontalCentered="1"/>
  <pageMargins left="0" right="0" top="0.984251968503937" bottom="0.5905511811023623" header="0.5118110236220472" footer="0.5118110236220472"/>
  <pageSetup firstPageNumber="4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10"/>
  <sheetViews>
    <sheetView workbookViewId="0" topLeftCell="A1">
      <selection activeCell="F3" sqref="F3"/>
    </sheetView>
  </sheetViews>
  <sheetFormatPr defaultColWidth="9.00390625" defaultRowHeight="12.75"/>
  <cols>
    <col min="1" max="1" width="6.75390625" style="1" customWidth="1"/>
    <col min="2" max="2" width="36.875" style="1" customWidth="1"/>
    <col min="3" max="3" width="6.125" style="650" customWidth="1"/>
    <col min="4" max="4" width="10.75390625" style="1" customWidth="1"/>
    <col min="5" max="7" width="11.625" style="1" customWidth="1"/>
    <col min="8" max="16384" width="10.00390625" style="1" customWidth="1"/>
  </cols>
  <sheetData>
    <row r="1" spans="6:7" ht="12.75" customHeight="1">
      <c r="F1" s="3" t="s">
        <v>29</v>
      </c>
      <c r="G1" s="3"/>
    </row>
    <row r="2" spans="1:7" ht="12.75" customHeight="1">
      <c r="A2" s="5"/>
      <c r="B2" s="6"/>
      <c r="C2" s="651"/>
      <c r="D2" s="7"/>
      <c r="F2" s="9" t="s">
        <v>355</v>
      </c>
      <c r="G2" s="9"/>
    </row>
    <row r="3" spans="1:7" ht="12.75" customHeight="1">
      <c r="A3" s="5"/>
      <c r="B3" s="6"/>
      <c r="C3" s="651"/>
      <c r="D3" s="7"/>
      <c r="F3" s="9" t="s">
        <v>1</v>
      </c>
      <c r="G3" s="9"/>
    </row>
    <row r="4" spans="1:7" ht="14.25" customHeight="1">
      <c r="A4" s="5"/>
      <c r="B4" s="6"/>
      <c r="C4" s="651"/>
      <c r="D4" s="7"/>
      <c r="F4" s="9" t="s">
        <v>308</v>
      </c>
      <c r="G4" s="9"/>
    </row>
    <row r="5" spans="1:7" s="15" customFormat="1" ht="48.75" customHeight="1">
      <c r="A5" s="11" t="s">
        <v>50</v>
      </c>
      <c r="B5" s="12"/>
      <c r="C5" s="13"/>
      <c r="D5" s="13"/>
      <c r="E5" s="14"/>
      <c r="F5" s="14"/>
      <c r="G5" s="14"/>
    </row>
    <row r="6" spans="1:7" s="15" customFormat="1" ht="13.5" customHeight="1" thickBot="1">
      <c r="A6" s="11"/>
      <c r="B6" s="12"/>
      <c r="C6" s="652"/>
      <c r="D6" s="13"/>
      <c r="E6" s="14"/>
      <c r="F6" s="10"/>
      <c r="G6" s="10" t="s">
        <v>24</v>
      </c>
    </row>
    <row r="7" spans="1:7" s="18" customFormat="1" ht="30" customHeight="1">
      <c r="A7" s="89" t="s">
        <v>3</v>
      </c>
      <c r="B7" s="16" t="s">
        <v>4</v>
      </c>
      <c r="C7" s="17" t="s">
        <v>5</v>
      </c>
      <c r="D7" s="48" t="s">
        <v>6</v>
      </c>
      <c r="E7" s="216"/>
      <c r="F7" s="48" t="s">
        <v>7</v>
      </c>
      <c r="G7" s="93"/>
    </row>
    <row r="8" spans="1:7" s="18" customFormat="1" ht="15" customHeight="1">
      <c r="A8" s="19" t="s">
        <v>8</v>
      </c>
      <c r="B8" s="20"/>
      <c r="C8" s="136" t="s">
        <v>9</v>
      </c>
      <c r="D8" s="134" t="s">
        <v>10</v>
      </c>
      <c r="E8" s="284" t="s">
        <v>11</v>
      </c>
      <c r="F8" s="213" t="s">
        <v>10</v>
      </c>
      <c r="G8" s="94" t="s">
        <v>11</v>
      </c>
    </row>
    <row r="9" spans="1:7" s="49" customFormat="1" ht="9.75" customHeight="1" thickBot="1">
      <c r="A9" s="201">
        <v>1</v>
      </c>
      <c r="B9" s="202">
        <v>2</v>
      </c>
      <c r="C9" s="202">
        <v>3</v>
      </c>
      <c r="D9" s="202">
        <v>4</v>
      </c>
      <c r="E9" s="285">
        <v>5</v>
      </c>
      <c r="F9" s="214">
        <v>6</v>
      </c>
      <c r="G9" s="203">
        <v>7</v>
      </c>
    </row>
    <row r="10" spans="1:7" s="49" customFormat="1" ht="21.75" customHeight="1" thickBot="1" thickTop="1">
      <c r="A10" s="282">
        <v>600</v>
      </c>
      <c r="B10" s="353" t="s">
        <v>25</v>
      </c>
      <c r="C10" s="354" t="s">
        <v>20</v>
      </c>
      <c r="D10" s="156"/>
      <c r="E10" s="304">
        <f>E11</f>
        <v>4569214</v>
      </c>
      <c r="F10" s="72">
        <f>F11</f>
        <v>1580000</v>
      </c>
      <c r="G10" s="97">
        <f>G11</f>
        <v>1840000</v>
      </c>
    </row>
    <row r="11" spans="1:7" s="49" customFormat="1" ht="31.5" customHeight="1" thickTop="1">
      <c r="A11" s="286">
        <v>60015</v>
      </c>
      <c r="B11" s="355" t="s">
        <v>173</v>
      </c>
      <c r="C11" s="653"/>
      <c r="D11" s="351"/>
      <c r="E11" s="303">
        <f>SUM(E12:E18)</f>
        <v>4569214</v>
      </c>
      <c r="F11" s="235">
        <f>F13</f>
        <v>1580000</v>
      </c>
      <c r="G11" s="95">
        <f>G12+G13+G16</f>
        <v>1840000</v>
      </c>
    </row>
    <row r="12" spans="1:7" s="49" customFormat="1" ht="17.25" customHeight="1">
      <c r="A12" s="88" t="s">
        <v>67</v>
      </c>
      <c r="B12" s="356" t="s">
        <v>66</v>
      </c>
      <c r="C12" s="613"/>
      <c r="D12" s="200"/>
      <c r="E12" s="217"/>
      <c r="F12" s="197"/>
      <c r="G12" s="96">
        <v>160000</v>
      </c>
    </row>
    <row r="13" spans="1:7" s="49" customFormat="1" ht="17.25" customHeight="1">
      <c r="A13" s="88" t="s">
        <v>63</v>
      </c>
      <c r="B13" s="189" t="s">
        <v>21</v>
      </c>
      <c r="C13" s="613"/>
      <c r="D13" s="200"/>
      <c r="E13" s="217"/>
      <c r="F13" s="197">
        <f>F14</f>
        <v>1580000</v>
      </c>
      <c r="G13" s="96">
        <f>SUM(G14:G15)</f>
        <v>100000</v>
      </c>
    </row>
    <row r="14" spans="1:7" s="49" customFormat="1" ht="27" customHeight="1">
      <c r="A14" s="88"/>
      <c r="B14" s="364" t="s">
        <v>187</v>
      </c>
      <c r="C14" s="613"/>
      <c r="D14" s="200"/>
      <c r="E14" s="217"/>
      <c r="F14" s="160">
        <v>1580000</v>
      </c>
      <c r="G14" s="228"/>
    </row>
    <row r="15" spans="1:7" s="49" customFormat="1" ht="18" customHeight="1">
      <c r="A15" s="88"/>
      <c r="B15" s="364" t="s">
        <v>291</v>
      </c>
      <c r="C15" s="613"/>
      <c r="D15" s="200"/>
      <c r="E15" s="217"/>
      <c r="F15" s="160"/>
      <c r="G15" s="228">
        <v>100000</v>
      </c>
    </row>
    <row r="16" spans="1:7" s="49" customFormat="1" ht="15" customHeight="1">
      <c r="A16" s="88" t="s">
        <v>290</v>
      </c>
      <c r="B16" s="189" t="s">
        <v>21</v>
      </c>
      <c r="C16" s="613"/>
      <c r="D16" s="200"/>
      <c r="E16" s="217"/>
      <c r="F16" s="160"/>
      <c r="G16" s="96">
        <v>1580000</v>
      </c>
    </row>
    <row r="17" spans="1:7" s="49" customFormat="1" ht="63" customHeight="1">
      <c r="A17" s="88" t="s">
        <v>180</v>
      </c>
      <c r="B17" s="356" t="s">
        <v>181</v>
      </c>
      <c r="C17" s="613"/>
      <c r="D17" s="200"/>
      <c r="E17" s="217">
        <v>1580000</v>
      </c>
      <c r="F17" s="197"/>
      <c r="G17" s="96"/>
    </row>
    <row r="18" spans="1:7" s="49" customFormat="1" ht="50.25" thickBot="1">
      <c r="A18" s="88" t="s">
        <v>306</v>
      </c>
      <c r="B18" s="297" t="s">
        <v>314</v>
      </c>
      <c r="C18" s="613"/>
      <c r="D18" s="200"/>
      <c r="E18" s="217">
        <v>2989214</v>
      </c>
      <c r="F18" s="197"/>
      <c r="G18" s="96"/>
    </row>
    <row r="19" spans="1:7" s="49" customFormat="1" ht="36" customHeight="1" thickBot="1" thickTop="1">
      <c r="A19" s="142" t="s">
        <v>174</v>
      </c>
      <c r="B19" s="357" t="s">
        <v>118</v>
      </c>
      <c r="C19" s="354" t="s">
        <v>119</v>
      </c>
      <c r="D19" s="156"/>
      <c r="E19" s="304"/>
      <c r="F19" s="72"/>
      <c r="G19" s="97">
        <f>G20</f>
        <v>8000</v>
      </c>
    </row>
    <row r="20" spans="1:7" s="49" customFormat="1" ht="21.75" customHeight="1" thickTop="1">
      <c r="A20" s="207" t="s">
        <v>120</v>
      </c>
      <c r="B20" s="358" t="s">
        <v>307</v>
      </c>
      <c r="C20" s="653"/>
      <c r="D20" s="351"/>
      <c r="E20" s="303"/>
      <c r="F20" s="235"/>
      <c r="G20" s="95">
        <f>G21</f>
        <v>8000</v>
      </c>
    </row>
    <row r="21" spans="1:7" s="49" customFormat="1" ht="20.25" customHeight="1" thickBot="1">
      <c r="A21" s="88" t="s">
        <v>13</v>
      </c>
      <c r="B21" s="356" t="s">
        <v>14</v>
      </c>
      <c r="C21" s="613"/>
      <c r="D21" s="200"/>
      <c r="E21" s="217"/>
      <c r="F21" s="197"/>
      <c r="G21" s="96">
        <v>8000</v>
      </c>
    </row>
    <row r="22" spans="1:7" s="49" customFormat="1" ht="68.25" customHeight="1" thickBot="1" thickTop="1">
      <c r="A22" s="617">
        <v>756</v>
      </c>
      <c r="B22" s="22" t="s">
        <v>292</v>
      </c>
      <c r="C22" s="618" t="s">
        <v>293</v>
      </c>
      <c r="D22" s="619"/>
      <c r="E22" s="140">
        <f>SUM(E23)</f>
        <v>27000</v>
      </c>
      <c r="F22" s="620"/>
      <c r="G22" s="621"/>
    </row>
    <row r="23" spans="1:7" s="49" customFormat="1" ht="49.5" customHeight="1" thickTop="1">
      <c r="A23" s="622">
        <v>75618</v>
      </c>
      <c r="B23" s="54" t="s">
        <v>294</v>
      </c>
      <c r="C23" s="654"/>
      <c r="D23" s="351"/>
      <c r="E23" s="206">
        <f>SUM(E24)</f>
        <v>27000</v>
      </c>
      <c r="F23" s="623"/>
      <c r="G23" s="624"/>
    </row>
    <row r="24" spans="1:7" s="49" customFormat="1" ht="50.25" customHeight="1" thickBot="1">
      <c r="A24" s="625" t="s">
        <v>295</v>
      </c>
      <c r="B24" s="256" t="s">
        <v>296</v>
      </c>
      <c r="C24" s="655"/>
      <c r="D24" s="626"/>
      <c r="E24" s="627">
        <v>27000</v>
      </c>
      <c r="F24" s="628"/>
      <c r="G24" s="629"/>
    </row>
    <row r="25" spans="1:7" s="49" customFormat="1" ht="18" customHeight="1" thickBot="1" thickTop="1">
      <c r="A25" s="142" t="s">
        <v>47</v>
      </c>
      <c r="B25" s="266" t="s">
        <v>48</v>
      </c>
      <c r="C25" s="267" t="s">
        <v>16</v>
      </c>
      <c r="D25" s="156">
        <f>D26</f>
        <v>6300</v>
      </c>
      <c r="E25" s="304">
        <f>E28</f>
        <v>300</v>
      </c>
      <c r="F25" s="72"/>
      <c r="G25" s="97"/>
    </row>
    <row r="26" spans="1:7" s="49" customFormat="1" ht="16.5" customHeight="1" thickTop="1">
      <c r="A26" s="207" t="s">
        <v>81</v>
      </c>
      <c r="B26" s="272" t="s">
        <v>82</v>
      </c>
      <c r="C26" s="273"/>
      <c r="D26" s="351">
        <f>D27</f>
        <v>6300</v>
      </c>
      <c r="E26" s="303">
        <f>E28</f>
        <v>300</v>
      </c>
      <c r="F26" s="349"/>
      <c r="G26" s="340"/>
    </row>
    <row r="27" spans="1:7" s="49" customFormat="1" ht="15" customHeight="1">
      <c r="A27" s="88" t="s">
        <v>86</v>
      </c>
      <c r="B27" s="189" t="s">
        <v>57</v>
      </c>
      <c r="C27" s="84"/>
      <c r="D27" s="200">
        <v>6300</v>
      </c>
      <c r="E27" s="217"/>
      <c r="F27" s="197"/>
      <c r="G27" s="96"/>
    </row>
    <row r="28" spans="1:7" s="49" customFormat="1" ht="16.5" customHeight="1">
      <c r="A28" s="681" t="s">
        <v>68</v>
      </c>
      <c r="B28" s="682" t="s">
        <v>69</v>
      </c>
      <c r="C28" s="683"/>
      <c r="D28" s="704"/>
      <c r="E28" s="323">
        <v>300</v>
      </c>
      <c r="F28" s="263"/>
      <c r="G28" s="705"/>
    </row>
    <row r="29" spans="1:7" s="49" customFormat="1" ht="18.75" customHeight="1" thickBot="1">
      <c r="A29" s="698" t="s">
        <v>149</v>
      </c>
      <c r="B29" s="699" t="s">
        <v>15</v>
      </c>
      <c r="C29" s="700" t="s">
        <v>16</v>
      </c>
      <c r="D29" s="701">
        <f>D30+D37+D44+D47+D49</f>
        <v>1000</v>
      </c>
      <c r="E29" s="702">
        <f>E30+E37+E44+E47+E49</f>
        <v>59526</v>
      </c>
      <c r="F29" s="691">
        <f>F30+F37+F44+F47+F49</f>
        <v>7850</v>
      </c>
      <c r="G29" s="703">
        <f>G30+G37+G44+G47+G49</f>
        <v>851480</v>
      </c>
    </row>
    <row r="30" spans="1:7" s="49" customFormat="1" ht="18.75" customHeight="1" thickTop="1">
      <c r="A30" s="207" t="s">
        <v>159</v>
      </c>
      <c r="B30" s="272" t="s">
        <v>59</v>
      </c>
      <c r="C30" s="273"/>
      <c r="D30" s="351">
        <f>D32</f>
        <v>1000</v>
      </c>
      <c r="E30" s="288">
        <f>E31+E33</f>
        <v>36026</v>
      </c>
      <c r="F30" s="352"/>
      <c r="G30" s="95">
        <f>G35+G36+G34</f>
        <v>352442</v>
      </c>
    </row>
    <row r="31" spans="1:7" s="49" customFormat="1" ht="33" customHeight="1">
      <c r="A31" s="88" t="s">
        <v>85</v>
      </c>
      <c r="B31" s="189" t="s">
        <v>320</v>
      </c>
      <c r="C31" s="84"/>
      <c r="D31" s="200"/>
      <c r="E31" s="139">
        <v>34000</v>
      </c>
      <c r="F31" s="197"/>
      <c r="G31" s="96"/>
    </row>
    <row r="32" spans="1:7" s="49" customFormat="1" ht="17.25" customHeight="1">
      <c r="A32" s="88" t="s">
        <v>89</v>
      </c>
      <c r="B32" s="189" t="s">
        <v>75</v>
      </c>
      <c r="C32" s="84"/>
      <c r="D32" s="200">
        <v>1000</v>
      </c>
      <c r="E32" s="217"/>
      <c r="F32" s="197"/>
      <c r="G32" s="96"/>
    </row>
    <row r="33" spans="1:7" s="49" customFormat="1" ht="17.25" customHeight="1">
      <c r="A33" s="88" t="s">
        <v>87</v>
      </c>
      <c r="B33" s="189" t="s">
        <v>109</v>
      </c>
      <c r="C33" s="84"/>
      <c r="D33" s="200"/>
      <c r="E33" s="217">
        <v>2026</v>
      </c>
      <c r="F33" s="197"/>
      <c r="G33" s="96"/>
    </row>
    <row r="34" spans="1:7" s="49" customFormat="1" ht="29.25" customHeight="1">
      <c r="A34" s="88" t="s">
        <v>172</v>
      </c>
      <c r="B34" s="189" t="s">
        <v>182</v>
      </c>
      <c r="C34" s="84"/>
      <c r="D34" s="200"/>
      <c r="E34" s="217"/>
      <c r="F34" s="197"/>
      <c r="G34" s="96">
        <v>317416</v>
      </c>
    </row>
    <row r="35" spans="1:7" s="49" customFormat="1" ht="18.75" customHeight="1">
      <c r="A35" s="88" t="s">
        <v>78</v>
      </c>
      <c r="B35" s="189" t="s">
        <v>17</v>
      </c>
      <c r="C35" s="84"/>
      <c r="D35" s="200"/>
      <c r="E35" s="217"/>
      <c r="F35" s="197"/>
      <c r="G35" s="96">
        <v>27026</v>
      </c>
    </row>
    <row r="36" spans="1:7" s="49" customFormat="1" ht="18.75" customHeight="1">
      <c r="A36" s="88" t="s">
        <v>13</v>
      </c>
      <c r="B36" s="189" t="s">
        <v>14</v>
      </c>
      <c r="C36" s="84"/>
      <c r="D36" s="200"/>
      <c r="E36" s="217"/>
      <c r="F36" s="197"/>
      <c r="G36" s="96">
        <v>8000</v>
      </c>
    </row>
    <row r="37" spans="1:7" s="49" customFormat="1" ht="18.75" customHeight="1">
      <c r="A37" s="143" t="s">
        <v>157</v>
      </c>
      <c r="B37" s="185" t="s">
        <v>60</v>
      </c>
      <c r="C37" s="186"/>
      <c r="D37" s="279"/>
      <c r="E37" s="278">
        <f>E38+E39+E40</f>
        <v>12000</v>
      </c>
      <c r="F37" s="67"/>
      <c r="G37" s="98">
        <f>SUM(G41:G43)</f>
        <v>462538</v>
      </c>
    </row>
    <row r="38" spans="1:7" s="49" customFormat="1" ht="18.75" customHeight="1">
      <c r="A38" s="88" t="s">
        <v>55</v>
      </c>
      <c r="B38" s="189" t="s">
        <v>56</v>
      </c>
      <c r="C38" s="84"/>
      <c r="D38" s="200"/>
      <c r="E38" s="217">
        <v>200</v>
      </c>
      <c r="F38" s="197"/>
      <c r="G38" s="96"/>
    </row>
    <row r="39" spans="1:7" s="49" customFormat="1" ht="31.5" customHeight="1">
      <c r="A39" s="88" t="s">
        <v>85</v>
      </c>
      <c r="B39" s="189" t="s">
        <v>320</v>
      </c>
      <c r="C39" s="84"/>
      <c r="D39" s="200"/>
      <c r="E39" s="217">
        <v>11300</v>
      </c>
      <c r="F39" s="197"/>
      <c r="G39" s="96"/>
    </row>
    <row r="40" spans="1:7" s="49" customFormat="1" ht="18.75" customHeight="1">
      <c r="A40" s="88" t="s">
        <v>89</v>
      </c>
      <c r="B40" s="189" t="s">
        <v>75</v>
      </c>
      <c r="C40" s="84"/>
      <c r="D40" s="200"/>
      <c r="E40" s="217">
        <v>500</v>
      </c>
      <c r="F40" s="197"/>
      <c r="G40" s="96"/>
    </row>
    <row r="41" spans="1:7" s="49" customFormat="1" ht="31.5" customHeight="1">
      <c r="A41" s="88" t="s">
        <v>172</v>
      </c>
      <c r="B41" s="189" t="s">
        <v>182</v>
      </c>
      <c r="C41" s="84"/>
      <c r="D41" s="200"/>
      <c r="E41" s="217"/>
      <c r="F41" s="197"/>
      <c r="G41" s="96">
        <v>368138</v>
      </c>
    </row>
    <row r="42" spans="1:7" s="49" customFormat="1" ht="67.5" customHeight="1">
      <c r="A42" s="88" t="s">
        <v>158</v>
      </c>
      <c r="B42" s="189" t="s">
        <v>284</v>
      </c>
      <c r="C42" s="84"/>
      <c r="D42" s="58"/>
      <c r="E42" s="339"/>
      <c r="F42" s="281"/>
      <c r="G42" s="96">
        <v>82600</v>
      </c>
    </row>
    <row r="43" spans="1:7" s="49" customFormat="1" ht="15.75" customHeight="1">
      <c r="A43" s="88" t="s">
        <v>78</v>
      </c>
      <c r="B43" s="189" t="s">
        <v>17</v>
      </c>
      <c r="C43" s="84"/>
      <c r="D43" s="200"/>
      <c r="E43" s="217"/>
      <c r="F43" s="197"/>
      <c r="G43" s="96">
        <v>11800</v>
      </c>
    </row>
    <row r="44" spans="1:7" s="49" customFormat="1" ht="18.75" customHeight="1">
      <c r="A44" s="143" t="s">
        <v>83</v>
      </c>
      <c r="B44" s="185" t="s">
        <v>84</v>
      </c>
      <c r="C44" s="186"/>
      <c r="D44" s="279"/>
      <c r="E44" s="278">
        <f>E45</f>
        <v>11500</v>
      </c>
      <c r="F44" s="67"/>
      <c r="G44" s="98">
        <f>G46</f>
        <v>11500</v>
      </c>
    </row>
    <row r="45" spans="1:7" s="49" customFormat="1" ht="30" customHeight="1">
      <c r="A45" s="88" t="s">
        <v>85</v>
      </c>
      <c r="B45" s="189" t="s">
        <v>320</v>
      </c>
      <c r="C45" s="320"/>
      <c r="D45" s="200"/>
      <c r="E45" s="217">
        <v>11500</v>
      </c>
      <c r="F45" s="197"/>
      <c r="G45" s="96"/>
    </row>
    <row r="46" spans="1:7" s="49" customFormat="1" ht="18.75" customHeight="1">
      <c r="A46" s="88" t="s">
        <v>63</v>
      </c>
      <c r="B46" s="189" t="s">
        <v>21</v>
      </c>
      <c r="C46" s="320"/>
      <c r="D46" s="200"/>
      <c r="E46" s="217"/>
      <c r="F46" s="197"/>
      <c r="G46" s="96">
        <v>11500</v>
      </c>
    </row>
    <row r="47" spans="1:7" s="49" customFormat="1" ht="18.75" customHeight="1">
      <c r="A47" s="143" t="s">
        <v>166</v>
      </c>
      <c r="B47" s="185" t="s">
        <v>167</v>
      </c>
      <c r="C47" s="186"/>
      <c r="D47" s="279"/>
      <c r="E47" s="278"/>
      <c r="F47" s="67">
        <f>F48</f>
        <v>1100</v>
      </c>
      <c r="G47" s="98"/>
    </row>
    <row r="48" spans="1:7" s="49" customFormat="1" ht="17.25" customHeight="1">
      <c r="A48" s="88" t="s">
        <v>13</v>
      </c>
      <c r="B48" s="189" t="s">
        <v>14</v>
      </c>
      <c r="C48" s="320"/>
      <c r="D48" s="200"/>
      <c r="E48" s="217"/>
      <c r="F48" s="197">
        <v>1100</v>
      </c>
      <c r="G48" s="96"/>
    </row>
    <row r="49" spans="1:7" s="49" customFormat="1" ht="15.75" customHeight="1">
      <c r="A49" s="143" t="s">
        <v>102</v>
      </c>
      <c r="B49" s="185" t="s">
        <v>12</v>
      </c>
      <c r="C49" s="61"/>
      <c r="D49" s="61"/>
      <c r="E49" s="348"/>
      <c r="F49" s="67">
        <f>F50</f>
        <v>6750</v>
      </c>
      <c r="G49" s="98">
        <f>G51</f>
        <v>25000</v>
      </c>
    </row>
    <row r="50" spans="1:7" s="49" customFormat="1" ht="15.75" customHeight="1">
      <c r="A50" s="88" t="s">
        <v>13</v>
      </c>
      <c r="B50" s="189" t="s">
        <v>14</v>
      </c>
      <c r="C50" s="229"/>
      <c r="D50" s="229"/>
      <c r="E50" s="343"/>
      <c r="F50" s="197">
        <v>6750</v>
      </c>
      <c r="G50" s="344"/>
    </row>
    <row r="51" spans="1:7" s="49" customFormat="1" ht="20.25" customHeight="1" thickBot="1">
      <c r="A51" s="88" t="s">
        <v>63</v>
      </c>
      <c r="B51" s="189" t="s">
        <v>21</v>
      </c>
      <c r="C51" s="58"/>
      <c r="D51" s="58"/>
      <c r="E51" s="339"/>
      <c r="F51" s="648"/>
      <c r="G51" s="96">
        <v>25000</v>
      </c>
    </row>
    <row r="52" spans="1:7" s="49" customFormat="1" ht="20.25" customHeight="1" thickBot="1" thickTop="1">
      <c r="A52" s="142" t="s">
        <v>126</v>
      </c>
      <c r="B52" s="266" t="s">
        <v>127</v>
      </c>
      <c r="C52" s="70" t="s">
        <v>27</v>
      </c>
      <c r="D52" s="70"/>
      <c r="E52" s="341"/>
      <c r="F52" s="72">
        <f>F53+F58</f>
        <v>135000</v>
      </c>
      <c r="G52" s="97">
        <f>G53+G58</f>
        <v>53840</v>
      </c>
    </row>
    <row r="53" spans="1:7" s="49" customFormat="1" ht="23.25" customHeight="1" thickTop="1">
      <c r="A53" s="207" t="s">
        <v>176</v>
      </c>
      <c r="B53" s="272" t="s">
        <v>283</v>
      </c>
      <c r="C53" s="234"/>
      <c r="D53" s="234"/>
      <c r="E53" s="342"/>
      <c r="F53" s="235">
        <f>SUM(F54:F55)</f>
        <v>100000</v>
      </c>
      <c r="G53" s="95">
        <f>G56+G57</f>
        <v>13840</v>
      </c>
    </row>
    <row r="54" spans="1:7" s="599" customFormat="1" ht="61.5" customHeight="1">
      <c r="A54" s="88" t="s">
        <v>281</v>
      </c>
      <c r="B54" s="189" t="s">
        <v>282</v>
      </c>
      <c r="C54" s="58"/>
      <c r="D54" s="58"/>
      <c r="E54" s="339"/>
      <c r="F54" s="197">
        <v>100000</v>
      </c>
      <c r="G54" s="96"/>
    </row>
    <row r="55" spans="1:7" s="605" customFormat="1" ht="14.25" customHeight="1">
      <c r="A55" s="600"/>
      <c r="B55" s="601" t="s">
        <v>280</v>
      </c>
      <c r="C55" s="602"/>
      <c r="D55" s="602"/>
      <c r="E55" s="603"/>
      <c r="F55" s="604"/>
      <c r="G55" s="649">
        <f>SUM(G56:G57)</f>
        <v>13840</v>
      </c>
    </row>
    <row r="56" spans="1:7" s="49" customFormat="1" ht="16.5" customHeight="1">
      <c r="A56" s="88" t="s">
        <v>108</v>
      </c>
      <c r="B56" s="189" t="s">
        <v>58</v>
      </c>
      <c r="C56" s="58"/>
      <c r="D56" s="58"/>
      <c r="E56" s="339"/>
      <c r="F56" s="197"/>
      <c r="G56" s="96">
        <v>400</v>
      </c>
    </row>
    <row r="57" spans="1:7" s="49" customFormat="1" ht="16.5" customHeight="1">
      <c r="A57" s="681" t="s">
        <v>13</v>
      </c>
      <c r="B57" s="682" t="s">
        <v>14</v>
      </c>
      <c r="C57" s="261"/>
      <c r="D57" s="261"/>
      <c r="E57" s="712"/>
      <c r="F57" s="263"/>
      <c r="G57" s="705">
        <v>13440</v>
      </c>
    </row>
    <row r="58" spans="1:7" s="49" customFormat="1" ht="48.75" customHeight="1">
      <c r="A58" s="606">
        <v>85220</v>
      </c>
      <c r="B58" s="607" t="s">
        <v>287</v>
      </c>
      <c r="C58" s="61"/>
      <c r="D58" s="257"/>
      <c r="E58" s="608"/>
      <c r="F58" s="67">
        <f>SUM(F59:F60)</f>
        <v>35000</v>
      </c>
      <c r="G58" s="98">
        <f>SUM(G59:G60)</f>
        <v>40000</v>
      </c>
    </row>
    <row r="59" spans="1:7" s="49" customFormat="1" ht="48" customHeight="1">
      <c r="A59" s="615">
        <v>2820</v>
      </c>
      <c r="B59" s="64" t="s">
        <v>133</v>
      </c>
      <c r="C59" s="229" t="s">
        <v>136</v>
      </c>
      <c r="D59" s="58"/>
      <c r="E59" s="339"/>
      <c r="F59" s="197"/>
      <c r="G59" s="96">
        <v>40000</v>
      </c>
    </row>
    <row r="60" spans="1:7" s="49" customFormat="1" ht="18" customHeight="1" thickBot="1">
      <c r="A60" s="88" t="s">
        <v>13</v>
      </c>
      <c r="B60" s="189" t="s">
        <v>14</v>
      </c>
      <c r="C60" s="229" t="s">
        <v>27</v>
      </c>
      <c r="D60" s="58"/>
      <c r="E60" s="339"/>
      <c r="F60" s="197">
        <v>35000</v>
      </c>
      <c r="G60" s="96"/>
    </row>
    <row r="61" spans="1:7" s="49" customFormat="1" ht="17.25" customHeight="1" thickBot="1" thickTop="1">
      <c r="A61" s="142" t="s">
        <v>161</v>
      </c>
      <c r="B61" s="266" t="s">
        <v>61</v>
      </c>
      <c r="C61" s="70" t="s">
        <v>16</v>
      </c>
      <c r="D61" s="350"/>
      <c r="E61" s="192">
        <f>E62+E64+E73+E75+E82</f>
        <v>16100</v>
      </c>
      <c r="F61" s="71"/>
      <c r="G61" s="97">
        <f>G62+G64+G73+G75+G82</f>
        <v>16350</v>
      </c>
    </row>
    <row r="62" spans="1:7" s="49" customFormat="1" ht="16.5" customHeight="1" thickTop="1">
      <c r="A62" s="207" t="s">
        <v>168</v>
      </c>
      <c r="B62" s="272" t="s">
        <v>169</v>
      </c>
      <c r="C62" s="234"/>
      <c r="D62" s="234"/>
      <c r="E62" s="303"/>
      <c r="F62" s="235"/>
      <c r="G62" s="95">
        <f>G63</f>
        <v>850</v>
      </c>
    </row>
    <row r="63" spans="1:7" s="49" customFormat="1" ht="30.75" customHeight="1">
      <c r="A63" s="337" t="s">
        <v>156</v>
      </c>
      <c r="B63" s="338" t="s">
        <v>190</v>
      </c>
      <c r="C63" s="257"/>
      <c r="D63" s="257"/>
      <c r="E63" s="333"/>
      <c r="F63" s="258"/>
      <c r="G63" s="305">
        <v>850</v>
      </c>
    </row>
    <row r="64" spans="1:7" s="49" customFormat="1" ht="20.25" customHeight="1">
      <c r="A64" s="345" t="s">
        <v>162</v>
      </c>
      <c r="B64" s="346" t="s">
        <v>60</v>
      </c>
      <c r="C64" s="239"/>
      <c r="D64" s="239"/>
      <c r="E64" s="363">
        <f>SUM(E65:F68)</f>
        <v>14100</v>
      </c>
      <c r="F64" s="241"/>
      <c r="G64" s="347">
        <f>SUM(G65:G72)</f>
        <v>7000</v>
      </c>
    </row>
    <row r="65" spans="1:7" s="49" customFormat="1" ht="20.25" customHeight="1">
      <c r="A65" s="88" t="s">
        <v>55</v>
      </c>
      <c r="B65" s="189" t="s">
        <v>56</v>
      </c>
      <c r="C65" s="58"/>
      <c r="D65" s="58"/>
      <c r="E65" s="217">
        <v>7000</v>
      </c>
      <c r="F65" s="197"/>
      <c r="G65" s="96"/>
    </row>
    <row r="66" spans="1:7" s="49" customFormat="1" ht="32.25" customHeight="1">
      <c r="A66" s="88" t="s">
        <v>85</v>
      </c>
      <c r="B66" s="189" t="s">
        <v>320</v>
      </c>
      <c r="C66" s="58"/>
      <c r="D66" s="58"/>
      <c r="E66" s="217">
        <v>2000</v>
      </c>
      <c r="F66" s="197"/>
      <c r="G66" s="96"/>
    </row>
    <row r="67" spans="1:7" s="49" customFormat="1" ht="15.75" customHeight="1">
      <c r="A67" s="88" t="s">
        <v>89</v>
      </c>
      <c r="B67" s="189" t="s">
        <v>75</v>
      </c>
      <c r="C67" s="58"/>
      <c r="D67" s="58"/>
      <c r="E67" s="217">
        <v>5000</v>
      </c>
      <c r="F67" s="197"/>
      <c r="G67" s="96"/>
    </row>
    <row r="68" spans="1:7" s="49" customFormat="1" ht="15.75" customHeight="1">
      <c r="A68" s="88" t="s">
        <v>86</v>
      </c>
      <c r="B68" s="189" t="s">
        <v>57</v>
      </c>
      <c r="C68" s="58"/>
      <c r="D68" s="58"/>
      <c r="E68" s="217">
        <v>100</v>
      </c>
      <c r="F68" s="197"/>
      <c r="G68" s="96"/>
    </row>
    <row r="69" spans="1:7" s="49" customFormat="1" ht="15.75" customHeight="1">
      <c r="A69" s="88" t="s">
        <v>78</v>
      </c>
      <c r="B69" s="189" t="s">
        <v>17</v>
      </c>
      <c r="C69" s="58"/>
      <c r="D69" s="58"/>
      <c r="E69" s="217"/>
      <c r="F69" s="197"/>
      <c r="G69" s="96">
        <v>2000</v>
      </c>
    </row>
    <row r="70" spans="1:7" s="49" customFormat="1" ht="15.75" customHeight="1">
      <c r="A70" s="88" t="s">
        <v>13</v>
      </c>
      <c r="B70" s="189" t="s">
        <v>14</v>
      </c>
      <c r="C70" s="58"/>
      <c r="D70" s="58"/>
      <c r="E70" s="217"/>
      <c r="F70" s="197"/>
      <c r="G70" s="96">
        <v>1000</v>
      </c>
    </row>
    <row r="71" spans="1:7" s="49" customFormat="1" ht="32.25" customHeight="1">
      <c r="A71" s="88" t="s">
        <v>88</v>
      </c>
      <c r="B71" s="189" t="s">
        <v>183</v>
      </c>
      <c r="C71" s="58"/>
      <c r="D71" s="58"/>
      <c r="E71" s="217"/>
      <c r="F71" s="197"/>
      <c r="G71" s="96">
        <v>2000</v>
      </c>
    </row>
    <row r="72" spans="1:7" s="49" customFormat="1" ht="33" customHeight="1">
      <c r="A72" s="88" t="s">
        <v>80</v>
      </c>
      <c r="B72" s="189" t="s">
        <v>184</v>
      </c>
      <c r="C72" s="58"/>
      <c r="D72" s="58"/>
      <c r="E72" s="217"/>
      <c r="F72" s="197"/>
      <c r="G72" s="96">
        <v>2000</v>
      </c>
    </row>
    <row r="73" spans="1:7" s="49" customFormat="1" ht="29.25" customHeight="1">
      <c r="A73" s="143" t="s">
        <v>163</v>
      </c>
      <c r="B73" s="185" t="s">
        <v>164</v>
      </c>
      <c r="C73" s="61"/>
      <c r="D73" s="61"/>
      <c r="E73" s="278">
        <f>E74</f>
        <v>500</v>
      </c>
      <c r="F73" s="67"/>
      <c r="G73" s="98"/>
    </row>
    <row r="74" spans="1:7" s="49" customFormat="1" ht="21.75" customHeight="1">
      <c r="A74" s="88" t="s">
        <v>85</v>
      </c>
      <c r="B74" s="189" t="s">
        <v>160</v>
      </c>
      <c r="C74" s="229"/>
      <c r="D74" s="229"/>
      <c r="E74" s="217">
        <v>500</v>
      </c>
      <c r="F74" s="197"/>
      <c r="G74" s="96"/>
    </row>
    <row r="75" spans="1:7" s="49" customFormat="1" ht="29.25" customHeight="1">
      <c r="A75" s="143" t="s">
        <v>165</v>
      </c>
      <c r="B75" s="185" t="s">
        <v>285</v>
      </c>
      <c r="C75" s="61"/>
      <c r="D75" s="61"/>
      <c r="E75" s="278">
        <f>E76</f>
        <v>1500</v>
      </c>
      <c r="F75" s="67"/>
      <c r="G75" s="98">
        <f>SUM(G77:G81)</f>
        <v>7400</v>
      </c>
    </row>
    <row r="76" spans="1:7" s="49" customFormat="1" ht="20.25" customHeight="1">
      <c r="A76" s="88" t="s">
        <v>89</v>
      </c>
      <c r="B76" s="189" t="s">
        <v>75</v>
      </c>
      <c r="C76" s="58"/>
      <c r="D76" s="58"/>
      <c r="E76" s="217">
        <v>1500</v>
      </c>
      <c r="F76" s="197"/>
      <c r="G76" s="96"/>
    </row>
    <row r="77" spans="1:7" s="49" customFormat="1" ht="32.25" customHeight="1">
      <c r="A77" s="88" t="s">
        <v>103</v>
      </c>
      <c r="B77" s="189" t="s">
        <v>105</v>
      </c>
      <c r="C77" s="58"/>
      <c r="D77" s="58"/>
      <c r="E77" s="217"/>
      <c r="F77" s="197"/>
      <c r="G77" s="96">
        <v>1500</v>
      </c>
    </row>
    <row r="78" spans="1:7" s="49" customFormat="1" ht="17.25" customHeight="1">
      <c r="A78" s="88" t="s">
        <v>13</v>
      </c>
      <c r="B78" s="189" t="s">
        <v>14</v>
      </c>
      <c r="C78" s="58"/>
      <c r="D78" s="58"/>
      <c r="E78" s="217"/>
      <c r="F78" s="197"/>
      <c r="G78" s="96">
        <v>3000</v>
      </c>
    </row>
    <row r="79" spans="1:7" s="49" customFormat="1" ht="20.25" customHeight="1">
      <c r="A79" s="88" t="s">
        <v>79</v>
      </c>
      <c r="B79" s="189" t="s">
        <v>185</v>
      </c>
      <c r="C79" s="58"/>
      <c r="D79" s="58"/>
      <c r="E79" s="217"/>
      <c r="F79" s="197"/>
      <c r="G79" s="96">
        <v>500</v>
      </c>
    </row>
    <row r="80" spans="1:7" s="49" customFormat="1" ht="30" customHeight="1">
      <c r="A80" s="88" t="s">
        <v>156</v>
      </c>
      <c r="B80" s="189" t="s">
        <v>190</v>
      </c>
      <c r="C80" s="58"/>
      <c r="D80" s="58"/>
      <c r="E80" s="217"/>
      <c r="F80" s="197"/>
      <c r="G80" s="96">
        <v>1800</v>
      </c>
    </row>
    <row r="81" spans="1:7" s="49" customFormat="1" ht="28.5" customHeight="1">
      <c r="A81" s="88" t="s">
        <v>170</v>
      </c>
      <c r="B81" s="189" t="s">
        <v>319</v>
      </c>
      <c r="C81" s="58"/>
      <c r="D81" s="58"/>
      <c r="E81" s="217"/>
      <c r="F81" s="197"/>
      <c r="G81" s="96">
        <v>600</v>
      </c>
    </row>
    <row r="82" spans="1:7" s="49" customFormat="1" ht="18" customHeight="1">
      <c r="A82" s="143" t="s">
        <v>171</v>
      </c>
      <c r="B82" s="185" t="s">
        <v>167</v>
      </c>
      <c r="C82" s="61"/>
      <c r="D82" s="61"/>
      <c r="E82" s="278"/>
      <c r="F82" s="67"/>
      <c r="G82" s="98">
        <f>G83+G84</f>
        <v>1100</v>
      </c>
    </row>
    <row r="83" spans="1:7" s="49" customFormat="1" ht="18" customHeight="1">
      <c r="A83" s="88" t="s">
        <v>78</v>
      </c>
      <c r="B83" s="189" t="s">
        <v>17</v>
      </c>
      <c r="C83" s="58"/>
      <c r="D83" s="58"/>
      <c r="E83" s="217"/>
      <c r="F83" s="197"/>
      <c r="G83" s="96">
        <v>100</v>
      </c>
    </row>
    <row r="84" spans="1:7" s="49" customFormat="1" ht="31.5" customHeight="1">
      <c r="A84" s="681" t="s">
        <v>170</v>
      </c>
      <c r="B84" s="682" t="s">
        <v>319</v>
      </c>
      <c r="C84" s="261"/>
      <c r="D84" s="261"/>
      <c r="E84" s="715"/>
      <c r="F84" s="263"/>
      <c r="G84" s="705">
        <v>1000</v>
      </c>
    </row>
    <row r="85" spans="1:7" s="52" customFormat="1" ht="33" customHeight="1" thickBot="1">
      <c r="A85" s="713">
        <v>921</v>
      </c>
      <c r="B85" s="714" t="s">
        <v>18</v>
      </c>
      <c r="C85" s="690"/>
      <c r="D85" s="701"/>
      <c r="E85" s="702">
        <f>E97</f>
        <v>324361</v>
      </c>
      <c r="F85" s="691">
        <f>F86+F90+F92+F97</f>
        <v>35000</v>
      </c>
      <c r="G85" s="703">
        <f>G86+G90+G92+G97</f>
        <v>519230</v>
      </c>
    </row>
    <row r="86" spans="1:7" s="166" customFormat="1" ht="17.25" customHeight="1" thickTop="1">
      <c r="A86" s="232">
        <v>92106</v>
      </c>
      <c r="B86" s="233" t="s">
        <v>121</v>
      </c>
      <c r="C86" s="234"/>
      <c r="D86" s="208"/>
      <c r="E86" s="235"/>
      <c r="F86" s="193"/>
      <c r="G86" s="236">
        <f>G88+G87+G89</f>
        <v>210000</v>
      </c>
    </row>
    <row r="87" spans="1:7" s="166" customFormat="1" ht="45" customHeight="1">
      <c r="A87" s="181">
        <v>2480</v>
      </c>
      <c r="B87" s="362" t="s">
        <v>354</v>
      </c>
      <c r="C87" s="610" t="s">
        <v>27</v>
      </c>
      <c r="D87" s="182"/>
      <c r="E87" s="183"/>
      <c r="F87" s="184"/>
      <c r="G87" s="161">
        <v>60600</v>
      </c>
    </row>
    <row r="88" spans="1:7" s="166" customFormat="1" ht="43.5" customHeight="1">
      <c r="A88" s="56">
        <v>6050</v>
      </c>
      <c r="B88" s="57" t="s">
        <v>325</v>
      </c>
      <c r="C88" s="229" t="s">
        <v>20</v>
      </c>
      <c r="D88" s="59"/>
      <c r="E88" s="197"/>
      <c r="F88" s="195"/>
      <c r="G88" s="75">
        <v>100000</v>
      </c>
    </row>
    <row r="89" spans="1:7" s="166" customFormat="1" ht="84" customHeight="1">
      <c r="A89" s="723">
        <v>6220</v>
      </c>
      <c r="B89" s="57" t="s">
        <v>324</v>
      </c>
      <c r="C89" s="728" t="s">
        <v>27</v>
      </c>
      <c r="D89" s="59"/>
      <c r="E89" s="197"/>
      <c r="F89" s="195"/>
      <c r="G89" s="75">
        <v>49400</v>
      </c>
    </row>
    <row r="90" spans="1:7" s="166" customFormat="1" ht="20.25" customHeight="1">
      <c r="A90" s="83">
        <v>92108</v>
      </c>
      <c r="B90" s="54" t="s">
        <v>179</v>
      </c>
      <c r="C90" s="102" t="s">
        <v>27</v>
      </c>
      <c r="D90" s="62"/>
      <c r="E90" s="67"/>
      <c r="F90" s="80"/>
      <c r="G90" s="77">
        <f>G91</f>
        <v>12000</v>
      </c>
    </row>
    <row r="91" spans="1:7" s="166" customFormat="1" ht="81.75" customHeight="1">
      <c r="A91" s="334">
        <v>6220</v>
      </c>
      <c r="B91" s="295" t="s">
        <v>326</v>
      </c>
      <c r="C91" s="335"/>
      <c r="D91" s="262"/>
      <c r="E91" s="263"/>
      <c r="F91" s="264"/>
      <c r="G91" s="265">
        <v>12000</v>
      </c>
    </row>
    <row r="92" spans="1:7" s="166" customFormat="1" ht="18" customHeight="1">
      <c r="A92" s="83">
        <v>92116</v>
      </c>
      <c r="B92" s="54" t="s">
        <v>30</v>
      </c>
      <c r="C92" s="102" t="s">
        <v>27</v>
      </c>
      <c r="D92" s="62"/>
      <c r="E92" s="138"/>
      <c r="F92" s="80">
        <f>F93</f>
        <v>35000</v>
      </c>
      <c r="G92" s="77">
        <f>G93+G96</f>
        <v>85930</v>
      </c>
    </row>
    <row r="93" spans="1:7" s="166" customFormat="1" ht="32.25" customHeight="1">
      <c r="A93" s="90">
        <v>2480</v>
      </c>
      <c r="B93" s="91" t="s">
        <v>323</v>
      </c>
      <c r="C93" s="209"/>
      <c r="D93" s="183"/>
      <c r="E93" s="210"/>
      <c r="F93" s="182">
        <v>35000</v>
      </c>
      <c r="G93" s="161">
        <v>8760</v>
      </c>
    </row>
    <row r="94" spans="1:7" s="166" customFormat="1" ht="12.75" customHeight="1">
      <c r="A94" s="724"/>
      <c r="B94" s="725" t="s">
        <v>332</v>
      </c>
      <c r="C94" s="726"/>
      <c r="D94" s="160"/>
      <c r="E94" s="727"/>
      <c r="F94" s="159">
        <v>35000</v>
      </c>
      <c r="G94" s="165"/>
    </row>
    <row r="95" spans="1:7" s="166" customFormat="1" ht="25.5" customHeight="1">
      <c r="A95" s="724"/>
      <c r="B95" s="725" t="s">
        <v>343</v>
      </c>
      <c r="C95" s="726"/>
      <c r="D95" s="160"/>
      <c r="E95" s="727"/>
      <c r="F95" s="159"/>
      <c r="G95" s="165">
        <v>8760</v>
      </c>
    </row>
    <row r="96" spans="1:7" s="166" customFormat="1" ht="67.5" customHeight="1">
      <c r="A96" s="334">
        <v>6220</v>
      </c>
      <c r="B96" s="295" t="s">
        <v>327</v>
      </c>
      <c r="C96" s="335"/>
      <c r="D96" s="263"/>
      <c r="E96" s="711"/>
      <c r="F96" s="710"/>
      <c r="G96" s="265">
        <v>77170</v>
      </c>
    </row>
    <row r="97" spans="1:7" s="52" customFormat="1" ht="15" customHeight="1">
      <c r="A97" s="83">
        <v>92118</v>
      </c>
      <c r="B97" s="54" t="s">
        <v>124</v>
      </c>
      <c r="C97" s="102"/>
      <c r="D97" s="61"/>
      <c r="E97" s="138">
        <f>E103</f>
        <v>324361</v>
      </c>
      <c r="F97" s="80"/>
      <c r="G97" s="77">
        <f>G103+G98</f>
        <v>211300</v>
      </c>
    </row>
    <row r="98" spans="1:7" s="52" customFormat="1" ht="30" customHeight="1">
      <c r="A98" s="90">
        <v>2480</v>
      </c>
      <c r="B98" s="91" t="s">
        <v>323</v>
      </c>
      <c r="C98" s="609" t="s">
        <v>27</v>
      </c>
      <c r="D98" s="610"/>
      <c r="E98" s="611"/>
      <c r="F98" s="614"/>
      <c r="G98" s="161">
        <f>SUM(G99:G102)</f>
        <v>211300</v>
      </c>
    </row>
    <row r="99" spans="1:7" s="52" customFormat="1" ht="26.25" customHeight="1">
      <c r="A99" s="90"/>
      <c r="B99" s="733" t="s">
        <v>328</v>
      </c>
      <c r="C99" s="728"/>
      <c r="D99" s="229"/>
      <c r="E99" s="729"/>
      <c r="F99" s="730"/>
      <c r="G99" s="165">
        <v>7200</v>
      </c>
    </row>
    <row r="100" spans="1:7" s="52" customFormat="1" ht="28.5" customHeight="1">
      <c r="A100" s="90"/>
      <c r="B100" s="733" t="s">
        <v>329</v>
      </c>
      <c r="C100" s="728"/>
      <c r="D100" s="229"/>
      <c r="E100" s="729"/>
      <c r="F100" s="730"/>
      <c r="G100" s="165">
        <v>180000</v>
      </c>
    </row>
    <row r="101" spans="1:7" s="52" customFormat="1" ht="51" customHeight="1">
      <c r="A101" s="90"/>
      <c r="B101" s="733" t="s">
        <v>330</v>
      </c>
      <c r="C101" s="728"/>
      <c r="D101" s="229"/>
      <c r="E101" s="729"/>
      <c r="F101" s="730"/>
      <c r="G101" s="165">
        <v>20900</v>
      </c>
    </row>
    <row r="102" spans="1:7" s="52" customFormat="1" ht="26.25" customHeight="1">
      <c r="A102" s="334"/>
      <c r="B102" s="734" t="s">
        <v>331</v>
      </c>
      <c r="C102" s="731"/>
      <c r="D102" s="239"/>
      <c r="E102" s="732"/>
      <c r="F102" s="196"/>
      <c r="G102" s="721">
        <v>3200</v>
      </c>
    </row>
    <row r="103" spans="1:7" s="26" customFormat="1" ht="50.25" customHeight="1" thickBot="1">
      <c r="A103" s="56">
        <v>6298</v>
      </c>
      <c r="B103" s="612" t="s">
        <v>147</v>
      </c>
      <c r="C103" s="728" t="s">
        <v>20</v>
      </c>
      <c r="D103" s="58"/>
      <c r="E103" s="139">
        <v>324361</v>
      </c>
      <c r="F103" s="197"/>
      <c r="G103" s="96"/>
    </row>
    <row r="104" spans="1:7" s="157" customFormat="1" ht="21.75" customHeight="1" thickBot="1" thickTop="1">
      <c r="A104" s="36"/>
      <c r="B104" s="37" t="s">
        <v>22</v>
      </c>
      <c r="C104" s="656"/>
      <c r="D104" s="211">
        <f>D10+D19+D25+D29+D52+D61+D85</f>
        <v>7300</v>
      </c>
      <c r="E104" s="212">
        <f>E10+E19+E25+E29+E52+E61+E85+E22</f>
        <v>4996501</v>
      </c>
      <c r="F104" s="211">
        <f>F10+F19+F25+F29+F52+F61+F85</f>
        <v>1757850</v>
      </c>
      <c r="G104" s="92">
        <f>G10+G19+G25+G29+G52+G61+G85</f>
        <v>3288900</v>
      </c>
    </row>
    <row r="105" spans="1:7" s="40" customFormat="1" ht="24.75" customHeight="1" thickBot="1" thickTop="1">
      <c r="A105" s="41"/>
      <c r="B105" s="42" t="s">
        <v>23</v>
      </c>
      <c r="C105" s="657"/>
      <c r="D105" s="137">
        <f>E104-D104</f>
        <v>4989201</v>
      </c>
      <c r="E105" s="44"/>
      <c r="F105" s="215">
        <f>G104-F104</f>
        <v>1531050</v>
      </c>
      <c r="G105" s="99"/>
    </row>
    <row r="106" s="47" customFormat="1" ht="18" customHeight="1" thickTop="1">
      <c r="C106" s="517"/>
    </row>
    <row r="107" spans="3:5" s="47" customFormat="1" ht="12.75">
      <c r="C107" s="517"/>
      <c r="E107" s="50"/>
    </row>
    <row r="108" spans="3:5" s="47" customFormat="1" ht="12.75">
      <c r="C108" s="517"/>
      <c r="E108" s="51"/>
    </row>
    <row r="109" spans="3:5" s="47" customFormat="1" ht="12.75">
      <c r="C109" s="517"/>
      <c r="E109" s="51"/>
    </row>
    <row r="110" spans="1:7" s="47" customFormat="1" ht="15.75">
      <c r="A110" s="1"/>
      <c r="B110" s="1"/>
      <c r="C110" s="650"/>
      <c r="D110" s="1"/>
      <c r="E110" s="1"/>
      <c r="F110" s="1"/>
      <c r="G110" s="1"/>
    </row>
  </sheetData>
  <printOptions horizontalCentered="1"/>
  <pageMargins left="0" right="0" top="0.984251968503937" bottom="0.6299212598425197" header="0.4724409448818898" footer="0.35433070866141736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3" sqref="D3"/>
    </sheetView>
  </sheetViews>
  <sheetFormatPr defaultColWidth="9.00390625" defaultRowHeight="12.75"/>
  <cols>
    <col min="1" max="1" width="6.75390625" style="1" customWidth="1"/>
    <col min="2" max="2" width="30.625" style="1" customWidth="1"/>
    <col min="3" max="3" width="6.125" style="1" customWidth="1"/>
    <col min="4" max="5" width="16.125" style="1" customWidth="1"/>
    <col min="6" max="16384" width="10.00390625" style="1" customWidth="1"/>
  </cols>
  <sheetData>
    <row r="1" spans="4:5" ht="12.75" customHeight="1">
      <c r="D1" s="3" t="s">
        <v>49</v>
      </c>
      <c r="E1" s="3"/>
    </row>
    <row r="2" spans="1:5" ht="12.75" customHeight="1">
      <c r="A2" s="5"/>
      <c r="B2" s="6"/>
      <c r="C2" s="7"/>
      <c r="D2" s="9" t="s">
        <v>355</v>
      </c>
      <c r="E2" s="9"/>
    </row>
    <row r="3" spans="1:5" ht="12.75" customHeight="1">
      <c r="A3" s="5"/>
      <c r="B3" s="6"/>
      <c r="C3" s="7"/>
      <c r="D3" s="9" t="s">
        <v>1</v>
      </c>
      <c r="E3" s="9"/>
    </row>
    <row r="4" spans="1:5" ht="11.25" customHeight="1">
      <c r="A4" s="5"/>
      <c r="B4" s="6"/>
      <c r="C4" s="7"/>
      <c r="D4" s="9" t="s">
        <v>308</v>
      </c>
      <c r="E4" s="9"/>
    </row>
    <row r="5" spans="1:5" ht="21.75" customHeight="1">
      <c r="A5" s="5"/>
      <c r="B5" s="6"/>
      <c r="C5" s="7"/>
      <c r="D5" s="7"/>
      <c r="E5" s="9"/>
    </row>
    <row r="6" spans="1:5" s="15" customFormat="1" ht="65.25" customHeight="1">
      <c r="A6" s="11" t="s">
        <v>138</v>
      </c>
      <c r="B6" s="12"/>
      <c r="C6" s="13"/>
      <c r="D6" s="13"/>
      <c r="E6" s="14"/>
    </row>
    <row r="7" spans="1:5" s="15" customFormat="1" ht="13.5" customHeight="1" thickBot="1">
      <c r="A7" s="11"/>
      <c r="B7" s="12"/>
      <c r="C7" s="13"/>
      <c r="D7" s="13"/>
      <c r="E7" s="10" t="s">
        <v>24</v>
      </c>
    </row>
    <row r="8" spans="1:5" s="18" customFormat="1" ht="30" customHeight="1">
      <c r="A8" s="89" t="s">
        <v>3</v>
      </c>
      <c r="B8" s="16" t="s">
        <v>4</v>
      </c>
      <c r="C8" s="17" t="s">
        <v>5</v>
      </c>
      <c r="D8" s="666" t="s">
        <v>6</v>
      </c>
      <c r="E8" s="675" t="s">
        <v>7</v>
      </c>
    </row>
    <row r="9" spans="1:5" s="18" customFormat="1" ht="20.25" customHeight="1">
      <c r="A9" s="19" t="s">
        <v>8</v>
      </c>
      <c r="B9" s="20"/>
      <c r="C9" s="136" t="s">
        <v>9</v>
      </c>
      <c r="D9" s="667" t="s">
        <v>10</v>
      </c>
      <c r="E9" s="676" t="s">
        <v>11</v>
      </c>
    </row>
    <row r="10" spans="1:5" s="49" customFormat="1" ht="13.5" customHeight="1" thickBot="1">
      <c r="A10" s="201">
        <v>1</v>
      </c>
      <c r="B10" s="202">
        <v>2</v>
      </c>
      <c r="C10" s="202">
        <v>3</v>
      </c>
      <c r="D10" s="668">
        <v>4</v>
      </c>
      <c r="E10" s="677">
        <v>5</v>
      </c>
    </row>
    <row r="11" spans="1:5" s="49" customFormat="1" ht="24" customHeight="1" thickBot="1" thickTop="1">
      <c r="A11" s="204" t="s">
        <v>139</v>
      </c>
      <c r="B11" s="283" t="s">
        <v>141</v>
      </c>
      <c r="C11" s="70" t="s">
        <v>142</v>
      </c>
      <c r="D11" s="669">
        <f>SUM(D12)</f>
        <v>0.67</v>
      </c>
      <c r="E11" s="678">
        <f>E12</f>
        <v>480.33</v>
      </c>
    </row>
    <row r="12" spans="1:5" s="49" customFormat="1" ht="24" customHeight="1" thickTop="1">
      <c r="A12" s="205" t="s">
        <v>140</v>
      </c>
      <c r="B12" s="287" t="s">
        <v>12</v>
      </c>
      <c r="C12" s="234"/>
      <c r="D12" s="670">
        <f>SUM(D13:D16)</f>
        <v>0.67</v>
      </c>
      <c r="E12" s="679">
        <f>SUM(E13:E16)</f>
        <v>480.33</v>
      </c>
    </row>
    <row r="13" spans="1:5" s="49" customFormat="1" ht="82.5" customHeight="1">
      <c r="A13" s="664">
        <v>2010</v>
      </c>
      <c r="B13" s="665" t="s">
        <v>310</v>
      </c>
      <c r="C13" s="229"/>
      <c r="D13" s="671">
        <v>0.67</v>
      </c>
      <c r="E13" s="680"/>
    </row>
    <row r="14" spans="1:5" s="49" customFormat="1" ht="15" customHeight="1">
      <c r="A14" s="615">
        <v>4210</v>
      </c>
      <c r="B14" s="64" t="s">
        <v>17</v>
      </c>
      <c r="C14" s="229"/>
      <c r="D14" s="671"/>
      <c r="E14" s="662">
        <v>30.56</v>
      </c>
    </row>
    <row r="15" spans="1:5" s="49" customFormat="1" ht="48.75" customHeight="1">
      <c r="A15" s="88" t="s">
        <v>88</v>
      </c>
      <c r="B15" s="189" t="s">
        <v>183</v>
      </c>
      <c r="C15" s="229"/>
      <c r="D15" s="672"/>
      <c r="E15" s="662">
        <v>30</v>
      </c>
    </row>
    <row r="16" spans="1:5" s="49" customFormat="1" ht="17.25" customHeight="1" thickBot="1">
      <c r="A16" s="88" t="s">
        <v>115</v>
      </c>
      <c r="B16" s="57" t="s">
        <v>70</v>
      </c>
      <c r="C16" s="58"/>
      <c r="D16" s="673"/>
      <c r="E16" s="662">
        <v>419.77</v>
      </c>
    </row>
    <row r="17" spans="1:6" s="157" customFormat="1" ht="22.5" customHeight="1" thickBot="1" thickTop="1">
      <c r="A17" s="36"/>
      <c r="B17" s="37" t="s">
        <v>22</v>
      </c>
      <c r="C17" s="38"/>
      <c r="D17" s="674">
        <f>D11</f>
        <v>0.67</v>
      </c>
      <c r="E17" s="663">
        <f>E11</f>
        <v>480.33</v>
      </c>
      <c r="F17" s="40"/>
    </row>
    <row r="18" s="47" customFormat="1" ht="18" customHeight="1" thickTop="1"/>
    <row r="19" s="47" customFormat="1" ht="12.75"/>
    <row r="20" s="47" customFormat="1" ht="12.75"/>
    <row r="21" s="47" customFormat="1" ht="12.75"/>
    <row r="22" spans="1:6" s="47" customFormat="1" ht="15.75">
      <c r="A22" s="1"/>
      <c r="B22" s="1"/>
      <c r="C22" s="1"/>
      <c r="D22" s="1"/>
      <c r="E22" s="1"/>
      <c r="F22" s="1"/>
    </row>
  </sheetData>
  <printOptions horizontalCentered="1"/>
  <pageMargins left="0" right="0" top="0.984251968503937" bottom="0.4330708661417323" header="0.6692913385826772" footer="0.35433070866141736"/>
  <pageSetup firstPageNumber="14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C3" sqref="C3"/>
    </sheetView>
  </sheetViews>
  <sheetFormatPr defaultColWidth="9.00390625" defaultRowHeight="12.75"/>
  <cols>
    <col min="1" max="1" width="7.875" style="109" customWidth="1"/>
    <col min="2" max="2" width="47.875" style="109" customWidth="1"/>
    <col min="3" max="3" width="15.75390625" style="109" customWidth="1"/>
    <col min="4" max="4" width="15.125" style="109" customWidth="1"/>
    <col min="5" max="16384" width="9.125" style="109" customWidth="1"/>
  </cols>
  <sheetData>
    <row r="1" ht="12.75">
      <c r="C1" s="110" t="s">
        <v>309</v>
      </c>
    </row>
    <row r="2" ht="14.25" customHeight="1">
      <c r="C2" s="9" t="s">
        <v>355</v>
      </c>
    </row>
    <row r="3" spans="1:4" ht="15.75" customHeight="1">
      <c r="A3" s="111"/>
      <c r="B3" s="111"/>
      <c r="C3" s="9" t="s">
        <v>1</v>
      </c>
      <c r="D3" s="112"/>
    </row>
    <row r="4" spans="1:4" ht="13.5" customHeight="1">
      <c r="A4" s="111"/>
      <c r="B4" s="111"/>
      <c r="C4" s="9" t="s">
        <v>308</v>
      </c>
      <c r="D4" s="112"/>
    </row>
    <row r="5" spans="1:4" ht="24" customHeight="1">
      <c r="A5" s="111"/>
      <c r="B5" s="111"/>
      <c r="C5" s="113"/>
      <c r="D5" s="112"/>
    </row>
    <row r="6" spans="1:4" s="168" customFormat="1" ht="15.75" customHeight="1">
      <c r="A6" s="114" t="s">
        <v>31</v>
      </c>
      <c r="B6" s="114"/>
      <c r="C6" s="114"/>
      <c r="D6" s="167"/>
    </row>
    <row r="7" spans="1:4" s="168" customFormat="1" ht="15.75" customHeight="1">
      <c r="A7" s="114" t="s">
        <v>32</v>
      </c>
      <c r="B7" s="114"/>
      <c r="C7" s="167"/>
      <c r="D7" s="167"/>
    </row>
    <row r="8" spans="1:4" s="168" customFormat="1" ht="15.75" customHeight="1">
      <c r="A8" s="115" t="s">
        <v>73</v>
      </c>
      <c r="B8" s="114"/>
      <c r="C8" s="167"/>
      <c r="D8" s="167"/>
    </row>
    <row r="9" spans="1:4" s="168" customFormat="1" ht="15.75" customHeight="1">
      <c r="A9" s="114" t="s">
        <v>53</v>
      </c>
      <c r="B9" s="114"/>
      <c r="C9" s="167"/>
      <c r="D9" s="167"/>
    </row>
    <row r="10" ht="20.25" customHeight="1" thickBot="1">
      <c r="D10" s="116" t="s">
        <v>24</v>
      </c>
    </row>
    <row r="11" spans="1:4" ht="40.5" customHeight="1" thickBot="1">
      <c r="A11" s="144" t="s">
        <v>33</v>
      </c>
      <c r="B11" s="145" t="s">
        <v>34</v>
      </c>
      <c r="C11" s="145" t="s">
        <v>35</v>
      </c>
      <c r="D11" s="179" t="s">
        <v>36</v>
      </c>
    </row>
    <row r="12" spans="1:4" ht="15" thickBot="1" thickTop="1">
      <c r="A12" s="176">
        <v>1</v>
      </c>
      <c r="B12" s="177">
        <v>2</v>
      </c>
      <c r="C12" s="177">
        <v>3</v>
      </c>
      <c r="D12" s="178">
        <v>4</v>
      </c>
    </row>
    <row r="13" spans="1:4" ht="32.25" thickTop="1">
      <c r="A13" s="146">
        <v>952</v>
      </c>
      <c r="B13" s="117" t="s">
        <v>72</v>
      </c>
      <c r="C13" s="118">
        <f>SUM(C16:C19)</f>
        <v>20000000</v>
      </c>
      <c r="D13" s="147"/>
    </row>
    <row r="14" spans="1:4" ht="12.75">
      <c r="A14" s="148"/>
      <c r="B14" s="119" t="s">
        <v>37</v>
      </c>
      <c r="C14" s="120"/>
      <c r="D14" s="147"/>
    </row>
    <row r="15" spans="1:4" ht="3.75" customHeight="1">
      <c r="A15" s="148"/>
      <c r="B15" s="119"/>
      <c r="C15" s="120"/>
      <c r="D15" s="147"/>
    </row>
    <row r="16" spans="1:4" ht="15.75">
      <c r="A16" s="148"/>
      <c r="B16" s="121" t="s">
        <v>38</v>
      </c>
      <c r="C16" s="122">
        <v>20000000</v>
      </c>
      <c r="D16" s="149"/>
    </row>
    <row r="17" spans="1:4" ht="9" customHeight="1">
      <c r="A17" s="148"/>
      <c r="B17" s="121"/>
      <c r="C17" s="122"/>
      <c r="D17" s="149"/>
    </row>
    <row r="18" spans="1:4" ht="9" customHeight="1">
      <c r="A18" s="148"/>
      <c r="B18" s="121"/>
      <c r="C18" s="169"/>
      <c r="D18" s="147"/>
    </row>
    <row r="19" spans="1:4" ht="9" customHeight="1">
      <c r="A19" s="148"/>
      <c r="B19" s="121"/>
      <c r="C19" s="169"/>
      <c r="D19" s="149"/>
    </row>
    <row r="20" spans="1:4" ht="15.75">
      <c r="A20" s="146">
        <v>955</v>
      </c>
      <c r="B20" s="123" t="s">
        <v>39</v>
      </c>
      <c r="C20" s="124">
        <f>11597175+110000+13273386+150000-2189931+500000+200000+86000-50000+80000+300000</f>
        <v>24056630</v>
      </c>
      <c r="D20" s="150"/>
    </row>
    <row r="21" spans="1:4" ht="15.75">
      <c r="A21" s="148"/>
      <c r="B21" s="125"/>
      <c r="C21" s="126"/>
      <c r="D21" s="149"/>
    </row>
    <row r="22" spans="1:4" ht="60" customHeight="1">
      <c r="A22" s="146">
        <v>963</v>
      </c>
      <c r="B22" s="306" t="s">
        <v>344</v>
      </c>
      <c r="C22" s="127"/>
      <c r="D22" s="307">
        <f>SUM(D23:D26)</f>
        <v>5002226</v>
      </c>
    </row>
    <row r="23" spans="1:4" ht="17.25" customHeight="1">
      <c r="A23" s="146"/>
      <c r="B23" s="308" t="s">
        <v>348</v>
      </c>
      <c r="C23" s="127"/>
      <c r="D23" s="175">
        <v>324361</v>
      </c>
    </row>
    <row r="24" spans="1:4" ht="17.25" customHeight="1">
      <c r="A24" s="146"/>
      <c r="B24" s="308" t="s">
        <v>346</v>
      </c>
      <c r="C24" s="127"/>
      <c r="D24" s="175">
        <v>3458699</v>
      </c>
    </row>
    <row r="25" spans="1:4" ht="17.25" customHeight="1">
      <c r="A25" s="310"/>
      <c r="B25" s="308" t="s">
        <v>347</v>
      </c>
      <c r="C25" s="171"/>
      <c r="D25" s="175">
        <v>330472</v>
      </c>
    </row>
    <row r="26" spans="1:4" ht="12.75">
      <c r="A26" s="309"/>
      <c r="B26" s="308" t="s">
        <v>345</v>
      </c>
      <c r="C26" s="171"/>
      <c r="D26" s="175">
        <v>888694</v>
      </c>
    </row>
    <row r="27" spans="1:4" ht="15.75">
      <c r="A27" s="146">
        <v>992</v>
      </c>
      <c r="B27" s="123" t="s">
        <v>40</v>
      </c>
      <c r="C27" s="127"/>
      <c r="D27" s="151">
        <f>SUM(D29:D34)</f>
        <v>12971750</v>
      </c>
    </row>
    <row r="28" spans="1:4" ht="15.75">
      <c r="A28" s="148"/>
      <c r="B28" s="119" t="s">
        <v>37</v>
      </c>
      <c r="C28" s="127"/>
      <c r="D28" s="152"/>
    </row>
    <row r="29" spans="1:4" ht="15.75" customHeight="1">
      <c r="A29" s="148"/>
      <c r="B29" s="170" t="s">
        <v>41</v>
      </c>
      <c r="C29" s="173"/>
      <c r="D29" s="174">
        <v>916400</v>
      </c>
    </row>
    <row r="30" spans="1:4" ht="15.75" customHeight="1">
      <c r="A30" s="148"/>
      <c r="B30" s="170" t="s">
        <v>42</v>
      </c>
      <c r="C30" s="173"/>
      <c r="D30" s="174">
        <v>5077000</v>
      </c>
    </row>
    <row r="31" spans="1:4" ht="15.75" customHeight="1">
      <c r="A31" s="148"/>
      <c r="B31" s="170" t="s">
        <v>42</v>
      </c>
      <c r="C31" s="173"/>
      <c r="D31" s="174">
        <f>3859190+10660</f>
        <v>3869850</v>
      </c>
    </row>
    <row r="32" spans="1:4" ht="15.75" customHeight="1">
      <c r="A32" s="148"/>
      <c r="B32" s="170" t="s">
        <v>52</v>
      </c>
      <c r="C32" s="171"/>
      <c r="D32" s="175">
        <v>1666700</v>
      </c>
    </row>
    <row r="33" spans="1:4" ht="15.75" customHeight="1">
      <c r="A33" s="148"/>
      <c r="B33" s="172" t="s">
        <v>43</v>
      </c>
      <c r="C33" s="171"/>
      <c r="D33" s="175">
        <v>200000</v>
      </c>
    </row>
    <row r="34" spans="1:4" ht="18" customHeight="1" thickBot="1">
      <c r="A34" s="148"/>
      <c r="B34" s="172" t="s">
        <v>44</v>
      </c>
      <c r="C34" s="171"/>
      <c r="D34" s="175">
        <v>1241800</v>
      </c>
    </row>
    <row r="35" spans="1:4" ht="22.5" customHeight="1" thickBot="1" thickTop="1">
      <c r="A35" s="153"/>
      <c r="B35" s="128" t="s">
        <v>45</v>
      </c>
      <c r="C35" s="129">
        <f>C20+C13+C21</f>
        <v>44056630</v>
      </c>
      <c r="D35" s="154">
        <f>D27+D22</f>
        <v>17973976</v>
      </c>
    </row>
    <row r="36" spans="1:4" ht="19.5" thickBot="1" thickTop="1">
      <c r="A36" s="153"/>
      <c r="B36" s="128" t="s">
        <v>46</v>
      </c>
      <c r="C36" s="180">
        <f>D35-C35</f>
        <v>-26082654</v>
      </c>
      <c r="D36" s="155"/>
    </row>
    <row r="37" ht="13.5" thickTop="1"/>
  </sheetData>
  <printOptions horizontalCentered="1"/>
  <pageMargins left="0" right="0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G58"/>
  <sheetViews>
    <sheetView workbookViewId="0" topLeftCell="A1">
      <selection activeCell="E3" sqref="E3"/>
    </sheetView>
  </sheetViews>
  <sheetFormatPr defaultColWidth="9.00390625" defaultRowHeight="12.75"/>
  <cols>
    <col min="1" max="1" width="8.25390625" style="47" customWidth="1"/>
    <col min="2" max="2" width="40.25390625" style="47" customWidth="1"/>
    <col min="3" max="3" width="12.75390625" style="366" customWidth="1"/>
    <col min="4" max="4" width="11.75390625" style="366" hidden="1" customWidth="1"/>
    <col min="5" max="5" width="12.75390625" style="366" customWidth="1"/>
    <col min="6" max="6" width="12.75390625" style="47" customWidth="1"/>
    <col min="7" max="16384" width="9.125" style="47" customWidth="1"/>
  </cols>
  <sheetData>
    <row r="1" spans="3:5" ht="12.75">
      <c r="C1" s="365"/>
      <c r="E1" s="365" t="s">
        <v>311</v>
      </c>
    </row>
    <row r="2" spans="3:5" ht="12.75">
      <c r="C2" s="367"/>
      <c r="E2" s="9" t="s">
        <v>355</v>
      </c>
    </row>
    <row r="3" spans="3:5" ht="12.75">
      <c r="C3" s="367"/>
      <c r="E3" s="9" t="s">
        <v>1</v>
      </c>
    </row>
    <row r="4" spans="3:5" ht="12.75">
      <c r="C4" s="367"/>
      <c r="E4" s="9" t="s">
        <v>308</v>
      </c>
    </row>
    <row r="5" ht="21" customHeight="1"/>
    <row r="6" spans="1:4" s="372" customFormat="1" ht="18.75">
      <c r="A6" s="368" t="s">
        <v>191</v>
      </c>
      <c r="B6" s="369"/>
      <c r="C6" s="370"/>
      <c r="D6" s="371"/>
    </row>
    <row r="7" spans="1:4" s="372" customFormat="1" ht="18" customHeight="1">
      <c r="A7" s="373"/>
      <c r="B7" s="374" t="s">
        <v>192</v>
      </c>
      <c r="C7" s="370"/>
      <c r="D7" s="371"/>
    </row>
    <row r="8" spans="1:6" s="375" customFormat="1" ht="17.25" customHeight="1">
      <c r="A8" s="375" t="s">
        <v>193</v>
      </c>
      <c r="B8" s="706" t="s">
        <v>194</v>
      </c>
      <c r="C8" s="377"/>
      <c r="D8" s="378"/>
      <c r="E8" s="379"/>
      <c r="F8" s="379"/>
    </row>
    <row r="9" spans="3:6" ht="13.5" thickBot="1">
      <c r="C9" s="380"/>
      <c r="E9" s="380"/>
      <c r="F9" s="380" t="s">
        <v>24</v>
      </c>
    </row>
    <row r="10" spans="1:6" s="386" customFormat="1" ht="43.5" customHeight="1" thickTop="1">
      <c r="A10" s="381" t="s">
        <v>195</v>
      </c>
      <c r="B10" s="382" t="s">
        <v>34</v>
      </c>
      <c r="C10" s="383" t="s">
        <v>196</v>
      </c>
      <c r="D10" s="384" t="s">
        <v>10</v>
      </c>
      <c r="E10" s="384" t="s">
        <v>197</v>
      </c>
      <c r="F10" s="385" t="s">
        <v>198</v>
      </c>
    </row>
    <row r="11" spans="1:6" s="391" customFormat="1" ht="10.5" customHeight="1">
      <c r="A11" s="387">
        <v>1</v>
      </c>
      <c r="B11" s="388">
        <v>2</v>
      </c>
      <c r="C11" s="389">
        <v>3</v>
      </c>
      <c r="D11" s="389">
        <v>4</v>
      </c>
      <c r="E11" s="389">
        <v>4</v>
      </c>
      <c r="F11" s="390">
        <v>5</v>
      </c>
    </row>
    <row r="12" spans="1:6" s="396" customFormat="1" ht="20.25" customHeight="1" thickBot="1">
      <c r="A12" s="392" t="s">
        <v>199</v>
      </c>
      <c r="B12" s="393" t="s">
        <v>200</v>
      </c>
      <c r="C12" s="394">
        <v>560328</v>
      </c>
      <c r="D12" s="394"/>
      <c r="E12" s="394"/>
      <c r="F12" s="395">
        <f>C12+E12</f>
        <v>560328</v>
      </c>
    </row>
    <row r="13" spans="1:6" s="399" customFormat="1" ht="26.25" customHeight="1" thickBot="1" thickTop="1">
      <c r="A13" s="397" t="s">
        <v>201</v>
      </c>
      <c r="B13" s="86" t="s">
        <v>202</v>
      </c>
      <c r="C13" s="398">
        <f>SUM(C15)</f>
        <v>695000</v>
      </c>
      <c r="D13" s="398">
        <f>SUM(D15)</f>
        <v>1213500</v>
      </c>
      <c r="E13" s="398">
        <f>SUM(E15)</f>
        <v>149300</v>
      </c>
      <c r="F13" s="212">
        <f>C13+E13</f>
        <v>844300</v>
      </c>
    </row>
    <row r="14" spans="1:6" s="405" customFormat="1" ht="12" customHeight="1" hidden="1">
      <c r="A14" s="400"/>
      <c r="B14" s="401" t="s">
        <v>37</v>
      </c>
      <c r="C14" s="402"/>
      <c r="D14" s="403"/>
      <c r="E14" s="404"/>
      <c r="F14" s="395">
        <f aca="true" t="shared" si="0" ref="F14:F19">C14-D14+E14</f>
        <v>0</v>
      </c>
    </row>
    <row r="15" spans="1:6" s="410" customFormat="1" ht="23.25" customHeight="1" thickBot="1" thickTop="1">
      <c r="A15" s="406">
        <v>600</v>
      </c>
      <c r="B15" s="407" t="s">
        <v>203</v>
      </c>
      <c r="C15" s="408">
        <f>SUM(C16+C20)</f>
        <v>695000</v>
      </c>
      <c r="D15" s="408">
        <f>SUM(D16+D20)</f>
        <v>1213500</v>
      </c>
      <c r="E15" s="408">
        <f>SUM(E16+E20)</f>
        <v>149300</v>
      </c>
      <c r="F15" s="409">
        <f>C15+E15</f>
        <v>844300</v>
      </c>
    </row>
    <row r="16" spans="1:6" s="417" customFormat="1" ht="33.75" hidden="1" thickTop="1">
      <c r="A16" s="411">
        <v>60015</v>
      </c>
      <c r="B16" s="412" t="s">
        <v>204</v>
      </c>
      <c r="C16" s="413"/>
      <c r="D16" s="414">
        <f>SUM(D17:D19)</f>
        <v>1213500</v>
      </c>
      <c r="E16" s="415"/>
      <c r="F16" s="416">
        <f t="shared" si="0"/>
        <v>-1213500</v>
      </c>
    </row>
    <row r="17" spans="1:241" s="410" customFormat="1" ht="15" customHeight="1" hidden="1">
      <c r="A17" s="418" t="s">
        <v>205</v>
      </c>
      <c r="B17" s="419" t="s">
        <v>206</v>
      </c>
      <c r="C17" s="420"/>
      <c r="D17" s="421">
        <v>10000</v>
      </c>
      <c r="E17" s="422"/>
      <c r="F17" s="423">
        <f t="shared" si="0"/>
        <v>-10000</v>
      </c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4"/>
      <c r="AN17" s="424"/>
      <c r="AO17" s="424"/>
      <c r="AP17" s="424"/>
      <c r="AQ17" s="424"/>
      <c r="AR17" s="424"/>
      <c r="AS17" s="424"/>
      <c r="AT17" s="424"/>
      <c r="AU17" s="424"/>
      <c r="AV17" s="424"/>
      <c r="AW17" s="424"/>
      <c r="AX17" s="424"/>
      <c r="AY17" s="424"/>
      <c r="AZ17" s="424"/>
      <c r="BA17" s="424"/>
      <c r="BB17" s="424"/>
      <c r="BC17" s="424"/>
      <c r="BD17" s="424"/>
      <c r="BE17" s="424"/>
      <c r="BF17" s="424"/>
      <c r="BG17" s="424"/>
      <c r="BH17" s="424"/>
      <c r="BI17" s="424"/>
      <c r="BJ17" s="424"/>
      <c r="BK17" s="424"/>
      <c r="BL17" s="424"/>
      <c r="BM17" s="424"/>
      <c r="BN17" s="424"/>
      <c r="BO17" s="424"/>
      <c r="BP17" s="424"/>
      <c r="BQ17" s="424"/>
      <c r="BR17" s="424"/>
      <c r="BS17" s="424"/>
      <c r="BT17" s="424"/>
      <c r="BU17" s="424"/>
      <c r="BV17" s="424"/>
      <c r="BW17" s="424"/>
      <c r="BX17" s="424"/>
      <c r="BY17" s="424"/>
      <c r="BZ17" s="424"/>
      <c r="CA17" s="424"/>
      <c r="CB17" s="424"/>
      <c r="CC17" s="424"/>
      <c r="CD17" s="424"/>
      <c r="CE17" s="424"/>
      <c r="CF17" s="424"/>
      <c r="CG17" s="424"/>
      <c r="CH17" s="424"/>
      <c r="CI17" s="424"/>
      <c r="CJ17" s="424"/>
      <c r="CK17" s="424"/>
      <c r="CL17" s="424"/>
      <c r="CM17" s="424"/>
      <c r="CN17" s="424"/>
      <c r="CO17" s="424"/>
      <c r="CP17" s="424"/>
      <c r="CQ17" s="424"/>
      <c r="CR17" s="424"/>
      <c r="CS17" s="424"/>
      <c r="CT17" s="424"/>
      <c r="CU17" s="424"/>
      <c r="CV17" s="424"/>
      <c r="CW17" s="424"/>
      <c r="CX17" s="424"/>
      <c r="CY17" s="424"/>
      <c r="CZ17" s="424"/>
      <c r="DA17" s="424"/>
      <c r="DB17" s="424"/>
      <c r="DC17" s="424"/>
      <c r="DD17" s="424"/>
      <c r="DE17" s="424"/>
      <c r="DF17" s="424"/>
      <c r="DG17" s="424"/>
      <c r="DH17" s="424"/>
      <c r="DI17" s="424"/>
      <c r="DJ17" s="424"/>
      <c r="DK17" s="424"/>
      <c r="DL17" s="424"/>
      <c r="DM17" s="424"/>
      <c r="DN17" s="424"/>
      <c r="DO17" s="424"/>
      <c r="DP17" s="424"/>
      <c r="DQ17" s="424"/>
      <c r="DR17" s="424"/>
      <c r="DS17" s="424"/>
      <c r="DT17" s="424"/>
      <c r="DU17" s="424"/>
      <c r="DV17" s="424"/>
      <c r="DW17" s="424"/>
      <c r="DX17" s="424"/>
      <c r="DY17" s="424"/>
      <c r="DZ17" s="424"/>
      <c r="EA17" s="424"/>
      <c r="EB17" s="424"/>
      <c r="EC17" s="424"/>
      <c r="ED17" s="424"/>
      <c r="EE17" s="424"/>
      <c r="EF17" s="424"/>
      <c r="EG17" s="424"/>
      <c r="EH17" s="424"/>
      <c r="EI17" s="424"/>
      <c r="EJ17" s="424"/>
      <c r="EK17" s="424"/>
      <c r="EL17" s="424"/>
      <c r="EM17" s="424"/>
      <c r="EN17" s="424"/>
      <c r="EO17" s="424"/>
      <c r="EP17" s="424"/>
      <c r="EQ17" s="424"/>
      <c r="ER17" s="424"/>
      <c r="ES17" s="424"/>
      <c r="ET17" s="424"/>
      <c r="EU17" s="424"/>
      <c r="EV17" s="424"/>
      <c r="EW17" s="424"/>
      <c r="EX17" s="424"/>
      <c r="EY17" s="424"/>
      <c r="EZ17" s="424"/>
      <c r="FA17" s="424"/>
      <c r="FB17" s="424"/>
      <c r="FC17" s="424"/>
      <c r="FD17" s="424"/>
      <c r="FE17" s="424"/>
      <c r="FF17" s="424"/>
      <c r="FG17" s="424"/>
      <c r="FH17" s="424"/>
      <c r="FI17" s="424"/>
      <c r="FJ17" s="424"/>
      <c r="FK17" s="424"/>
      <c r="FL17" s="424"/>
      <c r="FM17" s="424"/>
      <c r="FN17" s="424"/>
      <c r="FO17" s="424"/>
      <c r="FP17" s="424"/>
      <c r="FQ17" s="424"/>
      <c r="FR17" s="424"/>
      <c r="FS17" s="424"/>
      <c r="FT17" s="424"/>
      <c r="FU17" s="424"/>
      <c r="FV17" s="424"/>
      <c r="FW17" s="424"/>
      <c r="FX17" s="424"/>
      <c r="FY17" s="424"/>
      <c r="FZ17" s="424"/>
      <c r="GA17" s="424"/>
      <c r="GB17" s="424"/>
      <c r="GC17" s="424"/>
      <c r="GD17" s="424"/>
      <c r="GE17" s="424"/>
      <c r="GF17" s="424"/>
      <c r="GG17" s="424"/>
      <c r="GH17" s="424"/>
      <c r="GI17" s="424"/>
      <c r="GJ17" s="424"/>
      <c r="GK17" s="424"/>
      <c r="GL17" s="424"/>
      <c r="GM17" s="424"/>
      <c r="GN17" s="424"/>
      <c r="GO17" s="424"/>
      <c r="GP17" s="424"/>
      <c r="GQ17" s="424"/>
      <c r="GR17" s="424"/>
      <c r="GS17" s="424"/>
      <c r="GT17" s="424"/>
      <c r="GU17" s="424"/>
      <c r="GV17" s="424"/>
      <c r="GW17" s="424"/>
      <c r="GX17" s="424"/>
      <c r="GY17" s="424"/>
      <c r="GZ17" s="424"/>
      <c r="HA17" s="424"/>
      <c r="HB17" s="424"/>
      <c r="HC17" s="424"/>
      <c r="HD17" s="424"/>
      <c r="HE17" s="424"/>
      <c r="HF17" s="424"/>
      <c r="HG17" s="424"/>
      <c r="HH17" s="424"/>
      <c r="HI17" s="424"/>
      <c r="HJ17" s="424"/>
      <c r="HK17" s="424"/>
      <c r="HL17" s="424"/>
      <c r="HM17" s="424"/>
      <c r="HN17" s="424"/>
      <c r="HO17" s="424"/>
      <c r="HP17" s="424"/>
      <c r="HQ17" s="424"/>
      <c r="HR17" s="424"/>
      <c r="HS17" s="424"/>
      <c r="HT17" s="424"/>
      <c r="HU17" s="424"/>
      <c r="HV17" s="424"/>
      <c r="HW17" s="424"/>
      <c r="HX17" s="424"/>
      <c r="HY17" s="424"/>
      <c r="HZ17" s="424"/>
      <c r="IA17" s="424"/>
      <c r="IB17" s="424"/>
      <c r="IC17" s="424"/>
      <c r="ID17" s="424"/>
      <c r="IE17" s="424"/>
      <c r="IF17" s="424"/>
      <c r="IG17" s="424"/>
    </row>
    <row r="18" spans="1:241" s="410" customFormat="1" ht="27.75" customHeight="1" hidden="1">
      <c r="A18" s="418" t="s">
        <v>54</v>
      </c>
      <c r="B18" s="425" t="s">
        <v>207</v>
      </c>
      <c r="C18" s="426"/>
      <c r="D18" s="421">
        <v>11000</v>
      </c>
      <c r="E18" s="422"/>
      <c r="F18" s="423">
        <f t="shared" si="0"/>
        <v>-11000</v>
      </c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427"/>
      <c r="AP18" s="427"/>
      <c r="AQ18" s="427"/>
      <c r="AR18" s="427"/>
      <c r="AS18" s="427"/>
      <c r="AT18" s="427"/>
      <c r="AU18" s="427"/>
      <c r="AV18" s="427"/>
      <c r="AW18" s="427"/>
      <c r="AX18" s="427"/>
      <c r="AY18" s="427"/>
      <c r="AZ18" s="427"/>
      <c r="BA18" s="427"/>
      <c r="BB18" s="427"/>
      <c r="BC18" s="427"/>
      <c r="BD18" s="427"/>
      <c r="BE18" s="427"/>
      <c r="BF18" s="427"/>
      <c r="BG18" s="427"/>
      <c r="BH18" s="427"/>
      <c r="BI18" s="427"/>
      <c r="BJ18" s="427"/>
      <c r="BK18" s="427"/>
      <c r="BL18" s="427"/>
      <c r="BM18" s="427"/>
      <c r="BN18" s="427"/>
      <c r="BO18" s="427"/>
      <c r="BP18" s="427"/>
      <c r="BQ18" s="427"/>
      <c r="BR18" s="427"/>
      <c r="BS18" s="427"/>
      <c r="BT18" s="427"/>
      <c r="BU18" s="427"/>
      <c r="BV18" s="427"/>
      <c r="BW18" s="427"/>
      <c r="BX18" s="427"/>
      <c r="BY18" s="427"/>
      <c r="BZ18" s="427"/>
      <c r="CA18" s="427"/>
      <c r="CB18" s="427"/>
      <c r="CC18" s="427"/>
      <c r="CD18" s="427"/>
      <c r="CE18" s="427"/>
      <c r="CF18" s="427"/>
      <c r="CG18" s="427"/>
      <c r="CH18" s="427"/>
      <c r="CI18" s="427"/>
      <c r="CJ18" s="427"/>
      <c r="CK18" s="427"/>
      <c r="CL18" s="427"/>
      <c r="CM18" s="427"/>
      <c r="CN18" s="427"/>
      <c r="CO18" s="427"/>
      <c r="CP18" s="427"/>
      <c r="CQ18" s="427"/>
      <c r="CR18" s="427"/>
      <c r="CS18" s="427"/>
      <c r="CT18" s="427"/>
      <c r="CU18" s="427"/>
      <c r="CV18" s="427"/>
      <c r="CW18" s="427"/>
      <c r="CX18" s="427"/>
      <c r="CY18" s="427"/>
      <c r="CZ18" s="427"/>
      <c r="DA18" s="427"/>
      <c r="DB18" s="427"/>
      <c r="DC18" s="427"/>
      <c r="DD18" s="427"/>
      <c r="DE18" s="427"/>
      <c r="DF18" s="427"/>
      <c r="DG18" s="427"/>
      <c r="DH18" s="427"/>
      <c r="DI18" s="427"/>
      <c r="DJ18" s="427"/>
      <c r="DK18" s="427"/>
      <c r="DL18" s="427"/>
      <c r="DM18" s="427"/>
      <c r="DN18" s="427"/>
      <c r="DO18" s="427"/>
      <c r="DP18" s="427"/>
      <c r="DQ18" s="427"/>
      <c r="DR18" s="427"/>
      <c r="DS18" s="427"/>
      <c r="DT18" s="427"/>
      <c r="DU18" s="427"/>
      <c r="DV18" s="427"/>
      <c r="DW18" s="427"/>
      <c r="DX18" s="427"/>
      <c r="DY18" s="427"/>
      <c r="DZ18" s="427"/>
      <c r="EA18" s="427"/>
      <c r="EB18" s="427"/>
      <c r="EC18" s="427"/>
      <c r="ED18" s="427"/>
      <c r="EE18" s="427"/>
      <c r="EF18" s="427"/>
      <c r="EG18" s="427"/>
      <c r="EH18" s="427"/>
      <c r="EI18" s="427"/>
      <c r="EJ18" s="427"/>
      <c r="EK18" s="427"/>
      <c r="EL18" s="427"/>
      <c r="EM18" s="427"/>
      <c r="EN18" s="427"/>
      <c r="EO18" s="427"/>
      <c r="EP18" s="427"/>
      <c r="EQ18" s="427"/>
      <c r="ER18" s="427"/>
      <c r="ES18" s="427"/>
      <c r="ET18" s="427"/>
      <c r="EU18" s="427"/>
      <c r="EV18" s="427"/>
      <c r="EW18" s="427"/>
      <c r="EX18" s="427"/>
      <c r="EY18" s="427"/>
      <c r="EZ18" s="427"/>
      <c r="FA18" s="427"/>
      <c r="FB18" s="427"/>
      <c r="FC18" s="427"/>
      <c r="FD18" s="427"/>
      <c r="FE18" s="427"/>
      <c r="FF18" s="427"/>
      <c r="FG18" s="427"/>
      <c r="FH18" s="427"/>
      <c r="FI18" s="427"/>
      <c r="FJ18" s="427"/>
      <c r="FK18" s="427"/>
      <c r="FL18" s="427"/>
      <c r="FM18" s="427"/>
      <c r="FN18" s="427"/>
      <c r="FO18" s="427"/>
      <c r="FP18" s="427"/>
      <c r="FQ18" s="427"/>
      <c r="FR18" s="427"/>
      <c r="FS18" s="427"/>
      <c r="FT18" s="427"/>
      <c r="FU18" s="427"/>
      <c r="FV18" s="427"/>
      <c r="FW18" s="427"/>
      <c r="FX18" s="427"/>
      <c r="FY18" s="427"/>
      <c r="FZ18" s="427"/>
      <c r="GA18" s="427"/>
      <c r="GB18" s="427"/>
      <c r="GC18" s="427"/>
      <c r="GD18" s="427"/>
      <c r="GE18" s="427"/>
      <c r="GF18" s="427"/>
      <c r="GG18" s="427"/>
      <c r="GH18" s="427"/>
      <c r="GI18" s="427"/>
      <c r="GJ18" s="427"/>
      <c r="GK18" s="427"/>
      <c r="GL18" s="427"/>
      <c r="GM18" s="427"/>
      <c r="GN18" s="427"/>
      <c r="GO18" s="427"/>
      <c r="GP18" s="427"/>
      <c r="GQ18" s="427"/>
      <c r="GR18" s="427"/>
      <c r="GS18" s="427"/>
      <c r="GT18" s="427"/>
      <c r="GU18" s="427"/>
      <c r="GV18" s="427"/>
      <c r="GW18" s="427"/>
      <c r="GX18" s="427"/>
      <c r="GY18" s="427"/>
      <c r="GZ18" s="427"/>
      <c r="HA18" s="427"/>
      <c r="HB18" s="427"/>
      <c r="HC18" s="427"/>
      <c r="HD18" s="427"/>
      <c r="HE18" s="427"/>
      <c r="HF18" s="427"/>
      <c r="HG18" s="427"/>
      <c r="HH18" s="427"/>
      <c r="HI18" s="427"/>
      <c r="HJ18" s="427"/>
      <c r="HK18" s="427"/>
      <c r="HL18" s="427"/>
      <c r="HM18" s="427"/>
      <c r="HN18" s="427"/>
      <c r="HO18" s="427"/>
      <c r="HP18" s="427"/>
      <c r="HQ18" s="427"/>
      <c r="HR18" s="427"/>
      <c r="HS18" s="427"/>
      <c r="HT18" s="427"/>
      <c r="HU18" s="427"/>
      <c r="HV18" s="427"/>
      <c r="HW18" s="427"/>
      <c r="HX18" s="427"/>
      <c r="HY18" s="427"/>
      <c r="HZ18" s="427"/>
      <c r="IA18" s="427"/>
      <c r="IB18" s="427"/>
      <c r="IC18" s="427"/>
      <c r="ID18" s="427"/>
      <c r="IE18" s="427"/>
      <c r="IF18" s="427"/>
      <c r="IG18" s="427"/>
    </row>
    <row r="19" spans="1:241" s="410" customFormat="1" ht="15" customHeight="1" hidden="1">
      <c r="A19" s="418" t="s">
        <v>55</v>
      </c>
      <c r="B19" s="425" t="s">
        <v>56</v>
      </c>
      <c r="C19" s="426"/>
      <c r="D19" s="421">
        <v>1192500</v>
      </c>
      <c r="E19" s="422"/>
      <c r="F19" s="423">
        <f t="shared" si="0"/>
        <v>-1192500</v>
      </c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427"/>
      <c r="AP19" s="427"/>
      <c r="AQ19" s="427"/>
      <c r="AR19" s="427"/>
      <c r="AS19" s="427"/>
      <c r="AT19" s="427"/>
      <c r="AU19" s="427"/>
      <c r="AV19" s="427"/>
      <c r="AW19" s="427"/>
      <c r="AX19" s="427"/>
      <c r="AY19" s="427"/>
      <c r="AZ19" s="427"/>
      <c r="BA19" s="427"/>
      <c r="BB19" s="427"/>
      <c r="BC19" s="427"/>
      <c r="BD19" s="427"/>
      <c r="BE19" s="427"/>
      <c r="BF19" s="427"/>
      <c r="BG19" s="427"/>
      <c r="BH19" s="427"/>
      <c r="BI19" s="427"/>
      <c r="BJ19" s="427"/>
      <c r="BK19" s="427"/>
      <c r="BL19" s="427"/>
      <c r="BM19" s="427"/>
      <c r="BN19" s="427"/>
      <c r="BO19" s="427"/>
      <c r="BP19" s="427"/>
      <c r="BQ19" s="427"/>
      <c r="BR19" s="427"/>
      <c r="BS19" s="427"/>
      <c r="BT19" s="427"/>
      <c r="BU19" s="427"/>
      <c r="BV19" s="427"/>
      <c r="BW19" s="427"/>
      <c r="BX19" s="427"/>
      <c r="BY19" s="427"/>
      <c r="BZ19" s="427"/>
      <c r="CA19" s="427"/>
      <c r="CB19" s="427"/>
      <c r="CC19" s="427"/>
      <c r="CD19" s="427"/>
      <c r="CE19" s="427"/>
      <c r="CF19" s="427"/>
      <c r="CG19" s="427"/>
      <c r="CH19" s="427"/>
      <c r="CI19" s="427"/>
      <c r="CJ19" s="427"/>
      <c r="CK19" s="427"/>
      <c r="CL19" s="427"/>
      <c r="CM19" s="427"/>
      <c r="CN19" s="427"/>
      <c r="CO19" s="427"/>
      <c r="CP19" s="427"/>
      <c r="CQ19" s="427"/>
      <c r="CR19" s="427"/>
      <c r="CS19" s="427"/>
      <c r="CT19" s="427"/>
      <c r="CU19" s="427"/>
      <c r="CV19" s="427"/>
      <c r="CW19" s="427"/>
      <c r="CX19" s="427"/>
      <c r="CY19" s="427"/>
      <c r="CZ19" s="427"/>
      <c r="DA19" s="427"/>
      <c r="DB19" s="427"/>
      <c r="DC19" s="427"/>
      <c r="DD19" s="427"/>
      <c r="DE19" s="427"/>
      <c r="DF19" s="427"/>
      <c r="DG19" s="427"/>
      <c r="DH19" s="427"/>
      <c r="DI19" s="427"/>
      <c r="DJ19" s="427"/>
      <c r="DK19" s="427"/>
      <c r="DL19" s="427"/>
      <c r="DM19" s="427"/>
      <c r="DN19" s="427"/>
      <c r="DO19" s="427"/>
      <c r="DP19" s="427"/>
      <c r="DQ19" s="427"/>
      <c r="DR19" s="427"/>
      <c r="DS19" s="427"/>
      <c r="DT19" s="427"/>
      <c r="DU19" s="427"/>
      <c r="DV19" s="427"/>
      <c r="DW19" s="427"/>
      <c r="DX19" s="427"/>
      <c r="DY19" s="427"/>
      <c r="DZ19" s="427"/>
      <c r="EA19" s="427"/>
      <c r="EB19" s="427"/>
      <c r="EC19" s="427"/>
      <c r="ED19" s="427"/>
      <c r="EE19" s="427"/>
      <c r="EF19" s="427"/>
      <c r="EG19" s="427"/>
      <c r="EH19" s="427"/>
      <c r="EI19" s="427"/>
      <c r="EJ19" s="427"/>
      <c r="EK19" s="427"/>
      <c r="EL19" s="427"/>
      <c r="EM19" s="427"/>
      <c r="EN19" s="427"/>
      <c r="EO19" s="427"/>
      <c r="EP19" s="427"/>
      <c r="EQ19" s="427"/>
      <c r="ER19" s="427"/>
      <c r="ES19" s="427"/>
      <c r="ET19" s="427"/>
      <c r="EU19" s="427"/>
      <c r="EV19" s="427"/>
      <c r="EW19" s="427"/>
      <c r="EX19" s="427"/>
      <c r="EY19" s="427"/>
      <c r="EZ19" s="427"/>
      <c r="FA19" s="427"/>
      <c r="FB19" s="427"/>
      <c r="FC19" s="427"/>
      <c r="FD19" s="427"/>
      <c r="FE19" s="427"/>
      <c r="FF19" s="427"/>
      <c r="FG19" s="427"/>
      <c r="FH19" s="427"/>
      <c r="FI19" s="427"/>
      <c r="FJ19" s="427"/>
      <c r="FK19" s="427"/>
      <c r="FL19" s="427"/>
      <c r="FM19" s="427"/>
      <c r="FN19" s="427"/>
      <c r="FO19" s="427"/>
      <c r="FP19" s="427"/>
      <c r="FQ19" s="427"/>
      <c r="FR19" s="427"/>
      <c r="FS19" s="427"/>
      <c r="FT19" s="427"/>
      <c r="FU19" s="427"/>
      <c r="FV19" s="427"/>
      <c r="FW19" s="427"/>
      <c r="FX19" s="427"/>
      <c r="FY19" s="427"/>
      <c r="FZ19" s="427"/>
      <c r="GA19" s="427"/>
      <c r="GB19" s="427"/>
      <c r="GC19" s="427"/>
      <c r="GD19" s="427"/>
      <c r="GE19" s="427"/>
      <c r="GF19" s="427"/>
      <c r="GG19" s="427"/>
      <c r="GH19" s="427"/>
      <c r="GI19" s="427"/>
      <c r="GJ19" s="427"/>
      <c r="GK19" s="427"/>
      <c r="GL19" s="427"/>
      <c r="GM19" s="427"/>
      <c r="GN19" s="427"/>
      <c r="GO19" s="427"/>
      <c r="GP19" s="427"/>
      <c r="GQ19" s="427"/>
      <c r="GR19" s="427"/>
      <c r="GS19" s="427"/>
      <c r="GT19" s="427"/>
      <c r="GU19" s="427"/>
      <c r="GV19" s="427"/>
      <c r="GW19" s="427"/>
      <c r="GX19" s="427"/>
      <c r="GY19" s="427"/>
      <c r="GZ19" s="427"/>
      <c r="HA19" s="427"/>
      <c r="HB19" s="427"/>
      <c r="HC19" s="427"/>
      <c r="HD19" s="427"/>
      <c r="HE19" s="427"/>
      <c r="HF19" s="427"/>
      <c r="HG19" s="427"/>
      <c r="HH19" s="427"/>
      <c r="HI19" s="427"/>
      <c r="HJ19" s="427"/>
      <c r="HK19" s="427"/>
      <c r="HL19" s="427"/>
      <c r="HM19" s="427"/>
      <c r="HN19" s="427"/>
      <c r="HO19" s="427"/>
      <c r="HP19" s="427"/>
      <c r="HQ19" s="427"/>
      <c r="HR19" s="427"/>
      <c r="HS19" s="427"/>
      <c r="HT19" s="427"/>
      <c r="HU19" s="427"/>
      <c r="HV19" s="427"/>
      <c r="HW19" s="427"/>
      <c r="HX19" s="427"/>
      <c r="HY19" s="427"/>
      <c r="HZ19" s="427"/>
      <c r="IA19" s="427"/>
      <c r="IB19" s="427"/>
      <c r="IC19" s="427"/>
      <c r="ID19" s="427"/>
      <c r="IE19" s="427"/>
      <c r="IF19" s="427"/>
      <c r="IG19" s="427"/>
    </row>
    <row r="20" spans="1:241" s="433" customFormat="1" ht="18" customHeight="1" thickTop="1">
      <c r="A20" s="428">
        <v>60016</v>
      </c>
      <c r="B20" s="429" t="s">
        <v>62</v>
      </c>
      <c r="C20" s="430">
        <f>SUM(C21:C24)</f>
        <v>695000</v>
      </c>
      <c r="D20" s="430">
        <f>SUM(D21:D24)</f>
        <v>0</v>
      </c>
      <c r="E20" s="430">
        <f>SUM(E21:E24)</f>
        <v>149300</v>
      </c>
      <c r="F20" s="431">
        <f>SUM(F21:F24)</f>
        <v>844300</v>
      </c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432"/>
      <c r="AN20" s="432"/>
      <c r="AO20" s="432"/>
      <c r="AP20" s="432"/>
      <c r="AQ20" s="432"/>
      <c r="AR20" s="432"/>
      <c r="AS20" s="432"/>
      <c r="AT20" s="432"/>
      <c r="AU20" s="432"/>
      <c r="AV20" s="432"/>
      <c r="AW20" s="432"/>
      <c r="AX20" s="432"/>
      <c r="AY20" s="432"/>
      <c r="AZ20" s="432"/>
      <c r="BA20" s="432"/>
      <c r="BB20" s="432"/>
      <c r="BC20" s="432"/>
      <c r="BD20" s="432"/>
      <c r="BE20" s="432"/>
      <c r="BF20" s="432"/>
      <c r="BG20" s="432"/>
      <c r="BH20" s="432"/>
      <c r="BI20" s="432"/>
      <c r="BJ20" s="432"/>
      <c r="BK20" s="432"/>
      <c r="BL20" s="432"/>
      <c r="BM20" s="432"/>
      <c r="BN20" s="432"/>
      <c r="BO20" s="432"/>
      <c r="BP20" s="432"/>
      <c r="BQ20" s="432"/>
      <c r="BR20" s="432"/>
      <c r="BS20" s="432"/>
      <c r="BT20" s="432"/>
      <c r="BU20" s="432"/>
      <c r="BV20" s="432"/>
      <c r="BW20" s="432"/>
      <c r="BX20" s="432"/>
      <c r="BY20" s="432"/>
      <c r="BZ20" s="432"/>
      <c r="CA20" s="432"/>
      <c r="CB20" s="432"/>
      <c r="CC20" s="432"/>
      <c r="CD20" s="432"/>
      <c r="CE20" s="432"/>
      <c r="CF20" s="432"/>
      <c r="CG20" s="432"/>
      <c r="CH20" s="432"/>
      <c r="CI20" s="432"/>
      <c r="CJ20" s="432"/>
      <c r="CK20" s="432"/>
      <c r="CL20" s="432"/>
      <c r="CM20" s="432"/>
      <c r="CN20" s="432"/>
      <c r="CO20" s="432"/>
      <c r="CP20" s="432"/>
      <c r="CQ20" s="432"/>
      <c r="CR20" s="432"/>
      <c r="CS20" s="432"/>
      <c r="CT20" s="432"/>
      <c r="CU20" s="432"/>
      <c r="CV20" s="432"/>
      <c r="CW20" s="432"/>
      <c r="CX20" s="432"/>
      <c r="CY20" s="432"/>
      <c r="CZ20" s="432"/>
      <c r="DA20" s="432"/>
      <c r="DB20" s="432"/>
      <c r="DC20" s="432"/>
      <c r="DD20" s="432"/>
      <c r="DE20" s="432"/>
      <c r="DF20" s="432"/>
      <c r="DG20" s="432"/>
      <c r="DH20" s="432"/>
      <c r="DI20" s="432"/>
      <c r="DJ20" s="432"/>
      <c r="DK20" s="432"/>
      <c r="DL20" s="432"/>
      <c r="DM20" s="432"/>
      <c r="DN20" s="432"/>
      <c r="DO20" s="432"/>
      <c r="DP20" s="432"/>
      <c r="DQ20" s="432"/>
      <c r="DR20" s="432"/>
      <c r="DS20" s="432"/>
      <c r="DT20" s="432"/>
      <c r="DU20" s="432"/>
      <c r="DV20" s="432"/>
      <c r="DW20" s="432"/>
      <c r="DX20" s="432"/>
      <c r="DY20" s="432"/>
      <c r="DZ20" s="432"/>
      <c r="EA20" s="432"/>
      <c r="EB20" s="432"/>
      <c r="EC20" s="432"/>
      <c r="ED20" s="432"/>
      <c r="EE20" s="432"/>
      <c r="EF20" s="432"/>
      <c r="EG20" s="432"/>
      <c r="EH20" s="432"/>
      <c r="EI20" s="432"/>
      <c r="EJ20" s="432"/>
      <c r="EK20" s="432"/>
      <c r="EL20" s="432"/>
      <c r="EM20" s="432"/>
      <c r="EN20" s="432"/>
      <c r="EO20" s="432"/>
      <c r="EP20" s="432"/>
      <c r="EQ20" s="432"/>
      <c r="ER20" s="432"/>
      <c r="ES20" s="432"/>
      <c r="ET20" s="432"/>
      <c r="EU20" s="432"/>
      <c r="EV20" s="432"/>
      <c r="EW20" s="432"/>
      <c r="EX20" s="432"/>
      <c r="EY20" s="432"/>
      <c r="EZ20" s="432"/>
      <c r="FA20" s="432"/>
      <c r="FB20" s="432"/>
      <c r="FC20" s="432"/>
      <c r="FD20" s="432"/>
      <c r="FE20" s="432"/>
      <c r="FF20" s="432"/>
      <c r="FG20" s="432"/>
      <c r="FH20" s="432"/>
      <c r="FI20" s="432"/>
      <c r="FJ20" s="432"/>
      <c r="FK20" s="432"/>
      <c r="FL20" s="432"/>
      <c r="FM20" s="432"/>
      <c r="FN20" s="432"/>
      <c r="FO20" s="432"/>
      <c r="FP20" s="432"/>
      <c r="FQ20" s="432"/>
      <c r="FR20" s="432"/>
      <c r="FS20" s="432"/>
      <c r="FT20" s="432"/>
      <c r="FU20" s="432"/>
      <c r="FV20" s="432"/>
      <c r="FW20" s="432"/>
      <c r="FX20" s="432"/>
      <c r="FY20" s="432"/>
      <c r="FZ20" s="432"/>
      <c r="GA20" s="432"/>
      <c r="GB20" s="432"/>
      <c r="GC20" s="432"/>
      <c r="GD20" s="432"/>
      <c r="GE20" s="432"/>
      <c r="GF20" s="432"/>
      <c r="GG20" s="432"/>
      <c r="GH20" s="432"/>
      <c r="GI20" s="432"/>
      <c r="GJ20" s="432"/>
      <c r="GK20" s="432"/>
      <c r="GL20" s="432"/>
      <c r="GM20" s="432"/>
      <c r="GN20" s="432"/>
      <c r="GO20" s="432"/>
      <c r="GP20" s="432"/>
      <c r="GQ20" s="432"/>
      <c r="GR20" s="432"/>
      <c r="GS20" s="432"/>
      <c r="GT20" s="432"/>
      <c r="GU20" s="432"/>
      <c r="GV20" s="432"/>
      <c r="GW20" s="432"/>
      <c r="GX20" s="432"/>
      <c r="GY20" s="432"/>
      <c r="GZ20" s="432"/>
      <c r="HA20" s="432"/>
      <c r="HB20" s="432"/>
      <c r="HC20" s="432"/>
      <c r="HD20" s="432"/>
      <c r="HE20" s="432"/>
      <c r="HF20" s="432"/>
      <c r="HG20" s="432"/>
      <c r="HH20" s="432"/>
      <c r="HI20" s="432"/>
      <c r="HJ20" s="432"/>
      <c r="HK20" s="432"/>
      <c r="HL20" s="432"/>
      <c r="HM20" s="432"/>
      <c r="HN20" s="432"/>
      <c r="HO20" s="432"/>
      <c r="HP20" s="432"/>
      <c r="HQ20" s="432"/>
      <c r="HR20" s="432"/>
      <c r="HS20" s="432"/>
      <c r="HT20" s="432"/>
      <c r="HU20" s="432"/>
      <c r="HV20" s="432"/>
      <c r="HW20" s="432"/>
      <c r="HX20" s="432"/>
      <c r="HY20" s="432"/>
      <c r="HZ20" s="432"/>
      <c r="IA20" s="432"/>
      <c r="IB20" s="432"/>
      <c r="IC20" s="432"/>
      <c r="ID20" s="432"/>
      <c r="IE20" s="432"/>
      <c r="IF20" s="432"/>
      <c r="IG20" s="432"/>
    </row>
    <row r="21" spans="1:241" s="410" customFormat="1" ht="16.5" customHeight="1">
      <c r="A21" s="418" t="s">
        <v>205</v>
      </c>
      <c r="B21" s="419" t="s">
        <v>206</v>
      </c>
      <c r="C21" s="434">
        <v>1000</v>
      </c>
      <c r="D21" s="435"/>
      <c r="E21" s="422"/>
      <c r="F21" s="423">
        <f>C21+E21</f>
        <v>1000</v>
      </c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27"/>
      <c r="AJ21" s="427"/>
      <c r="AK21" s="427"/>
      <c r="AL21" s="427"/>
      <c r="AM21" s="427"/>
      <c r="AN21" s="427"/>
      <c r="AO21" s="427"/>
      <c r="AP21" s="427"/>
      <c r="AQ21" s="427"/>
      <c r="AR21" s="427"/>
      <c r="AS21" s="427"/>
      <c r="AT21" s="427"/>
      <c r="AU21" s="427"/>
      <c r="AV21" s="427"/>
      <c r="AW21" s="427"/>
      <c r="AX21" s="427"/>
      <c r="AY21" s="427"/>
      <c r="AZ21" s="427"/>
      <c r="BA21" s="427"/>
      <c r="BB21" s="427"/>
      <c r="BC21" s="427"/>
      <c r="BD21" s="427"/>
      <c r="BE21" s="427"/>
      <c r="BF21" s="427"/>
      <c r="BG21" s="427"/>
      <c r="BH21" s="427"/>
      <c r="BI21" s="427"/>
      <c r="BJ21" s="427"/>
      <c r="BK21" s="427"/>
      <c r="BL21" s="427"/>
      <c r="BM21" s="427"/>
      <c r="BN21" s="427"/>
      <c r="BO21" s="427"/>
      <c r="BP21" s="427"/>
      <c r="BQ21" s="427"/>
      <c r="BR21" s="427"/>
      <c r="BS21" s="427"/>
      <c r="BT21" s="427"/>
      <c r="BU21" s="427"/>
      <c r="BV21" s="427"/>
      <c r="BW21" s="427"/>
      <c r="BX21" s="427"/>
      <c r="BY21" s="427"/>
      <c r="BZ21" s="427"/>
      <c r="CA21" s="427"/>
      <c r="CB21" s="427"/>
      <c r="CC21" s="427"/>
      <c r="CD21" s="427"/>
      <c r="CE21" s="427"/>
      <c r="CF21" s="427"/>
      <c r="CG21" s="427"/>
      <c r="CH21" s="427"/>
      <c r="CI21" s="427"/>
      <c r="CJ21" s="427"/>
      <c r="CK21" s="427"/>
      <c r="CL21" s="427"/>
      <c r="CM21" s="427"/>
      <c r="CN21" s="427"/>
      <c r="CO21" s="427"/>
      <c r="CP21" s="427"/>
      <c r="CQ21" s="427"/>
      <c r="CR21" s="427"/>
      <c r="CS21" s="427"/>
      <c r="CT21" s="427"/>
      <c r="CU21" s="427"/>
      <c r="CV21" s="427"/>
      <c r="CW21" s="427"/>
      <c r="CX21" s="427"/>
      <c r="CY21" s="427"/>
      <c r="CZ21" s="427"/>
      <c r="DA21" s="427"/>
      <c r="DB21" s="427"/>
      <c r="DC21" s="427"/>
      <c r="DD21" s="427"/>
      <c r="DE21" s="427"/>
      <c r="DF21" s="427"/>
      <c r="DG21" s="427"/>
      <c r="DH21" s="427"/>
      <c r="DI21" s="427"/>
      <c r="DJ21" s="427"/>
      <c r="DK21" s="427"/>
      <c r="DL21" s="427"/>
      <c r="DM21" s="427"/>
      <c r="DN21" s="427"/>
      <c r="DO21" s="427"/>
      <c r="DP21" s="427"/>
      <c r="DQ21" s="427"/>
      <c r="DR21" s="427"/>
      <c r="DS21" s="427"/>
      <c r="DT21" s="427"/>
      <c r="DU21" s="427"/>
      <c r="DV21" s="427"/>
      <c r="DW21" s="427"/>
      <c r="DX21" s="427"/>
      <c r="DY21" s="427"/>
      <c r="DZ21" s="427"/>
      <c r="EA21" s="427"/>
      <c r="EB21" s="427"/>
      <c r="EC21" s="427"/>
      <c r="ED21" s="427"/>
      <c r="EE21" s="427"/>
      <c r="EF21" s="427"/>
      <c r="EG21" s="427"/>
      <c r="EH21" s="427"/>
      <c r="EI21" s="427"/>
      <c r="EJ21" s="427"/>
      <c r="EK21" s="427"/>
      <c r="EL21" s="427"/>
      <c r="EM21" s="427"/>
      <c r="EN21" s="427"/>
      <c r="EO21" s="427"/>
      <c r="EP21" s="427"/>
      <c r="EQ21" s="427"/>
      <c r="ER21" s="427"/>
      <c r="ES21" s="427"/>
      <c r="ET21" s="427"/>
      <c r="EU21" s="427"/>
      <c r="EV21" s="427"/>
      <c r="EW21" s="427"/>
      <c r="EX21" s="427"/>
      <c r="EY21" s="427"/>
      <c r="EZ21" s="427"/>
      <c r="FA21" s="427"/>
      <c r="FB21" s="427"/>
      <c r="FC21" s="427"/>
      <c r="FD21" s="427"/>
      <c r="FE21" s="427"/>
      <c r="FF21" s="427"/>
      <c r="FG21" s="427"/>
      <c r="FH21" s="427"/>
      <c r="FI21" s="427"/>
      <c r="FJ21" s="427"/>
      <c r="FK21" s="427"/>
      <c r="FL21" s="427"/>
      <c r="FM21" s="427"/>
      <c r="FN21" s="427"/>
      <c r="FO21" s="427"/>
      <c r="FP21" s="427"/>
      <c r="FQ21" s="427"/>
      <c r="FR21" s="427"/>
      <c r="FS21" s="427"/>
      <c r="FT21" s="427"/>
      <c r="FU21" s="427"/>
      <c r="FV21" s="427"/>
      <c r="FW21" s="427"/>
      <c r="FX21" s="427"/>
      <c r="FY21" s="427"/>
      <c r="FZ21" s="427"/>
      <c r="GA21" s="427"/>
      <c r="GB21" s="427"/>
      <c r="GC21" s="427"/>
      <c r="GD21" s="427"/>
      <c r="GE21" s="427"/>
      <c r="GF21" s="427"/>
      <c r="GG21" s="427"/>
      <c r="GH21" s="427"/>
      <c r="GI21" s="427"/>
      <c r="GJ21" s="427"/>
      <c r="GK21" s="427"/>
      <c r="GL21" s="427"/>
      <c r="GM21" s="427"/>
      <c r="GN21" s="427"/>
      <c r="GO21" s="427"/>
      <c r="GP21" s="427"/>
      <c r="GQ21" s="427"/>
      <c r="GR21" s="427"/>
      <c r="GS21" s="427"/>
      <c r="GT21" s="427"/>
      <c r="GU21" s="427"/>
      <c r="GV21" s="427"/>
      <c r="GW21" s="427"/>
      <c r="GX21" s="427"/>
      <c r="GY21" s="427"/>
      <c r="GZ21" s="427"/>
      <c r="HA21" s="427"/>
      <c r="HB21" s="427"/>
      <c r="HC21" s="427"/>
      <c r="HD21" s="427"/>
      <c r="HE21" s="427"/>
      <c r="HF21" s="427"/>
      <c r="HG21" s="427"/>
      <c r="HH21" s="427"/>
      <c r="HI21" s="427"/>
      <c r="HJ21" s="427"/>
      <c r="HK21" s="427"/>
      <c r="HL21" s="427"/>
      <c r="HM21" s="427"/>
      <c r="HN21" s="427"/>
      <c r="HO21" s="427"/>
      <c r="HP21" s="427"/>
      <c r="HQ21" s="427"/>
      <c r="HR21" s="427"/>
      <c r="HS21" s="427"/>
      <c r="HT21" s="427"/>
      <c r="HU21" s="427"/>
      <c r="HV21" s="427"/>
      <c r="HW21" s="427"/>
      <c r="HX21" s="427"/>
      <c r="HY21" s="427"/>
      <c r="HZ21" s="427"/>
      <c r="IA21" s="427"/>
      <c r="IB21" s="427"/>
      <c r="IC21" s="427"/>
      <c r="ID21" s="427"/>
      <c r="IE21" s="427"/>
      <c r="IF21" s="427"/>
      <c r="IG21" s="427"/>
    </row>
    <row r="22" spans="1:241" s="410" customFormat="1" ht="27.75" customHeight="1">
      <c r="A22" s="418" t="s">
        <v>54</v>
      </c>
      <c r="B22" s="425" t="s">
        <v>207</v>
      </c>
      <c r="C22" s="434">
        <v>20000</v>
      </c>
      <c r="D22" s="435"/>
      <c r="E22" s="422">
        <v>10000</v>
      </c>
      <c r="F22" s="423">
        <f>C22+E22</f>
        <v>30000</v>
      </c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427"/>
      <c r="AQ22" s="427"/>
      <c r="AR22" s="427"/>
      <c r="AS22" s="427"/>
      <c r="AT22" s="427"/>
      <c r="AU22" s="427"/>
      <c r="AV22" s="427"/>
      <c r="AW22" s="427"/>
      <c r="AX22" s="427"/>
      <c r="AY22" s="427"/>
      <c r="AZ22" s="427"/>
      <c r="BA22" s="427"/>
      <c r="BB22" s="427"/>
      <c r="BC22" s="427"/>
      <c r="BD22" s="427"/>
      <c r="BE22" s="427"/>
      <c r="BF22" s="427"/>
      <c r="BG22" s="427"/>
      <c r="BH22" s="427"/>
      <c r="BI22" s="427"/>
      <c r="BJ22" s="427"/>
      <c r="BK22" s="427"/>
      <c r="BL22" s="427"/>
      <c r="BM22" s="427"/>
      <c r="BN22" s="427"/>
      <c r="BO22" s="427"/>
      <c r="BP22" s="427"/>
      <c r="BQ22" s="427"/>
      <c r="BR22" s="427"/>
      <c r="BS22" s="427"/>
      <c r="BT22" s="427"/>
      <c r="BU22" s="427"/>
      <c r="BV22" s="427"/>
      <c r="BW22" s="427"/>
      <c r="BX22" s="427"/>
      <c r="BY22" s="427"/>
      <c r="BZ22" s="427"/>
      <c r="CA22" s="427"/>
      <c r="CB22" s="427"/>
      <c r="CC22" s="427"/>
      <c r="CD22" s="427"/>
      <c r="CE22" s="427"/>
      <c r="CF22" s="427"/>
      <c r="CG22" s="427"/>
      <c r="CH22" s="427"/>
      <c r="CI22" s="427"/>
      <c r="CJ22" s="427"/>
      <c r="CK22" s="427"/>
      <c r="CL22" s="427"/>
      <c r="CM22" s="427"/>
      <c r="CN22" s="427"/>
      <c r="CO22" s="427"/>
      <c r="CP22" s="427"/>
      <c r="CQ22" s="427"/>
      <c r="CR22" s="427"/>
      <c r="CS22" s="427"/>
      <c r="CT22" s="427"/>
      <c r="CU22" s="427"/>
      <c r="CV22" s="427"/>
      <c r="CW22" s="427"/>
      <c r="CX22" s="427"/>
      <c r="CY22" s="427"/>
      <c r="CZ22" s="427"/>
      <c r="DA22" s="427"/>
      <c r="DB22" s="427"/>
      <c r="DC22" s="427"/>
      <c r="DD22" s="427"/>
      <c r="DE22" s="427"/>
      <c r="DF22" s="427"/>
      <c r="DG22" s="427"/>
      <c r="DH22" s="427"/>
      <c r="DI22" s="427"/>
      <c r="DJ22" s="427"/>
      <c r="DK22" s="427"/>
      <c r="DL22" s="427"/>
      <c r="DM22" s="427"/>
      <c r="DN22" s="427"/>
      <c r="DO22" s="427"/>
      <c r="DP22" s="427"/>
      <c r="DQ22" s="427"/>
      <c r="DR22" s="427"/>
      <c r="DS22" s="427"/>
      <c r="DT22" s="427"/>
      <c r="DU22" s="427"/>
      <c r="DV22" s="427"/>
      <c r="DW22" s="427"/>
      <c r="DX22" s="427"/>
      <c r="DY22" s="427"/>
      <c r="DZ22" s="427"/>
      <c r="EA22" s="427"/>
      <c r="EB22" s="427"/>
      <c r="EC22" s="427"/>
      <c r="ED22" s="427"/>
      <c r="EE22" s="427"/>
      <c r="EF22" s="427"/>
      <c r="EG22" s="427"/>
      <c r="EH22" s="427"/>
      <c r="EI22" s="427"/>
      <c r="EJ22" s="427"/>
      <c r="EK22" s="427"/>
      <c r="EL22" s="427"/>
      <c r="EM22" s="427"/>
      <c r="EN22" s="427"/>
      <c r="EO22" s="427"/>
      <c r="EP22" s="427"/>
      <c r="EQ22" s="427"/>
      <c r="ER22" s="427"/>
      <c r="ES22" s="427"/>
      <c r="ET22" s="427"/>
      <c r="EU22" s="427"/>
      <c r="EV22" s="427"/>
      <c r="EW22" s="427"/>
      <c r="EX22" s="427"/>
      <c r="EY22" s="427"/>
      <c r="EZ22" s="427"/>
      <c r="FA22" s="427"/>
      <c r="FB22" s="427"/>
      <c r="FC22" s="427"/>
      <c r="FD22" s="427"/>
      <c r="FE22" s="427"/>
      <c r="FF22" s="427"/>
      <c r="FG22" s="427"/>
      <c r="FH22" s="427"/>
      <c r="FI22" s="427"/>
      <c r="FJ22" s="427"/>
      <c r="FK22" s="427"/>
      <c r="FL22" s="427"/>
      <c r="FM22" s="427"/>
      <c r="FN22" s="427"/>
      <c r="FO22" s="427"/>
      <c r="FP22" s="427"/>
      <c r="FQ22" s="427"/>
      <c r="FR22" s="427"/>
      <c r="FS22" s="427"/>
      <c r="FT22" s="427"/>
      <c r="FU22" s="427"/>
      <c r="FV22" s="427"/>
      <c r="FW22" s="427"/>
      <c r="FX22" s="427"/>
      <c r="FY22" s="427"/>
      <c r="FZ22" s="427"/>
      <c r="GA22" s="427"/>
      <c r="GB22" s="427"/>
      <c r="GC22" s="427"/>
      <c r="GD22" s="427"/>
      <c r="GE22" s="427"/>
      <c r="GF22" s="427"/>
      <c r="GG22" s="427"/>
      <c r="GH22" s="427"/>
      <c r="GI22" s="427"/>
      <c r="GJ22" s="427"/>
      <c r="GK22" s="427"/>
      <c r="GL22" s="427"/>
      <c r="GM22" s="427"/>
      <c r="GN22" s="427"/>
      <c r="GO22" s="427"/>
      <c r="GP22" s="427"/>
      <c r="GQ22" s="427"/>
      <c r="GR22" s="427"/>
      <c r="GS22" s="427"/>
      <c r="GT22" s="427"/>
      <c r="GU22" s="427"/>
      <c r="GV22" s="427"/>
      <c r="GW22" s="427"/>
      <c r="GX22" s="427"/>
      <c r="GY22" s="427"/>
      <c r="GZ22" s="427"/>
      <c r="HA22" s="427"/>
      <c r="HB22" s="427"/>
      <c r="HC22" s="427"/>
      <c r="HD22" s="427"/>
      <c r="HE22" s="427"/>
      <c r="HF22" s="427"/>
      <c r="HG22" s="427"/>
      <c r="HH22" s="427"/>
      <c r="HI22" s="427"/>
      <c r="HJ22" s="427"/>
      <c r="HK22" s="427"/>
      <c r="HL22" s="427"/>
      <c r="HM22" s="427"/>
      <c r="HN22" s="427"/>
      <c r="HO22" s="427"/>
      <c r="HP22" s="427"/>
      <c r="HQ22" s="427"/>
      <c r="HR22" s="427"/>
      <c r="HS22" s="427"/>
      <c r="HT22" s="427"/>
      <c r="HU22" s="427"/>
      <c r="HV22" s="427"/>
      <c r="HW22" s="427"/>
      <c r="HX22" s="427"/>
      <c r="HY22" s="427"/>
      <c r="HZ22" s="427"/>
      <c r="IA22" s="427"/>
      <c r="IB22" s="427"/>
      <c r="IC22" s="427"/>
      <c r="ID22" s="427"/>
      <c r="IE22" s="427"/>
      <c r="IF22" s="427"/>
      <c r="IG22" s="427"/>
    </row>
    <row r="23" spans="1:241" s="410" customFormat="1" ht="15" customHeight="1">
      <c r="A23" s="418" t="s">
        <v>55</v>
      </c>
      <c r="B23" s="425" t="s">
        <v>56</v>
      </c>
      <c r="C23" s="434">
        <v>673000</v>
      </c>
      <c r="D23" s="435"/>
      <c r="E23" s="422">
        <f>-2000+140000</f>
        <v>138000</v>
      </c>
      <c r="F23" s="423">
        <f>C23+E23</f>
        <v>811000</v>
      </c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7"/>
      <c r="AC23" s="427"/>
      <c r="AD23" s="427"/>
      <c r="AE23" s="427"/>
      <c r="AF23" s="427"/>
      <c r="AG23" s="427"/>
      <c r="AH23" s="427"/>
      <c r="AI23" s="427"/>
      <c r="AJ23" s="427"/>
      <c r="AK23" s="427"/>
      <c r="AL23" s="427"/>
      <c r="AM23" s="427"/>
      <c r="AN23" s="427"/>
      <c r="AO23" s="427"/>
      <c r="AP23" s="427"/>
      <c r="AQ23" s="427"/>
      <c r="AR23" s="427"/>
      <c r="AS23" s="427"/>
      <c r="AT23" s="427"/>
      <c r="AU23" s="427"/>
      <c r="AV23" s="427"/>
      <c r="AW23" s="427"/>
      <c r="AX23" s="427"/>
      <c r="AY23" s="427"/>
      <c r="AZ23" s="427"/>
      <c r="BA23" s="427"/>
      <c r="BB23" s="427"/>
      <c r="BC23" s="427"/>
      <c r="BD23" s="427"/>
      <c r="BE23" s="427"/>
      <c r="BF23" s="427"/>
      <c r="BG23" s="427"/>
      <c r="BH23" s="427"/>
      <c r="BI23" s="427"/>
      <c r="BJ23" s="427"/>
      <c r="BK23" s="427"/>
      <c r="BL23" s="427"/>
      <c r="BM23" s="427"/>
      <c r="BN23" s="427"/>
      <c r="BO23" s="427"/>
      <c r="BP23" s="427"/>
      <c r="BQ23" s="427"/>
      <c r="BR23" s="427"/>
      <c r="BS23" s="427"/>
      <c r="BT23" s="427"/>
      <c r="BU23" s="427"/>
      <c r="BV23" s="427"/>
      <c r="BW23" s="427"/>
      <c r="BX23" s="427"/>
      <c r="BY23" s="427"/>
      <c r="BZ23" s="427"/>
      <c r="CA23" s="427"/>
      <c r="CB23" s="427"/>
      <c r="CC23" s="427"/>
      <c r="CD23" s="427"/>
      <c r="CE23" s="427"/>
      <c r="CF23" s="427"/>
      <c r="CG23" s="427"/>
      <c r="CH23" s="427"/>
      <c r="CI23" s="427"/>
      <c r="CJ23" s="427"/>
      <c r="CK23" s="427"/>
      <c r="CL23" s="427"/>
      <c r="CM23" s="427"/>
      <c r="CN23" s="427"/>
      <c r="CO23" s="427"/>
      <c r="CP23" s="427"/>
      <c r="CQ23" s="427"/>
      <c r="CR23" s="427"/>
      <c r="CS23" s="427"/>
      <c r="CT23" s="427"/>
      <c r="CU23" s="427"/>
      <c r="CV23" s="427"/>
      <c r="CW23" s="427"/>
      <c r="CX23" s="427"/>
      <c r="CY23" s="427"/>
      <c r="CZ23" s="427"/>
      <c r="DA23" s="427"/>
      <c r="DB23" s="427"/>
      <c r="DC23" s="427"/>
      <c r="DD23" s="427"/>
      <c r="DE23" s="427"/>
      <c r="DF23" s="427"/>
      <c r="DG23" s="427"/>
      <c r="DH23" s="427"/>
      <c r="DI23" s="427"/>
      <c r="DJ23" s="427"/>
      <c r="DK23" s="427"/>
      <c r="DL23" s="427"/>
      <c r="DM23" s="427"/>
      <c r="DN23" s="427"/>
      <c r="DO23" s="427"/>
      <c r="DP23" s="427"/>
      <c r="DQ23" s="427"/>
      <c r="DR23" s="427"/>
      <c r="DS23" s="427"/>
      <c r="DT23" s="427"/>
      <c r="DU23" s="427"/>
      <c r="DV23" s="427"/>
      <c r="DW23" s="427"/>
      <c r="DX23" s="427"/>
      <c r="DY23" s="427"/>
      <c r="DZ23" s="427"/>
      <c r="EA23" s="427"/>
      <c r="EB23" s="427"/>
      <c r="EC23" s="427"/>
      <c r="ED23" s="427"/>
      <c r="EE23" s="427"/>
      <c r="EF23" s="427"/>
      <c r="EG23" s="427"/>
      <c r="EH23" s="427"/>
      <c r="EI23" s="427"/>
      <c r="EJ23" s="427"/>
      <c r="EK23" s="427"/>
      <c r="EL23" s="427"/>
      <c r="EM23" s="427"/>
      <c r="EN23" s="427"/>
      <c r="EO23" s="427"/>
      <c r="EP23" s="427"/>
      <c r="EQ23" s="427"/>
      <c r="ER23" s="427"/>
      <c r="ES23" s="427"/>
      <c r="ET23" s="427"/>
      <c r="EU23" s="427"/>
      <c r="EV23" s="427"/>
      <c r="EW23" s="427"/>
      <c r="EX23" s="427"/>
      <c r="EY23" s="427"/>
      <c r="EZ23" s="427"/>
      <c r="FA23" s="427"/>
      <c r="FB23" s="427"/>
      <c r="FC23" s="427"/>
      <c r="FD23" s="427"/>
      <c r="FE23" s="427"/>
      <c r="FF23" s="427"/>
      <c r="FG23" s="427"/>
      <c r="FH23" s="427"/>
      <c r="FI23" s="427"/>
      <c r="FJ23" s="427"/>
      <c r="FK23" s="427"/>
      <c r="FL23" s="427"/>
      <c r="FM23" s="427"/>
      <c r="FN23" s="427"/>
      <c r="FO23" s="427"/>
      <c r="FP23" s="427"/>
      <c r="FQ23" s="427"/>
      <c r="FR23" s="427"/>
      <c r="FS23" s="427"/>
      <c r="FT23" s="427"/>
      <c r="FU23" s="427"/>
      <c r="FV23" s="427"/>
      <c r="FW23" s="427"/>
      <c r="FX23" s="427"/>
      <c r="FY23" s="427"/>
      <c r="FZ23" s="427"/>
      <c r="GA23" s="427"/>
      <c r="GB23" s="427"/>
      <c r="GC23" s="427"/>
      <c r="GD23" s="427"/>
      <c r="GE23" s="427"/>
      <c r="GF23" s="427"/>
      <c r="GG23" s="427"/>
      <c r="GH23" s="427"/>
      <c r="GI23" s="427"/>
      <c r="GJ23" s="427"/>
      <c r="GK23" s="427"/>
      <c r="GL23" s="427"/>
      <c r="GM23" s="427"/>
      <c r="GN23" s="427"/>
      <c r="GO23" s="427"/>
      <c r="GP23" s="427"/>
      <c r="GQ23" s="427"/>
      <c r="GR23" s="427"/>
      <c r="GS23" s="427"/>
      <c r="GT23" s="427"/>
      <c r="GU23" s="427"/>
      <c r="GV23" s="427"/>
      <c r="GW23" s="427"/>
      <c r="GX23" s="427"/>
      <c r="GY23" s="427"/>
      <c r="GZ23" s="427"/>
      <c r="HA23" s="427"/>
      <c r="HB23" s="427"/>
      <c r="HC23" s="427"/>
      <c r="HD23" s="427"/>
      <c r="HE23" s="427"/>
      <c r="HF23" s="427"/>
      <c r="HG23" s="427"/>
      <c r="HH23" s="427"/>
      <c r="HI23" s="427"/>
      <c r="HJ23" s="427"/>
      <c r="HK23" s="427"/>
      <c r="HL23" s="427"/>
      <c r="HM23" s="427"/>
      <c r="HN23" s="427"/>
      <c r="HO23" s="427"/>
      <c r="HP23" s="427"/>
      <c r="HQ23" s="427"/>
      <c r="HR23" s="427"/>
      <c r="HS23" s="427"/>
      <c r="HT23" s="427"/>
      <c r="HU23" s="427"/>
      <c r="HV23" s="427"/>
      <c r="HW23" s="427"/>
      <c r="HX23" s="427"/>
      <c r="HY23" s="427"/>
      <c r="HZ23" s="427"/>
      <c r="IA23" s="427"/>
      <c r="IB23" s="427"/>
      <c r="IC23" s="427"/>
      <c r="ID23" s="427"/>
      <c r="IE23" s="427"/>
      <c r="IF23" s="427"/>
      <c r="IG23" s="427"/>
    </row>
    <row r="24" spans="1:241" s="410" customFormat="1" ht="16.5" customHeight="1" thickBot="1">
      <c r="A24" s="436" t="s">
        <v>68</v>
      </c>
      <c r="B24" s="425" t="s">
        <v>69</v>
      </c>
      <c r="C24" s="434">
        <v>1000</v>
      </c>
      <c r="D24" s="435"/>
      <c r="E24" s="422">
        <v>1300</v>
      </c>
      <c r="F24" s="423">
        <f>C24+E24</f>
        <v>2300</v>
      </c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427"/>
      <c r="AQ24" s="427"/>
      <c r="AR24" s="427"/>
      <c r="AS24" s="427"/>
      <c r="AT24" s="427"/>
      <c r="AU24" s="427"/>
      <c r="AV24" s="427"/>
      <c r="AW24" s="427"/>
      <c r="AX24" s="427"/>
      <c r="AY24" s="427"/>
      <c r="AZ24" s="427"/>
      <c r="BA24" s="427"/>
      <c r="BB24" s="427"/>
      <c r="BC24" s="427"/>
      <c r="BD24" s="427"/>
      <c r="BE24" s="427"/>
      <c r="BF24" s="427"/>
      <c r="BG24" s="427"/>
      <c r="BH24" s="427"/>
      <c r="BI24" s="427"/>
      <c r="BJ24" s="427"/>
      <c r="BK24" s="427"/>
      <c r="BL24" s="427"/>
      <c r="BM24" s="427"/>
      <c r="BN24" s="427"/>
      <c r="BO24" s="427"/>
      <c r="BP24" s="427"/>
      <c r="BQ24" s="427"/>
      <c r="BR24" s="427"/>
      <c r="BS24" s="427"/>
      <c r="BT24" s="427"/>
      <c r="BU24" s="427"/>
      <c r="BV24" s="427"/>
      <c r="BW24" s="427"/>
      <c r="BX24" s="427"/>
      <c r="BY24" s="427"/>
      <c r="BZ24" s="427"/>
      <c r="CA24" s="427"/>
      <c r="CB24" s="427"/>
      <c r="CC24" s="427"/>
      <c r="CD24" s="427"/>
      <c r="CE24" s="427"/>
      <c r="CF24" s="427"/>
      <c r="CG24" s="427"/>
      <c r="CH24" s="427"/>
      <c r="CI24" s="427"/>
      <c r="CJ24" s="427"/>
      <c r="CK24" s="427"/>
      <c r="CL24" s="427"/>
      <c r="CM24" s="427"/>
      <c r="CN24" s="427"/>
      <c r="CO24" s="427"/>
      <c r="CP24" s="427"/>
      <c r="CQ24" s="427"/>
      <c r="CR24" s="427"/>
      <c r="CS24" s="427"/>
      <c r="CT24" s="427"/>
      <c r="CU24" s="427"/>
      <c r="CV24" s="427"/>
      <c r="CW24" s="427"/>
      <c r="CX24" s="427"/>
      <c r="CY24" s="427"/>
      <c r="CZ24" s="427"/>
      <c r="DA24" s="427"/>
      <c r="DB24" s="427"/>
      <c r="DC24" s="427"/>
      <c r="DD24" s="427"/>
      <c r="DE24" s="427"/>
      <c r="DF24" s="427"/>
      <c r="DG24" s="427"/>
      <c r="DH24" s="427"/>
      <c r="DI24" s="427"/>
      <c r="DJ24" s="427"/>
      <c r="DK24" s="427"/>
      <c r="DL24" s="427"/>
      <c r="DM24" s="427"/>
      <c r="DN24" s="427"/>
      <c r="DO24" s="427"/>
      <c r="DP24" s="427"/>
      <c r="DQ24" s="427"/>
      <c r="DR24" s="427"/>
      <c r="DS24" s="427"/>
      <c r="DT24" s="427"/>
      <c r="DU24" s="427"/>
      <c r="DV24" s="427"/>
      <c r="DW24" s="427"/>
      <c r="DX24" s="427"/>
      <c r="DY24" s="427"/>
      <c r="DZ24" s="427"/>
      <c r="EA24" s="427"/>
      <c r="EB24" s="427"/>
      <c r="EC24" s="427"/>
      <c r="ED24" s="427"/>
      <c r="EE24" s="427"/>
      <c r="EF24" s="427"/>
      <c r="EG24" s="427"/>
      <c r="EH24" s="427"/>
      <c r="EI24" s="427"/>
      <c r="EJ24" s="427"/>
      <c r="EK24" s="427"/>
      <c r="EL24" s="427"/>
      <c r="EM24" s="427"/>
      <c r="EN24" s="427"/>
      <c r="EO24" s="427"/>
      <c r="EP24" s="427"/>
      <c r="EQ24" s="427"/>
      <c r="ER24" s="427"/>
      <c r="ES24" s="427"/>
      <c r="ET24" s="427"/>
      <c r="EU24" s="427"/>
      <c r="EV24" s="427"/>
      <c r="EW24" s="427"/>
      <c r="EX24" s="427"/>
      <c r="EY24" s="427"/>
      <c r="EZ24" s="427"/>
      <c r="FA24" s="427"/>
      <c r="FB24" s="427"/>
      <c r="FC24" s="427"/>
      <c r="FD24" s="427"/>
      <c r="FE24" s="427"/>
      <c r="FF24" s="427"/>
      <c r="FG24" s="427"/>
      <c r="FH24" s="427"/>
      <c r="FI24" s="427"/>
      <c r="FJ24" s="427"/>
      <c r="FK24" s="427"/>
      <c r="FL24" s="427"/>
      <c r="FM24" s="427"/>
      <c r="FN24" s="427"/>
      <c r="FO24" s="427"/>
      <c r="FP24" s="427"/>
      <c r="FQ24" s="427"/>
      <c r="FR24" s="427"/>
      <c r="FS24" s="427"/>
      <c r="FT24" s="427"/>
      <c r="FU24" s="427"/>
      <c r="FV24" s="427"/>
      <c r="FW24" s="427"/>
      <c r="FX24" s="427"/>
      <c r="FY24" s="427"/>
      <c r="FZ24" s="427"/>
      <c r="GA24" s="427"/>
      <c r="GB24" s="427"/>
      <c r="GC24" s="427"/>
      <c r="GD24" s="427"/>
      <c r="GE24" s="427"/>
      <c r="GF24" s="427"/>
      <c r="GG24" s="427"/>
      <c r="GH24" s="427"/>
      <c r="GI24" s="427"/>
      <c r="GJ24" s="427"/>
      <c r="GK24" s="427"/>
      <c r="GL24" s="427"/>
      <c r="GM24" s="427"/>
      <c r="GN24" s="427"/>
      <c r="GO24" s="427"/>
      <c r="GP24" s="427"/>
      <c r="GQ24" s="427"/>
      <c r="GR24" s="427"/>
      <c r="GS24" s="427"/>
      <c r="GT24" s="427"/>
      <c r="GU24" s="427"/>
      <c r="GV24" s="427"/>
      <c r="GW24" s="427"/>
      <c r="GX24" s="427"/>
      <c r="GY24" s="427"/>
      <c r="GZ24" s="427"/>
      <c r="HA24" s="427"/>
      <c r="HB24" s="427"/>
      <c r="HC24" s="427"/>
      <c r="HD24" s="427"/>
      <c r="HE24" s="427"/>
      <c r="HF24" s="427"/>
      <c r="HG24" s="427"/>
      <c r="HH24" s="427"/>
      <c r="HI24" s="427"/>
      <c r="HJ24" s="427"/>
      <c r="HK24" s="427"/>
      <c r="HL24" s="427"/>
      <c r="HM24" s="427"/>
      <c r="HN24" s="427"/>
      <c r="HO24" s="427"/>
      <c r="HP24" s="427"/>
      <c r="HQ24" s="427"/>
      <c r="HR24" s="427"/>
      <c r="HS24" s="427"/>
      <c r="HT24" s="427"/>
      <c r="HU24" s="427"/>
      <c r="HV24" s="427"/>
      <c r="HW24" s="427"/>
      <c r="HX24" s="427"/>
      <c r="HY24" s="427"/>
      <c r="HZ24" s="427"/>
      <c r="IA24" s="427"/>
      <c r="IB24" s="427"/>
      <c r="IC24" s="427"/>
      <c r="ID24" s="427"/>
      <c r="IE24" s="427"/>
      <c r="IF24" s="427"/>
      <c r="IG24" s="427"/>
    </row>
    <row r="25" spans="1:6" s="399" customFormat="1" ht="23.25" customHeight="1" thickBot="1" thickTop="1">
      <c r="A25" s="397" t="s">
        <v>208</v>
      </c>
      <c r="B25" s="437" t="s">
        <v>209</v>
      </c>
      <c r="C25" s="398">
        <f>C27</f>
        <v>1255328</v>
      </c>
      <c r="D25" s="398">
        <f>D27</f>
        <v>0</v>
      </c>
      <c r="E25" s="398">
        <f>E27</f>
        <v>149300</v>
      </c>
      <c r="F25" s="438">
        <f>F27</f>
        <v>1404628</v>
      </c>
    </row>
    <row r="26" spans="1:6" ht="12" customHeight="1" hidden="1">
      <c r="A26" s="400"/>
      <c r="B26" s="401" t="s">
        <v>37</v>
      </c>
      <c r="C26" s="402"/>
      <c r="D26" s="403"/>
      <c r="E26" s="404"/>
      <c r="F26" s="439"/>
    </row>
    <row r="27" spans="1:6" s="444" customFormat="1" ht="24.75" customHeight="1" thickBot="1" thickTop="1">
      <c r="A27" s="440">
        <v>600</v>
      </c>
      <c r="B27" s="441" t="s">
        <v>25</v>
      </c>
      <c r="C27" s="442">
        <f>C28</f>
        <v>1255328</v>
      </c>
      <c r="D27" s="442">
        <f>D28</f>
        <v>0</v>
      </c>
      <c r="E27" s="442">
        <f>E28</f>
        <v>149300</v>
      </c>
      <c r="F27" s="443">
        <f>F28</f>
        <v>1404628</v>
      </c>
    </row>
    <row r="28" spans="1:6" s="449" customFormat="1" ht="21" customHeight="1" thickTop="1">
      <c r="A28" s="445">
        <v>60016</v>
      </c>
      <c r="B28" s="446" t="s">
        <v>62</v>
      </c>
      <c r="C28" s="447">
        <f>SUM(C29:C33)</f>
        <v>1255328</v>
      </c>
      <c r="D28" s="447">
        <f>SUM(D29:D33)</f>
        <v>0</v>
      </c>
      <c r="E28" s="447">
        <f>SUM(E29:E33)</f>
        <v>149300</v>
      </c>
      <c r="F28" s="448">
        <f>SUM(F29:F33)</f>
        <v>1404628</v>
      </c>
    </row>
    <row r="29" spans="1:6" s="453" customFormat="1" ht="15" customHeight="1">
      <c r="A29" s="450">
        <v>4210</v>
      </c>
      <c r="B29" s="451" t="s">
        <v>17</v>
      </c>
      <c r="C29" s="422">
        <v>2000</v>
      </c>
      <c r="D29" s="452"/>
      <c r="E29" s="422"/>
      <c r="F29" s="423">
        <f aca="true" t="shared" si="1" ref="F29:F41">C29+E29</f>
        <v>2000</v>
      </c>
    </row>
    <row r="30" spans="1:6" s="453" customFormat="1" ht="15" customHeight="1">
      <c r="A30" s="450">
        <v>4270</v>
      </c>
      <c r="B30" s="451" t="s">
        <v>66</v>
      </c>
      <c r="C30" s="422">
        <v>1006628</v>
      </c>
      <c r="D30" s="452"/>
      <c r="E30" s="422">
        <v>249300</v>
      </c>
      <c r="F30" s="423">
        <f t="shared" si="1"/>
        <v>1255928</v>
      </c>
    </row>
    <row r="31" spans="1:6" s="453" customFormat="1" ht="15" customHeight="1">
      <c r="A31" s="450">
        <v>4300</v>
      </c>
      <c r="B31" s="451" t="s">
        <v>14</v>
      </c>
      <c r="C31" s="422">
        <v>168000</v>
      </c>
      <c r="D31" s="452"/>
      <c r="E31" s="422">
        <v>-100000</v>
      </c>
      <c r="F31" s="423">
        <f t="shared" si="1"/>
        <v>68000</v>
      </c>
    </row>
    <row r="32" spans="1:6" s="453" customFormat="1" ht="15" customHeight="1">
      <c r="A32" s="450">
        <v>4430</v>
      </c>
      <c r="B32" s="451" t="s">
        <v>70</v>
      </c>
      <c r="C32" s="422">
        <v>28700</v>
      </c>
      <c r="D32" s="452"/>
      <c r="E32" s="422"/>
      <c r="F32" s="423">
        <f t="shared" si="1"/>
        <v>28700</v>
      </c>
    </row>
    <row r="33" spans="1:6" s="453" customFormat="1" ht="15" customHeight="1">
      <c r="A33" s="450">
        <v>4590</v>
      </c>
      <c r="B33" s="451" t="s">
        <v>210</v>
      </c>
      <c r="C33" s="422">
        <v>50000</v>
      </c>
      <c r="D33" s="452"/>
      <c r="E33" s="422"/>
      <c r="F33" s="423">
        <f t="shared" si="1"/>
        <v>50000</v>
      </c>
    </row>
    <row r="34" spans="1:6" s="458" customFormat="1" ht="15" customHeight="1">
      <c r="A34" s="454"/>
      <c r="B34" s="455" t="s">
        <v>211</v>
      </c>
      <c r="C34" s="456">
        <f>SUM(C35:C41)</f>
        <v>1255328</v>
      </c>
      <c r="D34" s="456">
        <f>SUM(D35:D41)</f>
        <v>0</v>
      </c>
      <c r="E34" s="456">
        <f>SUM(E35:E41)</f>
        <v>249300</v>
      </c>
      <c r="F34" s="457">
        <f t="shared" si="1"/>
        <v>1504628</v>
      </c>
    </row>
    <row r="35" spans="1:6" s="458" customFormat="1" ht="15" customHeight="1">
      <c r="A35" s="459"/>
      <c r="B35" s="460" t="s">
        <v>212</v>
      </c>
      <c r="C35" s="461">
        <v>960628</v>
      </c>
      <c r="D35" s="462"/>
      <c r="E35" s="461">
        <v>249300</v>
      </c>
      <c r="F35" s="463">
        <f t="shared" si="1"/>
        <v>1209928</v>
      </c>
    </row>
    <row r="36" spans="1:6" s="458" customFormat="1" ht="15" customHeight="1" hidden="1">
      <c r="A36" s="459"/>
      <c r="B36" s="460" t="s">
        <v>213</v>
      </c>
      <c r="C36" s="461">
        <v>0</v>
      </c>
      <c r="D36" s="462"/>
      <c r="E36" s="461"/>
      <c r="F36" s="463">
        <f t="shared" si="1"/>
        <v>0</v>
      </c>
    </row>
    <row r="37" spans="1:6" s="458" customFormat="1" ht="15" customHeight="1">
      <c r="A37" s="459"/>
      <c r="B37" s="460" t="s">
        <v>214</v>
      </c>
      <c r="C37" s="461">
        <v>150000</v>
      </c>
      <c r="D37" s="462"/>
      <c r="E37" s="461"/>
      <c r="F37" s="463">
        <f t="shared" si="1"/>
        <v>150000</v>
      </c>
    </row>
    <row r="38" spans="1:6" s="458" customFormat="1" ht="15" customHeight="1">
      <c r="A38" s="459"/>
      <c r="B38" s="460" t="s">
        <v>215</v>
      </c>
      <c r="C38" s="461">
        <v>64000</v>
      </c>
      <c r="D38" s="462"/>
      <c r="E38" s="461"/>
      <c r="F38" s="463">
        <f t="shared" si="1"/>
        <v>64000</v>
      </c>
    </row>
    <row r="39" spans="1:6" s="458" customFormat="1" ht="23.25" customHeight="1">
      <c r="A39" s="459"/>
      <c r="B39" s="464" t="s">
        <v>216</v>
      </c>
      <c r="C39" s="461">
        <v>2000</v>
      </c>
      <c r="D39" s="462"/>
      <c r="E39" s="461"/>
      <c r="F39" s="463">
        <f t="shared" si="1"/>
        <v>2000</v>
      </c>
    </row>
    <row r="40" spans="1:6" s="458" customFormat="1" ht="15" customHeight="1">
      <c r="A40" s="459"/>
      <c r="B40" s="460" t="s">
        <v>217</v>
      </c>
      <c r="C40" s="461">
        <v>28700</v>
      </c>
      <c r="D40" s="462"/>
      <c r="E40" s="461"/>
      <c r="F40" s="463">
        <f t="shared" si="1"/>
        <v>28700</v>
      </c>
    </row>
    <row r="41" spans="1:6" s="458" customFormat="1" ht="27.75" customHeight="1" thickBot="1">
      <c r="A41" s="459"/>
      <c r="B41" s="464" t="s">
        <v>218</v>
      </c>
      <c r="C41" s="461">
        <v>50000</v>
      </c>
      <c r="D41" s="465"/>
      <c r="E41" s="461"/>
      <c r="F41" s="463">
        <f t="shared" si="1"/>
        <v>50000</v>
      </c>
    </row>
    <row r="42" spans="1:6" s="458" customFormat="1" ht="33.75" customHeight="1" hidden="1">
      <c r="A42" s="466">
        <v>900</v>
      </c>
      <c r="B42" s="467" t="s">
        <v>71</v>
      </c>
      <c r="C42" s="442"/>
      <c r="D42" s="468">
        <f>D43+D51+D55</f>
        <v>578000</v>
      </c>
      <c r="E42" s="442"/>
      <c r="F42" s="469"/>
    </row>
    <row r="43" spans="1:6" s="458" customFormat="1" ht="21.75" customHeight="1" hidden="1">
      <c r="A43" s="470">
        <v>90001</v>
      </c>
      <c r="B43" s="471" t="s">
        <v>64</v>
      </c>
      <c r="C43" s="415"/>
      <c r="D43" s="414">
        <f>SUM(D44:D46)</f>
        <v>358000</v>
      </c>
      <c r="E43" s="415"/>
      <c r="F43" s="469"/>
    </row>
    <row r="44" spans="1:6" s="458" customFormat="1" ht="15" customHeight="1" hidden="1">
      <c r="A44" s="472">
        <v>4300</v>
      </c>
      <c r="B44" s="473" t="s">
        <v>14</v>
      </c>
      <c r="C44" s="456"/>
      <c r="D44" s="452">
        <v>5000</v>
      </c>
      <c r="E44" s="422"/>
      <c r="F44" s="469"/>
    </row>
    <row r="45" spans="1:6" s="458" customFormat="1" ht="15" customHeight="1" hidden="1">
      <c r="A45" s="472">
        <v>4430</v>
      </c>
      <c r="B45" s="473" t="s">
        <v>70</v>
      </c>
      <c r="C45" s="456"/>
      <c r="D45" s="452">
        <v>350000</v>
      </c>
      <c r="E45" s="422"/>
      <c r="F45" s="469"/>
    </row>
    <row r="46" spans="1:6" s="458" customFormat="1" ht="15" customHeight="1" hidden="1">
      <c r="A46" s="472">
        <v>4580</v>
      </c>
      <c r="B46" s="473" t="s">
        <v>57</v>
      </c>
      <c r="C46" s="456"/>
      <c r="D46" s="452">
        <v>3000</v>
      </c>
      <c r="E46" s="422"/>
      <c r="F46" s="469"/>
    </row>
    <row r="47" spans="1:6" s="458" customFormat="1" ht="15" customHeight="1" hidden="1">
      <c r="A47" s="450"/>
      <c r="B47" s="464" t="s">
        <v>211</v>
      </c>
      <c r="C47" s="461"/>
      <c r="D47" s="462">
        <f>SUM(D48:D50)</f>
        <v>358000</v>
      </c>
      <c r="E47" s="461"/>
      <c r="F47" s="469"/>
    </row>
    <row r="48" spans="1:6" s="458" customFormat="1" ht="15" customHeight="1" hidden="1">
      <c r="A48" s="450"/>
      <c r="B48" s="464" t="s">
        <v>219</v>
      </c>
      <c r="C48" s="456"/>
      <c r="D48" s="462">
        <v>350000</v>
      </c>
      <c r="E48" s="461"/>
      <c r="F48" s="469"/>
    </row>
    <row r="49" spans="1:6" s="458" customFormat="1" ht="15" customHeight="1" hidden="1">
      <c r="A49" s="450"/>
      <c r="B49" s="464" t="s">
        <v>220</v>
      </c>
      <c r="C49" s="456"/>
      <c r="D49" s="462">
        <v>3000</v>
      </c>
      <c r="E49" s="461"/>
      <c r="F49" s="469"/>
    </row>
    <row r="50" spans="1:6" s="458" customFormat="1" ht="15" customHeight="1" hidden="1">
      <c r="A50" s="450"/>
      <c r="B50" s="464" t="s">
        <v>221</v>
      </c>
      <c r="C50" s="456"/>
      <c r="D50" s="462">
        <v>5000</v>
      </c>
      <c r="E50" s="461"/>
      <c r="F50" s="469"/>
    </row>
    <row r="51" spans="1:6" s="458" customFormat="1" ht="15" customHeight="1" hidden="1">
      <c r="A51" s="445">
        <v>90003</v>
      </c>
      <c r="B51" s="446" t="s">
        <v>65</v>
      </c>
      <c r="C51" s="430"/>
      <c r="D51" s="474">
        <f>D52</f>
        <v>220000</v>
      </c>
      <c r="E51" s="430"/>
      <c r="F51" s="469"/>
    </row>
    <row r="52" spans="1:6" s="458" customFormat="1" ht="15" customHeight="1" hidden="1">
      <c r="A52" s="450">
        <v>4300</v>
      </c>
      <c r="B52" s="475" t="s">
        <v>14</v>
      </c>
      <c r="C52" s="422"/>
      <c r="D52" s="476">
        <f>SUM(D53:D54)</f>
        <v>220000</v>
      </c>
      <c r="E52" s="422"/>
      <c r="F52" s="469"/>
    </row>
    <row r="53" spans="1:6" s="458" customFormat="1" ht="15" customHeight="1" hidden="1">
      <c r="A53" s="459"/>
      <c r="B53" s="464" t="s">
        <v>222</v>
      </c>
      <c r="C53" s="456"/>
      <c r="D53" s="477"/>
      <c r="E53" s="461"/>
      <c r="F53" s="469"/>
    </row>
    <row r="54" spans="1:6" s="458" customFormat="1" ht="25.5" customHeight="1" hidden="1">
      <c r="A54" s="459"/>
      <c r="B54" s="464" t="s">
        <v>223</v>
      </c>
      <c r="C54" s="456"/>
      <c r="D54" s="462">
        <v>220000</v>
      </c>
      <c r="E54" s="461"/>
      <c r="F54" s="469"/>
    </row>
    <row r="55" spans="1:6" s="458" customFormat="1" ht="15" customHeight="1" hidden="1">
      <c r="A55" s="445">
        <v>90004</v>
      </c>
      <c r="B55" s="446" t="s">
        <v>122</v>
      </c>
      <c r="C55" s="430"/>
      <c r="D55" s="474"/>
      <c r="E55" s="430"/>
      <c r="F55" s="469"/>
    </row>
    <row r="56" spans="1:6" s="458" customFormat="1" ht="15" customHeight="1" hidden="1">
      <c r="A56" s="450">
        <v>4300</v>
      </c>
      <c r="B56" s="475" t="s">
        <v>14</v>
      </c>
      <c r="C56" s="422"/>
      <c r="D56" s="452"/>
      <c r="E56" s="422"/>
      <c r="F56" s="469"/>
    </row>
    <row r="57" spans="1:6" s="458" customFormat="1" ht="15" customHeight="1" hidden="1">
      <c r="A57" s="459"/>
      <c r="B57" s="464" t="s">
        <v>224</v>
      </c>
      <c r="C57" s="456"/>
      <c r="D57" s="462"/>
      <c r="E57" s="461"/>
      <c r="F57" s="469"/>
    </row>
    <row r="58" spans="1:6" s="40" customFormat="1" ht="28.5" customHeight="1" thickBot="1" thickTop="1">
      <c r="A58" s="397" t="s">
        <v>225</v>
      </c>
      <c r="B58" s="478" t="s">
        <v>226</v>
      </c>
      <c r="C58" s="39">
        <f>C12+C13-C25</f>
        <v>0</v>
      </c>
      <c r="D58" s="39">
        <f>D12+D13-D25</f>
        <v>1213500</v>
      </c>
      <c r="E58" s="39">
        <f>E12+E13-E25</f>
        <v>0</v>
      </c>
      <c r="F58" s="212">
        <f>F12+F13-F25</f>
        <v>0</v>
      </c>
    </row>
    <row r="59" ht="13.5" thickTop="1"/>
  </sheetData>
  <printOptions horizontalCentered="1"/>
  <pageMargins left="0" right="0" top="0.984251968503937" bottom="0.984251968503937" header="0.5118110236220472" footer="0.5118110236220472"/>
  <pageSetup firstPageNumber="1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G56"/>
  <sheetViews>
    <sheetView workbookViewId="0" topLeftCell="A1">
      <selection activeCell="D3" sqref="D3"/>
    </sheetView>
  </sheetViews>
  <sheetFormatPr defaultColWidth="9.00390625" defaultRowHeight="12.75"/>
  <cols>
    <col min="1" max="1" width="8.25390625" style="47" customWidth="1"/>
    <col min="2" max="2" width="40.25390625" style="47" customWidth="1"/>
    <col min="3" max="3" width="12.75390625" style="513" customWidth="1"/>
    <col min="4" max="5" width="12.75390625" style="366" customWidth="1"/>
    <col min="6" max="16384" width="9.125" style="47" customWidth="1"/>
  </cols>
  <sheetData>
    <row r="1" spans="3:5" ht="12.75">
      <c r="C1" s="479"/>
      <c r="D1" s="365" t="s">
        <v>312</v>
      </c>
      <c r="E1" s="365"/>
    </row>
    <row r="2" spans="3:5" ht="12.75">
      <c r="C2" s="480"/>
      <c r="D2" s="9" t="s">
        <v>355</v>
      </c>
      <c r="E2" s="367"/>
    </row>
    <row r="3" spans="3:5" ht="12.75">
      <c r="C3" s="480"/>
      <c r="D3" s="9" t="s">
        <v>1</v>
      </c>
      <c r="E3" s="367"/>
    </row>
    <row r="4" spans="3:5" ht="12.75">
      <c r="C4" s="480"/>
      <c r="D4" s="9" t="s">
        <v>308</v>
      </c>
      <c r="E4" s="367"/>
    </row>
    <row r="5" spans="3:5" ht="12.75">
      <c r="C5" s="480"/>
      <c r="D5" s="9"/>
      <c r="E5" s="367"/>
    </row>
    <row r="6" spans="1:4" s="372" customFormat="1" ht="18.75">
      <c r="A6" s="368" t="s">
        <v>191</v>
      </c>
      <c r="B6" s="369"/>
      <c r="C6" s="370"/>
      <c r="D6" s="371"/>
    </row>
    <row r="7" spans="1:4" s="372" customFormat="1" ht="18" customHeight="1">
      <c r="A7" s="373"/>
      <c r="B7" s="374" t="s">
        <v>192</v>
      </c>
      <c r="C7" s="370"/>
      <c r="D7" s="371"/>
    </row>
    <row r="8" spans="1:6" s="375" customFormat="1" ht="17.25" customHeight="1">
      <c r="A8" s="375" t="s">
        <v>193</v>
      </c>
      <c r="B8" s="376" t="s">
        <v>227</v>
      </c>
      <c r="C8" s="377"/>
      <c r="D8" s="378"/>
      <c r="E8" s="379"/>
      <c r="F8" s="379"/>
    </row>
    <row r="9" spans="1:5" s="375" customFormat="1" ht="15.75">
      <c r="A9" s="375" t="s">
        <v>193</v>
      </c>
      <c r="B9" s="481"/>
      <c r="C9" s="377"/>
      <c r="D9" s="379"/>
      <c r="E9" s="379"/>
    </row>
    <row r="10" spans="3:5" ht="13.5" thickBot="1">
      <c r="C10" s="482"/>
      <c r="E10" s="380" t="s">
        <v>24</v>
      </c>
    </row>
    <row r="11" spans="1:5" s="386" customFormat="1" ht="45" customHeight="1" thickTop="1">
      <c r="A11" s="381" t="s">
        <v>195</v>
      </c>
      <c r="B11" s="382" t="s">
        <v>34</v>
      </c>
      <c r="C11" s="483" t="s">
        <v>196</v>
      </c>
      <c r="D11" s="384" t="s">
        <v>197</v>
      </c>
      <c r="E11" s="385" t="s">
        <v>198</v>
      </c>
    </row>
    <row r="12" spans="1:5" s="391" customFormat="1" ht="10.5" customHeight="1">
      <c r="A12" s="387">
        <v>1</v>
      </c>
      <c r="B12" s="388">
        <v>2</v>
      </c>
      <c r="C12" s="484">
        <v>3</v>
      </c>
      <c r="D12" s="389">
        <v>4</v>
      </c>
      <c r="E12" s="390">
        <v>5</v>
      </c>
    </row>
    <row r="13" spans="1:5" s="396" customFormat="1" ht="20.25" customHeight="1" thickBot="1">
      <c r="A13" s="392" t="s">
        <v>199</v>
      </c>
      <c r="B13" s="393" t="s">
        <v>200</v>
      </c>
      <c r="C13" s="485">
        <v>746479</v>
      </c>
      <c r="D13" s="394"/>
      <c r="E13" s="395">
        <f>C13+D13</f>
        <v>746479</v>
      </c>
    </row>
    <row r="14" spans="1:5" s="399" customFormat="1" ht="26.25" customHeight="1" thickBot="1" thickTop="1">
      <c r="A14" s="397" t="s">
        <v>201</v>
      </c>
      <c r="B14" s="86" t="s">
        <v>202</v>
      </c>
      <c r="C14" s="486">
        <f>SUM(C16)</f>
        <v>1188000</v>
      </c>
      <c r="D14" s="486">
        <f>SUM(D16)</f>
        <v>150000</v>
      </c>
      <c r="E14" s="487">
        <f>E16</f>
        <v>1338000</v>
      </c>
    </row>
    <row r="15" spans="1:5" s="405" customFormat="1" ht="12" customHeight="1" hidden="1">
      <c r="A15" s="400"/>
      <c r="B15" s="401" t="s">
        <v>37</v>
      </c>
      <c r="C15" s="488"/>
      <c r="D15" s="402"/>
      <c r="E15" s="489"/>
    </row>
    <row r="16" spans="1:5" s="410" customFormat="1" ht="23.25" customHeight="1" thickBot="1" thickTop="1">
      <c r="A16" s="406">
        <v>600</v>
      </c>
      <c r="B16" s="407" t="s">
        <v>203</v>
      </c>
      <c r="C16" s="490">
        <f>C17</f>
        <v>1188000</v>
      </c>
      <c r="D16" s="408">
        <f>D17</f>
        <v>150000</v>
      </c>
      <c r="E16" s="491">
        <f>E17</f>
        <v>1338000</v>
      </c>
    </row>
    <row r="17" spans="1:5" s="417" customFormat="1" ht="33.75" thickTop="1">
      <c r="A17" s="411">
        <v>60015</v>
      </c>
      <c r="B17" s="412" t="s">
        <v>204</v>
      </c>
      <c r="C17" s="492">
        <f>SUM(C18:C20)</f>
        <v>1188000</v>
      </c>
      <c r="D17" s="413">
        <f>SUM(D18:D20)</f>
        <v>150000</v>
      </c>
      <c r="E17" s="416">
        <f>SUM(E18:E20)</f>
        <v>1338000</v>
      </c>
    </row>
    <row r="18" spans="1:241" s="410" customFormat="1" ht="15" customHeight="1">
      <c r="A18" s="418" t="s">
        <v>205</v>
      </c>
      <c r="B18" s="419" t="s">
        <v>206</v>
      </c>
      <c r="C18" s="452">
        <v>10000</v>
      </c>
      <c r="D18" s="493"/>
      <c r="E18" s="423">
        <f>C18+D18</f>
        <v>10000</v>
      </c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4"/>
      <c r="X18" s="424"/>
      <c r="Y18" s="424"/>
      <c r="Z18" s="424"/>
      <c r="AA18" s="424"/>
      <c r="AB18" s="424"/>
      <c r="AC18" s="424"/>
      <c r="AD18" s="424"/>
      <c r="AE18" s="424"/>
      <c r="AF18" s="424"/>
      <c r="AG18" s="424"/>
      <c r="AH18" s="424"/>
      <c r="AI18" s="424"/>
      <c r="AJ18" s="424"/>
      <c r="AK18" s="424"/>
      <c r="AL18" s="424"/>
      <c r="AM18" s="424"/>
      <c r="AN18" s="424"/>
      <c r="AO18" s="424"/>
      <c r="AP18" s="424"/>
      <c r="AQ18" s="424"/>
      <c r="AR18" s="424"/>
      <c r="AS18" s="424"/>
      <c r="AT18" s="424"/>
      <c r="AU18" s="424"/>
      <c r="AV18" s="424"/>
      <c r="AW18" s="424"/>
      <c r="AX18" s="424"/>
      <c r="AY18" s="424"/>
      <c r="AZ18" s="424"/>
      <c r="BA18" s="424"/>
      <c r="BB18" s="424"/>
      <c r="BC18" s="424"/>
      <c r="BD18" s="424"/>
      <c r="BE18" s="424"/>
      <c r="BF18" s="424"/>
      <c r="BG18" s="424"/>
      <c r="BH18" s="424"/>
      <c r="BI18" s="424"/>
      <c r="BJ18" s="424"/>
      <c r="BK18" s="424"/>
      <c r="BL18" s="424"/>
      <c r="BM18" s="424"/>
      <c r="BN18" s="424"/>
      <c r="BO18" s="424"/>
      <c r="BP18" s="424"/>
      <c r="BQ18" s="424"/>
      <c r="BR18" s="424"/>
      <c r="BS18" s="424"/>
      <c r="BT18" s="424"/>
      <c r="BU18" s="424"/>
      <c r="BV18" s="424"/>
      <c r="BW18" s="424"/>
      <c r="BX18" s="424"/>
      <c r="BY18" s="424"/>
      <c r="BZ18" s="424"/>
      <c r="CA18" s="424"/>
      <c r="CB18" s="424"/>
      <c r="CC18" s="424"/>
      <c r="CD18" s="424"/>
      <c r="CE18" s="424"/>
      <c r="CF18" s="424"/>
      <c r="CG18" s="424"/>
      <c r="CH18" s="424"/>
      <c r="CI18" s="424"/>
      <c r="CJ18" s="424"/>
      <c r="CK18" s="424"/>
      <c r="CL18" s="424"/>
      <c r="CM18" s="424"/>
      <c r="CN18" s="424"/>
      <c r="CO18" s="424"/>
      <c r="CP18" s="424"/>
      <c r="CQ18" s="424"/>
      <c r="CR18" s="424"/>
      <c r="CS18" s="424"/>
      <c r="CT18" s="424"/>
      <c r="CU18" s="424"/>
      <c r="CV18" s="424"/>
      <c r="CW18" s="424"/>
      <c r="CX18" s="424"/>
      <c r="CY18" s="424"/>
      <c r="CZ18" s="424"/>
      <c r="DA18" s="424"/>
      <c r="DB18" s="424"/>
      <c r="DC18" s="424"/>
      <c r="DD18" s="424"/>
      <c r="DE18" s="424"/>
      <c r="DF18" s="424"/>
      <c r="DG18" s="424"/>
      <c r="DH18" s="424"/>
      <c r="DI18" s="424"/>
      <c r="DJ18" s="424"/>
      <c r="DK18" s="424"/>
      <c r="DL18" s="424"/>
      <c r="DM18" s="424"/>
      <c r="DN18" s="424"/>
      <c r="DO18" s="424"/>
      <c r="DP18" s="424"/>
      <c r="DQ18" s="424"/>
      <c r="DR18" s="424"/>
      <c r="DS18" s="424"/>
      <c r="DT18" s="424"/>
      <c r="DU18" s="424"/>
      <c r="DV18" s="424"/>
      <c r="DW18" s="424"/>
      <c r="DX18" s="424"/>
      <c r="DY18" s="424"/>
      <c r="DZ18" s="424"/>
      <c r="EA18" s="424"/>
      <c r="EB18" s="424"/>
      <c r="EC18" s="424"/>
      <c r="ED18" s="424"/>
      <c r="EE18" s="424"/>
      <c r="EF18" s="424"/>
      <c r="EG18" s="424"/>
      <c r="EH18" s="424"/>
      <c r="EI18" s="424"/>
      <c r="EJ18" s="424"/>
      <c r="EK18" s="424"/>
      <c r="EL18" s="424"/>
      <c r="EM18" s="424"/>
      <c r="EN18" s="424"/>
      <c r="EO18" s="424"/>
      <c r="EP18" s="424"/>
      <c r="EQ18" s="424"/>
      <c r="ER18" s="424"/>
      <c r="ES18" s="424"/>
      <c r="ET18" s="424"/>
      <c r="EU18" s="424"/>
      <c r="EV18" s="424"/>
      <c r="EW18" s="424"/>
      <c r="EX18" s="424"/>
      <c r="EY18" s="424"/>
      <c r="EZ18" s="424"/>
      <c r="FA18" s="424"/>
      <c r="FB18" s="424"/>
      <c r="FC18" s="424"/>
      <c r="FD18" s="424"/>
      <c r="FE18" s="424"/>
      <c r="FF18" s="424"/>
      <c r="FG18" s="424"/>
      <c r="FH18" s="424"/>
      <c r="FI18" s="424"/>
      <c r="FJ18" s="424"/>
      <c r="FK18" s="424"/>
      <c r="FL18" s="424"/>
      <c r="FM18" s="424"/>
      <c r="FN18" s="424"/>
      <c r="FO18" s="424"/>
      <c r="FP18" s="424"/>
      <c r="FQ18" s="424"/>
      <c r="FR18" s="424"/>
      <c r="FS18" s="424"/>
      <c r="FT18" s="424"/>
      <c r="FU18" s="424"/>
      <c r="FV18" s="424"/>
      <c r="FW18" s="424"/>
      <c r="FX18" s="424"/>
      <c r="FY18" s="424"/>
      <c r="FZ18" s="424"/>
      <c r="GA18" s="424"/>
      <c r="GB18" s="424"/>
      <c r="GC18" s="424"/>
      <c r="GD18" s="424"/>
      <c r="GE18" s="424"/>
      <c r="GF18" s="424"/>
      <c r="GG18" s="424"/>
      <c r="GH18" s="424"/>
      <c r="GI18" s="424"/>
      <c r="GJ18" s="424"/>
      <c r="GK18" s="424"/>
      <c r="GL18" s="424"/>
      <c r="GM18" s="424"/>
      <c r="GN18" s="424"/>
      <c r="GO18" s="424"/>
      <c r="GP18" s="424"/>
      <c r="GQ18" s="424"/>
      <c r="GR18" s="424"/>
      <c r="GS18" s="424"/>
      <c r="GT18" s="424"/>
      <c r="GU18" s="424"/>
      <c r="GV18" s="424"/>
      <c r="GW18" s="424"/>
      <c r="GX18" s="424"/>
      <c r="GY18" s="424"/>
      <c r="GZ18" s="424"/>
      <c r="HA18" s="424"/>
      <c r="HB18" s="424"/>
      <c r="HC18" s="424"/>
      <c r="HD18" s="424"/>
      <c r="HE18" s="424"/>
      <c r="HF18" s="424"/>
      <c r="HG18" s="424"/>
      <c r="HH18" s="424"/>
      <c r="HI18" s="424"/>
      <c r="HJ18" s="424"/>
      <c r="HK18" s="424"/>
      <c r="HL18" s="424"/>
      <c r="HM18" s="424"/>
      <c r="HN18" s="424"/>
      <c r="HO18" s="424"/>
      <c r="HP18" s="424"/>
      <c r="HQ18" s="424"/>
      <c r="HR18" s="424"/>
      <c r="HS18" s="424"/>
      <c r="HT18" s="424"/>
      <c r="HU18" s="424"/>
      <c r="HV18" s="424"/>
      <c r="HW18" s="424"/>
      <c r="HX18" s="424"/>
      <c r="HY18" s="424"/>
      <c r="HZ18" s="424"/>
      <c r="IA18" s="424"/>
      <c r="IB18" s="424"/>
      <c r="IC18" s="424"/>
      <c r="ID18" s="424"/>
      <c r="IE18" s="424"/>
      <c r="IF18" s="424"/>
      <c r="IG18" s="424"/>
    </row>
    <row r="19" spans="1:241" s="410" customFormat="1" ht="27.75" customHeight="1">
      <c r="A19" s="418" t="s">
        <v>54</v>
      </c>
      <c r="B19" s="425" t="s">
        <v>207</v>
      </c>
      <c r="C19" s="452">
        <v>11000</v>
      </c>
      <c r="D19" s="493">
        <v>29000</v>
      </c>
      <c r="E19" s="423">
        <f>C19+D19</f>
        <v>40000</v>
      </c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427"/>
      <c r="AP19" s="427"/>
      <c r="AQ19" s="427"/>
      <c r="AR19" s="427"/>
      <c r="AS19" s="427"/>
      <c r="AT19" s="427"/>
      <c r="AU19" s="427"/>
      <c r="AV19" s="427"/>
      <c r="AW19" s="427"/>
      <c r="AX19" s="427"/>
      <c r="AY19" s="427"/>
      <c r="AZ19" s="427"/>
      <c r="BA19" s="427"/>
      <c r="BB19" s="427"/>
      <c r="BC19" s="427"/>
      <c r="BD19" s="427"/>
      <c r="BE19" s="427"/>
      <c r="BF19" s="427"/>
      <c r="BG19" s="427"/>
      <c r="BH19" s="427"/>
      <c r="BI19" s="427"/>
      <c r="BJ19" s="427"/>
      <c r="BK19" s="427"/>
      <c r="BL19" s="427"/>
      <c r="BM19" s="427"/>
      <c r="BN19" s="427"/>
      <c r="BO19" s="427"/>
      <c r="BP19" s="427"/>
      <c r="BQ19" s="427"/>
      <c r="BR19" s="427"/>
      <c r="BS19" s="427"/>
      <c r="BT19" s="427"/>
      <c r="BU19" s="427"/>
      <c r="BV19" s="427"/>
      <c r="BW19" s="427"/>
      <c r="BX19" s="427"/>
      <c r="BY19" s="427"/>
      <c r="BZ19" s="427"/>
      <c r="CA19" s="427"/>
      <c r="CB19" s="427"/>
      <c r="CC19" s="427"/>
      <c r="CD19" s="427"/>
      <c r="CE19" s="427"/>
      <c r="CF19" s="427"/>
      <c r="CG19" s="427"/>
      <c r="CH19" s="427"/>
      <c r="CI19" s="427"/>
      <c r="CJ19" s="427"/>
      <c r="CK19" s="427"/>
      <c r="CL19" s="427"/>
      <c r="CM19" s="427"/>
      <c r="CN19" s="427"/>
      <c r="CO19" s="427"/>
      <c r="CP19" s="427"/>
      <c r="CQ19" s="427"/>
      <c r="CR19" s="427"/>
      <c r="CS19" s="427"/>
      <c r="CT19" s="427"/>
      <c r="CU19" s="427"/>
      <c r="CV19" s="427"/>
      <c r="CW19" s="427"/>
      <c r="CX19" s="427"/>
      <c r="CY19" s="427"/>
      <c r="CZ19" s="427"/>
      <c r="DA19" s="427"/>
      <c r="DB19" s="427"/>
      <c r="DC19" s="427"/>
      <c r="DD19" s="427"/>
      <c r="DE19" s="427"/>
      <c r="DF19" s="427"/>
      <c r="DG19" s="427"/>
      <c r="DH19" s="427"/>
      <c r="DI19" s="427"/>
      <c r="DJ19" s="427"/>
      <c r="DK19" s="427"/>
      <c r="DL19" s="427"/>
      <c r="DM19" s="427"/>
      <c r="DN19" s="427"/>
      <c r="DO19" s="427"/>
      <c r="DP19" s="427"/>
      <c r="DQ19" s="427"/>
      <c r="DR19" s="427"/>
      <c r="DS19" s="427"/>
      <c r="DT19" s="427"/>
      <c r="DU19" s="427"/>
      <c r="DV19" s="427"/>
      <c r="DW19" s="427"/>
      <c r="DX19" s="427"/>
      <c r="DY19" s="427"/>
      <c r="DZ19" s="427"/>
      <c r="EA19" s="427"/>
      <c r="EB19" s="427"/>
      <c r="EC19" s="427"/>
      <c r="ED19" s="427"/>
      <c r="EE19" s="427"/>
      <c r="EF19" s="427"/>
      <c r="EG19" s="427"/>
      <c r="EH19" s="427"/>
      <c r="EI19" s="427"/>
      <c r="EJ19" s="427"/>
      <c r="EK19" s="427"/>
      <c r="EL19" s="427"/>
      <c r="EM19" s="427"/>
      <c r="EN19" s="427"/>
      <c r="EO19" s="427"/>
      <c r="EP19" s="427"/>
      <c r="EQ19" s="427"/>
      <c r="ER19" s="427"/>
      <c r="ES19" s="427"/>
      <c r="ET19" s="427"/>
      <c r="EU19" s="427"/>
      <c r="EV19" s="427"/>
      <c r="EW19" s="427"/>
      <c r="EX19" s="427"/>
      <c r="EY19" s="427"/>
      <c r="EZ19" s="427"/>
      <c r="FA19" s="427"/>
      <c r="FB19" s="427"/>
      <c r="FC19" s="427"/>
      <c r="FD19" s="427"/>
      <c r="FE19" s="427"/>
      <c r="FF19" s="427"/>
      <c r="FG19" s="427"/>
      <c r="FH19" s="427"/>
      <c r="FI19" s="427"/>
      <c r="FJ19" s="427"/>
      <c r="FK19" s="427"/>
      <c r="FL19" s="427"/>
      <c r="FM19" s="427"/>
      <c r="FN19" s="427"/>
      <c r="FO19" s="427"/>
      <c r="FP19" s="427"/>
      <c r="FQ19" s="427"/>
      <c r="FR19" s="427"/>
      <c r="FS19" s="427"/>
      <c r="FT19" s="427"/>
      <c r="FU19" s="427"/>
      <c r="FV19" s="427"/>
      <c r="FW19" s="427"/>
      <c r="FX19" s="427"/>
      <c r="FY19" s="427"/>
      <c r="FZ19" s="427"/>
      <c r="GA19" s="427"/>
      <c r="GB19" s="427"/>
      <c r="GC19" s="427"/>
      <c r="GD19" s="427"/>
      <c r="GE19" s="427"/>
      <c r="GF19" s="427"/>
      <c r="GG19" s="427"/>
      <c r="GH19" s="427"/>
      <c r="GI19" s="427"/>
      <c r="GJ19" s="427"/>
      <c r="GK19" s="427"/>
      <c r="GL19" s="427"/>
      <c r="GM19" s="427"/>
      <c r="GN19" s="427"/>
      <c r="GO19" s="427"/>
      <c r="GP19" s="427"/>
      <c r="GQ19" s="427"/>
      <c r="GR19" s="427"/>
      <c r="GS19" s="427"/>
      <c r="GT19" s="427"/>
      <c r="GU19" s="427"/>
      <c r="GV19" s="427"/>
      <c r="GW19" s="427"/>
      <c r="GX19" s="427"/>
      <c r="GY19" s="427"/>
      <c r="GZ19" s="427"/>
      <c r="HA19" s="427"/>
      <c r="HB19" s="427"/>
      <c r="HC19" s="427"/>
      <c r="HD19" s="427"/>
      <c r="HE19" s="427"/>
      <c r="HF19" s="427"/>
      <c r="HG19" s="427"/>
      <c r="HH19" s="427"/>
      <c r="HI19" s="427"/>
      <c r="HJ19" s="427"/>
      <c r="HK19" s="427"/>
      <c r="HL19" s="427"/>
      <c r="HM19" s="427"/>
      <c r="HN19" s="427"/>
      <c r="HO19" s="427"/>
      <c r="HP19" s="427"/>
      <c r="HQ19" s="427"/>
      <c r="HR19" s="427"/>
      <c r="HS19" s="427"/>
      <c r="HT19" s="427"/>
      <c r="HU19" s="427"/>
      <c r="HV19" s="427"/>
      <c r="HW19" s="427"/>
      <c r="HX19" s="427"/>
      <c r="HY19" s="427"/>
      <c r="HZ19" s="427"/>
      <c r="IA19" s="427"/>
      <c r="IB19" s="427"/>
      <c r="IC19" s="427"/>
      <c r="ID19" s="427"/>
      <c r="IE19" s="427"/>
      <c r="IF19" s="427"/>
      <c r="IG19" s="427"/>
    </row>
    <row r="20" spans="1:241" s="410" customFormat="1" ht="15" customHeight="1" thickBot="1">
      <c r="A20" s="418" t="s">
        <v>55</v>
      </c>
      <c r="B20" s="425" t="s">
        <v>56</v>
      </c>
      <c r="C20" s="452">
        <v>1167000</v>
      </c>
      <c r="D20" s="493">
        <f>-86000+207000</f>
        <v>121000</v>
      </c>
      <c r="E20" s="423">
        <f>C20+D20</f>
        <v>1288000</v>
      </c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7"/>
      <c r="AS20" s="427"/>
      <c r="AT20" s="427"/>
      <c r="AU20" s="427"/>
      <c r="AV20" s="427"/>
      <c r="AW20" s="427"/>
      <c r="AX20" s="427"/>
      <c r="AY20" s="427"/>
      <c r="AZ20" s="427"/>
      <c r="BA20" s="427"/>
      <c r="BB20" s="427"/>
      <c r="BC20" s="427"/>
      <c r="BD20" s="427"/>
      <c r="BE20" s="427"/>
      <c r="BF20" s="427"/>
      <c r="BG20" s="427"/>
      <c r="BH20" s="427"/>
      <c r="BI20" s="427"/>
      <c r="BJ20" s="427"/>
      <c r="BK20" s="427"/>
      <c r="BL20" s="427"/>
      <c r="BM20" s="427"/>
      <c r="BN20" s="427"/>
      <c r="BO20" s="427"/>
      <c r="BP20" s="427"/>
      <c r="BQ20" s="427"/>
      <c r="BR20" s="427"/>
      <c r="BS20" s="427"/>
      <c r="BT20" s="427"/>
      <c r="BU20" s="427"/>
      <c r="BV20" s="427"/>
      <c r="BW20" s="427"/>
      <c r="BX20" s="427"/>
      <c r="BY20" s="427"/>
      <c r="BZ20" s="427"/>
      <c r="CA20" s="427"/>
      <c r="CB20" s="427"/>
      <c r="CC20" s="427"/>
      <c r="CD20" s="427"/>
      <c r="CE20" s="427"/>
      <c r="CF20" s="427"/>
      <c r="CG20" s="427"/>
      <c r="CH20" s="427"/>
      <c r="CI20" s="427"/>
      <c r="CJ20" s="427"/>
      <c r="CK20" s="427"/>
      <c r="CL20" s="427"/>
      <c r="CM20" s="427"/>
      <c r="CN20" s="427"/>
      <c r="CO20" s="427"/>
      <c r="CP20" s="427"/>
      <c r="CQ20" s="427"/>
      <c r="CR20" s="427"/>
      <c r="CS20" s="427"/>
      <c r="CT20" s="427"/>
      <c r="CU20" s="427"/>
      <c r="CV20" s="427"/>
      <c r="CW20" s="427"/>
      <c r="CX20" s="427"/>
      <c r="CY20" s="427"/>
      <c r="CZ20" s="427"/>
      <c r="DA20" s="427"/>
      <c r="DB20" s="427"/>
      <c r="DC20" s="427"/>
      <c r="DD20" s="427"/>
      <c r="DE20" s="427"/>
      <c r="DF20" s="427"/>
      <c r="DG20" s="427"/>
      <c r="DH20" s="427"/>
      <c r="DI20" s="427"/>
      <c r="DJ20" s="427"/>
      <c r="DK20" s="427"/>
      <c r="DL20" s="427"/>
      <c r="DM20" s="427"/>
      <c r="DN20" s="427"/>
      <c r="DO20" s="427"/>
      <c r="DP20" s="427"/>
      <c r="DQ20" s="427"/>
      <c r="DR20" s="427"/>
      <c r="DS20" s="427"/>
      <c r="DT20" s="427"/>
      <c r="DU20" s="427"/>
      <c r="DV20" s="427"/>
      <c r="DW20" s="427"/>
      <c r="DX20" s="427"/>
      <c r="DY20" s="427"/>
      <c r="DZ20" s="427"/>
      <c r="EA20" s="427"/>
      <c r="EB20" s="427"/>
      <c r="EC20" s="427"/>
      <c r="ED20" s="427"/>
      <c r="EE20" s="427"/>
      <c r="EF20" s="427"/>
      <c r="EG20" s="427"/>
      <c r="EH20" s="427"/>
      <c r="EI20" s="427"/>
      <c r="EJ20" s="427"/>
      <c r="EK20" s="427"/>
      <c r="EL20" s="427"/>
      <c r="EM20" s="427"/>
      <c r="EN20" s="427"/>
      <c r="EO20" s="427"/>
      <c r="EP20" s="427"/>
      <c r="EQ20" s="427"/>
      <c r="ER20" s="427"/>
      <c r="ES20" s="427"/>
      <c r="ET20" s="427"/>
      <c r="EU20" s="427"/>
      <c r="EV20" s="427"/>
      <c r="EW20" s="427"/>
      <c r="EX20" s="427"/>
      <c r="EY20" s="427"/>
      <c r="EZ20" s="427"/>
      <c r="FA20" s="427"/>
      <c r="FB20" s="427"/>
      <c r="FC20" s="427"/>
      <c r="FD20" s="427"/>
      <c r="FE20" s="427"/>
      <c r="FF20" s="427"/>
      <c r="FG20" s="427"/>
      <c r="FH20" s="427"/>
      <c r="FI20" s="427"/>
      <c r="FJ20" s="427"/>
      <c r="FK20" s="427"/>
      <c r="FL20" s="427"/>
      <c r="FM20" s="427"/>
      <c r="FN20" s="427"/>
      <c r="FO20" s="427"/>
      <c r="FP20" s="427"/>
      <c r="FQ20" s="427"/>
      <c r="FR20" s="427"/>
      <c r="FS20" s="427"/>
      <c r="FT20" s="427"/>
      <c r="FU20" s="427"/>
      <c r="FV20" s="427"/>
      <c r="FW20" s="427"/>
      <c r="FX20" s="427"/>
      <c r="FY20" s="427"/>
      <c r="FZ20" s="427"/>
      <c r="GA20" s="427"/>
      <c r="GB20" s="427"/>
      <c r="GC20" s="427"/>
      <c r="GD20" s="427"/>
      <c r="GE20" s="427"/>
      <c r="GF20" s="427"/>
      <c r="GG20" s="427"/>
      <c r="GH20" s="427"/>
      <c r="GI20" s="427"/>
      <c r="GJ20" s="427"/>
      <c r="GK20" s="427"/>
      <c r="GL20" s="427"/>
      <c r="GM20" s="427"/>
      <c r="GN20" s="427"/>
      <c r="GO20" s="427"/>
      <c r="GP20" s="427"/>
      <c r="GQ20" s="427"/>
      <c r="GR20" s="427"/>
      <c r="GS20" s="427"/>
      <c r="GT20" s="427"/>
      <c r="GU20" s="427"/>
      <c r="GV20" s="427"/>
      <c r="GW20" s="427"/>
      <c r="GX20" s="427"/>
      <c r="GY20" s="427"/>
      <c r="GZ20" s="427"/>
      <c r="HA20" s="427"/>
      <c r="HB20" s="427"/>
      <c r="HC20" s="427"/>
      <c r="HD20" s="427"/>
      <c r="HE20" s="427"/>
      <c r="HF20" s="427"/>
      <c r="HG20" s="427"/>
      <c r="HH20" s="427"/>
      <c r="HI20" s="427"/>
      <c r="HJ20" s="427"/>
      <c r="HK20" s="427"/>
      <c r="HL20" s="427"/>
      <c r="HM20" s="427"/>
      <c r="HN20" s="427"/>
      <c r="HO20" s="427"/>
      <c r="HP20" s="427"/>
      <c r="HQ20" s="427"/>
      <c r="HR20" s="427"/>
      <c r="HS20" s="427"/>
      <c r="HT20" s="427"/>
      <c r="HU20" s="427"/>
      <c r="HV20" s="427"/>
      <c r="HW20" s="427"/>
      <c r="HX20" s="427"/>
      <c r="HY20" s="427"/>
      <c r="HZ20" s="427"/>
      <c r="IA20" s="427"/>
      <c r="IB20" s="427"/>
      <c r="IC20" s="427"/>
      <c r="ID20" s="427"/>
      <c r="IE20" s="427"/>
      <c r="IF20" s="427"/>
      <c r="IG20" s="427"/>
    </row>
    <row r="21" spans="1:5" s="399" customFormat="1" ht="23.25" customHeight="1" thickBot="1" thickTop="1">
      <c r="A21" s="397" t="s">
        <v>208</v>
      </c>
      <c r="B21" s="437" t="s">
        <v>209</v>
      </c>
      <c r="C21" s="486">
        <f>C23</f>
        <v>1934479</v>
      </c>
      <c r="D21" s="398">
        <f>D23</f>
        <v>150000</v>
      </c>
      <c r="E21" s="487">
        <f>E23</f>
        <v>2084479</v>
      </c>
    </row>
    <row r="22" spans="1:5" ht="12" customHeight="1" hidden="1">
      <c r="A22" s="400"/>
      <c r="B22" s="401" t="s">
        <v>37</v>
      </c>
      <c r="C22" s="488"/>
      <c r="D22" s="402"/>
      <c r="E22" s="489"/>
    </row>
    <row r="23" spans="1:5" s="444" customFormat="1" ht="24.75" customHeight="1" thickBot="1" thickTop="1">
      <c r="A23" s="440">
        <v>600</v>
      </c>
      <c r="B23" s="441" t="s">
        <v>25</v>
      </c>
      <c r="C23" s="468">
        <f>C24</f>
        <v>1934479</v>
      </c>
      <c r="D23" s="442">
        <f>D24</f>
        <v>150000</v>
      </c>
      <c r="E23" s="443">
        <f>E24</f>
        <v>2084479</v>
      </c>
    </row>
    <row r="24" spans="1:5" s="495" customFormat="1" ht="32.25" customHeight="1" thickTop="1">
      <c r="A24" s="494">
        <v>60015</v>
      </c>
      <c r="B24" s="412" t="s">
        <v>204</v>
      </c>
      <c r="C24" s="492">
        <f>SUM(C25:C30)</f>
        <v>1934479</v>
      </c>
      <c r="D24" s="413">
        <f>SUM(D25:D30)</f>
        <v>150000</v>
      </c>
      <c r="E24" s="416">
        <f>SUM(E25:E30)</f>
        <v>2084479</v>
      </c>
    </row>
    <row r="25" spans="1:5" s="497" customFormat="1" ht="15" customHeight="1">
      <c r="A25" s="450">
        <v>4210</v>
      </c>
      <c r="B25" s="451" t="s">
        <v>17</v>
      </c>
      <c r="C25" s="452">
        <v>3000</v>
      </c>
      <c r="D25" s="496"/>
      <c r="E25" s="423">
        <f aca="true" t="shared" si="0" ref="E25:E30">C25+D25</f>
        <v>3000</v>
      </c>
    </row>
    <row r="26" spans="1:5" s="497" customFormat="1" ht="15" customHeight="1">
      <c r="A26" s="450">
        <v>4260</v>
      </c>
      <c r="B26" s="451" t="s">
        <v>58</v>
      </c>
      <c r="C26" s="452">
        <v>30000</v>
      </c>
      <c r="D26" s="422"/>
      <c r="E26" s="423">
        <f t="shared" si="0"/>
        <v>30000</v>
      </c>
    </row>
    <row r="27" spans="1:5" s="453" customFormat="1" ht="15" customHeight="1">
      <c r="A27" s="450">
        <v>4270</v>
      </c>
      <c r="B27" s="451" t="s">
        <v>66</v>
      </c>
      <c r="C27" s="452">
        <v>1743779</v>
      </c>
      <c r="D27" s="422">
        <v>150000</v>
      </c>
      <c r="E27" s="423">
        <f t="shared" si="0"/>
        <v>1893779</v>
      </c>
    </row>
    <row r="28" spans="1:5" s="453" customFormat="1" ht="15" customHeight="1">
      <c r="A28" s="450">
        <v>4300</v>
      </c>
      <c r="B28" s="451" t="s">
        <v>14</v>
      </c>
      <c r="C28" s="452">
        <v>126000</v>
      </c>
      <c r="D28" s="422"/>
      <c r="E28" s="423">
        <f t="shared" si="0"/>
        <v>126000</v>
      </c>
    </row>
    <row r="29" spans="1:5" s="453" customFormat="1" ht="15" customHeight="1">
      <c r="A29" s="450">
        <v>4430</v>
      </c>
      <c r="B29" s="451" t="s">
        <v>70</v>
      </c>
      <c r="C29" s="452">
        <v>27700</v>
      </c>
      <c r="D29" s="422"/>
      <c r="E29" s="423">
        <f t="shared" si="0"/>
        <v>27700</v>
      </c>
    </row>
    <row r="30" spans="1:5" s="453" customFormat="1" ht="15" customHeight="1">
      <c r="A30" s="498">
        <v>4590</v>
      </c>
      <c r="B30" s="499" t="s">
        <v>210</v>
      </c>
      <c r="C30" s="500">
        <v>4000</v>
      </c>
      <c r="D30" s="501"/>
      <c r="E30" s="502">
        <f t="shared" si="0"/>
        <v>4000</v>
      </c>
    </row>
    <row r="31" spans="1:5" s="504" customFormat="1" ht="15" customHeight="1">
      <c r="A31" s="454"/>
      <c r="B31" s="455" t="s">
        <v>211</v>
      </c>
      <c r="C31" s="477">
        <f>SUM(C32:C39)</f>
        <v>1934479</v>
      </c>
      <c r="D31" s="503">
        <f>SUM(D32:D39)</f>
        <v>150000</v>
      </c>
      <c r="E31" s="457">
        <f>SUM(E32:E39)</f>
        <v>2084479</v>
      </c>
    </row>
    <row r="32" spans="1:5" s="458" customFormat="1" ht="12.75" customHeight="1">
      <c r="A32" s="459"/>
      <c r="B32" s="460" t="s">
        <v>212</v>
      </c>
      <c r="C32" s="462">
        <v>1454779</v>
      </c>
      <c r="D32" s="461">
        <v>150000</v>
      </c>
      <c r="E32" s="463">
        <f>C32+D32</f>
        <v>1604779</v>
      </c>
    </row>
    <row r="33" spans="1:5" s="458" customFormat="1" ht="12.75" customHeight="1" hidden="1">
      <c r="A33" s="459"/>
      <c r="B33" s="460" t="s">
        <v>213</v>
      </c>
      <c r="C33" s="462"/>
      <c r="D33" s="461"/>
      <c r="E33" s="463">
        <f aca="true" t="shared" si="1" ref="E33:E39">C33+D33</f>
        <v>0</v>
      </c>
    </row>
    <row r="34" spans="1:5" s="458" customFormat="1" ht="12.75" customHeight="1">
      <c r="A34" s="459"/>
      <c r="B34" s="460" t="s">
        <v>228</v>
      </c>
      <c r="C34" s="462">
        <v>150000</v>
      </c>
      <c r="D34" s="461"/>
      <c r="E34" s="463">
        <f t="shared" si="1"/>
        <v>150000</v>
      </c>
    </row>
    <row r="35" spans="1:5" s="458" customFormat="1" ht="12.75" customHeight="1">
      <c r="A35" s="459"/>
      <c r="B35" s="460" t="s">
        <v>229</v>
      </c>
      <c r="C35" s="462">
        <v>100000</v>
      </c>
      <c r="D35" s="461"/>
      <c r="E35" s="463">
        <f t="shared" si="1"/>
        <v>100000</v>
      </c>
    </row>
    <row r="36" spans="1:5" s="458" customFormat="1" ht="12.75" customHeight="1">
      <c r="A36" s="459"/>
      <c r="B36" s="460" t="s">
        <v>230</v>
      </c>
      <c r="C36" s="462">
        <v>195000</v>
      </c>
      <c r="D36" s="461"/>
      <c r="E36" s="463">
        <f t="shared" si="1"/>
        <v>195000</v>
      </c>
    </row>
    <row r="37" spans="1:5" s="458" customFormat="1" ht="12.75" customHeight="1">
      <c r="A37" s="459"/>
      <c r="B37" s="464" t="s">
        <v>231</v>
      </c>
      <c r="C37" s="462">
        <v>3000</v>
      </c>
      <c r="D37" s="461"/>
      <c r="E37" s="463">
        <f t="shared" si="1"/>
        <v>3000</v>
      </c>
    </row>
    <row r="38" spans="1:5" s="458" customFormat="1" ht="12.75" customHeight="1">
      <c r="A38" s="459"/>
      <c r="B38" s="460" t="s">
        <v>232</v>
      </c>
      <c r="C38" s="462">
        <v>27700</v>
      </c>
      <c r="D38" s="461"/>
      <c r="E38" s="463">
        <f t="shared" si="1"/>
        <v>27700</v>
      </c>
    </row>
    <row r="39" spans="1:5" s="458" customFormat="1" ht="28.5" customHeight="1" thickBot="1">
      <c r="A39" s="505"/>
      <c r="B39" s="506" t="s">
        <v>233</v>
      </c>
      <c r="C39" s="507">
        <v>4000</v>
      </c>
      <c r="D39" s="508"/>
      <c r="E39" s="463">
        <f t="shared" si="1"/>
        <v>4000</v>
      </c>
    </row>
    <row r="40" spans="1:5" s="458" customFormat="1" ht="33.75" customHeight="1" hidden="1">
      <c r="A40" s="466">
        <v>900</v>
      </c>
      <c r="B40" s="467" t="s">
        <v>71</v>
      </c>
      <c r="C40" s="509">
        <f>C41+C49+C53</f>
        <v>312000</v>
      </c>
      <c r="D40" s="442">
        <f>D41+D49+D53</f>
        <v>578000</v>
      </c>
      <c r="E40" s="443"/>
    </row>
    <row r="41" spans="1:5" s="458" customFormat="1" ht="21.75" customHeight="1" hidden="1">
      <c r="A41" s="470">
        <v>90001</v>
      </c>
      <c r="B41" s="471" t="s">
        <v>64</v>
      </c>
      <c r="C41" s="510">
        <f>SUM(C42:C44)</f>
        <v>202000</v>
      </c>
      <c r="D41" s="415">
        <f>SUM(D42:D44)</f>
        <v>358000</v>
      </c>
      <c r="E41" s="416"/>
    </row>
    <row r="42" spans="1:5" s="458" customFormat="1" ht="15" customHeight="1" hidden="1">
      <c r="A42" s="472">
        <v>4300</v>
      </c>
      <c r="B42" s="473" t="s">
        <v>14</v>
      </c>
      <c r="C42" s="511">
        <v>45000</v>
      </c>
      <c r="D42" s="422">
        <v>5000</v>
      </c>
      <c r="E42" s="423"/>
    </row>
    <row r="43" spans="1:5" s="458" customFormat="1" ht="15" customHeight="1" hidden="1">
      <c r="A43" s="472">
        <v>4430</v>
      </c>
      <c r="B43" s="473" t="s">
        <v>70</v>
      </c>
      <c r="C43" s="511">
        <v>77000</v>
      </c>
      <c r="D43" s="422">
        <v>350000</v>
      </c>
      <c r="E43" s="423"/>
    </row>
    <row r="44" spans="1:5" s="458" customFormat="1" ht="15" customHeight="1" hidden="1">
      <c r="A44" s="472">
        <v>4580</v>
      </c>
      <c r="B44" s="473" t="s">
        <v>57</v>
      </c>
      <c r="C44" s="511">
        <v>80000</v>
      </c>
      <c r="D44" s="422">
        <v>3000</v>
      </c>
      <c r="E44" s="423"/>
    </row>
    <row r="45" spans="1:5" s="458" customFormat="1" ht="15" customHeight="1" hidden="1">
      <c r="A45" s="450"/>
      <c r="B45" s="464" t="s">
        <v>211</v>
      </c>
      <c r="C45" s="462">
        <f>SUM(C46:C48)</f>
        <v>202000</v>
      </c>
      <c r="D45" s="461">
        <f>SUM(D46:D48)</f>
        <v>358000</v>
      </c>
      <c r="E45" s="463"/>
    </row>
    <row r="46" spans="1:5" s="458" customFormat="1" ht="15" customHeight="1" hidden="1">
      <c r="A46" s="450"/>
      <c r="B46" s="464" t="s">
        <v>219</v>
      </c>
      <c r="C46" s="462">
        <v>77000</v>
      </c>
      <c r="D46" s="461">
        <v>350000</v>
      </c>
      <c r="E46" s="463"/>
    </row>
    <row r="47" spans="1:5" s="458" customFormat="1" ht="15" customHeight="1" hidden="1">
      <c r="A47" s="450"/>
      <c r="B47" s="464" t="s">
        <v>220</v>
      </c>
      <c r="C47" s="462">
        <v>80000</v>
      </c>
      <c r="D47" s="461">
        <v>3000</v>
      </c>
      <c r="E47" s="463"/>
    </row>
    <row r="48" spans="1:5" s="458" customFormat="1" ht="15" customHeight="1" hidden="1">
      <c r="A48" s="450"/>
      <c r="B48" s="464" t="s">
        <v>221</v>
      </c>
      <c r="C48" s="462">
        <v>45000</v>
      </c>
      <c r="D48" s="461">
        <v>5000</v>
      </c>
      <c r="E48" s="463"/>
    </row>
    <row r="49" spans="1:5" s="458" customFormat="1" ht="15" customHeight="1" hidden="1">
      <c r="A49" s="445">
        <v>90003</v>
      </c>
      <c r="B49" s="446" t="s">
        <v>65</v>
      </c>
      <c r="C49" s="474">
        <f>C50</f>
        <v>50000</v>
      </c>
      <c r="D49" s="430">
        <f>D50</f>
        <v>220000</v>
      </c>
      <c r="E49" s="431"/>
    </row>
    <row r="50" spans="1:5" s="458" customFormat="1" ht="15" customHeight="1" hidden="1">
      <c r="A50" s="450">
        <v>4300</v>
      </c>
      <c r="B50" s="475" t="s">
        <v>14</v>
      </c>
      <c r="C50" s="452">
        <f>SUM(C51:C52)</f>
        <v>50000</v>
      </c>
      <c r="D50" s="496">
        <f>SUM(D51:D52)</f>
        <v>220000</v>
      </c>
      <c r="E50" s="423"/>
    </row>
    <row r="51" spans="1:5" s="458" customFormat="1" ht="15" customHeight="1" hidden="1">
      <c r="A51" s="459"/>
      <c r="B51" s="464" t="s">
        <v>222</v>
      </c>
      <c r="C51" s="462">
        <v>50000</v>
      </c>
      <c r="D51" s="456"/>
      <c r="E51" s="463"/>
    </row>
    <row r="52" spans="1:5" s="458" customFormat="1" ht="25.5" customHeight="1" hidden="1">
      <c r="A52" s="459"/>
      <c r="B52" s="464" t="s">
        <v>223</v>
      </c>
      <c r="C52" s="462">
        <v>0</v>
      </c>
      <c r="D52" s="461">
        <v>220000</v>
      </c>
      <c r="E52" s="463"/>
    </row>
    <row r="53" spans="1:5" s="458" customFormat="1" ht="15" customHeight="1" hidden="1">
      <c r="A53" s="445">
        <v>90004</v>
      </c>
      <c r="B53" s="446" t="s">
        <v>122</v>
      </c>
      <c r="C53" s="474">
        <f>C54</f>
        <v>60000</v>
      </c>
      <c r="D53" s="430"/>
      <c r="E53" s="431"/>
    </row>
    <row r="54" spans="1:5" s="458" customFormat="1" ht="15" customHeight="1" hidden="1">
      <c r="A54" s="450">
        <v>4300</v>
      </c>
      <c r="B54" s="475" t="s">
        <v>14</v>
      </c>
      <c r="C54" s="452">
        <f>C55</f>
        <v>60000</v>
      </c>
      <c r="D54" s="422"/>
      <c r="E54" s="423"/>
    </row>
    <row r="55" spans="1:5" s="458" customFormat="1" ht="15" customHeight="1" hidden="1">
      <c r="A55" s="459"/>
      <c r="B55" s="464" t="s">
        <v>224</v>
      </c>
      <c r="C55" s="462">
        <v>60000</v>
      </c>
      <c r="D55" s="461"/>
      <c r="E55" s="463"/>
    </row>
    <row r="56" spans="1:5" s="40" customFormat="1" ht="28.5" customHeight="1" thickBot="1" thickTop="1">
      <c r="A56" s="397" t="s">
        <v>225</v>
      </c>
      <c r="B56" s="478" t="s">
        <v>226</v>
      </c>
      <c r="C56" s="311">
        <f>C13+C14-C21</f>
        <v>0</v>
      </c>
      <c r="D56" s="39">
        <f>D13+D14-D21</f>
        <v>0</v>
      </c>
      <c r="E56" s="512">
        <f>E13+E14-E21</f>
        <v>0</v>
      </c>
    </row>
    <row r="57" ht="13.5" thickTop="1"/>
  </sheetData>
  <printOptions horizontalCentered="1"/>
  <pageMargins left="0" right="0" top="0.984251968503937" bottom="0.984251968503937" header="0.5118110236220472" footer="0.5118110236220472"/>
  <pageSetup firstPageNumber="17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83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6.125" style="514" customWidth="1"/>
    <col min="2" max="2" width="7.75390625" style="515" customWidth="1"/>
    <col min="3" max="3" width="39.00390625" style="514" customWidth="1"/>
    <col min="4" max="4" width="14.75390625" style="516" hidden="1" customWidth="1"/>
    <col min="5" max="5" width="12.625" style="516" customWidth="1"/>
    <col min="6" max="6" width="11.625" style="366" customWidth="1"/>
    <col min="7" max="7" width="11.75390625" style="514" customWidth="1"/>
    <col min="8" max="16384" width="10.00390625" style="514" customWidth="1"/>
  </cols>
  <sheetData>
    <row r="1" spans="5:6" ht="12.75" customHeight="1">
      <c r="E1" s="517" t="s">
        <v>234</v>
      </c>
      <c r="F1" s="514" t="s">
        <v>313</v>
      </c>
    </row>
    <row r="2" spans="5:6" ht="12.75" customHeight="1">
      <c r="E2" s="517" t="s">
        <v>235</v>
      </c>
      <c r="F2" s="9" t="s">
        <v>355</v>
      </c>
    </row>
    <row r="3" spans="5:6" ht="12.75" customHeight="1">
      <c r="E3" s="517" t="s">
        <v>236</v>
      </c>
      <c r="F3" s="9" t="s">
        <v>1</v>
      </c>
    </row>
    <row r="4" spans="3:6" ht="12.75" customHeight="1">
      <c r="C4" s="514" t="s">
        <v>193</v>
      </c>
      <c r="E4" s="517" t="s">
        <v>237</v>
      </c>
      <c r="F4" s="9" t="s">
        <v>308</v>
      </c>
    </row>
    <row r="5" ht="12.75" customHeight="1" hidden="1"/>
    <row r="6" ht="12" customHeight="1"/>
    <row r="7" spans="1:6" s="40" customFormat="1" ht="17.25" customHeight="1">
      <c r="A7" s="518"/>
      <c r="B7" s="519" t="s">
        <v>238</v>
      </c>
      <c r="C7" s="520"/>
      <c r="D7" s="520"/>
      <c r="E7" s="520"/>
      <c r="F7" s="521"/>
    </row>
    <row r="8" spans="1:6" s="40" customFormat="1" ht="17.25" customHeight="1">
      <c r="A8" s="518"/>
      <c r="B8" s="40" t="s">
        <v>239</v>
      </c>
      <c r="C8" s="520"/>
      <c r="D8" s="520"/>
      <c r="E8" s="520"/>
      <c r="F8" s="521"/>
    </row>
    <row r="9" spans="1:6" s="40" customFormat="1" ht="17.25" customHeight="1">
      <c r="A9" s="518"/>
      <c r="B9" s="519" t="s">
        <v>240</v>
      </c>
      <c r="C9" s="520"/>
      <c r="D9" s="520"/>
      <c r="E9" s="520"/>
      <c r="F9" s="521"/>
    </row>
    <row r="10" spans="1:6" s="40" customFormat="1" ht="17.25" customHeight="1">
      <c r="A10" s="518"/>
      <c r="B10" s="519" t="s">
        <v>241</v>
      </c>
      <c r="C10" s="520"/>
      <c r="D10" s="520"/>
      <c r="E10" s="520"/>
      <c r="F10" s="521"/>
    </row>
    <row r="11" spans="2:6" s="40" customFormat="1" ht="7.5" customHeight="1">
      <c r="B11" s="518"/>
      <c r="C11" s="522"/>
      <c r="D11" s="520"/>
      <c r="E11" s="520"/>
      <c r="F11" s="521"/>
    </row>
    <row r="12" spans="2:7" ht="12" customHeight="1" thickBot="1">
      <c r="B12" s="523"/>
      <c r="C12" s="524"/>
      <c r="D12" s="525"/>
      <c r="E12" s="526"/>
      <c r="G12" s="526" t="s">
        <v>24</v>
      </c>
    </row>
    <row r="13" spans="1:7" s="533" customFormat="1" ht="42.75" customHeight="1" thickTop="1">
      <c r="A13" s="527" t="s">
        <v>242</v>
      </c>
      <c r="B13" s="528" t="s">
        <v>243</v>
      </c>
      <c r="C13" s="382" t="s">
        <v>34</v>
      </c>
      <c r="D13" s="529" t="s">
        <v>244</v>
      </c>
      <c r="E13" s="530" t="s">
        <v>245</v>
      </c>
      <c r="F13" s="531" t="s">
        <v>246</v>
      </c>
      <c r="G13" s="532" t="s">
        <v>247</v>
      </c>
    </row>
    <row r="14" spans="1:7" s="540" customFormat="1" ht="12.75" customHeight="1" thickBot="1">
      <c r="A14" s="534">
        <v>1</v>
      </c>
      <c r="B14" s="535">
        <v>2</v>
      </c>
      <c r="C14" s="536">
        <v>3</v>
      </c>
      <c r="D14" s="537">
        <v>3</v>
      </c>
      <c r="E14" s="537">
        <v>4</v>
      </c>
      <c r="F14" s="538">
        <v>5</v>
      </c>
      <c r="G14" s="539">
        <v>6</v>
      </c>
    </row>
    <row r="15" spans="1:7" s="547" customFormat="1" ht="21" customHeight="1" hidden="1">
      <c r="A15" s="541"/>
      <c r="B15" s="542">
        <v>710</v>
      </c>
      <c r="C15" s="543" t="s">
        <v>248</v>
      </c>
      <c r="D15" s="544"/>
      <c r="E15" s="544"/>
      <c r="F15" s="545"/>
      <c r="G15" s="546"/>
    </row>
    <row r="16" spans="1:7" s="553" customFormat="1" ht="30" customHeight="1" hidden="1">
      <c r="A16" s="548"/>
      <c r="B16" s="549">
        <v>71030</v>
      </c>
      <c r="C16" s="550" t="s">
        <v>249</v>
      </c>
      <c r="D16" s="551"/>
      <c r="E16" s="551"/>
      <c r="F16" s="552"/>
      <c r="G16" s="546"/>
    </row>
    <row r="17" spans="1:7" s="559" customFormat="1" ht="39" customHeight="1" thickBot="1" thickTop="1">
      <c r="A17" s="554" t="s">
        <v>199</v>
      </c>
      <c r="B17" s="555"/>
      <c r="C17" s="478" t="s">
        <v>250</v>
      </c>
      <c r="D17" s="556">
        <f>D18+D19-D20</f>
        <v>1159127</v>
      </c>
      <c r="E17" s="556">
        <v>994484</v>
      </c>
      <c r="F17" s="557"/>
      <c r="G17" s="558">
        <f>G18+G19-G20</f>
        <v>994484</v>
      </c>
    </row>
    <row r="18" spans="1:7" ht="15.75" customHeight="1" hidden="1">
      <c r="A18" s="560"/>
      <c r="B18" s="561"/>
      <c r="C18" s="475" t="s">
        <v>251</v>
      </c>
      <c r="D18" s="562">
        <v>1155381</v>
      </c>
      <c r="E18" s="562">
        <v>507527</v>
      </c>
      <c r="F18" s="563">
        <v>466097</v>
      </c>
      <c r="G18" s="564">
        <f>E18+F18</f>
        <v>973624</v>
      </c>
    </row>
    <row r="19" spans="1:7" ht="15.75" customHeight="1" hidden="1">
      <c r="A19" s="560"/>
      <c r="B19" s="561"/>
      <c r="C19" s="475" t="s">
        <v>252</v>
      </c>
      <c r="D19" s="562">
        <v>44532</v>
      </c>
      <c r="E19" s="562">
        <v>40000</v>
      </c>
      <c r="F19" s="563">
        <v>11865</v>
      </c>
      <c r="G19" s="564">
        <f>E19+F19</f>
        <v>51865</v>
      </c>
    </row>
    <row r="20" spans="1:7" ht="15.75" customHeight="1" hidden="1">
      <c r="A20" s="560"/>
      <c r="B20" s="561"/>
      <c r="C20" s="475" t="s">
        <v>253</v>
      </c>
      <c r="D20" s="562">
        <v>40786</v>
      </c>
      <c r="E20" s="562">
        <v>30000</v>
      </c>
      <c r="F20" s="563">
        <v>1005</v>
      </c>
      <c r="G20" s="564">
        <f>E20+F20</f>
        <v>31005</v>
      </c>
    </row>
    <row r="21" spans="1:7" s="559" customFormat="1" ht="30" customHeight="1" thickBot="1" thickTop="1">
      <c r="A21" s="554" t="s">
        <v>201</v>
      </c>
      <c r="B21" s="565" t="s">
        <v>254</v>
      </c>
      <c r="C21" s="478" t="s">
        <v>255</v>
      </c>
      <c r="D21" s="556">
        <f>SUM(D22:D24)</f>
        <v>420000</v>
      </c>
      <c r="E21" s="556">
        <f>SUM(E22:E24)</f>
        <v>420000</v>
      </c>
      <c r="F21" s="557"/>
      <c r="G21" s="558">
        <f>SUM(G22:G24)</f>
        <v>420000</v>
      </c>
    </row>
    <row r="22" spans="1:7" s="553" customFormat="1" ht="32.25" customHeight="1" hidden="1">
      <c r="A22" s="566"/>
      <c r="B22" s="567" t="s">
        <v>54</v>
      </c>
      <c r="C22" s="568" t="s">
        <v>117</v>
      </c>
      <c r="D22" s="562">
        <v>0</v>
      </c>
      <c r="E22" s="562">
        <v>0</v>
      </c>
      <c r="F22" s="569"/>
      <c r="G22" s="570"/>
    </row>
    <row r="23" spans="1:7" ht="19.5" customHeight="1" thickTop="1">
      <c r="A23" s="560"/>
      <c r="B23" s="567" t="s">
        <v>89</v>
      </c>
      <c r="C23" s="475" t="s">
        <v>75</v>
      </c>
      <c r="D23" s="562">
        <v>380000</v>
      </c>
      <c r="E23" s="562">
        <v>400000</v>
      </c>
      <c r="F23" s="563"/>
      <c r="G23" s="564">
        <f>E23+F23</f>
        <v>400000</v>
      </c>
    </row>
    <row r="24" spans="1:7" ht="19.5" customHeight="1" thickBot="1">
      <c r="A24" s="560"/>
      <c r="B24" s="567" t="s">
        <v>86</v>
      </c>
      <c r="C24" s="475" t="s">
        <v>57</v>
      </c>
      <c r="D24" s="562">
        <v>40000</v>
      </c>
      <c r="E24" s="562">
        <v>20000</v>
      </c>
      <c r="F24" s="563"/>
      <c r="G24" s="564">
        <f>E24+F24</f>
        <v>20000</v>
      </c>
    </row>
    <row r="25" spans="1:7" s="571" customFormat="1" ht="25.5" customHeight="1" thickBot="1" thickTop="1">
      <c r="A25" s="554" t="s">
        <v>208</v>
      </c>
      <c r="B25" s="555"/>
      <c r="C25" s="478" t="s">
        <v>256</v>
      </c>
      <c r="D25" s="556">
        <f>SUM(D21+D17)</f>
        <v>1579127</v>
      </c>
      <c r="E25" s="556">
        <f>SUM(E21+E17)</f>
        <v>1414484</v>
      </c>
      <c r="F25" s="557">
        <f>SUM(F21+F17)</f>
        <v>0</v>
      </c>
      <c r="G25" s="558">
        <f>SUM(G21+G17)</f>
        <v>1414484</v>
      </c>
    </row>
    <row r="26" spans="1:7" s="40" customFormat="1" ht="30" customHeight="1" thickBot="1" thickTop="1">
      <c r="A26" s="554" t="s">
        <v>225</v>
      </c>
      <c r="B26" s="565" t="s">
        <v>254</v>
      </c>
      <c r="C26" s="478" t="s">
        <v>257</v>
      </c>
      <c r="D26" s="556">
        <f>SUM(D27+D37)</f>
        <v>1061600</v>
      </c>
      <c r="E26" s="556">
        <f>SUM(E27+E37)</f>
        <v>1414484</v>
      </c>
      <c r="F26" s="557">
        <f>SUM(F27+F37)</f>
        <v>0</v>
      </c>
      <c r="G26" s="558">
        <f>SUM(G27+G37)</f>
        <v>1414484</v>
      </c>
    </row>
    <row r="27" spans="1:7" s="495" customFormat="1" ht="21" customHeight="1" thickTop="1">
      <c r="A27" s="572"/>
      <c r="B27" s="573"/>
      <c r="C27" s="306" t="s">
        <v>258</v>
      </c>
      <c r="D27" s="574">
        <f>SUM(D28:D34)</f>
        <v>930100</v>
      </c>
      <c r="E27" s="574">
        <f>SUM(E28:E36)</f>
        <v>1414484</v>
      </c>
      <c r="F27" s="575">
        <f>SUM(F28:F36)</f>
        <v>-58000</v>
      </c>
      <c r="G27" s="576">
        <f>SUM(G28:G36)</f>
        <v>1356484</v>
      </c>
    </row>
    <row r="28" spans="1:7" ht="21" customHeight="1">
      <c r="A28" s="560"/>
      <c r="B28" s="561">
        <v>2960</v>
      </c>
      <c r="C28" s="475" t="s">
        <v>259</v>
      </c>
      <c r="D28" s="562">
        <v>84000</v>
      </c>
      <c r="E28" s="562">
        <v>84000</v>
      </c>
      <c r="F28" s="563"/>
      <c r="G28" s="564">
        <f>E28+F28</f>
        <v>84000</v>
      </c>
    </row>
    <row r="29" spans="1:7" ht="21" customHeight="1">
      <c r="A29" s="560"/>
      <c r="B29" s="561">
        <v>4110</v>
      </c>
      <c r="C29" s="475" t="s">
        <v>260</v>
      </c>
      <c r="D29" s="562">
        <v>2000</v>
      </c>
      <c r="E29" s="562">
        <v>2000</v>
      </c>
      <c r="F29" s="563">
        <v>-2000</v>
      </c>
      <c r="G29" s="564">
        <f aca="true" t="shared" si="0" ref="G29:G38">E29+F29</f>
        <v>0</v>
      </c>
    </row>
    <row r="30" spans="1:7" ht="21" customHeight="1">
      <c r="A30" s="560"/>
      <c r="B30" s="561">
        <v>4120</v>
      </c>
      <c r="C30" s="475" t="s">
        <v>261</v>
      </c>
      <c r="D30" s="562">
        <v>500</v>
      </c>
      <c r="E30" s="562">
        <v>500</v>
      </c>
      <c r="F30" s="563">
        <v>-500</v>
      </c>
      <c r="G30" s="564">
        <f t="shared" si="0"/>
        <v>0</v>
      </c>
    </row>
    <row r="31" spans="1:7" ht="21" customHeight="1">
      <c r="A31" s="560"/>
      <c r="B31" s="561">
        <v>4210</v>
      </c>
      <c r="C31" s="475" t="s">
        <v>262</v>
      </c>
      <c r="D31" s="562">
        <v>3700</v>
      </c>
      <c r="E31" s="562">
        <v>2000</v>
      </c>
      <c r="F31" s="563"/>
      <c r="G31" s="564">
        <f t="shared" si="0"/>
        <v>2000</v>
      </c>
    </row>
    <row r="32" spans="1:7" ht="21" customHeight="1">
      <c r="A32" s="560"/>
      <c r="B32" s="561">
        <v>4240</v>
      </c>
      <c r="C32" s="475" t="s">
        <v>105</v>
      </c>
      <c r="D32" s="562"/>
      <c r="E32" s="562">
        <v>200</v>
      </c>
      <c r="F32" s="563"/>
      <c r="G32" s="564">
        <f t="shared" si="0"/>
        <v>200</v>
      </c>
    </row>
    <row r="33" spans="1:7" ht="31.5" customHeight="1">
      <c r="A33" s="560"/>
      <c r="B33" s="561">
        <v>4300</v>
      </c>
      <c r="C33" s="475" t="s">
        <v>263</v>
      </c>
      <c r="D33" s="562">
        <v>830500</v>
      </c>
      <c r="E33" s="562">
        <v>1316284</v>
      </c>
      <c r="F33" s="563">
        <v>-66000</v>
      </c>
      <c r="G33" s="564">
        <f t="shared" si="0"/>
        <v>1250284</v>
      </c>
    </row>
    <row r="34" spans="1:7" ht="27.75" customHeight="1">
      <c r="A34" s="560"/>
      <c r="B34" s="561">
        <v>4700</v>
      </c>
      <c r="C34" s="577" t="s">
        <v>264</v>
      </c>
      <c r="D34" s="562">
        <v>9400</v>
      </c>
      <c r="E34" s="562">
        <v>5000</v>
      </c>
      <c r="F34" s="563"/>
      <c r="G34" s="564">
        <f t="shared" si="0"/>
        <v>5000</v>
      </c>
    </row>
    <row r="35" spans="1:7" ht="30.75" customHeight="1">
      <c r="A35" s="560"/>
      <c r="B35" s="561">
        <v>4740</v>
      </c>
      <c r="C35" s="578" t="s">
        <v>265</v>
      </c>
      <c r="D35" s="562"/>
      <c r="E35" s="562">
        <v>2000</v>
      </c>
      <c r="F35" s="563"/>
      <c r="G35" s="564">
        <f t="shared" si="0"/>
        <v>2000</v>
      </c>
    </row>
    <row r="36" spans="1:7" ht="28.5" customHeight="1">
      <c r="A36" s="560"/>
      <c r="B36" s="561">
        <v>4750</v>
      </c>
      <c r="C36" s="578" t="s">
        <v>184</v>
      </c>
      <c r="D36" s="562"/>
      <c r="E36" s="562">
        <v>2500</v>
      </c>
      <c r="F36" s="563">
        <v>10500</v>
      </c>
      <c r="G36" s="564">
        <f t="shared" si="0"/>
        <v>13000</v>
      </c>
    </row>
    <row r="37" spans="1:7" s="497" customFormat="1" ht="21.75" customHeight="1">
      <c r="A37" s="560"/>
      <c r="B37" s="573"/>
      <c r="C37" s="306" t="s">
        <v>266</v>
      </c>
      <c r="D37" s="574">
        <f>D38</f>
        <v>131500</v>
      </c>
      <c r="E37" s="574">
        <f>E38</f>
        <v>0</v>
      </c>
      <c r="F37" s="575">
        <f>SUM(F38)</f>
        <v>58000</v>
      </c>
      <c r="G37" s="576">
        <f t="shared" si="0"/>
        <v>58000</v>
      </c>
    </row>
    <row r="38" spans="1:7" ht="21" customHeight="1" thickBot="1">
      <c r="A38" s="579"/>
      <c r="B38" s="561">
        <v>6120</v>
      </c>
      <c r="C38" s="475" t="s">
        <v>267</v>
      </c>
      <c r="D38" s="562">
        <v>131500</v>
      </c>
      <c r="E38" s="562">
        <v>0</v>
      </c>
      <c r="F38" s="563">
        <v>58000</v>
      </c>
      <c r="G38" s="564">
        <f t="shared" si="0"/>
        <v>58000</v>
      </c>
    </row>
    <row r="39" spans="1:7" s="583" customFormat="1" ht="36.75" customHeight="1" thickBot="1" thickTop="1">
      <c r="A39" s="554" t="s">
        <v>268</v>
      </c>
      <c r="B39" s="555"/>
      <c r="C39" s="580" t="s">
        <v>269</v>
      </c>
      <c r="D39" s="581">
        <f>D25-D26</f>
        <v>517527</v>
      </c>
      <c r="E39" s="581">
        <f>E25-E26</f>
        <v>0</v>
      </c>
      <c r="F39" s="581">
        <f>F25-F26</f>
        <v>0</v>
      </c>
      <c r="G39" s="582">
        <f>G25-G26</f>
        <v>0</v>
      </c>
    </row>
    <row r="40" spans="6:7" ht="16.5" thickTop="1">
      <c r="F40" s="584"/>
      <c r="G40" s="585"/>
    </row>
    <row r="41" spans="6:7" ht="15.75">
      <c r="F41" s="584"/>
      <c r="G41" s="585"/>
    </row>
    <row r="42" spans="2:7" ht="12.75">
      <c r="B42" s="514"/>
      <c r="D42" s="514"/>
      <c r="E42" s="514"/>
      <c r="F42" s="584"/>
      <c r="G42" s="585"/>
    </row>
    <row r="43" spans="2:7" ht="12.75">
      <c r="B43" s="514"/>
      <c r="D43" s="514"/>
      <c r="E43" s="514"/>
      <c r="F43" s="584"/>
      <c r="G43" s="585"/>
    </row>
    <row r="44" spans="2:7" ht="12.75">
      <c r="B44" s="514"/>
      <c r="D44" s="514"/>
      <c r="E44" s="514"/>
      <c r="F44" s="584"/>
      <c r="G44" s="585"/>
    </row>
    <row r="45" spans="2:7" ht="12.75">
      <c r="B45" s="514"/>
      <c r="D45" s="514"/>
      <c r="E45" s="514"/>
      <c r="F45" s="584"/>
      <c r="G45" s="585"/>
    </row>
    <row r="46" spans="2:7" ht="12.75">
      <c r="B46" s="514"/>
      <c r="D46" s="514"/>
      <c r="E46" s="514"/>
      <c r="G46" s="585"/>
    </row>
    <row r="47" spans="2:7" ht="12.75">
      <c r="B47" s="514"/>
      <c r="D47" s="514"/>
      <c r="E47" s="514"/>
      <c r="G47" s="585"/>
    </row>
    <row r="48" spans="2:7" ht="12.75">
      <c r="B48" s="514"/>
      <c r="D48" s="514"/>
      <c r="E48" s="514"/>
      <c r="G48" s="585"/>
    </row>
    <row r="49" spans="2:7" ht="12.75">
      <c r="B49" s="514"/>
      <c r="D49" s="514"/>
      <c r="E49" s="514"/>
      <c r="G49" s="585"/>
    </row>
    <row r="50" spans="2:7" ht="12.75">
      <c r="B50" s="514"/>
      <c r="D50" s="514"/>
      <c r="E50" s="514"/>
      <c r="G50" s="585"/>
    </row>
    <row r="51" spans="2:7" ht="12.75">
      <c r="B51" s="514"/>
      <c r="D51" s="514"/>
      <c r="E51" s="514"/>
      <c r="G51" s="585"/>
    </row>
    <row r="52" spans="2:7" ht="12.75">
      <c r="B52" s="514"/>
      <c r="D52" s="514"/>
      <c r="E52" s="514"/>
      <c r="G52" s="585"/>
    </row>
    <row r="53" spans="2:7" ht="12.75">
      <c r="B53" s="514"/>
      <c r="D53" s="514"/>
      <c r="E53" s="514"/>
      <c r="G53" s="585"/>
    </row>
    <row r="54" spans="2:7" ht="12.75">
      <c r="B54" s="514"/>
      <c r="D54" s="514"/>
      <c r="E54" s="514"/>
      <c r="G54" s="585"/>
    </row>
    <row r="55" spans="2:7" ht="12.75">
      <c r="B55" s="514"/>
      <c r="D55" s="514"/>
      <c r="E55" s="514"/>
      <c r="G55" s="585"/>
    </row>
    <row r="56" spans="2:7" ht="12.75">
      <c r="B56" s="514"/>
      <c r="D56" s="514"/>
      <c r="E56" s="514"/>
      <c r="G56" s="585"/>
    </row>
    <row r="57" spans="2:7" ht="12.75">
      <c r="B57" s="514"/>
      <c r="D57" s="514"/>
      <c r="E57" s="514"/>
      <c r="G57" s="585"/>
    </row>
    <row r="58" spans="2:7" ht="12.75">
      <c r="B58" s="514"/>
      <c r="D58" s="514"/>
      <c r="E58" s="514"/>
      <c r="G58" s="585"/>
    </row>
    <row r="59" spans="2:7" ht="12.75">
      <c r="B59" s="514"/>
      <c r="D59" s="514"/>
      <c r="E59" s="514"/>
      <c r="G59" s="585"/>
    </row>
    <row r="60" spans="2:7" ht="12.75">
      <c r="B60" s="514"/>
      <c r="D60" s="514"/>
      <c r="E60" s="514"/>
      <c r="G60" s="585"/>
    </row>
    <row r="61" spans="2:7" ht="12.75">
      <c r="B61" s="514"/>
      <c r="D61" s="514"/>
      <c r="E61" s="514"/>
      <c r="G61" s="585"/>
    </row>
    <row r="62" spans="2:7" ht="12.75">
      <c r="B62" s="514"/>
      <c r="D62" s="514"/>
      <c r="E62" s="514"/>
      <c r="G62" s="585"/>
    </row>
    <row r="63" spans="2:7" ht="12.75">
      <c r="B63" s="514"/>
      <c r="D63" s="514"/>
      <c r="E63" s="514"/>
      <c r="G63" s="585"/>
    </row>
    <row r="64" spans="2:7" ht="12.75">
      <c r="B64" s="514"/>
      <c r="D64" s="514"/>
      <c r="E64" s="514"/>
      <c r="G64" s="585"/>
    </row>
    <row r="65" spans="2:7" ht="12.75">
      <c r="B65" s="514"/>
      <c r="D65" s="514"/>
      <c r="E65" s="514"/>
      <c r="G65" s="585"/>
    </row>
    <row r="66" spans="2:7" ht="12.75">
      <c r="B66" s="514"/>
      <c r="D66" s="514"/>
      <c r="E66" s="514"/>
      <c r="G66" s="585"/>
    </row>
    <row r="67" spans="2:7" ht="12.75">
      <c r="B67" s="514"/>
      <c r="D67" s="514"/>
      <c r="E67" s="514"/>
      <c r="G67" s="585"/>
    </row>
    <row r="68" spans="2:7" ht="12.75">
      <c r="B68" s="514"/>
      <c r="D68" s="514"/>
      <c r="E68" s="514"/>
      <c r="G68" s="585"/>
    </row>
    <row r="69" spans="2:7" ht="12.75">
      <c r="B69" s="514"/>
      <c r="D69" s="514"/>
      <c r="E69" s="514"/>
      <c r="G69" s="585"/>
    </row>
    <row r="70" spans="2:7" ht="12.75">
      <c r="B70" s="514"/>
      <c r="D70" s="514"/>
      <c r="E70" s="514"/>
      <c r="G70" s="585"/>
    </row>
    <row r="71" spans="2:7" ht="12.75">
      <c r="B71" s="514"/>
      <c r="D71" s="514"/>
      <c r="E71" s="514"/>
      <c r="G71" s="585"/>
    </row>
    <row r="72" spans="2:5" ht="12.75">
      <c r="B72" s="514"/>
      <c r="D72" s="514"/>
      <c r="E72" s="514"/>
    </row>
    <row r="73" spans="2:5" ht="12.75">
      <c r="B73" s="514"/>
      <c r="D73" s="514"/>
      <c r="E73" s="514"/>
    </row>
    <row r="74" spans="2:5" ht="12.75">
      <c r="B74" s="514"/>
      <c r="D74" s="514"/>
      <c r="E74" s="514"/>
    </row>
    <row r="75" spans="2:5" ht="12.75">
      <c r="B75" s="514"/>
      <c r="D75" s="514"/>
      <c r="E75" s="514"/>
    </row>
    <row r="76" spans="2:5" ht="12.75">
      <c r="B76" s="514"/>
      <c r="D76" s="514"/>
      <c r="E76" s="514"/>
    </row>
    <row r="77" spans="2:5" ht="12.75">
      <c r="B77" s="514"/>
      <c r="D77" s="514"/>
      <c r="E77" s="514"/>
    </row>
    <row r="78" spans="2:5" ht="12.75">
      <c r="B78" s="514"/>
      <c r="D78" s="514"/>
      <c r="E78" s="514"/>
    </row>
    <row r="79" spans="2:5" ht="12.75">
      <c r="B79" s="514"/>
      <c r="D79" s="514"/>
      <c r="E79" s="514"/>
    </row>
    <row r="80" spans="2:5" ht="12.75">
      <c r="B80" s="514"/>
      <c r="D80" s="514"/>
      <c r="E80" s="514"/>
    </row>
    <row r="81" spans="2:5" ht="12.75">
      <c r="B81" s="514"/>
      <c r="D81" s="514"/>
      <c r="E81" s="514"/>
    </row>
    <row r="82" spans="2:5" ht="12.75">
      <c r="B82" s="514"/>
      <c r="D82" s="514"/>
      <c r="E82" s="514"/>
    </row>
    <row r="83" spans="2:5" ht="12.75">
      <c r="B83" s="514"/>
      <c r="D83" s="514"/>
      <c r="E83" s="514"/>
    </row>
    <row r="84" spans="2:5" ht="12.75">
      <c r="B84" s="514"/>
      <c r="D84" s="514"/>
      <c r="E84" s="514"/>
    </row>
    <row r="85" spans="2:5" ht="12.75">
      <c r="B85" s="514"/>
      <c r="D85" s="514"/>
      <c r="E85" s="514"/>
    </row>
    <row r="86" spans="2:5" ht="12.75">
      <c r="B86" s="514"/>
      <c r="D86" s="514"/>
      <c r="E86" s="514"/>
    </row>
    <row r="87" spans="2:5" ht="12.75">
      <c r="B87" s="514"/>
      <c r="D87" s="514"/>
      <c r="E87" s="514"/>
    </row>
    <row r="88" spans="2:5" ht="12.75">
      <c r="B88" s="514"/>
      <c r="D88" s="514"/>
      <c r="E88" s="514"/>
    </row>
    <row r="89" spans="2:5" ht="12.75">
      <c r="B89" s="514"/>
      <c r="D89" s="514"/>
      <c r="E89" s="514"/>
    </row>
    <row r="90" spans="2:5" ht="12.75">
      <c r="B90" s="514"/>
      <c r="D90" s="514"/>
      <c r="E90" s="514"/>
    </row>
    <row r="91" spans="2:5" ht="12.75">
      <c r="B91" s="514"/>
      <c r="D91" s="514"/>
      <c r="E91" s="514"/>
    </row>
    <row r="92" spans="2:5" ht="12.75">
      <c r="B92" s="514"/>
      <c r="D92" s="514"/>
      <c r="E92" s="514"/>
    </row>
    <row r="93" spans="2:5" ht="12.75">
      <c r="B93" s="514"/>
      <c r="D93" s="514"/>
      <c r="E93" s="514"/>
    </row>
    <row r="94" spans="2:5" ht="12.75">
      <c r="B94" s="514"/>
      <c r="D94" s="514"/>
      <c r="E94" s="514"/>
    </row>
    <row r="95" spans="2:5" ht="12.75">
      <c r="B95" s="514"/>
      <c r="D95" s="514"/>
      <c r="E95" s="514"/>
    </row>
    <row r="96" spans="2:5" ht="12.75">
      <c r="B96" s="514"/>
      <c r="D96" s="514"/>
      <c r="E96" s="514"/>
    </row>
    <row r="97" spans="2:5" ht="12.75">
      <c r="B97" s="514"/>
      <c r="D97" s="514"/>
      <c r="E97" s="514"/>
    </row>
    <row r="98" spans="2:5" ht="12.75">
      <c r="B98" s="514"/>
      <c r="D98" s="514"/>
      <c r="E98" s="514"/>
    </row>
    <row r="99" spans="2:5" ht="12.75">
      <c r="B99" s="514"/>
      <c r="D99" s="514"/>
      <c r="E99" s="514"/>
    </row>
    <row r="100" spans="2:5" ht="12.75">
      <c r="B100" s="514"/>
      <c r="D100" s="514"/>
      <c r="E100" s="514"/>
    </row>
    <row r="101" spans="2:5" ht="12.75">
      <c r="B101" s="514"/>
      <c r="D101" s="514"/>
      <c r="E101" s="514"/>
    </row>
    <row r="102" spans="2:5" ht="12.75">
      <c r="B102" s="514"/>
      <c r="D102" s="514"/>
      <c r="E102" s="514"/>
    </row>
    <row r="103" spans="2:5" ht="12.75">
      <c r="B103" s="514"/>
      <c r="D103" s="514"/>
      <c r="E103" s="514"/>
    </row>
    <row r="104" spans="2:5" ht="12.75">
      <c r="B104" s="514"/>
      <c r="D104" s="514"/>
      <c r="E104" s="514"/>
    </row>
    <row r="105" spans="2:5" ht="12.75">
      <c r="B105" s="514"/>
      <c r="D105" s="514"/>
      <c r="E105" s="514"/>
    </row>
    <row r="106" spans="2:5" ht="12.75">
      <c r="B106" s="514"/>
      <c r="D106" s="514"/>
      <c r="E106" s="514"/>
    </row>
    <row r="107" spans="2:5" ht="12.75">
      <c r="B107" s="514"/>
      <c r="D107" s="514"/>
      <c r="E107" s="514"/>
    </row>
    <row r="108" spans="2:5" ht="12.75">
      <c r="B108" s="514"/>
      <c r="D108" s="514"/>
      <c r="E108" s="514"/>
    </row>
    <row r="109" spans="2:5" ht="12.75">
      <c r="B109" s="514"/>
      <c r="D109" s="514"/>
      <c r="E109" s="514"/>
    </row>
    <row r="110" spans="2:5" ht="12.75">
      <c r="B110" s="514"/>
      <c r="D110" s="514"/>
      <c r="E110" s="514"/>
    </row>
    <row r="111" spans="2:5" ht="12.75">
      <c r="B111" s="514"/>
      <c r="D111" s="514"/>
      <c r="E111" s="514"/>
    </row>
    <row r="112" spans="2:5" ht="12.75">
      <c r="B112" s="514"/>
      <c r="D112" s="514"/>
      <c r="E112" s="514"/>
    </row>
    <row r="113" spans="2:5" ht="12.75">
      <c r="B113" s="514"/>
      <c r="D113" s="514"/>
      <c r="E113" s="514"/>
    </row>
    <row r="114" spans="2:5" ht="12.75">
      <c r="B114" s="514"/>
      <c r="D114" s="514"/>
      <c r="E114" s="514"/>
    </row>
    <row r="115" spans="2:5" ht="12.75">
      <c r="B115" s="514"/>
      <c r="D115" s="514"/>
      <c r="E115" s="514"/>
    </row>
    <row r="116" spans="2:5" ht="12.75">
      <c r="B116" s="514"/>
      <c r="D116" s="514"/>
      <c r="E116" s="514"/>
    </row>
    <row r="117" spans="2:5" ht="12.75">
      <c r="B117" s="514"/>
      <c r="D117" s="514"/>
      <c r="E117" s="514"/>
    </row>
    <row r="118" spans="2:5" ht="12.75">
      <c r="B118" s="514"/>
      <c r="D118" s="514"/>
      <c r="E118" s="514"/>
    </row>
    <row r="119" spans="2:5" ht="12.75">
      <c r="B119" s="514"/>
      <c r="D119" s="514"/>
      <c r="E119" s="514"/>
    </row>
    <row r="120" spans="2:5" ht="12.75">
      <c r="B120" s="514"/>
      <c r="D120" s="514"/>
      <c r="E120" s="514"/>
    </row>
    <row r="121" spans="2:5" ht="12.75">
      <c r="B121" s="514"/>
      <c r="D121" s="514"/>
      <c r="E121" s="514"/>
    </row>
    <row r="122" spans="2:5" ht="12.75">
      <c r="B122" s="514"/>
      <c r="D122" s="514"/>
      <c r="E122" s="514"/>
    </row>
    <row r="123" spans="2:5" ht="12.75">
      <c r="B123" s="514"/>
      <c r="D123" s="514"/>
      <c r="E123" s="514"/>
    </row>
    <row r="124" spans="2:5" ht="12.75">
      <c r="B124" s="514"/>
      <c r="D124" s="514"/>
      <c r="E124" s="514"/>
    </row>
    <row r="125" spans="2:5" ht="12.75">
      <c r="B125" s="514"/>
      <c r="D125" s="514"/>
      <c r="E125" s="514"/>
    </row>
    <row r="126" spans="2:5" ht="12.75">
      <c r="B126" s="514"/>
      <c r="D126" s="514"/>
      <c r="E126" s="514"/>
    </row>
    <row r="127" spans="2:5" ht="12.75">
      <c r="B127" s="514"/>
      <c r="D127" s="514"/>
      <c r="E127" s="514"/>
    </row>
    <row r="128" spans="2:5" ht="12.75">
      <c r="B128" s="514"/>
      <c r="D128" s="514"/>
      <c r="E128" s="514"/>
    </row>
    <row r="129" spans="2:5" ht="12.75">
      <c r="B129" s="514"/>
      <c r="D129" s="514"/>
      <c r="E129" s="514"/>
    </row>
    <row r="130" spans="2:5" ht="12.75">
      <c r="B130" s="514"/>
      <c r="D130" s="514"/>
      <c r="E130" s="514"/>
    </row>
    <row r="131" spans="2:5" ht="12.75">
      <c r="B131" s="514"/>
      <c r="D131" s="514"/>
      <c r="E131" s="514"/>
    </row>
    <row r="132" spans="2:5" ht="12.75">
      <c r="B132" s="514"/>
      <c r="D132" s="514"/>
      <c r="E132" s="514"/>
    </row>
    <row r="133" spans="2:5" ht="12.75">
      <c r="B133" s="514"/>
      <c r="D133" s="514"/>
      <c r="E133" s="514"/>
    </row>
    <row r="134" spans="2:5" ht="12.75">
      <c r="B134" s="514"/>
      <c r="D134" s="514"/>
      <c r="E134" s="514"/>
    </row>
    <row r="135" spans="2:5" ht="12.75">
      <c r="B135" s="514"/>
      <c r="D135" s="514"/>
      <c r="E135" s="514"/>
    </row>
    <row r="136" spans="2:5" ht="12.75">
      <c r="B136" s="514"/>
      <c r="D136" s="514"/>
      <c r="E136" s="514"/>
    </row>
    <row r="137" spans="2:5" ht="12.75">
      <c r="B137" s="514"/>
      <c r="D137" s="514"/>
      <c r="E137" s="514"/>
    </row>
    <row r="138" spans="2:5" ht="12.75">
      <c r="B138" s="514"/>
      <c r="D138" s="514"/>
      <c r="E138" s="514"/>
    </row>
    <row r="139" spans="2:5" ht="12.75">
      <c r="B139" s="514"/>
      <c r="D139" s="514"/>
      <c r="E139" s="514"/>
    </row>
    <row r="140" spans="2:5" ht="12.75">
      <c r="B140" s="514"/>
      <c r="D140" s="514"/>
      <c r="E140" s="514"/>
    </row>
    <row r="141" spans="2:5" ht="12.75">
      <c r="B141" s="514"/>
      <c r="D141" s="514"/>
      <c r="E141" s="514"/>
    </row>
    <row r="142" spans="2:5" ht="12.75">
      <c r="B142" s="514"/>
      <c r="D142" s="514"/>
      <c r="E142" s="514"/>
    </row>
    <row r="143" spans="2:5" ht="12.75">
      <c r="B143" s="514"/>
      <c r="D143" s="514"/>
      <c r="E143" s="514"/>
    </row>
    <row r="144" spans="2:5" ht="12.75">
      <c r="B144" s="514"/>
      <c r="D144" s="514"/>
      <c r="E144" s="514"/>
    </row>
    <row r="145" spans="2:5" ht="12.75">
      <c r="B145" s="514"/>
      <c r="D145" s="514"/>
      <c r="E145" s="514"/>
    </row>
    <row r="146" spans="2:5" ht="12.75">
      <c r="B146" s="514"/>
      <c r="D146" s="514"/>
      <c r="E146" s="514"/>
    </row>
    <row r="147" spans="2:5" ht="12.75">
      <c r="B147" s="514"/>
      <c r="D147" s="514"/>
      <c r="E147" s="514"/>
    </row>
    <row r="148" spans="2:5" ht="12.75">
      <c r="B148" s="514"/>
      <c r="D148" s="514"/>
      <c r="E148" s="514"/>
    </row>
    <row r="149" spans="2:5" ht="12.75">
      <c r="B149" s="514"/>
      <c r="D149" s="514"/>
      <c r="E149" s="514"/>
    </row>
    <row r="150" spans="2:5" ht="12.75">
      <c r="B150" s="514"/>
      <c r="D150" s="514"/>
      <c r="E150" s="514"/>
    </row>
    <row r="151" spans="2:5" ht="12.75">
      <c r="B151" s="514"/>
      <c r="D151" s="514"/>
      <c r="E151" s="514"/>
    </row>
    <row r="152" spans="2:5" ht="12.75">
      <c r="B152" s="514"/>
      <c r="D152" s="514"/>
      <c r="E152" s="514"/>
    </row>
    <row r="153" spans="2:5" ht="12.75">
      <c r="B153" s="514"/>
      <c r="D153" s="514"/>
      <c r="E153" s="514"/>
    </row>
    <row r="154" spans="2:5" ht="12.75">
      <c r="B154" s="514"/>
      <c r="D154" s="514"/>
      <c r="E154" s="514"/>
    </row>
    <row r="155" spans="2:5" ht="12.75">
      <c r="B155" s="514"/>
      <c r="D155" s="514"/>
      <c r="E155" s="514"/>
    </row>
    <row r="156" spans="2:5" ht="12.75">
      <c r="B156" s="514"/>
      <c r="D156" s="514"/>
      <c r="E156" s="514"/>
    </row>
    <row r="157" spans="2:5" ht="12.75">
      <c r="B157" s="514"/>
      <c r="D157" s="514"/>
      <c r="E157" s="514"/>
    </row>
    <row r="158" spans="2:5" ht="12.75">
      <c r="B158" s="514"/>
      <c r="D158" s="514"/>
      <c r="E158" s="514"/>
    </row>
    <row r="159" spans="2:5" ht="12.75">
      <c r="B159" s="514"/>
      <c r="D159" s="514"/>
      <c r="E159" s="514"/>
    </row>
    <row r="160" spans="2:5" ht="12.75">
      <c r="B160" s="514"/>
      <c r="D160" s="514"/>
      <c r="E160" s="514"/>
    </row>
    <row r="161" spans="2:5" ht="12.75">
      <c r="B161" s="514"/>
      <c r="D161" s="514"/>
      <c r="E161" s="514"/>
    </row>
    <row r="162" spans="2:5" ht="12.75">
      <c r="B162" s="514"/>
      <c r="D162" s="514"/>
      <c r="E162" s="514"/>
    </row>
    <row r="163" spans="2:5" ht="12.75">
      <c r="B163" s="514"/>
      <c r="D163" s="514"/>
      <c r="E163" s="514"/>
    </row>
    <row r="164" spans="2:5" ht="12.75">
      <c r="B164" s="514"/>
      <c r="D164" s="514"/>
      <c r="E164" s="514"/>
    </row>
    <row r="165" spans="2:5" ht="12.75">
      <c r="B165" s="514"/>
      <c r="D165" s="514"/>
      <c r="E165" s="514"/>
    </row>
    <row r="166" spans="2:5" ht="12.75">
      <c r="B166" s="514"/>
      <c r="D166" s="514"/>
      <c r="E166" s="514"/>
    </row>
    <row r="167" spans="2:5" ht="12.75">
      <c r="B167" s="514"/>
      <c r="D167" s="514"/>
      <c r="E167" s="514"/>
    </row>
    <row r="168" spans="2:5" ht="12.75">
      <c r="B168" s="514"/>
      <c r="D168" s="514"/>
      <c r="E168" s="514"/>
    </row>
    <row r="169" spans="2:5" ht="12.75">
      <c r="B169" s="514"/>
      <c r="D169" s="514"/>
      <c r="E169" s="514"/>
    </row>
    <row r="170" spans="2:5" ht="12.75">
      <c r="B170" s="514"/>
      <c r="D170" s="514"/>
      <c r="E170" s="514"/>
    </row>
    <row r="171" spans="2:5" ht="12.75">
      <c r="B171" s="514"/>
      <c r="D171" s="514"/>
      <c r="E171" s="514"/>
    </row>
    <row r="172" spans="2:5" ht="12.75">
      <c r="B172" s="514"/>
      <c r="D172" s="514"/>
      <c r="E172" s="514"/>
    </row>
    <row r="173" spans="2:5" ht="12.75">
      <c r="B173" s="514"/>
      <c r="D173" s="514"/>
      <c r="E173" s="514"/>
    </row>
    <row r="174" spans="2:5" ht="12.75">
      <c r="B174" s="514"/>
      <c r="D174" s="514"/>
      <c r="E174" s="514"/>
    </row>
    <row r="175" spans="2:5" ht="12.75">
      <c r="B175" s="514"/>
      <c r="D175" s="514"/>
      <c r="E175" s="514"/>
    </row>
    <row r="176" spans="2:5" ht="12.75">
      <c r="B176" s="514"/>
      <c r="D176" s="514"/>
      <c r="E176" s="514"/>
    </row>
    <row r="177" spans="2:5" ht="12.75">
      <c r="B177" s="514"/>
      <c r="D177" s="514"/>
      <c r="E177" s="514"/>
    </row>
    <row r="178" spans="2:5" ht="12.75">
      <c r="B178" s="514"/>
      <c r="D178" s="514"/>
      <c r="E178" s="514"/>
    </row>
    <row r="179" spans="2:5" ht="12.75">
      <c r="B179" s="514"/>
      <c r="D179" s="514"/>
      <c r="E179" s="514"/>
    </row>
    <row r="180" spans="2:5" ht="12.75">
      <c r="B180" s="514"/>
      <c r="D180" s="514"/>
      <c r="E180" s="514"/>
    </row>
    <row r="181" spans="2:5" ht="12.75">
      <c r="B181" s="514"/>
      <c r="D181" s="514"/>
      <c r="E181" s="514"/>
    </row>
    <row r="182" spans="2:5" ht="12.75">
      <c r="B182" s="514"/>
      <c r="D182" s="514"/>
      <c r="E182" s="514"/>
    </row>
    <row r="183" spans="2:5" ht="12.75">
      <c r="B183" s="514"/>
      <c r="D183" s="514"/>
      <c r="E183" s="514"/>
    </row>
  </sheetData>
  <printOptions horizontalCentered="1"/>
  <pageMargins left="0" right="0" top="0.984251968503937" bottom="0.984251968503937" header="0.5118110236220472" footer="0.5118110236220472"/>
  <pageSetup firstPageNumber="18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2007-09-21T08:12:10Z</cp:lastPrinted>
  <dcterms:created xsi:type="dcterms:W3CDTF">2005-03-29T09:14:57Z</dcterms:created>
  <dcterms:modified xsi:type="dcterms:W3CDTF">2007-10-01T13:16:51Z</dcterms:modified>
  <cp:category/>
  <cp:version/>
  <cp:contentType/>
  <cp:contentStatus/>
</cp:coreProperties>
</file>