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X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<sst xmlns="http://schemas.openxmlformats.org/spreadsheetml/2006/main" count="74" uniqueCount="72">
  <si>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WYKONANIE</t>
  </si>
  <si>
    <t>Plan</t>
  </si>
  <si>
    <t>Wyszczególnienie</t>
  </si>
  <si>
    <t>2004 r.</t>
  </si>
  <si>
    <t>2005 r.</t>
  </si>
  <si>
    <t xml:space="preserve">A. DOCHODY </t>
  </si>
  <si>
    <t>Dochody własne</t>
  </si>
  <si>
    <t>Subwencje</t>
  </si>
  <si>
    <t>Dotacje celowe i fundusze celowe</t>
  </si>
  <si>
    <t>Środki unijne</t>
  </si>
  <si>
    <t xml:space="preserve">B. WYDATKI  OGÓŁEM </t>
  </si>
  <si>
    <t xml:space="preserve">Wydatki bieżące    </t>
  </si>
  <si>
    <t>Wydatki majątkowe i remonty</t>
  </si>
  <si>
    <t>C. NADWYŻKA/DEFICYT (A-B)</t>
  </si>
  <si>
    <t>D. FINANSOWANIE (D1-D2)</t>
  </si>
  <si>
    <t>D1. Przychody ogółem:</t>
  </si>
  <si>
    <t xml:space="preserve">Kredyty 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</si>
  <si>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</si>
  <si>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</si>
  <si>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</si>
  <si>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</si>
  <si>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</si>
  <si>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Inne źródła</t>
  </si>
  <si>
    <t>D2.  Rozchody ogółem:</t>
  </si>
  <si>
    <t xml:space="preserve">Spłaty kredytów </t>
  </si>
  <si>
    <t xml:space="preserve">Spłaty pożyczek </t>
  </si>
  <si>
    <t>3. pożyczki udzielone</t>
  </si>
  <si>
    <t>4. wykup papierów wartościowych</t>
  </si>
  <si>
    <t>5. wykup obligacji samorządowych</t>
  </si>
  <si>
    <t>Inne cele</t>
  </si>
  <si>
    <t>F. DŁUG NA KONIEC ROKU</t>
  </si>
  <si>
    <t>Wyemitowane papiery wartościowe</t>
  </si>
  <si>
    <t>Zaciągnięte kredyty</t>
  </si>
  <si>
    <t>Zaciągnięte pożyczki</t>
  </si>
  <si>
    <t>Przyjęte depozyty</t>
  </si>
  <si>
    <t>Wymagalne zobowiązania:</t>
  </si>
  <si>
    <t xml:space="preserve">  a/ wynikające z ustaw i orzeczeń sądów</t>
  </si>
  <si>
    <t xml:space="preserve"> </t>
  </si>
  <si>
    <t xml:space="preserve">  b/ wynikające z udzielonych poręczeń i gwarancji</t>
  </si>
  <si>
    <t xml:space="preserve">  c/ jednostek sektora finansów publicznych</t>
  </si>
  <si>
    <t xml:space="preserve"> a/ kredyty </t>
  </si>
  <si>
    <t xml:space="preserve"> b/ pożyczki</t>
  </si>
  <si>
    <t xml:space="preserve"> c/ emitowane papiery wartościowe</t>
  </si>
  <si>
    <t>H. OBCIĄŻENIE ROCZNE BUDŻETU Z TYT.  SPŁATY ZADŁUŻENIA</t>
  </si>
  <si>
    <t>Spłaty rat pożyczek z odsetkami</t>
  </si>
  <si>
    <t>Potencjalne spłaty udzielonych poręczeń z należnymi odsetkami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</si>
  <si>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</si>
  <si>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</si>
  <si>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</si>
  <si>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Pożyczki z WFOŚiGW</t>
  </si>
  <si>
    <t>Pożyczki na prefinansowanie programów realizowanych ze środków unijnych</t>
  </si>
  <si>
    <t>E. PRZEWALUTOWANIA KREDYTÓW</t>
  </si>
  <si>
    <t>G. Wskaźnik długu do dochodu (poz.8) / poz.1) %</t>
  </si>
  <si>
    <t>PROGNOZA</t>
  </si>
  <si>
    <t>Zobowiązania związane z przyrzeczonymi środkami z funduszy strukturalnych oraz Funduszu Spójności Unii Europejskiej</t>
  </si>
  <si>
    <t>Wskaźnik rocznej spłaty zadłużenia do dochodu (poz.11/poz1)%</t>
  </si>
  <si>
    <t>Spłaty zobowiązań związanych z przyrzeczonymi środkami z funduszy strukturalnych oraz Funduszu Spójności Unii Europejskiej</t>
  </si>
  <si>
    <t>Spłaty rat kredytów i pożyczek z odsetkami</t>
  </si>
  <si>
    <t>Wykonanie</t>
  </si>
  <si>
    <t>2006 r.</t>
  </si>
  <si>
    <t>2008 r.</t>
  </si>
  <si>
    <t>2009 r.</t>
  </si>
  <si>
    <t>2010 r.</t>
  </si>
  <si>
    <r>
      <t xml:space="preserve">2007 r. </t>
    </r>
    <r>
      <rPr>
        <b/>
        <i/>
        <sz val="10"/>
        <rFont val="Times New Roman CE"/>
        <family val="1"/>
      </rPr>
      <t>(30.04.07 r.)</t>
    </r>
  </si>
  <si>
    <t>Wskaźnik rocznej spłaty zadłużenia do dochodu ((poz.11- poz.11.3)/poz1))%</t>
  </si>
  <si>
    <t>Wskaźnik rocznej spłaty zadłużenia do dochodu ((poz.11- poz.11.2-poz.11.3)/poz1))%</t>
  </si>
  <si>
    <t>G. Wskaźnik długu do dochodu (poz.8- 8.5) / poz.1) %</t>
  </si>
  <si>
    <t>w tys. zł</t>
  </si>
  <si>
    <t>Załącznik Nr X</t>
  </si>
  <si>
    <r>
      <t xml:space="preserve">DOCHODY, WYDATKI, KREDYTY, POŻYCZKI MIASTA KOSZALINA                                                     </t>
    </r>
    <r>
      <rPr>
        <b/>
        <i/>
        <sz val="12"/>
        <rFont val="Times New Roman CE"/>
        <family val="1"/>
      </rPr>
      <t>PROGNOZA DO 2012 ROKU</t>
    </r>
  </si>
  <si>
    <t>2011 r.</t>
  </si>
  <si>
    <t>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</si>
</sst>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Continuous" wrapText="1"/>
    </xf>
    <xf numFmtId="164" fontId="1" fillId="0" borderId="0" xfId="0" applyNumberFormat="1" applyFont="1" applyAlignment="1">
      <alignment horizontal="centerContinuous" wrapText="1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Continuous"/>
    </xf>
    <xf numFmtId="1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 horizontal="centerContinuous"/>
    </xf>
    <xf numFmtId="164" fontId="4" fillId="2" borderId="4" xfId="0" applyNumberFormat="1" applyFont="1" applyFill="1" applyBorder="1" applyAlignment="1">
      <alignment horizontal="centerContinuous"/>
    </xf>
    <xf numFmtId="1" fontId="5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/>
    </xf>
    <xf numFmtId="1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4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/>
    </xf>
    <xf numFmtId="164" fontId="1" fillId="0" borderId="21" xfId="0" applyNumberFormat="1" applyFont="1" applyBorder="1" applyAlignment="1">
      <alignment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19" xfId="0" applyNumberFormat="1" applyFont="1" applyBorder="1" applyAlignment="1">
      <alignment vertical="center" wrapText="1"/>
    </xf>
    <xf numFmtId="164" fontId="6" fillId="0" borderId="20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1" fillId="0" borderId="7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" fontId="4" fillId="0" borderId="17" xfId="0" applyNumberFormat="1" applyFont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6" fillId="0" borderId="6" xfId="0" applyNumberFormat="1" applyFont="1" applyBorder="1" applyAlignment="1">
      <alignment vertical="center" wrapText="1"/>
    </xf>
    <xf numFmtId="164" fontId="6" fillId="0" borderId="21" xfId="0" applyNumberFormat="1" applyFont="1" applyBorder="1" applyAlignment="1">
      <alignment vertical="center" wrapText="1"/>
    </xf>
    <xf numFmtId="164" fontId="4" fillId="2" borderId="26" xfId="0" applyNumberFormat="1" applyFont="1" applyFill="1" applyBorder="1" applyAlignment="1">
      <alignment horizontal="centerContinuous"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0" fontId="4" fillId="2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vertical="center" wrapText="1"/>
    </xf>
    <xf numFmtId="164" fontId="1" fillId="0" borderId="31" xfId="0" applyNumberFormat="1" applyFont="1" applyBorder="1" applyAlignment="1">
      <alignment vertical="center" wrapText="1"/>
    </xf>
    <xf numFmtId="164" fontId="4" fillId="0" borderId="32" xfId="0" applyNumberFormat="1" applyFont="1" applyBorder="1" applyAlignment="1">
      <alignment vertical="center" wrapText="1"/>
    </xf>
    <xf numFmtId="164" fontId="1" fillId="0" borderId="33" xfId="0" applyNumberFormat="1" applyFont="1" applyBorder="1" applyAlignment="1">
      <alignment vertical="center" wrapText="1"/>
    </xf>
    <xf numFmtId="164" fontId="1" fillId="0" borderId="34" xfId="0" applyNumberFormat="1" applyFont="1" applyBorder="1" applyAlignment="1">
      <alignment vertical="center" wrapText="1"/>
    </xf>
    <xf numFmtId="164" fontId="4" fillId="0" borderId="33" xfId="0" applyNumberFormat="1" applyFont="1" applyBorder="1" applyAlignment="1">
      <alignment vertical="center" wrapText="1"/>
    </xf>
    <xf numFmtId="164" fontId="4" fillId="0" borderId="33" xfId="0" applyNumberFormat="1" applyFont="1" applyBorder="1" applyAlignment="1">
      <alignment vertical="center" wrapText="1"/>
    </xf>
    <xf numFmtId="164" fontId="1" fillId="0" borderId="33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/>
    </xf>
    <xf numFmtId="164" fontId="4" fillId="0" borderId="31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6" fillId="0" borderId="34" xfId="0" applyNumberFormat="1" applyFont="1" applyBorder="1" applyAlignment="1">
      <alignment vertical="center" wrapText="1"/>
    </xf>
    <xf numFmtId="164" fontId="6" fillId="0" borderId="33" xfId="0" applyNumberFormat="1" applyFont="1" applyBorder="1" applyAlignment="1">
      <alignment vertical="center" wrapText="1"/>
    </xf>
    <xf numFmtId="164" fontId="1" fillId="0" borderId="31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 wrapText="1"/>
    </xf>
    <xf numFmtId="164" fontId="1" fillId="0" borderId="35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64" fontId="1" fillId="0" borderId="36" xfId="0" applyNumberFormat="1" applyFont="1" applyBorder="1" applyAlignment="1">
      <alignment vertical="center" wrapText="1"/>
    </xf>
    <xf numFmtId="164" fontId="1" fillId="0" borderId="37" xfId="0" applyNumberFormat="1" applyFont="1" applyBorder="1" applyAlignment="1">
      <alignment vertical="center" wrapText="1"/>
    </xf>
    <xf numFmtId="164" fontId="4" fillId="0" borderId="36" xfId="0" applyNumberFormat="1" applyFont="1" applyBorder="1" applyAlignment="1">
      <alignment vertical="center" wrapText="1"/>
    </xf>
    <xf numFmtId="164" fontId="4" fillId="0" borderId="36" xfId="0" applyNumberFormat="1" applyFont="1" applyBorder="1" applyAlignment="1">
      <alignment vertical="center" wrapText="1"/>
    </xf>
    <xf numFmtId="164" fontId="1" fillId="0" borderId="36" xfId="0" applyNumberFormat="1" applyFont="1" applyBorder="1" applyAlignment="1">
      <alignment vertical="center" wrapText="1"/>
    </xf>
    <xf numFmtId="164" fontId="4" fillId="0" borderId="35" xfId="0" applyNumberFormat="1" applyFont="1" applyBorder="1" applyAlignment="1">
      <alignment vertical="center" wrapText="1"/>
    </xf>
    <xf numFmtId="164" fontId="4" fillId="0" borderId="35" xfId="0" applyNumberFormat="1" applyFont="1" applyBorder="1" applyAlignment="1">
      <alignment vertical="center" wrapText="1"/>
    </xf>
    <xf numFmtId="164" fontId="6" fillId="0" borderId="37" xfId="0" applyNumberFormat="1" applyFont="1" applyBorder="1" applyAlignment="1">
      <alignment vertical="center" wrapText="1"/>
    </xf>
    <xf numFmtId="164" fontId="4" fillId="0" borderId="36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/>
    </xf>
    <xf numFmtId="164" fontId="4" fillId="0" borderId="38" xfId="0" applyNumberFormat="1" applyFont="1" applyBorder="1" applyAlignment="1">
      <alignment vertical="center" wrapText="1"/>
    </xf>
    <xf numFmtId="164" fontId="1" fillId="0" borderId="38" xfId="0" applyNumberFormat="1" applyFont="1" applyBorder="1" applyAlignment="1">
      <alignment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vertical="center" wrapText="1"/>
    </xf>
    <xf numFmtId="164" fontId="6" fillId="0" borderId="31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/>
    </xf>
    <xf numFmtId="164" fontId="6" fillId="0" borderId="35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/>
    </xf>
    <xf numFmtId="164" fontId="7" fillId="0" borderId="19" xfId="0" applyNumberFormat="1" applyFont="1" applyBorder="1" applyAlignment="1">
      <alignment vertical="center" wrapText="1"/>
    </xf>
    <xf numFmtId="164" fontId="7" fillId="0" borderId="39" xfId="0" applyNumberFormat="1" applyFont="1" applyBorder="1" applyAlignment="1">
      <alignment vertical="center" wrapText="1"/>
    </xf>
    <xf numFmtId="164" fontId="4" fillId="0" borderId="39" xfId="0" applyNumberFormat="1" applyFont="1" applyBorder="1" applyAlignment="1">
      <alignment vertical="center" wrapText="1"/>
    </xf>
    <xf numFmtId="164" fontId="4" fillId="0" borderId="40" xfId="0" applyNumberFormat="1" applyFont="1" applyBorder="1" applyAlignment="1">
      <alignment vertical="center" wrapText="1"/>
    </xf>
    <xf numFmtId="164" fontId="4" fillId="0" borderId="41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4" fontId="4" fillId="0" borderId="32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 topLeftCell="E1">
      <selection activeCell="M2" sqref="M2"/>
    </sheetView>
  </sheetViews>
  <sheetFormatPr defaultColWidth="9.00390625" defaultRowHeight="12.75"/>
  <cols>
    <col min="1" max="1" width="4.125" style="1" customWidth="1"/>
    <col min="2" max="2" width="31.00390625" style="5" customWidth="1"/>
    <col min="3" max="3" width="12.125" style="5" hidden="1" customWidth="1"/>
    <col min="4" max="4" width="13.875" style="44" hidden="1" customWidth="1"/>
    <col min="5" max="5" width="10.375" style="5" customWidth="1"/>
    <col min="6" max="6" width="10.875" style="5" customWidth="1"/>
    <col min="7" max="7" width="0.6171875" style="5" hidden="1" customWidth="1"/>
    <col min="8" max="9" width="11.25390625" style="5" customWidth="1"/>
    <col min="10" max="10" width="10.375" style="5" customWidth="1"/>
    <col min="11" max="11" width="9.00390625" style="5" customWidth="1"/>
    <col min="12" max="12" width="8.875" style="5" customWidth="1"/>
    <col min="13" max="16384" width="9.125" style="5" customWidth="1"/>
  </cols>
  <sheetData>
    <row r="1" ht="12.75">
      <c r="K1" s="5" t="s">
        <v>68</v>
      </c>
    </row>
    <row r="2" spans="2:10" ht="31.5" customHeight="1">
      <c r="B2" s="2" t="s">
        <v>69</v>
      </c>
      <c r="C2" s="2"/>
      <c r="D2" s="2"/>
      <c r="E2" s="3"/>
      <c r="F2" s="3"/>
      <c r="G2" s="3"/>
      <c r="H2" s="3"/>
      <c r="I2" s="3"/>
      <c r="J2" s="3"/>
    </row>
    <row r="3" spans="2:12" ht="13.5" customHeight="1" thickBot="1">
      <c r="B3" s="6"/>
      <c r="C3" s="6"/>
      <c r="D3" s="6"/>
      <c r="E3" s="4"/>
      <c r="F3" s="4"/>
      <c r="G3" s="4"/>
      <c r="H3" s="4"/>
      <c r="I3" s="4"/>
      <c r="J3" s="4"/>
      <c r="L3" s="4" t="s">
        <v>67</v>
      </c>
    </row>
    <row r="4" spans="1:12" ht="13.5" customHeight="1" thickTop="1">
      <c r="A4" s="7"/>
      <c r="B4" s="8"/>
      <c r="C4" s="9" t="s">
        <v>0</v>
      </c>
      <c r="D4" s="9"/>
      <c r="E4" s="70" t="s">
        <v>58</v>
      </c>
      <c r="F4" s="70" t="s">
        <v>1</v>
      </c>
      <c r="G4" s="10"/>
      <c r="H4" s="10" t="s">
        <v>53</v>
      </c>
      <c r="I4" s="10"/>
      <c r="J4" s="79"/>
      <c r="K4" s="80"/>
      <c r="L4" s="81"/>
    </row>
    <row r="5" spans="1:12" ht="24.75" customHeight="1">
      <c r="A5" s="11"/>
      <c r="B5" s="12" t="s">
        <v>2</v>
      </c>
      <c r="C5" s="13" t="s">
        <v>3</v>
      </c>
      <c r="D5" s="13" t="s">
        <v>4</v>
      </c>
      <c r="E5" s="71" t="s">
        <v>59</v>
      </c>
      <c r="F5" s="71" t="s">
        <v>63</v>
      </c>
      <c r="G5" s="14"/>
      <c r="H5" s="14" t="s">
        <v>60</v>
      </c>
      <c r="I5" s="14" t="s">
        <v>61</v>
      </c>
      <c r="J5" s="82" t="s">
        <v>62</v>
      </c>
      <c r="K5" s="13" t="s">
        <v>70</v>
      </c>
      <c r="L5" s="65" t="s">
        <v>71</v>
      </c>
    </row>
    <row r="6" spans="1:12" ht="10.5" customHeight="1" thickBot="1">
      <c r="A6" s="15">
        <v>1</v>
      </c>
      <c r="B6" s="16">
        <v>2</v>
      </c>
      <c r="C6" s="16">
        <v>3</v>
      </c>
      <c r="D6" s="16">
        <v>4</v>
      </c>
      <c r="E6" s="17">
        <v>3</v>
      </c>
      <c r="F6" s="17">
        <v>4</v>
      </c>
      <c r="G6" s="17"/>
      <c r="H6" s="17">
        <v>5</v>
      </c>
      <c r="I6" s="17">
        <v>6</v>
      </c>
      <c r="J6" s="83">
        <v>7</v>
      </c>
      <c r="K6" s="16">
        <v>8</v>
      </c>
      <c r="L6" s="66">
        <v>9</v>
      </c>
    </row>
    <row r="7" spans="1:12" ht="14.25" customHeight="1" thickTop="1">
      <c r="A7" s="18">
        <v>1</v>
      </c>
      <c r="B7" s="19" t="s">
        <v>5</v>
      </c>
      <c r="C7" s="19">
        <f>SUM(C8:C11)</f>
        <v>220143.3</v>
      </c>
      <c r="D7" s="19">
        <f aca="true" t="shared" si="0" ref="D7:I7">SUM(D8:D11)</f>
        <v>285355.8</v>
      </c>
      <c r="E7" s="19">
        <f t="shared" si="0"/>
        <v>279594.1</v>
      </c>
      <c r="F7" s="19">
        <f t="shared" si="0"/>
        <v>291015.10000000003</v>
      </c>
      <c r="G7" s="19">
        <f t="shared" si="0"/>
        <v>226146.2</v>
      </c>
      <c r="H7" s="19">
        <f t="shared" si="0"/>
        <v>298742.30000000005</v>
      </c>
      <c r="I7" s="19">
        <f t="shared" si="0"/>
        <v>315000</v>
      </c>
      <c r="J7" s="84">
        <f>SUM(J8:J11)</f>
        <v>339000</v>
      </c>
      <c r="K7" s="19">
        <f>SUM(K8:K11)</f>
        <v>337826.49999999994</v>
      </c>
      <c r="L7" s="102">
        <f>SUM(L8:L11)</f>
        <v>329976.39999999997</v>
      </c>
    </row>
    <row r="8" spans="1:12" ht="11.25" customHeight="1">
      <c r="A8" s="21"/>
      <c r="B8" s="22" t="s">
        <v>6</v>
      </c>
      <c r="C8" s="22">
        <v>126009.8</v>
      </c>
      <c r="D8" s="22">
        <v>168263.9</v>
      </c>
      <c r="E8" s="22">
        <v>156618.9</v>
      </c>
      <c r="F8" s="22">
        <v>166478.1</v>
      </c>
      <c r="G8" s="22">
        <v>124084.1</v>
      </c>
      <c r="H8" s="22">
        <f>173427.2+800</f>
        <v>174227.2</v>
      </c>
      <c r="I8" s="22">
        <v>173859.4</v>
      </c>
      <c r="J8" s="85">
        <v>177209.5</v>
      </c>
      <c r="K8" s="22">
        <f>65736.9+107424.7+8000</f>
        <v>181161.59999999998</v>
      </c>
      <c r="L8" s="103">
        <v>188162.3</v>
      </c>
    </row>
    <row r="9" spans="1:12" ht="11.25" customHeight="1">
      <c r="A9" s="21"/>
      <c r="B9" s="22" t="s">
        <v>7</v>
      </c>
      <c r="C9" s="22">
        <v>67452</v>
      </c>
      <c r="D9" s="22">
        <v>70642.4</v>
      </c>
      <c r="E9" s="22">
        <v>76840.3</v>
      </c>
      <c r="F9" s="22">
        <v>81660.6</v>
      </c>
      <c r="G9" s="22">
        <v>71177.8</v>
      </c>
      <c r="H9" s="22">
        <v>82477.2</v>
      </c>
      <c r="I9" s="22">
        <v>83301.9</v>
      </c>
      <c r="J9" s="85">
        <v>84135</v>
      </c>
      <c r="K9" s="22">
        <v>84976.3</v>
      </c>
      <c r="L9" s="103">
        <v>86675.8</v>
      </c>
    </row>
    <row r="10" spans="1:12" ht="11.25" customHeight="1">
      <c r="A10" s="21"/>
      <c r="B10" s="22" t="s">
        <v>8</v>
      </c>
      <c r="C10" s="22">
        <v>26450.7</v>
      </c>
      <c r="D10" s="22">
        <v>32942.3</v>
      </c>
      <c r="E10" s="22">
        <v>35254.6</v>
      </c>
      <c r="F10" s="22">
        <v>38905.9</v>
      </c>
      <c r="G10" s="22">
        <v>30884.3</v>
      </c>
      <c r="H10" s="22">
        <v>40037.9</v>
      </c>
      <c r="I10" s="22">
        <v>40838.7</v>
      </c>
      <c r="J10" s="85">
        <v>41655.5</v>
      </c>
      <c r="K10" s="22">
        <v>42488.6</v>
      </c>
      <c r="L10" s="103">
        <v>43338.3</v>
      </c>
    </row>
    <row r="11" spans="1:12" ht="12.75" customHeight="1">
      <c r="A11" s="21"/>
      <c r="B11" s="22" t="s">
        <v>9</v>
      </c>
      <c r="C11" s="22">
        <v>230.8</v>
      </c>
      <c r="D11" s="22">
        <v>13507.2</v>
      </c>
      <c r="E11" s="22">
        <v>10880.3</v>
      </c>
      <c r="F11" s="22">
        <v>3970.5</v>
      </c>
      <c r="G11" s="22"/>
      <c r="H11" s="22">
        <v>2000</v>
      </c>
      <c r="I11" s="22">
        <v>17000</v>
      </c>
      <c r="J11" s="85">
        <f>33000+3000</f>
        <v>36000</v>
      </c>
      <c r="K11" s="22">
        <f>19000+10200</f>
        <v>29200</v>
      </c>
      <c r="L11" s="103">
        <f>5000+6800</f>
        <v>11800</v>
      </c>
    </row>
    <row r="12" spans="1:12" ht="14.25" customHeight="1">
      <c r="A12" s="24">
        <v>2</v>
      </c>
      <c r="B12" s="25" t="s">
        <v>10</v>
      </c>
      <c r="C12" s="25">
        <f>SUM(C13:C14)</f>
        <v>221475.69999999998</v>
      </c>
      <c r="D12" s="25">
        <f aca="true" t="shared" si="1" ref="D12:I12">SUM(D13:D14)</f>
        <v>277181.1</v>
      </c>
      <c r="E12" s="25">
        <v>294206.6</v>
      </c>
      <c r="F12" s="25">
        <v>327043.8</v>
      </c>
      <c r="G12" s="25">
        <f t="shared" si="1"/>
        <v>238755.1</v>
      </c>
      <c r="H12" s="25">
        <f t="shared" si="1"/>
        <v>338505.9</v>
      </c>
      <c r="I12" s="25">
        <f t="shared" si="1"/>
        <v>337566.2</v>
      </c>
      <c r="J12" s="86">
        <f>SUM(J13:J14)</f>
        <v>339643.4</v>
      </c>
      <c r="K12" s="25">
        <f>SUM(K13:K14)</f>
        <v>339200</v>
      </c>
      <c r="L12" s="104">
        <f>SUM(L13:L14)</f>
        <v>313000</v>
      </c>
    </row>
    <row r="13" spans="1:12" s="29" customFormat="1" ht="15" customHeight="1">
      <c r="A13" s="26"/>
      <c r="B13" s="27" t="s">
        <v>11</v>
      </c>
      <c r="C13" s="27">
        <v>190032.3</v>
      </c>
      <c r="D13" s="27">
        <v>212776.6</v>
      </c>
      <c r="E13" s="27">
        <f>E12-E14</f>
        <v>225009.8</v>
      </c>
      <c r="F13" s="27">
        <f>F12-F14</f>
        <v>247544.9</v>
      </c>
      <c r="G13" s="27">
        <v>218755.1</v>
      </c>
      <c r="H13" s="27">
        <v>240705.9</v>
      </c>
      <c r="I13" s="27">
        <v>243566.2</v>
      </c>
      <c r="J13" s="87">
        <v>245643.4</v>
      </c>
      <c r="K13" s="27">
        <v>244000</v>
      </c>
      <c r="L13" s="105">
        <v>249000</v>
      </c>
    </row>
    <row r="14" spans="1:12" ht="15" customHeight="1">
      <c r="A14" s="30"/>
      <c r="B14" s="31" t="s">
        <v>12</v>
      </c>
      <c r="C14" s="31">
        <v>31443.4</v>
      </c>
      <c r="D14" s="31">
        <v>64404.5</v>
      </c>
      <c r="E14" s="31">
        <v>69196.8</v>
      </c>
      <c r="F14" s="31">
        <v>79498.9</v>
      </c>
      <c r="G14" s="31">
        <v>20000</v>
      </c>
      <c r="H14" s="31">
        <f>97000+800</f>
        <v>97800</v>
      </c>
      <c r="I14" s="31">
        <f>84000+10000</f>
        <v>94000</v>
      </c>
      <c r="J14" s="88">
        <f>76000+18000</f>
        <v>94000</v>
      </c>
      <c r="K14" s="31">
        <f>65000+4000+26200</f>
        <v>95200</v>
      </c>
      <c r="L14" s="106">
        <v>64000</v>
      </c>
    </row>
    <row r="15" spans="1:12" ht="13.5" customHeight="1">
      <c r="A15" s="72">
        <v>3</v>
      </c>
      <c r="B15" s="34" t="s">
        <v>13</v>
      </c>
      <c r="C15" s="34">
        <f>C7-C12</f>
        <v>-1332.3999999999942</v>
      </c>
      <c r="D15" s="34">
        <f aca="true" t="shared" si="2" ref="D15:I15">D7-D12</f>
        <v>8174.700000000012</v>
      </c>
      <c r="E15" s="34">
        <f>E7-E12</f>
        <v>-14612.5</v>
      </c>
      <c r="F15" s="34">
        <f t="shared" si="2"/>
        <v>-36028.69999999995</v>
      </c>
      <c r="G15" s="34">
        <f t="shared" si="2"/>
        <v>-12608.899999999994</v>
      </c>
      <c r="H15" s="34">
        <f t="shared" si="2"/>
        <v>-39763.59999999998</v>
      </c>
      <c r="I15" s="34">
        <f t="shared" si="2"/>
        <v>-22566.20000000001</v>
      </c>
      <c r="J15" s="89">
        <f>J7-J12</f>
        <v>-643.4000000000233</v>
      </c>
      <c r="K15" s="34">
        <f>K7-K12</f>
        <v>-1373.5000000000582</v>
      </c>
      <c r="L15" s="107">
        <f>L7-L12</f>
        <v>16976.399999999965</v>
      </c>
    </row>
    <row r="16" spans="1:12" s="37" customFormat="1" ht="12" customHeight="1">
      <c r="A16" s="72">
        <v>4</v>
      </c>
      <c r="B16" s="35" t="s">
        <v>14</v>
      </c>
      <c r="C16" s="35">
        <f>C17-C27</f>
        <v>1332.4000000000015</v>
      </c>
      <c r="D16" s="35">
        <f aca="true" t="shared" si="3" ref="D16:I16">D17-D27</f>
        <v>-8174.699999999997</v>
      </c>
      <c r="E16" s="35">
        <f t="shared" si="3"/>
        <v>14612.5</v>
      </c>
      <c r="F16" s="35">
        <f t="shared" si="3"/>
        <v>36028.7</v>
      </c>
      <c r="G16" s="35">
        <f t="shared" si="3"/>
        <v>4384.0999999999985</v>
      </c>
      <c r="H16" s="35">
        <f t="shared" si="3"/>
        <v>39763.6</v>
      </c>
      <c r="I16" s="35">
        <f t="shared" si="3"/>
        <v>22566.199999999997</v>
      </c>
      <c r="J16" s="90">
        <f>J17-J27</f>
        <v>643.4000000000015</v>
      </c>
      <c r="K16" s="35">
        <f>K17-K27</f>
        <v>1373.5</v>
      </c>
      <c r="L16" s="108">
        <f>L17-L27</f>
        <v>-16976.4</v>
      </c>
    </row>
    <row r="17" spans="1:12" ht="14.25" customHeight="1">
      <c r="A17" s="72">
        <v>5</v>
      </c>
      <c r="B17" s="34" t="s">
        <v>15</v>
      </c>
      <c r="C17" s="34">
        <f>SUM(C18:C26)</f>
        <v>35239</v>
      </c>
      <c r="D17" s="34">
        <f aca="true" t="shared" si="4" ref="D17:I17">SUM(D18:D26)</f>
        <v>43599.2</v>
      </c>
      <c r="E17" s="34">
        <f t="shared" si="4"/>
        <v>28176.2</v>
      </c>
      <c r="F17" s="34">
        <f t="shared" si="4"/>
        <v>49406</v>
      </c>
      <c r="G17" s="34">
        <f t="shared" si="4"/>
        <v>23138.5</v>
      </c>
      <c r="H17" s="34">
        <f t="shared" si="4"/>
        <v>50000</v>
      </c>
      <c r="I17" s="34">
        <f t="shared" si="4"/>
        <v>35000</v>
      </c>
      <c r="J17" s="89">
        <f>SUM(J18:J26)</f>
        <v>35000</v>
      </c>
      <c r="K17" s="34">
        <f>SUM(K18:K26)</f>
        <v>36000</v>
      </c>
      <c r="L17" s="107">
        <f>SUM(L18:L26)</f>
        <v>12200.3</v>
      </c>
    </row>
    <row r="18" spans="1:12" s="38" customFormat="1" ht="15" customHeight="1">
      <c r="A18" s="33"/>
      <c r="B18" s="28" t="s">
        <v>16</v>
      </c>
      <c r="C18" s="28">
        <v>15000</v>
      </c>
      <c r="D18" s="28">
        <v>10000</v>
      </c>
      <c r="E18" s="28">
        <v>10000</v>
      </c>
      <c r="F18" s="28">
        <v>20000</v>
      </c>
      <c r="G18" s="28">
        <v>10000</v>
      </c>
      <c r="H18" s="28">
        <v>50000</v>
      </c>
      <c r="I18" s="28">
        <f>25000+10000</f>
        <v>35000</v>
      </c>
      <c r="J18" s="91">
        <f>20000+15000</f>
        <v>35000</v>
      </c>
      <c r="K18" s="28">
        <f>20000+16000</f>
        <v>36000</v>
      </c>
      <c r="L18" s="109"/>
    </row>
    <row r="19" spans="1:12" s="38" customFormat="1" ht="15" customHeight="1">
      <c r="A19" s="21"/>
      <c r="B19" s="22" t="s">
        <v>49</v>
      </c>
      <c r="C19" s="22">
        <v>1060.2</v>
      </c>
      <c r="D19" s="22">
        <v>1305.5</v>
      </c>
      <c r="E19" s="22">
        <v>1511.7</v>
      </c>
      <c r="F19" s="39"/>
      <c r="G19" s="39"/>
      <c r="H19" s="39"/>
      <c r="I19" s="39"/>
      <c r="J19" s="92"/>
      <c r="K19" s="39"/>
      <c r="L19" s="110"/>
    </row>
    <row r="20" spans="1:12" s="40" customFormat="1" ht="18" customHeight="1" hidden="1">
      <c r="A20" s="21">
        <v>10</v>
      </c>
      <c r="B20" s="22" t="s">
        <v>17</v>
      </c>
      <c r="C20" s="22"/>
      <c r="D20" s="22"/>
      <c r="E20" s="22"/>
      <c r="F20" s="22"/>
      <c r="G20" s="22"/>
      <c r="H20" s="22"/>
      <c r="I20" s="22"/>
      <c r="J20" s="85"/>
      <c r="K20" s="22"/>
      <c r="L20" s="103"/>
    </row>
    <row r="21" spans="1:12" s="40" customFormat="1" ht="18" customHeight="1" hidden="1">
      <c r="A21" s="21">
        <v>11</v>
      </c>
      <c r="B21" s="22" t="s">
        <v>18</v>
      </c>
      <c r="C21" s="22"/>
      <c r="D21" s="22"/>
      <c r="E21" s="22"/>
      <c r="F21" s="22"/>
      <c r="G21" s="22"/>
      <c r="H21" s="22"/>
      <c r="I21" s="22"/>
      <c r="J21" s="85"/>
      <c r="K21" s="22"/>
      <c r="L21" s="103"/>
    </row>
    <row r="22" spans="1:12" s="40" customFormat="1" ht="18" customHeight="1" hidden="1">
      <c r="A22" s="21">
        <v>12</v>
      </c>
      <c r="B22" s="22" t="s">
        <v>19</v>
      </c>
      <c r="C22" s="22"/>
      <c r="D22" s="22"/>
      <c r="E22" s="22"/>
      <c r="F22" s="22"/>
      <c r="G22" s="22"/>
      <c r="H22" s="22"/>
      <c r="I22" s="22"/>
      <c r="J22" s="85"/>
      <c r="K22" s="22"/>
      <c r="L22" s="103"/>
    </row>
    <row r="23" spans="1:12" s="40" customFormat="1" ht="18" customHeight="1" hidden="1">
      <c r="A23" s="21">
        <v>13</v>
      </c>
      <c r="B23" s="22" t="s">
        <v>20</v>
      </c>
      <c r="C23" s="22"/>
      <c r="D23" s="22"/>
      <c r="E23" s="22"/>
      <c r="F23" s="22"/>
      <c r="G23" s="22"/>
      <c r="H23" s="22"/>
      <c r="I23" s="22"/>
      <c r="J23" s="85"/>
      <c r="K23" s="22"/>
      <c r="L23" s="103"/>
    </row>
    <row r="24" spans="1:12" s="40" customFormat="1" ht="18" customHeight="1" hidden="1">
      <c r="A24" s="21">
        <v>14</v>
      </c>
      <c r="B24" s="22" t="s">
        <v>21</v>
      </c>
      <c r="C24" s="20"/>
      <c r="D24" s="20"/>
      <c r="E24" s="20"/>
      <c r="F24" s="20"/>
      <c r="G24" s="20"/>
      <c r="H24" s="20"/>
      <c r="I24" s="20"/>
      <c r="J24" s="93"/>
      <c r="K24" s="20"/>
      <c r="L24" s="111"/>
    </row>
    <row r="25" spans="1:12" s="40" customFormat="1" ht="25.5" customHeight="1">
      <c r="A25" s="21"/>
      <c r="B25" s="22" t="s">
        <v>50</v>
      </c>
      <c r="C25" s="20"/>
      <c r="D25" s="22">
        <v>6005.5</v>
      </c>
      <c r="E25" s="22">
        <v>5323.7</v>
      </c>
      <c r="F25" s="22"/>
      <c r="G25" s="22"/>
      <c r="H25" s="22"/>
      <c r="I25" s="22"/>
      <c r="J25" s="85"/>
      <c r="K25" s="22"/>
      <c r="L25" s="103"/>
    </row>
    <row r="26" spans="1:12" s="40" customFormat="1" ht="12" customHeight="1">
      <c r="A26" s="30"/>
      <c r="B26" s="31" t="s">
        <v>22</v>
      </c>
      <c r="C26" s="31">
        <v>19178.8</v>
      </c>
      <c r="D26" s="31">
        <v>26288.2</v>
      </c>
      <c r="E26" s="31">
        <v>11340.8</v>
      </c>
      <c r="F26" s="31">
        <f>25130.6+4308.2-32.8</f>
        <v>29406</v>
      </c>
      <c r="G26" s="31">
        <v>13138.5</v>
      </c>
      <c r="H26" s="31"/>
      <c r="I26" s="31"/>
      <c r="J26" s="88"/>
      <c r="K26" s="31"/>
      <c r="L26" s="106">
        <v>12200.3</v>
      </c>
    </row>
    <row r="27" spans="1:12" s="37" customFormat="1" ht="14.25" customHeight="1">
      <c r="A27" s="42">
        <v>6</v>
      </c>
      <c r="B27" s="35" t="s">
        <v>23</v>
      </c>
      <c r="C27" s="34">
        <f>SUM(C28:C34)</f>
        <v>33906.6</v>
      </c>
      <c r="D27" s="34">
        <f>SUM(D28:D34)</f>
        <v>51773.899999999994</v>
      </c>
      <c r="E27" s="34">
        <f>SUM(E28:E34)</f>
        <v>13563.7</v>
      </c>
      <c r="F27" s="35">
        <f>SUM(F28:F34)</f>
        <v>13377.3</v>
      </c>
      <c r="G27" s="35">
        <v>18754.4</v>
      </c>
      <c r="H27" s="35">
        <v>10236.4</v>
      </c>
      <c r="I27" s="35">
        <f>SUM(I28:I30)</f>
        <v>12433.800000000001</v>
      </c>
      <c r="J27" s="90">
        <f>SUM(J28:J34)</f>
        <v>34356.6</v>
      </c>
      <c r="K27" s="35">
        <f>SUM(K28:K34)</f>
        <v>34626.5</v>
      </c>
      <c r="L27" s="108">
        <f>SUM(L28:L34)</f>
        <v>29176.7</v>
      </c>
    </row>
    <row r="28" spans="1:12" ht="15" customHeight="1">
      <c r="A28" s="33"/>
      <c r="B28" s="28" t="s">
        <v>24</v>
      </c>
      <c r="C28" s="28">
        <v>9644.4</v>
      </c>
      <c r="D28" s="28">
        <v>8770</v>
      </c>
      <c r="E28" s="28">
        <v>8675.9</v>
      </c>
      <c r="F28" s="28">
        <v>7627.3</v>
      </c>
      <c r="G28" s="28"/>
      <c r="H28" s="28">
        <v>8855</v>
      </c>
      <c r="I28" s="28">
        <v>11309.6</v>
      </c>
      <c r="J28" s="91">
        <f>19642.9</f>
        <v>19642.9</v>
      </c>
      <c r="K28" s="28">
        <v>25476.2</v>
      </c>
      <c r="L28" s="109">
        <v>28809</v>
      </c>
    </row>
    <row r="29" spans="1:12" ht="15.75" customHeight="1">
      <c r="A29" s="21"/>
      <c r="B29" s="22" t="s">
        <v>25</v>
      </c>
      <c r="C29" s="22">
        <v>1956.6</v>
      </c>
      <c r="D29" s="22">
        <v>2192</v>
      </c>
      <c r="E29" s="22">
        <v>1893.7</v>
      </c>
      <c r="F29" s="22">
        <v>1441.8</v>
      </c>
      <c r="G29" s="22"/>
      <c r="H29" s="22">
        <v>1381.4</v>
      </c>
      <c r="I29" s="22">
        <v>1124.2</v>
      </c>
      <c r="J29" s="85">
        <v>713.6</v>
      </c>
      <c r="K29" s="22">
        <v>650.2</v>
      </c>
      <c r="L29" s="103">
        <v>367.7</v>
      </c>
    </row>
    <row r="30" spans="1:12" s="37" customFormat="1" ht="18" customHeight="1" hidden="1">
      <c r="A30" s="21">
        <v>19</v>
      </c>
      <c r="B30" s="22" t="s">
        <v>26</v>
      </c>
      <c r="C30" s="22"/>
      <c r="D30" s="22"/>
      <c r="E30" s="22"/>
      <c r="F30" s="22"/>
      <c r="G30" s="22"/>
      <c r="H30" s="22"/>
      <c r="I30" s="22"/>
      <c r="J30" s="85"/>
      <c r="K30" s="22"/>
      <c r="L30" s="103"/>
    </row>
    <row r="31" spans="1:12" ht="18" customHeight="1" hidden="1">
      <c r="A31" s="21">
        <v>20</v>
      </c>
      <c r="B31" s="22" t="s">
        <v>27</v>
      </c>
      <c r="C31" s="22"/>
      <c r="D31" s="22"/>
      <c r="E31" s="22"/>
      <c r="F31" s="22"/>
      <c r="G31" s="22"/>
      <c r="H31" s="22"/>
      <c r="I31" s="22"/>
      <c r="J31" s="85"/>
      <c r="K31" s="22"/>
      <c r="L31" s="103"/>
    </row>
    <row r="32" spans="1:12" ht="18" customHeight="1" hidden="1">
      <c r="A32" s="21">
        <v>21</v>
      </c>
      <c r="B32" s="22" t="s">
        <v>28</v>
      </c>
      <c r="C32" s="22"/>
      <c r="D32" s="22"/>
      <c r="E32" s="22"/>
      <c r="F32" s="22"/>
      <c r="G32" s="22"/>
      <c r="H32" s="22"/>
      <c r="I32" s="22"/>
      <c r="J32" s="85"/>
      <c r="K32" s="22"/>
      <c r="L32" s="103"/>
    </row>
    <row r="33" spans="1:12" ht="24.75" customHeight="1">
      <c r="A33" s="21"/>
      <c r="B33" s="22" t="s">
        <v>50</v>
      </c>
      <c r="C33" s="22"/>
      <c r="D33" s="22">
        <v>4026.8</v>
      </c>
      <c r="E33" s="22">
        <v>2994.1</v>
      </c>
      <c r="F33" s="22">
        <v>4308.2</v>
      </c>
      <c r="G33" s="22"/>
      <c r="H33" s="22"/>
      <c r="I33" s="22"/>
      <c r="J33" s="85"/>
      <c r="K33" s="22"/>
      <c r="L33" s="23"/>
    </row>
    <row r="34" spans="1:12" ht="10.5" customHeight="1">
      <c r="A34" s="30"/>
      <c r="B34" s="31" t="s">
        <v>29</v>
      </c>
      <c r="C34" s="31">
        <v>22305.6</v>
      </c>
      <c r="D34" s="31">
        <v>36785.1</v>
      </c>
      <c r="E34" s="31"/>
      <c r="F34" s="31"/>
      <c r="G34" s="31"/>
      <c r="H34" s="31"/>
      <c r="I34" s="31"/>
      <c r="J34" s="88">
        <f>10000.1+4000</f>
        <v>14000.1</v>
      </c>
      <c r="K34" s="31">
        <f>12666.8-3663.9-367.7-135.1</f>
        <v>8500.099999999999</v>
      </c>
      <c r="L34" s="41"/>
    </row>
    <row r="35" spans="1:12" s="45" customFormat="1" ht="13.5" customHeight="1">
      <c r="A35" s="67">
        <v>7</v>
      </c>
      <c r="B35" s="68" t="s">
        <v>51</v>
      </c>
      <c r="C35" s="68"/>
      <c r="D35" s="68">
        <v>273.8</v>
      </c>
      <c r="E35" s="68">
        <v>56.8</v>
      </c>
      <c r="F35" s="68"/>
      <c r="G35" s="68"/>
      <c r="H35" s="68"/>
      <c r="I35" s="68"/>
      <c r="J35" s="94"/>
      <c r="K35" s="68"/>
      <c r="L35" s="69"/>
    </row>
    <row r="36" spans="1:12" s="37" customFormat="1" ht="13.5" customHeight="1">
      <c r="A36" s="42">
        <v>8</v>
      </c>
      <c r="B36" s="35" t="s">
        <v>30</v>
      </c>
      <c r="C36" s="35">
        <f>SUM(C37:C45)</f>
        <v>53235.9</v>
      </c>
      <c r="D36" s="35">
        <f>SUM(D37:D45)</f>
        <v>58212</v>
      </c>
      <c r="E36" s="35">
        <f>SUM(E37:E45)</f>
        <v>57768.399999999994</v>
      </c>
      <c r="F36" s="35">
        <f>SUM(F37:F45)</f>
        <v>64163.299999999996</v>
      </c>
      <c r="G36" s="35"/>
      <c r="H36" s="35">
        <f>SUM(H38:H39)</f>
        <v>103926.9</v>
      </c>
      <c r="I36" s="35">
        <f>SUM(I38:I39)</f>
        <v>126493.1</v>
      </c>
      <c r="J36" s="115">
        <f>SUM(J38:J41)</f>
        <v>141136.6</v>
      </c>
      <c r="K36" s="35">
        <f>SUM(K38:K39)</f>
        <v>151010.2</v>
      </c>
      <c r="L36" s="36">
        <f>SUM(L38:L39)</f>
        <v>121833.5</v>
      </c>
    </row>
    <row r="37" spans="1:12" ht="14.25" customHeight="1">
      <c r="A37" s="33">
        <v>1</v>
      </c>
      <c r="B37" s="28" t="s">
        <v>31</v>
      </c>
      <c r="C37" s="28"/>
      <c r="D37" s="28"/>
      <c r="E37" s="28"/>
      <c r="F37" s="28"/>
      <c r="G37" s="28"/>
      <c r="H37" s="28"/>
      <c r="I37" s="28"/>
      <c r="J37" s="116"/>
      <c r="K37" s="28"/>
      <c r="L37" s="43"/>
    </row>
    <row r="38" spans="1:12" ht="14.25" customHeight="1">
      <c r="A38" s="21">
        <v>2</v>
      </c>
      <c r="B38" s="22" t="s">
        <v>32</v>
      </c>
      <c r="C38" s="22">
        <v>45216.4</v>
      </c>
      <c r="D38" s="22">
        <v>46172.6</v>
      </c>
      <c r="E38" s="22">
        <v>47553.5</v>
      </c>
      <c r="F38" s="22">
        <v>59926.2</v>
      </c>
      <c r="G38" s="22"/>
      <c r="H38" s="22">
        <f>F38+H18+F41-H28</f>
        <v>101071.2</v>
      </c>
      <c r="I38" s="22">
        <f>H38+I18+H41-I28</f>
        <v>124761.6</v>
      </c>
      <c r="J38" s="22">
        <f>I38+J18+I41-J28</f>
        <v>140118.7</v>
      </c>
      <c r="K38" s="22">
        <f>J38+K18+J41-K28</f>
        <v>150642.5</v>
      </c>
      <c r="L38" s="23">
        <f>K38+L18+K41-L28</f>
        <v>121833.5</v>
      </c>
    </row>
    <row r="39" spans="1:12" ht="14.25" customHeight="1">
      <c r="A39" s="21">
        <v>3</v>
      </c>
      <c r="B39" s="22" t="s">
        <v>33</v>
      </c>
      <c r="C39" s="22">
        <v>7161.3</v>
      </c>
      <c r="D39" s="22">
        <v>6274.8</v>
      </c>
      <c r="E39" s="22">
        <v>5679</v>
      </c>
      <c r="F39" s="22">
        <v>4237.1</v>
      </c>
      <c r="G39" s="22"/>
      <c r="H39" s="22">
        <f>F39+H19-H29</f>
        <v>2855.7000000000003</v>
      </c>
      <c r="I39" s="22">
        <f>H39+I19-I29</f>
        <v>1731.5000000000002</v>
      </c>
      <c r="J39" s="22">
        <f>I39+J19-J29</f>
        <v>1017.9000000000002</v>
      </c>
      <c r="K39" s="22">
        <f>J39+K19-K29</f>
        <v>367.70000000000016</v>
      </c>
      <c r="L39" s="23">
        <f>K39+L19-L29</f>
        <v>0</v>
      </c>
    </row>
    <row r="40" spans="1:12" ht="14.25" customHeight="1" hidden="1">
      <c r="A40" s="21">
        <v>4</v>
      </c>
      <c r="B40" s="22" t="s">
        <v>34</v>
      </c>
      <c r="C40" s="22"/>
      <c r="D40" s="22"/>
      <c r="E40" s="22"/>
      <c r="F40" s="22"/>
      <c r="G40" s="22"/>
      <c r="H40" s="22"/>
      <c r="I40" s="22"/>
      <c r="J40" s="85"/>
      <c r="K40" s="22"/>
      <c r="L40" s="23"/>
    </row>
    <row r="41" spans="1:12" s="114" customFormat="1" ht="14.25" customHeight="1">
      <c r="A41" s="21">
        <v>4</v>
      </c>
      <c r="B41" s="22" t="s">
        <v>35</v>
      </c>
      <c r="C41" s="22">
        <v>858.2</v>
      </c>
      <c r="D41" s="22">
        <v>3785.9</v>
      </c>
      <c r="E41" s="22">
        <v>227.7</v>
      </c>
      <c r="F41" s="22"/>
      <c r="G41" s="22"/>
      <c r="H41" s="22"/>
      <c r="I41" s="22"/>
      <c r="J41" s="85"/>
      <c r="K41" s="22"/>
      <c r="L41" s="23"/>
    </row>
    <row r="42" spans="1:12" s="45" customFormat="1" ht="25.5" customHeight="1" hidden="1">
      <c r="A42" s="30">
        <v>30</v>
      </c>
      <c r="B42" s="31" t="s">
        <v>36</v>
      </c>
      <c r="C42" s="77" t="s">
        <v>37</v>
      </c>
      <c r="D42" s="77" t="s">
        <v>37</v>
      </c>
      <c r="E42" s="77"/>
      <c r="F42" s="77"/>
      <c r="G42" s="77"/>
      <c r="H42" s="77"/>
      <c r="I42" s="77"/>
      <c r="J42" s="95"/>
      <c r="K42" s="77"/>
      <c r="L42" s="78"/>
    </row>
    <row r="43" spans="1:12" s="37" customFormat="1" ht="25.5" customHeight="1" hidden="1">
      <c r="A43" s="33">
        <v>31</v>
      </c>
      <c r="B43" s="28" t="s">
        <v>38</v>
      </c>
      <c r="C43" s="46"/>
      <c r="D43" s="46"/>
      <c r="E43" s="46"/>
      <c r="F43" s="46"/>
      <c r="G43" s="46"/>
      <c r="H43" s="46"/>
      <c r="I43" s="46"/>
      <c r="J43" s="96"/>
      <c r="K43" s="46"/>
      <c r="L43" s="47"/>
    </row>
    <row r="44" spans="1:12" s="45" customFormat="1" ht="25.5" customHeight="1" hidden="1">
      <c r="A44" s="33">
        <v>32</v>
      </c>
      <c r="B44" s="28" t="s">
        <v>39</v>
      </c>
      <c r="C44" s="46"/>
      <c r="D44" s="46"/>
      <c r="E44" s="46"/>
      <c r="F44" s="46"/>
      <c r="G44" s="46"/>
      <c r="H44" s="46"/>
      <c r="I44" s="46"/>
      <c r="J44" s="96"/>
      <c r="K44" s="46"/>
      <c r="L44" s="47"/>
    </row>
    <row r="45" spans="1:12" s="121" customFormat="1" ht="36.75" customHeight="1">
      <c r="A45" s="117">
        <v>5</v>
      </c>
      <c r="B45" s="118" t="s">
        <v>54</v>
      </c>
      <c r="C45" s="118"/>
      <c r="D45" s="118">
        <f>D46+D47+D48</f>
        <v>1978.7</v>
      </c>
      <c r="E45" s="118">
        <f>E46+E47+E48</f>
        <v>4308.2</v>
      </c>
      <c r="F45" s="118"/>
      <c r="G45" s="118"/>
      <c r="H45" s="118"/>
      <c r="I45" s="118"/>
      <c r="J45" s="119"/>
      <c r="K45" s="118"/>
      <c r="L45" s="120"/>
    </row>
    <row r="46" spans="1:12" ht="12.75" customHeight="1">
      <c r="A46" s="48"/>
      <c r="B46" s="22" t="s">
        <v>40</v>
      </c>
      <c r="C46" s="75"/>
      <c r="D46" s="75"/>
      <c r="E46" s="75"/>
      <c r="F46" s="75"/>
      <c r="G46" s="75"/>
      <c r="H46" s="75"/>
      <c r="I46" s="75"/>
      <c r="J46" s="97"/>
      <c r="K46" s="75"/>
      <c r="L46" s="76"/>
    </row>
    <row r="47" spans="1:12" ht="14.25" customHeight="1">
      <c r="A47" s="48"/>
      <c r="B47" s="31" t="s">
        <v>41</v>
      </c>
      <c r="C47" s="73"/>
      <c r="D47" s="73">
        <v>1978.7</v>
      </c>
      <c r="E47" s="73">
        <v>4308.2</v>
      </c>
      <c r="F47" s="73"/>
      <c r="G47" s="73"/>
      <c r="H47" s="73"/>
      <c r="I47" s="73"/>
      <c r="J47" s="98"/>
      <c r="K47" s="73"/>
      <c r="L47" s="74"/>
    </row>
    <row r="48" spans="1:12" ht="18" customHeight="1" hidden="1">
      <c r="A48" s="51"/>
      <c r="B48" s="32" t="s">
        <v>42</v>
      </c>
      <c r="C48" s="49"/>
      <c r="D48" s="49"/>
      <c r="E48" s="49"/>
      <c r="F48" s="49"/>
      <c r="G48" s="49"/>
      <c r="H48" s="49"/>
      <c r="I48" s="49"/>
      <c r="J48" s="99"/>
      <c r="K48" s="49"/>
      <c r="L48" s="50"/>
    </row>
    <row r="49" spans="1:12" s="63" customFormat="1" ht="27.75" customHeight="1">
      <c r="A49" s="64">
        <v>9</v>
      </c>
      <c r="B49" s="52" t="s">
        <v>52</v>
      </c>
      <c r="C49" s="61">
        <f>C36/C7*100</f>
        <v>24.182384837512657</v>
      </c>
      <c r="D49" s="61">
        <f>D36/D7*100</f>
        <v>20.39979562356889</v>
      </c>
      <c r="E49" s="61">
        <f>E36/E7*100</f>
        <v>20.66152325818034</v>
      </c>
      <c r="F49" s="61">
        <f>F36/F7*100</f>
        <v>22.048099909592317</v>
      </c>
      <c r="G49" s="61">
        <f aca="true" t="shared" si="5" ref="G49:L49">G36/G7*100</f>
        <v>0</v>
      </c>
      <c r="H49" s="61">
        <f t="shared" si="5"/>
        <v>34.78814349357288</v>
      </c>
      <c r="I49" s="61">
        <f t="shared" si="5"/>
        <v>40.15653968253968</v>
      </c>
      <c r="J49" s="61">
        <f t="shared" si="5"/>
        <v>41.63321533923304</v>
      </c>
      <c r="K49" s="61">
        <f t="shared" si="5"/>
        <v>44.70051934942938</v>
      </c>
      <c r="L49" s="62">
        <f t="shared" si="5"/>
        <v>36.921882898292125</v>
      </c>
    </row>
    <row r="50" spans="1:12" ht="29.25" customHeight="1">
      <c r="A50" s="64">
        <v>10</v>
      </c>
      <c r="B50" s="52" t="s">
        <v>66</v>
      </c>
      <c r="C50" s="53">
        <f>((C36-C45)/C7)*100</f>
        <v>24.182384837512657</v>
      </c>
      <c r="D50" s="53">
        <f aca="true" t="shared" si="6" ref="D50:I50">((D36-D45)/D7)*100</f>
        <v>19.70638059573347</v>
      </c>
      <c r="E50" s="53">
        <f t="shared" si="6"/>
        <v>19.12064668031264</v>
      </c>
      <c r="F50" s="53">
        <f t="shared" si="6"/>
        <v>22.048099909592317</v>
      </c>
      <c r="G50" s="53"/>
      <c r="H50" s="53">
        <f t="shared" si="6"/>
        <v>34.78814349357288</v>
      </c>
      <c r="I50" s="53">
        <f t="shared" si="6"/>
        <v>40.15653968253968</v>
      </c>
      <c r="J50" s="100">
        <f>((J36-J45)/J7)*100</f>
        <v>41.63321533923304</v>
      </c>
      <c r="K50" s="53">
        <f>((K36-K45)/K7)*100</f>
        <v>44.70051934942938</v>
      </c>
      <c r="L50" s="54">
        <f>((L36-L45)/L7)*100</f>
        <v>36.921882898292125</v>
      </c>
    </row>
    <row r="51" spans="1:12" ht="36.75" customHeight="1">
      <c r="A51" s="64">
        <v>11</v>
      </c>
      <c r="B51" s="35" t="s">
        <v>43</v>
      </c>
      <c r="C51" s="55">
        <f>SUM(C52:C55)</f>
        <v>15273.9</v>
      </c>
      <c r="D51" s="55">
        <f>SUM(D52:D55)</f>
        <v>15624.599999999999</v>
      </c>
      <c r="E51" s="55">
        <f>SUM(E52:E55)</f>
        <v>15617.5</v>
      </c>
      <c r="F51" s="55">
        <f>SUM(F52:F55)</f>
        <v>19307.899999999998</v>
      </c>
      <c r="G51" s="55"/>
      <c r="H51" s="55">
        <f>SUM(H52:H55)</f>
        <v>15779.5</v>
      </c>
      <c r="I51" s="55">
        <f>SUM(I52:I55)</f>
        <v>18405.2</v>
      </c>
      <c r="J51" s="101">
        <f>SUM(J52:J55)</f>
        <v>27651.1</v>
      </c>
      <c r="K51" s="55">
        <f>SUM(K52:K55)</f>
        <v>34116.7</v>
      </c>
      <c r="L51" s="113">
        <f>SUM(L52:L55)</f>
        <v>37632.1</v>
      </c>
    </row>
    <row r="52" spans="1:12" s="44" customFormat="1" ht="24.75" customHeight="1">
      <c r="A52" s="33">
        <v>1</v>
      </c>
      <c r="B52" s="28" t="s">
        <v>57</v>
      </c>
      <c r="C52" s="28">
        <f>11100.1+C53</f>
        <v>13187</v>
      </c>
      <c r="D52" s="28">
        <f>11244+D53</f>
        <v>13434.3</v>
      </c>
      <c r="E52" s="28">
        <v>12597.5</v>
      </c>
      <c r="F52" s="28">
        <v>11421.3</v>
      </c>
      <c r="G52" s="28"/>
      <c r="H52" s="28">
        <v>12881.1</v>
      </c>
      <c r="I52" s="28">
        <v>16250.6</v>
      </c>
      <c r="J52" s="91">
        <f>25025+471.5</f>
        <v>25496.5</v>
      </c>
      <c r="K52" s="28">
        <f>29131.5+2830.6</f>
        <v>31962.1</v>
      </c>
      <c r="L52" s="109">
        <f>29488.4+5989.1</f>
        <v>35477.5</v>
      </c>
    </row>
    <row r="53" spans="1:12" s="44" customFormat="1" ht="14.25" customHeight="1" hidden="1">
      <c r="A53" s="21">
        <v>2</v>
      </c>
      <c r="B53" s="22" t="s">
        <v>44</v>
      </c>
      <c r="C53" s="22">
        <v>2086.9</v>
      </c>
      <c r="D53" s="22">
        <v>2190.3</v>
      </c>
      <c r="E53" s="22"/>
      <c r="F53" s="22"/>
      <c r="G53" s="22"/>
      <c r="H53" s="22"/>
      <c r="I53" s="22"/>
      <c r="J53" s="85"/>
      <c r="K53" s="22"/>
      <c r="L53" s="103"/>
    </row>
    <row r="54" spans="1:12" s="44" customFormat="1" ht="25.5" customHeight="1">
      <c r="A54" s="21">
        <v>2</v>
      </c>
      <c r="B54" s="22" t="s">
        <v>45</v>
      </c>
      <c r="C54" s="22"/>
      <c r="D54" s="22"/>
      <c r="E54" s="22"/>
      <c r="F54" s="22">
        <v>3578.4</v>
      </c>
      <c r="G54" s="22"/>
      <c r="H54" s="22">
        <v>2898.4</v>
      </c>
      <c r="I54" s="22">
        <v>2154.6</v>
      </c>
      <c r="J54" s="85">
        <v>2154.6</v>
      </c>
      <c r="K54" s="22">
        <v>2154.6</v>
      </c>
      <c r="L54" s="103">
        <v>2154.6</v>
      </c>
    </row>
    <row r="55" spans="1:12" s="123" customFormat="1" ht="49.5" customHeight="1">
      <c r="A55" s="117">
        <v>3</v>
      </c>
      <c r="B55" s="118" t="s">
        <v>56</v>
      </c>
      <c r="C55" s="118"/>
      <c r="D55" s="118"/>
      <c r="E55" s="118">
        <v>3020</v>
      </c>
      <c r="F55" s="118">
        <f>F56+F57+F58</f>
        <v>4308.2</v>
      </c>
      <c r="G55" s="118"/>
      <c r="H55" s="118"/>
      <c r="I55" s="118"/>
      <c r="J55" s="119"/>
      <c r="K55" s="118"/>
      <c r="L55" s="122"/>
    </row>
    <row r="56" spans="1:12" s="123" customFormat="1" ht="12.75" customHeight="1">
      <c r="A56" s="117"/>
      <c r="B56" s="118" t="s">
        <v>46</v>
      </c>
      <c r="C56" s="118"/>
      <c r="D56" s="118"/>
      <c r="E56" s="118"/>
      <c r="F56" s="118"/>
      <c r="G56" s="118"/>
      <c r="H56" s="118"/>
      <c r="I56" s="118"/>
      <c r="J56" s="119"/>
      <c r="K56" s="118"/>
      <c r="L56" s="122"/>
    </row>
    <row r="57" spans="1:12" s="123" customFormat="1" ht="12.75" customHeight="1">
      <c r="A57" s="117"/>
      <c r="B57" s="77" t="s">
        <v>47</v>
      </c>
      <c r="C57" s="77"/>
      <c r="D57" s="77"/>
      <c r="E57" s="77"/>
      <c r="F57" s="77">
        <v>4308.2</v>
      </c>
      <c r="G57" s="77"/>
      <c r="H57" s="77"/>
      <c r="I57" s="77"/>
      <c r="J57" s="95"/>
      <c r="K57" s="77"/>
      <c r="L57" s="112"/>
    </row>
    <row r="58" spans="1:12" s="44" customFormat="1" ht="14.25" customHeight="1" hidden="1">
      <c r="A58" s="21"/>
      <c r="B58" s="28" t="s">
        <v>48</v>
      </c>
      <c r="C58" s="28"/>
      <c r="D58" s="28"/>
      <c r="E58" s="28"/>
      <c r="F58" s="28"/>
      <c r="G58" s="28"/>
      <c r="H58" s="28"/>
      <c r="I58" s="28"/>
      <c r="J58" s="91"/>
      <c r="K58" s="28"/>
      <c r="L58" s="109"/>
    </row>
    <row r="59" spans="1:12" s="37" customFormat="1" ht="24.75" customHeight="1">
      <c r="A59" s="72">
        <v>12</v>
      </c>
      <c r="B59" s="124" t="s">
        <v>55</v>
      </c>
      <c r="C59" s="35">
        <f>C51/C7*100</f>
        <v>6.9381625513926615</v>
      </c>
      <c r="D59" s="35">
        <f aca="true" t="shared" si="7" ref="D59:I59">D51/D7*100</f>
        <v>5.475480084862476</v>
      </c>
      <c r="E59" s="35">
        <f t="shared" si="7"/>
        <v>5.585775951638465</v>
      </c>
      <c r="F59" s="35">
        <f t="shared" si="7"/>
        <v>6.634672908725353</v>
      </c>
      <c r="G59" s="35">
        <f t="shared" si="7"/>
        <v>0</v>
      </c>
      <c r="H59" s="35">
        <f t="shared" si="7"/>
        <v>5.281977142172367</v>
      </c>
      <c r="I59" s="35">
        <f t="shared" si="7"/>
        <v>5.842920634920635</v>
      </c>
      <c r="J59" s="90">
        <f>J51/J7*100</f>
        <v>8.156666666666666</v>
      </c>
      <c r="K59" s="35">
        <f>K51/K7*100</f>
        <v>10.098882118483896</v>
      </c>
      <c r="L59" s="108">
        <f>L51/L7*100</f>
        <v>11.404482259943439</v>
      </c>
    </row>
    <row r="60" spans="1:12" s="37" customFormat="1" ht="29.25" customHeight="1">
      <c r="A60" s="133">
        <v>13</v>
      </c>
      <c r="B60" s="129" t="s">
        <v>64</v>
      </c>
      <c r="C60" s="52">
        <f>((C51-C55)/C7)*100</f>
        <v>6.9381625513926615</v>
      </c>
      <c r="D60" s="52">
        <f>((D51-D55)/D7)*100</f>
        <v>5.475480084862476</v>
      </c>
      <c r="E60" s="52">
        <f>((E51-E55)/E7)*100</f>
        <v>4.505638709829714</v>
      </c>
      <c r="F60" s="52">
        <f>((F51-F55)/F7)*100</f>
        <v>5.154268627298032</v>
      </c>
      <c r="G60" s="52"/>
      <c r="H60" s="52">
        <f>((H51-H55)/H7)*100</f>
        <v>5.281977142172367</v>
      </c>
      <c r="I60" s="52">
        <f>((I51-I55)/I7)*100</f>
        <v>5.842920634920635</v>
      </c>
      <c r="J60" s="130">
        <f>((J51-J55)/J7)*100</f>
        <v>8.156666666666666</v>
      </c>
      <c r="K60" s="52">
        <f>((K51-K55)/K7)*100</f>
        <v>10.098882118483896</v>
      </c>
      <c r="L60" s="131">
        <f>((L51-L55)/L7)*100</f>
        <v>11.404482259943439</v>
      </c>
    </row>
    <row r="61" spans="1:12" ht="36" customHeight="1" thickBot="1">
      <c r="A61" s="132">
        <v>14</v>
      </c>
      <c r="B61" s="125" t="s">
        <v>65</v>
      </c>
      <c r="C61" s="126">
        <f>((C51-C54-C55)/C7)*100</f>
        <v>6.9381625513926615</v>
      </c>
      <c r="D61" s="126">
        <f aca="true" t="shared" si="8" ref="D61:I61">((D51-D54-D55)/D7)*100</f>
        <v>5.475480084862476</v>
      </c>
      <c r="E61" s="126">
        <f t="shared" si="8"/>
        <v>4.505638709829714</v>
      </c>
      <c r="F61" s="126">
        <f t="shared" si="8"/>
        <v>3.9246417110314886</v>
      </c>
      <c r="G61" s="126">
        <f t="shared" si="8"/>
        <v>0</v>
      </c>
      <c r="H61" s="126">
        <f t="shared" si="8"/>
        <v>4.311776403944135</v>
      </c>
      <c r="I61" s="126">
        <f t="shared" si="8"/>
        <v>5.158920634920635</v>
      </c>
      <c r="J61" s="127">
        <f>((J51-J54-J55)/J7)*100</f>
        <v>7.521091445427729</v>
      </c>
      <c r="K61" s="126">
        <f>((K51-K54-K55)/K7)*100</f>
        <v>9.461099114486284</v>
      </c>
      <c r="L61" s="128">
        <f>((L51-L54-L55)/L7)*100</f>
        <v>10.751526472802299</v>
      </c>
    </row>
    <row r="62" spans="1:10" ht="13.5" thickTop="1">
      <c r="A62" s="56"/>
      <c r="B62" s="57"/>
      <c r="C62" s="58"/>
      <c r="D62" s="59"/>
      <c r="E62" s="59"/>
      <c r="F62" s="59"/>
      <c r="G62" s="59"/>
      <c r="H62" s="59"/>
      <c r="I62" s="59"/>
      <c r="J62" s="59"/>
    </row>
    <row r="63" spans="1:10" ht="12.75">
      <c r="A63" s="56"/>
      <c r="B63" s="57"/>
      <c r="C63" s="58"/>
      <c r="D63" s="59"/>
      <c r="E63" s="59"/>
      <c r="F63" s="59"/>
      <c r="G63" s="59"/>
      <c r="H63" s="59"/>
      <c r="I63" s="59"/>
      <c r="J63" s="59"/>
    </row>
    <row r="64" spans="1:10" ht="12.75">
      <c r="A64" s="56"/>
      <c r="B64" s="57"/>
      <c r="C64" s="58"/>
      <c r="D64" s="59"/>
      <c r="E64" s="59"/>
      <c r="F64" s="59"/>
      <c r="G64" s="59"/>
      <c r="H64" s="59"/>
      <c r="I64" s="59"/>
      <c r="J64" s="59"/>
    </row>
    <row r="65" spans="1:10" ht="12.75">
      <c r="A65" s="56"/>
      <c r="B65" s="57"/>
      <c r="C65" s="58"/>
      <c r="D65" s="59"/>
      <c r="E65" s="59"/>
      <c r="F65" s="59"/>
      <c r="G65" s="59"/>
      <c r="H65" s="59"/>
      <c r="I65" s="59"/>
      <c r="J65" s="59"/>
    </row>
    <row r="66" spans="1:10" ht="12.75">
      <c r="A66" s="56"/>
      <c r="B66" s="57"/>
      <c r="C66" s="58"/>
      <c r="D66" s="59"/>
      <c r="E66" s="59"/>
      <c r="F66" s="59"/>
      <c r="G66" s="59"/>
      <c r="H66" s="59"/>
      <c r="I66" s="59"/>
      <c r="J66" s="59"/>
    </row>
    <row r="67" spans="1:10" ht="12.75">
      <c r="A67" s="56"/>
      <c r="B67" s="57"/>
      <c r="C67" s="58"/>
      <c r="D67" s="59"/>
      <c r="E67" s="59"/>
      <c r="F67" s="59"/>
      <c r="G67" s="59"/>
      <c r="H67" s="59"/>
      <c r="I67" s="59"/>
      <c r="J67" s="59"/>
    </row>
    <row r="68" spans="1:10" ht="12.75">
      <c r="A68" s="56"/>
      <c r="B68" s="57"/>
      <c r="C68" s="58"/>
      <c r="D68" s="59"/>
      <c r="E68" s="59"/>
      <c r="F68" s="59"/>
      <c r="G68" s="59"/>
      <c r="H68" s="59"/>
      <c r="I68" s="59"/>
      <c r="J68" s="59"/>
    </row>
    <row r="69" spans="1:10" ht="12.75">
      <c r="A69" s="56"/>
      <c r="B69" s="57"/>
      <c r="C69" s="58"/>
      <c r="D69" s="59"/>
      <c r="E69" s="59"/>
      <c r="F69" s="59"/>
      <c r="G69" s="59"/>
      <c r="H69" s="59"/>
      <c r="I69" s="59"/>
      <c r="J69" s="59"/>
    </row>
    <row r="70" spans="1:10" ht="12.75">
      <c r="A70" s="56"/>
      <c r="B70" s="57"/>
      <c r="C70" s="58"/>
      <c r="D70" s="59"/>
      <c r="E70" s="59"/>
      <c r="F70" s="59"/>
      <c r="G70" s="59"/>
      <c r="H70" s="59"/>
      <c r="I70" s="59"/>
      <c r="J70" s="59"/>
    </row>
    <row r="71" spans="1:10" ht="12.75">
      <c r="A71" s="56"/>
      <c r="B71" s="57"/>
      <c r="C71" s="58"/>
      <c r="D71" s="59"/>
      <c r="E71" s="59"/>
      <c r="F71" s="59"/>
      <c r="G71" s="59"/>
      <c r="H71" s="59"/>
      <c r="I71" s="59"/>
      <c r="J71" s="59"/>
    </row>
    <row r="72" spans="1:10" ht="12.75">
      <c r="A72" s="56"/>
      <c r="B72" s="57"/>
      <c r="C72" s="58"/>
      <c r="D72" s="59"/>
      <c r="E72" s="59"/>
      <c r="F72" s="59"/>
      <c r="G72" s="59"/>
      <c r="H72" s="59"/>
      <c r="I72" s="59"/>
      <c r="J72" s="59"/>
    </row>
    <row r="73" spans="1:10" ht="12.75">
      <c r="A73" s="56"/>
      <c r="B73" s="57"/>
      <c r="C73" s="58"/>
      <c r="D73" s="59"/>
      <c r="E73" s="59"/>
      <c r="F73" s="59"/>
      <c r="G73" s="59"/>
      <c r="H73" s="59"/>
      <c r="I73" s="59"/>
      <c r="J73" s="59"/>
    </row>
    <row r="74" spans="1:10" ht="12.75">
      <c r="A74" s="56"/>
      <c r="B74" s="57"/>
      <c r="C74" s="58"/>
      <c r="D74" s="59"/>
      <c r="E74" s="59"/>
      <c r="F74" s="59"/>
      <c r="G74" s="59"/>
      <c r="H74" s="59"/>
      <c r="I74" s="59"/>
      <c r="J74" s="59"/>
    </row>
    <row r="75" spans="1:10" ht="12.75">
      <c r="A75" s="56"/>
      <c r="B75" s="57"/>
      <c r="C75" s="58"/>
      <c r="D75" s="59"/>
      <c r="E75" s="59"/>
      <c r="F75" s="59"/>
      <c r="G75" s="59"/>
      <c r="H75" s="59"/>
      <c r="I75" s="59"/>
      <c r="J75" s="59"/>
    </row>
    <row r="76" spans="1:10" ht="12.75">
      <c r="A76" s="56"/>
      <c r="B76" s="57"/>
      <c r="C76" s="58"/>
      <c r="D76" s="59"/>
      <c r="E76" s="59"/>
      <c r="F76" s="59"/>
      <c r="G76" s="59"/>
      <c r="H76" s="59"/>
      <c r="I76" s="59"/>
      <c r="J76" s="59"/>
    </row>
    <row r="77" spans="1:10" ht="12.75">
      <c r="A77" s="56"/>
      <c r="B77" s="57"/>
      <c r="C77" s="58"/>
      <c r="D77" s="59"/>
      <c r="E77" s="59"/>
      <c r="F77" s="59"/>
      <c r="G77" s="59"/>
      <c r="H77" s="59"/>
      <c r="I77" s="59"/>
      <c r="J77" s="59"/>
    </row>
    <row r="78" spans="1:10" ht="12.75">
      <c r="A78" s="56"/>
      <c r="B78" s="57"/>
      <c r="C78" s="58"/>
      <c r="D78" s="59"/>
      <c r="E78" s="59"/>
      <c r="F78" s="59"/>
      <c r="G78" s="59"/>
      <c r="H78" s="59"/>
      <c r="I78" s="59"/>
      <c r="J78" s="59"/>
    </row>
    <row r="79" spans="1:10" ht="12.75">
      <c r="A79" s="56"/>
      <c r="B79" s="57"/>
      <c r="C79" s="58"/>
      <c r="D79" s="59"/>
      <c r="E79" s="59"/>
      <c r="F79" s="59"/>
      <c r="G79" s="59"/>
      <c r="H79" s="59"/>
      <c r="I79" s="59"/>
      <c r="J79" s="59"/>
    </row>
    <row r="80" spans="1:10" ht="12.75">
      <c r="A80" s="56"/>
      <c r="B80" s="57"/>
      <c r="C80" s="58"/>
      <c r="D80" s="59"/>
      <c r="E80" s="59"/>
      <c r="F80" s="59"/>
      <c r="G80" s="59"/>
      <c r="H80" s="59"/>
      <c r="I80" s="59"/>
      <c r="J80" s="59"/>
    </row>
    <row r="81" spans="1:10" ht="12.75">
      <c r="A81" s="56"/>
      <c r="B81" s="57"/>
      <c r="C81" s="58"/>
      <c r="D81" s="59"/>
      <c r="E81" s="59"/>
      <c r="F81" s="59"/>
      <c r="G81" s="59"/>
      <c r="H81" s="59"/>
      <c r="I81" s="59"/>
      <c r="J81" s="59"/>
    </row>
    <row r="82" spans="1:10" ht="12.75">
      <c r="A82" s="56"/>
      <c r="B82" s="57"/>
      <c r="C82" s="58"/>
      <c r="D82" s="58"/>
      <c r="E82" s="58"/>
      <c r="F82" s="58"/>
      <c r="G82" s="58"/>
      <c r="H82" s="58"/>
      <c r="I82" s="58"/>
      <c r="J82" s="58"/>
    </row>
    <row r="83" spans="1:10" ht="12.75">
      <c r="A83" s="56"/>
      <c r="B83" s="57"/>
      <c r="C83" s="58"/>
      <c r="D83" s="59"/>
      <c r="E83" s="59"/>
      <c r="F83" s="59"/>
      <c r="G83" s="59"/>
      <c r="H83" s="59"/>
      <c r="I83" s="59"/>
      <c r="J83" s="59"/>
    </row>
    <row r="84" spans="1:10" ht="12.75">
      <c r="A84" s="56"/>
      <c r="B84" s="57"/>
      <c r="C84" s="58"/>
      <c r="D84" s="59"/>
      <c r="E84" s="59"/>
      <c r="F84" s="59"/>
      <c r="G84" s="59"/>
      <c r="H84" s="59"/>
      <c r="I84" s="59"/>
      <c r="J84" s="59"/>
    </row>
    <row r="85" spans="1:10" ht="12.75">
      <c r="A85" s="56"/>
      <c r="B85" s="57"/>
      <c r="C85" s="58"/>
      <c r="D85" s="59"/>
      <c r="E85" s="59"/>
      <c r="F85" s="59"/>
      <c r="G85" s="59"/>
      <c r="H85" s="59"/>
      <c r="I85" s="59"/>
      <c r="J85" s="59"/>
    </row>
    <row r="86" spans="1:10" ht="12.75">
      <c r="A86" s="56"/>
      <c r="B86" s="57"/>
      <c r="C86" s="58"/>
      <c r="D86" s="58"/>
      <c r="E86" s="58"/>
      <c r="F86" s="58"/>
      <c r="G86" s="58"/>
      <c r="H86" s="58"/>
      <c r="I86" s="58"/>
      <c r="J86" s="58"/>
    </row>
    <row r="87" spans="1:10" ht="12.75">
      <c r="A87" s="56"/>
      <c r="B87" s="57"/>
      <c r="C87" s="58"/>
      <c r="D87" s="58"/>
      <c r="E87" s="58"/>
      <c r="F87" s="58"/>
      <c r="G87" s="58"/>
      <c r="H87" s="58"/>
      <c r="I87" s="58"/>
      <c r="J87" s="58"/>
    </row>
    <row r="88" spans="1:4" ht="12.75">
      <c r="A88" s="56"/>
      <c r="B88" s="57"/>
      <c r="C88" s="60"/>
      <c r="D88" s="57"/>
    </row>
    <row r="89" spans="1:4" ht="12.75">
      <c r="A89" s="56"/>
      <c r="B89" s="57"/>
      <c r="C89" s="60"/>
      <c r="D89" s="57"/>
    </row>
    <row r="90" spans="1:4" ht="12.75">
      <c r="A90" s="56"/>
      <c r="B90" s="57"/>
      <c r="C90" s="60"/>
      <c r="D90" s="57"/>
    </row>
    <row r="91" spans="1:4" ht="12.75">
      <c r="A91" s="56"/>
      <c r="B91" s="57"/>
      <c r="C91" s="60"/>
      <c r="D91" s="57"/>
    </row>
    <row r="92" spans="1:4" ht="12.75">
      <c r="A92" s="56"/>
      <c r="B92" s="57"/>
      <c r="C92" s="60"/>
      <c r="D92" s="57"/>
    </row>
    <row r="93" spans="1:4" ht="12.75">
      <c r="A93" s="56"/>
      <c r="B93" s="57"/>
      <c r="C93" s="60"/>
      <c r="D93" s="57"/>
    </row>
    <row r="94" spans="1:4" ht="12.75">
      <c r="A94" s="56"/>
      <c r="B94" s="57"/>
      <c r="C94" s="60"/>
      <c r="D94" s="57"/>
    </row>
    <row r="95" spans="1:4" ht="12.75">
      <c r="A95" s="56"/>
      <c r="B95" s="57"/>
      <c r="C95" s="60"/>
      <c r="D95" s="57"/>
    </row>
    <row r="96" spans="1:4" ht="12.75">
      <c r="A96" s="56"/>
      <c r="B96" s="57"/>
      <c r="C96" s="60"/>
      <c r="D96" s="57"/>
    </row>
    <row r="97" spans="1:4" ht="12.75">
      <c r="A97" s="56"/>
      <c r="B97" s="57"/>
      <c r="C97" s="60"/>
      <c r="D97" s="57"/>
    </row>
    <row r="98" spans="1:4" ht="12.75">
      <c r="A98" s="56"/>
      <c r="B98" s="57"/>
      <c r="C98" s="60"/>
      <c r="D98" s="57"/>
    </row>
    <row r="99" spans="1:4" ht="12.75">
      <c r="A99" s="56"/>
      <c r="B99" s="57"/>
      <c r="C99" s="60"/>
      <c r="D99" s="57"/>
    </row>
    <row r="100" spans="1:4" ht="12.75">
      <c r="A100" s="56"/>
      <c r="B100" s="57"/>
      <c r="C100" s="60"/>
      <c r="D100" s="57"/>
    </row>
    <row r="101" spans="1:4" ht="12.75">
      <c r="A101" s="56"/>
      <c r="B101" s="57"/>
      <c r="C101" s="60"/>
      <c r="D101" s="57"/>
    </row>
    <row r="102" spans="1:4" ht="12.75">
      <c r="A102" s="56"/>
      <c r="B102" s="57"/>
      <c r="C102" s="60"/>
      <c r="D102" s="57"/>
    </row>
    <row r="103" spans="1:4" ht="12.75">
      <c r="A103" s="56"/>
      <c r="B103" s="57"/>
      <c r="C103" s="60"/>
      <c r="D103" s="57"/>
    </row>
    <row r="104" spans="1:4" ht="12.75">
      <c r="A104" s="56"/>
      <c r="B104" s="57"/>
      <c r="C104" s="60"/>
      <c r="D104" s="57"/>
    </row>
    <row r="105" spans="1:4" ht="12.75">
      <c r="A105" s="56"/>
      <c r="B105" s="57"/>
      <c r="C105" s="60"/>
      <c r="D105" s="57"/>
    </row>
    <row r="106" spans="1:4" ht="12.75">
      <c r="A106" s="56"/>
      <c r="B106" s="57"/>
      <c r="C106" s="60"/>
      <c r="D106" s="57"/>
    </row>
    <row r="107" spans="1:4" ht="12.75">
      <c r="A107" s="56"/>
      <c r="B107" s="57"/>
      <c r="C107" s="60"/>
      <c r="D107" s="57"/>
    </row>
    <row r="108" spans="1:4" ht="12.75">
      <c r="A108" s="56"/>
      <c r="B108" s="57"/>
      <c r="C108" s="60"/>
      <c r="D108" s="57"/>
    </row>
    <row r="109" spans="1:4" ht="12.75">
      <c r="A109" s="56"/>
      <c r="B109" s="57"/>
      <c r="C109" s="60"/>
      <c r="D109" s="57"/>
    </row>
    <row r="110" spans="3:4" ht="12.75">
      <c r="C110" s="44"/>
      <c r="D110" s="5"/>
    </row>
    <row r="111" spans="3:4" ht="12.75">
      <c r="C111" s="44"/>
      <c r="D111" s="5"/>
    </row>
    <row r="112" spans="3:4" ht="12.75">
      <c r="C112" s="44"/>
      <c r="D112" s="5"/>
    </row>
    <row r="113" spans="3:4" ht="12.75">
      <c r="C113" s="44"/>
      <c r="D113" s="5"/>
    </row>
    <row r="114" spans="3:4" ht="12.75">
      <c r="C114" s="44"/>
      <c r="D114" s="5"/>
    </row>
    <row r="115" spans="3:4" ht="12.75">
      <c r="C115" s="44"/>
      <c r="D115" s="5"/>
    </row>
    <row r="116" spans="3:4" ht="12.75">
      <c r="C116" s="44"/>
      <c r="D116" s="5"/>
    </row>
    <row r="117" spans="3:4" ht="12.75">
      <c r="C117" s="44"/>
      <c r="D117" s="5"/>
    </row>
    <row r="118" spans="3:4" ht="12.75">
      <c r="C118" s="44"/>
      <c r="D118" s="5"/>
    </row>
    <row r="119" spans="3:4" ht="12.75">
      <c r="C119" s="44"/>
      <c r="D119" s="5"/>
    </row>
    <row r="120" spans="3:4" ht="12.75">
      <c r="C120" s="44"/>
      <c r="D120" s="5"/>
    </row>
    <row r="121" spans="3:4" ht="12.75">
      <c r="C121" s="44"/>
      <c r="D121" s="5"/>
    </row>
    <row r="122" spans="3:4" ht="12.75">
      <c r="C122" s="44"/>
      <c r="D122" s="5"/>
    </row>
    <row r="123" spans="3:4" ht="12.75">
      <c r="C123" s="44"/>
      <c r="D123" s="5"/>
    </row>
    <row r="124" spans="3:4" ht="12.75">
      <c r="C124" s="44"/>
      <c r="D124" s="5"/>
    </row>
    <row r="125" spans="3:4" ht="12.75">
      <c r="C125" s="44"/>
      <c r="D125" s="5"/>
    </row>
    <row r="126" spans="3:4" ht="12.75">
      <c r="C126" s="44"/>
      <c r="D126" s="5"/>
    </row>
    <row r="127" spans="3:4" ht="12.75">
      <c r="C127" s="44"/>
      <c r="D127" s="5"/>
    </row>
    <row r="128" spans="3:4" ht="12.75">
      <c r="C128" s="44"/>
      <c r="D128" s="5"/>
    </row>
    <row r="129" spans="3:4" ht="12.75">
      <c r="C129" s="44"/>
      <c r="D129" s="5"/>
    </row>
    <row r="130" spans="3:4" ht="12.75">
      <c r="C130" s="44"/>
      <c r="D130" s="5"/>
    </row>
    <row r="131" spans="3:4" ht="12.75">
      <c r="C131" s="44"/>
      <c r="D131" s="5"/>
    </row>
    <row r="132" spans="3:4" ht="12.75">
      <c r="C132" s="44"/>
      <c r="D132" s="5"/>
    </row>
    <row r="133" spans="3:4" ht="12.75">
      <c r="C133" s="44"/>
      <c r="D133" s="5"/>
    </row>
    <row r="134" spans="3:4" ht="12.75">
      <c r="C134" s="44"/>
      <c r="D134" s="5"/>
    </row>
    <row r="135" spans="3:4" ht="12.75">
      <c r="C135" s="44"/>
      <c r="D135" s="5"/>
    </row>
    <row r="136" spans="3:4" ht="12.75">
      <c r="C136" s="44"/>
      <c r="D136" s="5"/>
    </row>
    <row r="137" spans="3:4" ht="12.75">
      <c r="C137" s="44"/>
      <c r="D137" s="5"/>
    </row>
    <row r="138" spans="3:4" ht="12.75">
      <c r="C138" s="44"/>
      <c r="D138" s="5"/>
    </row>
    <row r="139" spans="3:4" ht="12.75">
      <c r="C139" s="44"/>
      <c r="D139" s="5"/>
    </row>
    <row r="140" spans="3:4" ht="12.75">
      <c r="C140" s="44"/>
      <c r="D140" s="5"/>
    </row>
    <row r="141" spans="3:4" ht="12.75">
      <c r="C141" s="44"/>
      <c r="D141" s="5"/>
    </row>
    <row r="142" spans="3:4" ht="12.75">
      <c r="C142" s="44"/>
      <c r="D142" s="5"/>
    </row>
    <row r="143" spans="3:4" ht="12.75">
      <c r="C143" s="44"/>
      <c r="D143" s="5"/>
    </row>
    <row r="144" spans="3:4" ht="12.75">
      <c r="C144" s="44"/>
      <c r="D144" s="5"/>
    </row>
    <row r="145" spans="3:4" ht="12.75">
      <c r="C145" s="44"/>
      <c r="D145" s="5"/>
    </row>
    <row r="146" spans="3:4" ht="12.75">
      <c r="C146" s="44"/>
      <c r="D146" s="5"/>
    </row>
    <row r="147" spans="3:4" ht="12.75">
      <c r="C147" s="44"/>
      <c r="D147" s="5"/>
    </row>
    <row r="148" spans="3:4" ht="12.75">
      <c r="C148" s="44"/>
      <c r="D148" s="5"/>
    </row>
    <row r="149" spans="3:4" ht="12.75">
      <c r="C149" s="44"/>
      <c r="D149" s="5"/>
    </row>
    <row r="150" spans="3:4" ht="12.75">
      <c r="C150" s="44"/>
      <c r="D150" s="5"/>
    </row>
    <row r="151" spans="3:4" ht="12.75">
      <c r="C151" s="44"/>
      <c r="D151" s="5"/>
    </row>
    <row r="152" spans="3:4" ht="12.75">
      <c r="C152" s="44"/>
      <c r="D152" s="5"/>
    </row>
    <row r="153" spans="3:4" ht="12.75">
      <c r="C153" s="44"/>
      <c r="D153" s="5"/>
    </row>
    <row r="154" spans="3:4" ht="12.75">
      <c r="C154" s="44"/>
      <c r="D154" s="5"/>
    </row>
    <row r="155" spans="3:4" ht="12.75">
      <c r="C155" s="44"/>
      <c r="D155" s="5"/>
    </row>
    <row r="156" spans="3:4" ht="12.75">
      <c r="C156" s="44"/>
      <c r="D156" s="5"/>
    </row>
    <row r="157" spans="3:4" ht="12.75">
      <c r="C157" s="44"/>
      <c r="D157" s="5"/>
    </row>
    <row r="158" spans="3:4" ht="12.75">
      <c r="C158" s="44"/>
      <c r="D158" s="5"/>
    </row>
    <row r="159" spans="3:4" ht="12.75">
      <c r="C159" s="44"/>
      <c r="D159" s="5"/>
    </row>
    <row r="160" spans="3:4" ht="12.75">
      <c r="C160" s="44"/>
      <c r="D160" s="5"/>
    </row>
    <row r="161" spans="3:4" ht="12.75">
      <c r="C161" s="44"/>
      <c r="D161" s="5"/>
    </row>
    <row r="162" spans="3:4" ht="12.75">
      <c r="C162" s="44"/>
      <c r="D162" s="5"/>
    </row>
    <row r="163" spans="3:4" ht="12.75">
      <c r="C163" s="44"/>
      <c r="D163" s="5"/>
    </row>
    <row r="164" spans="3:4" ht="12.75">
      <c r="C164" s="44"/>
      <c r="D164" s="5"/>
    </row>
    <row r="165" spans="3:4" ht="12.75">
      <c r="C165" s="44"/>
      <c r="D165" s="5"/>
    </row>
    <row r="166" spans="3:4" ht="12.75">
      <c r="C166" s="44"/>
      <c r="D166" s="5"/>
    </row>
    <row r="167" spans="3:4" ht="12.75">
      <c r="C167" s="44"/>
      <c r="D167" s="5"/>
    </row>
    <row r="168" spans="3:4" ht="12.75">
      <c r="C168" s="44"/>
      <c r="D168" s="5"/>
    </row>
  </sheetData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2007-09-21T07:28:56Z</cp:lastPrinted>
  <dcterms:created xsi:type="dcterms:W3CDTF">2006-05-17T11:45:44Z</dcterms:created>
  <dcterms:modified xsi:type="dcterms:W3CDTF">2007-09-27T07:49:28Z</dcterms:modified>
  <cp:category/>
  <cp:version/>
  <cp:contentType/>
  <cp:contentStatus/>
</cp:coreProperties>
</file>