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5" windowWidth="10875" windowHeight="5895" activeTab="0"/>
  </bookViews>
  <sheets>
    <sheet name=" Nr 1" sheetId="1" r:id="rId1"/>
    <sheet name="Nr 2" sheetId="2" r:id="rId2"/>
    <sheet name="Nr 3" sheetId="3" r:id="rId3"/>
    <sheet name="Nr 4" sheetId="4" r:id="rId4"/>
  </sheets>
  <definedNames>
    <definedName name="_xlnm.Print_Titles" localSheetId="0">' Nr 1'!$8:$10</definedName>
    <definedName name="_xlnm.Print_Titles" localSheetId="1">'Nr 2'!$8:$10</definedName>
    <definedName name="_xlnm.Print_Titles" localSheetId="3">'Nr 4'!$12:$13</definedName>
  </definedNames>
  <calcPr fullCalcOnLoad="1"/>
</workbook>
</file>

<file path=xl/sharedStrings.xml><?xml version="1.0" encoding="utf-8"?>
<sst xmlns="http://schemas.openxmlformats.org/spreadsheetml/2006/main" count="571" uniqueCount="335">
  <si>
    <t>w złotych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</si>
  <si>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</si>
  <si>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</si>
  <si>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</si>
  <si>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</si>
  <si>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</si>
  <si>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</si>
  <si>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</si>
  <si>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>Zwiększenia</t>
  </si>
  <si>
    <t>BEZPIECZEŃSTWO PUBLICZNE I OCHRONA PRZECIWPOŻAROWA</t>
  </si>
  <si>
    <t>Komendy powiatowe Państwowej Straży Pożarnej</t>
  </si>
  <si>
    <t>Zakup usług pozostałych</t>
  </si>
  <si>
    <t>KS</t>
  </si>
  <si>
    <t>OGÓŁEM</t>
  </si>
  <si>
    <t xml:space="preserve">Zwiększenia </t>
  </si>
  <si>
    <t>POMOC SPOŁECZNA</t>
  </si>
  <si>
    <t>Pozostała działalność</t>
  </si>
  <si>
    <t>EDUKACYJNA OPIEKA WYCHOWAWCZA</t>
  </si>
  <si>
    <t>E</t>
  </si>
  <si>
    <t>TRANSPORT I ŁĄCZNOŚĆ</t>
  </si>
  <si>
    <t>Drogi publiczne gminne</t>
  </si>
  <si>
    <t>Grzywny i inne kary pieniężne od osób prawnych i innych jednostek organizacyjnych</t>
  </si>
  <si>
    <t>Infrastruktura telekomunikacyjna</t>
  </si>
  <si>
    <t>0580</t>
  </si>
  <si>
    <t>ADMINISTRACJA PUBLICZNA</t>
  </si>
  <si>
    <t>Urzędy wojewódzkie</t>
  </si>
  <si>
    <t>2360</t>
  </si>
  <si>
    <t>Urzędy gmin</t>
  </si>
  <si>
    <t>0690</t>
  </si>
  <si>
    <t>Wpływy z różnych opłat</t>
  </si>
  <si>
    <t>0870</t>
  </si>
  <si>
    <t xml:space="preserve">Wpływy ze sprzedaży składników majątkowych </t>
  </si>
  <si>
    <t>Zmniejszenia</t>
  </si>
  <si>
    <t>Inf</t>
  </si>
  <si>
    <t xml:space="preserve">Dochody jst związane z realizacją zadań z zakresu administracji rządowej oraz innych zadań zleconych ustawami </t>
  </si>
  <si>
    <t>DOCHODY OD OSÓB PRAWNYCH, OD OSÓB FIZYCZNYCH I OD INNYCH JEDNOSTEK NIEPOSIADAJĄCYCH OSOBOWOŚCI PRAWNEJ ORAZ WYDATKI ZWIĄZANE Z ICH POBOREM</t>
  </si>
  <si>
    <t>Wpływy z podatku dochodowego od osób fizycznych</t>
  </si>
  <si>
    <t>0350</t>
  </si>
  <si>
    <t>Podatek od działalności gospodarczej osób fizycznych opłacany w formie karty podatkowej</t>
  </si>
  <si>
    <t>75615</t>
  </si>
  <si>
    <t>0500</t>
  </si>
  <si>
    <t>Podatek od czynności cywilnoprawnych</t>
  </si>
  <si>
    <t>75616</t>
  </si>
  <si>
    <t>0360</t>
  </si>
  <si>
    <t>Podatek od spadków i darowizn</t>
  </si>
  <si>
    <t>0430</t>
  </si>
  <si>
    <t>Wpływy z opłaty targowej</t>
  </si>
  <si>
    <t>75618</t>
  </si>
  <si>
    <t>Wpływy z innych opłat stanowiących dochody jst na podstawie ustaw</t>
  </si>
  <si>
    <t>0450</t>
  </si>
  <si>
    <t>Wpływy z opłaty administracyjnej za czynności urzędowe</t>
  </si>
  <si>
    <t>75621</t>
  </si>
  <si>
    <t>Udziały gmin w podatkach stanowiących dochód budżetu państwa</t>
  </si>
  <si>
    <t>0020</t>
  </si>
  <si>
    <t>Podatek dochodowy od osób prawnych</t>
  </si>
  <si>
    <t>75622</t>
  </si>
  <si>
    <t>Udziały powiatów w podatkach stanowiących dochód budżetu państwa</t>
  </si>
  <si>
    <t>RÓŻNE ROZLICZENIA</t>
  </si>
  <si>
    <t>Różne rozliczenia finansowe</t>
  </si>
  <si>
    <t>0910</t>
  </si>
  <si>
    <t>0920</t>
  </si>
  <si>
    <t>Pozostałe odsetki</t>
  </si>
  <si>
    <t>0970</t>
  </si>
  <si>
    <t>Odsetki od nieterminowych wpłat z tytułu podatków i opłat</t>
  </si>
  <si>
    <t>Wpływy z różnych dochodów</t>
  </si>
  <si>
    <t>OŚWIATA I WYCHOWANIE</t>
  </si>
  <si>
    <t>Szkoły podstawowe</t>
  </si>
  <si>
    <t xml:space="preserve">Wpływy z różnych dochodów </t>
  </si>
  <si>
    <t>Ośrodki wsparcia</t>
  </si>
  <si>
    <t>Placówki opiekuńczo- wychowawcze</t>
  </si>
  <si>
    <t>Rodziny zastępcze</t>
  </si>
  <si>
    <t>85212</t>
  </si>
  <si>
    <t>Świadczenia rodzinne, zaliczka alimentacyjna oraz składki na ubezpieczenia emerytalne i rentowe z ubezpieczenia społecznego</t>
  </si>
  <si>
    <t>Dodatki mieszkaniowe</t>
  </si>
  <si>
    <t>85226</t>
  </si>
  <si>
    <t>Ośrodki opiekuńczo - wychowawcze</t>
  </si>
  <si>
    <t>85228</t>
  </si>
  <si>
    <t>Usługi opiekuńcze i specjalistyczne usługi opiekuńcze</t>
  </si>
  <si>
    <t>Szkolne schroniska młodzieżowe</t>
  </si>
  <si>
    <t>KULTURA I OCHRONA DZIEDZICTWA NARODOWEGO</t>
  </si>
  <si>
    <t>Pozostałe zadania w zakresie kultury</t>
  </si>
  <si>
    <t>92195</t>
  </si>
  <si>
    <t>3020</t>
  </si>
  <si>
    <t>Wydatki osobowe niezaliczone do wynagrodzeń</t>
  </si>
  <si>
    <t>Rp</t>
  </si>
  <si>
    <t>75020</t>
  </si>
  <si>
    <t>Starostwa powiatowe</t>
  </si>
  <si>
    <t>Km</t>
  </si>
  <si>
    <t>4300</t>
  </si>
  <si>
    <t>4610</t>
  </si>
  <si>
    <t>Koszty postępowania sądowego i prokuratorskiego</t>
  </si>
  <si>
    <t>Fk</t>
  </si>
  <si>
    <t>4430</t>
  </si>
  <si>
    <t>Różne opłaty i składki</t>
  </si>
  <si>
    <t>75647</t>
  </si>
  <si>
    <t>Pobór podatków, opłat i niepodatkowych należności budżetowych</t>
  </si>
  <si>
    <t>75095</t>
  </si>
  <si>
    <t>RO"Przedmieście Księżnej Anny"</t>
  </si>
  <si>
    <t>4210</t>
  </si>
  <si>
    <t>Zakup materiałów i wyposażenia</t>
  </si>
  <si>
    <t>BRM</t>
  </si>
  <si>
    <t xml:space="preserve">KULTURA FIZYCZNA I SPORT </t>
  </si>
  <si>
    <t>RO " Tysiąclecia"</t>
  </si>
  <si>
    <t>RO"Tysiąclecia"</t>
  </si>
  <si>
    <t>GOSPODARKA MIESZKANIOWA</t>
  </si>
  <si>
    <t>RO"Śródmieście"</t>
  </si>
  <si>
    <t>4260</t>
  </si>
  <si>
    <t>Zakup energii</t>
  </si>
  <si>
    <t>RO " Śródmieście"</t>
  </si>
  <si>
    <t>GOSPODARKA KOMUNALNA I OCHRONA ŚRODOWISKA</t>
  </si>
  <si>
    <t>IK</t>
  </si>
  <si>
    <t>Gospodarka ściekowa i ochrona wód</t>
  </si>
  <si>
    <t>6050</t>
  </si>
  <si>
    <t xml:space="preserve">Cmentarze </t>
  </si>
  <si>
    <t>90095</t>
  </si>
  <si>
    <t xml:space="preserve"> - Wydział Księgowości</t>
  </si>
  <si>
    <t xml:space="preserve"> - Radcy Prawni</t>
  </si>
  <si>
    <t>OP</t>
  </si>
  <si>
    <t xml:space="preserve"> - Biuro Organizacji Pozarządowych</t>
  </si>
  <si>
    <t>per saldo</t>
  </si>
  <si>
    <t>85295</t>
  </si>
  <si>
    <t>3110</t>
  </si>
  <si>
    <t>Świadczenia społeczne</t>
  </si>
  <si>
    <t>2320</t>
  </si>
  <si>
    <t xml:space="preserve">Dotacje przekazane dla powiatu na zadania bieżące realizowane na podstawie porozumień miedzy jst </t>
  </si>
  <si>
    <t>Wpływy z podatku rolnego, podatku leśnego,  podatku od czynności cywilnoprawnych, podatków i opłat lokalnych  od osób prawnych oraz innych jednostek organizacyjnych</t>
  </si>
  <si>
    <t>Wpływy z podatku rolnego, podatku leśnego,  podatku od spadków i darowizn, podatku od czynności cywilnoprawnych oraz  podatków i opłat lokalnych  od osób fizycznych</t>
  </si>
  <si>
    <t>6060</t>
  </si>
  <si>
    <t>6290</t>
  </si>
  <si>
    <t>SO</t>
  </si>
  <si>
    <t>TURYSTYKA</t>
  </si>
  <si>
    <t>RWZ</t>
  </si>
  <si>
    <t>2708</t>
  </si>
  <si>
    <t>OA</t>
  </si>
  <si>
    <t>Załącznik nr 4 do Uchwały</t>
  </si>
  <si>
    <t>Rady Miejskiej w Koszalinie</t>
  </si>
  <si>
    <t xml:space="preserve">ŹRÓDŁA  POKRYCIA </t>
  </si>
  <si>
    <t>DEFICYTU   BUDŻETOWEGO</t>
  </si>
  <si>
    <t xml:space="preserve">MIASTA KOSZALINA                                                                                                                       </t>
  </si>
  <si>
    <t>NA 2007 ROK</t>
  </si>
  <si>
    <t>§</t>
  </si>
  <si>
    <t>WYSZCZEGÓLNIENIE</t>
  </si>
  <si>
    <t>PRZYCHODY</t>
  </si>
  <si>
    <t>ROZCHODY</t>
  </si>
  <si>
    <t>Przychody z zaciągniętych pożyczek i kredytów na rynku krajowym</t>
  </si>
  <si>
    <t>z tego:</t>
  </si>
  <si>
    <t xml:space="preserve">Kredyt komercyjny </t>
  </si>
  <si>
    <t>Przychody z tytułu innych rozliczeń krajowych</t>
  </si>
  <si>
    <r>
      <t xml:space="preserve">Spłaty pożyczek otrzymanych na finansowanie zadań realizowanych z udziałem środków pochodzących 
z budżetu Unii Europejskiej - </t>
    </r>
    <r>
      <rPr>
        <b/>
        <i/>
        <sz val="12"/>
        <rFont val="Arial Narrow"/>
        <family val="2"/>
      </rPr>
      <t xml:space="preserve"> Bank Gospodarstwa Krajowego </t>
    </r>
  </si>
  <si>
    <t>Modernizacja obiektu Muzeum w Koszalinie</t>
  </si>
  <si>
    <t>ul.Połczyńska</t>
  </si>
  <si>
    <t>ul.Olchowa</t>
  </si>
  <si>
    <t>Budowa Centrum Rekreacyjno - Sportowego w Koszalinie</t>
  </si>
  <si>
    <t>Spłaty otrzymanych krajowych  pożyczek i kredytów</t>
  </si>
  <si>
    <t xml:space="preserve"> -  spłata kredytu - Bank Pekao S.A II Oddz. Koszalin</t>
  </si>
  <si>
    <t xml:space="preserve"> -  spłata kredytu - PKO B P S.A I Oddz. Centrum Koszalin</t>
  </si>
  <si>
    <t xml:space="preserve"> -  spłata kredytu - Gospodarczy Bank Wielkopolski S.A.</t>
  </si>
  <si>
    <t xml:space="preserve"> -  spłata pożyczki NFOŚ i GW </t>
  </si>
  <si>
    <t xml:space="preserve"> -  spłata pożyczki WFOŚ i GW</t>
  </si>
  <si>
    <t>RAZEM</t>
  </si>
  <si>
    <t xml:space="preserve">DEFICYT BUDŻETOWY </t>
  </si>
  <si>
    <t>z dnia 25 października 2007 roku</t>
  </si>
  <si>
    <t>ZMIANY  PLANU  DOCHODÓW  I  WYDATKÓW  NA  ZADANIA  WŁASNE  POWIATU                                          W  2007  ROKU</t>
  </si>
  <si>
    <t>Załącznik nr 2 do Uchwały</t>
  </si>
  <si>
    <t>ZMIANY  PLANU  DOCHODÓW  I  WYDATKÓW  NA  ZADANIA  WŁASNE  GMINY                                     W  2007  ROKU</t>
  </si>
  <si>
    <r>
      <t>Środki na dofinansowanie własnych zadań bieżących gmin, pozyskane z innych źródeł -</t>
    </r>
    <r>
      <rPr>
        <i/>
        <sz val="11"/>
        <rFont val="Arial Narrow"/>
        <family val="2"/>
      </rPr>
      <t xml:space="preserve"> </t>
    </r>
    <r>
      <rPr>
        <i/>
        <sz val="10"/>
        <rFont val="Arial Narrow"/>
        <family val="2"/>
      </rPr>
      <t>"Szlak gotyku ceglanego"</t>
    </r>
  </si>
  <si>
    <r>
      <t>Wydatki inwestycyjne jednostek budżetowych -</t>
    </r>
    <r>
      <rPr>
        <i/>
        <sz val="11"/>
        <rFont val="Arial Narrow"/>
        <family val="2"/>
      </rPr>
      <t xml:space="preserve"> </t>
    </r>
    <r>
      <rPr>
        <i/>
        <sz val="10"/>
        <rFont val="Arial Narrow"/>
        <family val="2"/>
      </rPr>
      <t>"Rozbudowa Cmentarza Komunalnego"</t>
    </r>
  </si>
  <si>
    <r>
      <t xml:space="preserve">Dochody jst związane z realizacją zadań z zakresu administracji rządowej oraz innych zadań zleconych ustawami </t>
    </r>
    <r>
      <rPr>
        <i/>
        <sz val="11"/>
        <rFont val="Arial Narrow"/>
        <family val="2"/>
      </rPr>
      <t>(</t>
    </r>
    <r>
      <rPr>
        <i/>
        <sz val="10"/>
        <rFont val="Arial Narrow"/>
        <family val="2"/>
      </rPr>
      <t>5% za dowody osobiste)</t>
    </r>
  </si>
  <si>
    <r>
      <t>Wydatki na zakupy inwestycyjne jednostek budżetowych</t>
    </r>
    <r>
      <rPr>
        <i/>
        <sz val="11"/>
        <rFont val="Arial Narrow"/>
        <family val="2"/>
      </rPr>
      <t xml:space="preserve"> - </t>
    </r>
    <r>
      <rPr>
        <i/>
        <sz val="10"/>
        <rFont val="Arial Narrow"/>
        <family val="2"/>
      </rPr>
      <t>zakup dwóch kserokopiarek</t>
    </r>
  </si>
  <si>
    <r>
      <t xml:space="preserve">Środki na dofinansowanie własnych zadań bieżących gmin, pozyskane z innych źródeł  </t>
    </r>
    <r>
      <rPr>
        <i/>
        <sz val="11"/>
        <rFont val="Arial Narrow"/>
        <family val="2"/>
      </rPr>
      <t>-</t>
    </r>
    <r>
      <rPr>
        <i/>
        <sz val="10"/>
        <rFont val="Arial Narrow"/>
        <family val="2"/>
      </rPr>
      <t>Hanza Jazz Festiwal 2005</t>
    </r>
  </si>
  <si>
    <r>
      <t>Wydatki na zakupy inwestycyjne jednostek budżetowych (</t>
    </r>
    <r>
      <rPr>
        <i/>
        <sz val="10"/>
        <rFont val="Arial Narrow"/>
        <family val="2"/>
      </rPr>
      <t>zakup 2 samochodów dla MOPS)</t>
    </r>
  </si>
  <si>
    <t>Załącznik nr 3 do Uchwały</t>
  </si>
  <si>
    <t>Załącznik nr 1 do Uchwały</t>
  </si>
  <si>
    <r>
      <t>Wydatki na zakupy inwestycyjne jednostek budżetowych (</t>
    </r>
    <r>
      <rPr>
        <i/>
        <sz val="10"/>
        <rFont val="Arial Narrow"/>
        <family val="2"/>
      </rPr>
      <t>zakup samochodu dla ZS Nr 12)</t>
    </r>
  </si>
  <si>
    <t>Środki na dofinansowanie własnych zadań bieżących powiatów, pozyskane z innych źródeł</t>
  </si>
  <si>
    <t>"Leonardo da Vinci" - Praktyka uczniów technikum samochodowego i mechanicznego w Niemczech szansą poznania rynku UE</t>
  </si>
  <si>
    <t>2705</t>
  </si>
  <si>
    <t>Wynagrodzenia bezosobowe</t>
  </si>
  <si>
    <t>4305</t>
  </si>
  <si>
    <t>4425</t>
  </si>
  <si>
    <t xml:space="preserve">Składki na ubezpieczenia społeczne </t>
  </si>
  <si>
    <t>Składki na FP</t>
  </si>
  <si>
    <t>Zakup pomocy naukowych, dydaktycznych i książek</t>
  </si>
  <si>
    <t>Podróże służbowe zagraniczne</t>
  </si>
  <si>
    <t>4010</t>
  </si>
  <si>
    <t>4110</t>
  </si>
  <si>
    <t>4120</t>
  </si>
  <si>
    <t>Wynagrodzenia osobowe pracowników</t>
  </si>
  <si>
    <t>Składki na ubezpieczenia społeczne</t>
  </si>
  <si>
    <t>BZK</t>
  </si>
  <si>
    <t xml:space="preserve">Wydatki na zakupy inwestycyjne jednostek budżetowych </t>
  </si>
  <si>
    <t>Oddziały przedszkolne w szkołach podstawowych</t>
  </si>
  <si>
    <t>Składki na Fundusz Pracy</t>
  </si>
  <si>
    <t>Przedszkola</t>
  </si>
  <si>
    <t>Dotacja podmiotowa z budżetu dla zakładu budżetowego</t>
  </si>
  <si>
    <t>Gimnazja</t>
  </si>
  <si>
    <t>Dotacje przekazane z funduszy celowych na realizację zadań bieżących dla jednostek sektora finansów publicznych</t>
  </si>
  <si>
    <t>85495</t>
  </si>
  <si>
    <r>
      <t xml:space="preserve">Wynagrodzenia osobowe pracowników - </t>
    </r>
    <r>
      <rPr>
        <i/>
        <sz val="10"/>
        <rFont val="Arial Narrow"/>
        <family val="2"/>
      </rPr>
      <t>awanse zawodowe nauczycieli</t>
    </r>
  </si>
  <si>
    <t>0750</t>
  </si>
  <si>
    <r>
      <t>Dochody z najmu i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dzierżawy składników majątkowych skarbu państwa lub jednostek samorządu terytorialnego  oraz innych umów o podobnym charakterze</t>
    </r>
  </si>
  <si>
    <t>Gimnazja specjalne</t>
  </si>
  <si>
    <t>Licea ogólnokształcące</t>
  </si>
  <si>
    <t>Licea profilowane</t>
  </si>
  <si>
    <t>Szkoły zawodowe</t>
  </si>
  <si>
    <t>Szkoły zawodowe specjalne</t>
  </si>
  <si>
    <t>Centrum Kształcenia Ustawicznego</t>
  </si>
  <si>
    <t>Świetlice szkolne</t>
  </si>
  <si>
    <t>Specjalny Ośrodek Szkolno - Wychowawczy</t>
  </si>
  <si>
    <t>Miejska Poradnia Psychologiczno - Pedagogiczna</t>
  </si>
  <si>
    <t>Pałac Młodzieży</t>
  </si>
  <si>
    <t>Wydatki inwestycyjne jednostek budżetowych</t>
  </si>
  <si>
    <r>
      <t>Wydatki inwestycyjne jednostek budżetowych -</t>
    </r>
    <r>
      <rPr>
        <i/>
        <sz val="10"/>
        <rFont val="Arial Narrow"/>
        <family val="2"/>
      </rPr>
      <t xml:space="preserve"> Boisko sportowe przy Zespole Szkół Nr 13</t>
    </r>
  </si>
  <si>
    <t>Uzbrojenie rejonu ulicy Zdobywców Wału Pomorskiego</t>
  </si>
  <si>
    <t>ul. Lniana - Różana - porządkowanie gospodarki wodno-ściekowej</t>
  </si>
  <si>
    <t>Wydatki inwestycyjne jednostek budżetowych:</t>
  </si>
  <si>
    <t>Osiedle Parkowe - uzbrojenie</t>
  </si>
  <si>
    <t>Uzbrojenie osiedla Chełmoniewo</t>
  </si>
  <si>
    <t>Magistrala wodociągowa do Lubiatowa</t>
  </si>
  <si>
    <t>Uzbrojenie ul. Artylerzystów</t>
  </si>
  <si>
    <t>Uzbrojenie ul. Modrzewiowej</t>
  </si>
  <si>
    <t xml:space="preserve">   Uzbrojenie ul. Artylerzystów</t>
  </si>
  <si>
    <t xml:space="preserve">   Uzbrojenie ul. Modrzewiowej</t>
  </si>
  <si>
    <t xml:space="preserve">   Uzbrojenie ul. Dzierżęcińskiej</t>
  </si>
  <si>
    <t xml:space="preserve">   Uzbrojenie ul. Austriackiej - dz. Nr 60 </t>
  </si>
  <si>
    <t xml:space="preserve">   Uzbrojenie ul. Austriackiej - dz. Nr 4</t>
  </si>
  <si>
    <t>90013</t>
  </si>
  <si>
    <t>Schronisko dla zwierząt</t>
  </si>
  <si>
    <t>Uzbrojenie osiedla Unii Europejskiej</t>
  </si>
  <si>
    <t>92601</t>
  </si>
  <si>
    <t>Obiekty sportowe</t>
  </si>
  <si>
    <t>Budowa zjazdu narciarskiego na Górze Chełmskiej</t>
  </si>
  <si>
    <t>Budowa hali widowiskowo -sportowej</t>
  </si>
  <si>
    <t>E/IK</t>
  </si>
  <si>
    <t>Drogi publiczne w mieście na prawach powiatu</t>
  </si>
  <si>
    <t>ul. Młyńska</t>
  </si>
  <si>
    <t>ul. Batalionów Chłopskich</t>
  </si>
  <si>
    <r>
      <t xml:space="preserve">Dochody jst związane z realizacją zadań z zakresu administracji rządowej oraz innych zadań zleconych ustawami </t>
    </r>
    <r>
      <rPr>
        <i/>
        <sz val="11"/>
        <rFont val="Arial Narrow"/>
        <family val="2"/>
      </rPr>
      <t>(</t>
    </r>
    <r>
      <rPr>
        <i/>
        <sz val="10"/>
        <rFont val="Arial Narrow"/>
        <family val="2"/>
      </rPr>
      <t>5% za dowody osobiste</t>
    </r>
    <r>
      <rPr>
        <i/>
        <sz val="11"/>
        <rFont val="Arial Narrow"/>
        <family val="2"/>
      </rPr>
      <t>)</t>
    </r>
  </si>
  <si>
    <t>Przebudowa ulic: Lutyków, Obotrytów, P.Skargi, Łużyckiej, Poprzecznej</t>
  </si>
  <si>
    <t>Przebudowa ulicy Reymonta, Staffa</t>
  </si>
  <si>
    <t>Drogi wewnętrzne</t>
  </si>
  <si>
    <r>
      <t xml:space="preserve">Wydatki inwestycyjne jednostek budżetowych - </t>
    </r>
    <r>
      <rPr>
        <i/>
        <sz val="10"/>
        <rFont val="Arial Narrow"/>
        <family val="2"/>
      </rPr>
      <t>Przebudowa miejsc postojowych-ul. Młyńska</t>
    </r>
  </si>
  <si>
    <t xml:space="preserve">         </t>
  </si>
  <si>
    <t>Lp.</t>
  </si>
  <si>
    <t>Dział           Rozdział                §</t>
  </si>
  <si>
    <t>Przewidywane wykonanie                     2006 r.</t>
  </si>
  <si>
    <t>Plan na                            2007 r.</t>
  </si>
  <si>
    <t>Zmiany planu</t>
  </si>
  <si>
    <t>Plan po zmianach na 2007 r.</t>
  </si>
  <si>
    <t>2</t>
  </si>
  <si>
    <t>I</t>
  </si>
  <si>
    <t>STAN ŚRODKÓW OBROTOWYCH NA POCZĄTKU ROKU</t>
  </si>
  <si>
    <t>II</t>
  </si>
  <si>
    <t>900         90011</t>
  </si>
  <si>
    <t>PRZYCHODY W CIĄGU ROKU</t>
  </si>
  <si>
    <t>III</t>
  </si>
  <si>
    <t>PRZYCHODY OGÓŁEM</t>
  </si>
  <si>
    <t>IV</t>
  </si>
  <si>
    <t>WYDATKI OGÓŁEM</t>
  </si>
  <si>
    <t>1.</t>
  </si>
  <si>
    <t>Edukacja ekologiczna, propagowanie działań ekologicznych</t>
  </si>
  <si>
    <t>Dotacje przekazane z funduszy celowych na realizację zadań bieżących dla jednostek niezaliczanych do sektora finansów publicznych</t>
  </si>
  <si>
    <t xml:space="preserve"> - dotacja dla Przedsiębiorstwa Gospodarki Komunalnej (PGK) na organizację 
   Centrum Edukacji Ekologicznej (materiały edukacyjne, nagrody konkursowe, 
   honoraria, szkolenia)</t>
  </si>
  <si>
    <t xml:space="preserve"> - dotacja dla Regionalnego Ośrodka Edukacji Ekologicznej w Sianowie na 
   prowadzenie zajęć z zakresu edukacji ekologicznej (materiały edukacyjne, nagrody 
   konkursowe, honoraria, szkolenia)</t>
  </si>
  <si>
    <t xml:space="preserve"> - dotacja dla Miejskich Wodociągów i Kanalizacji (MWiK) na organizację Centrum 
   Edukacji Ekologicznej (materiały edukacyjne, nagrody konkursowe, honoraria, 
   szkolenia)</t>
  </si>
  <si>
    <t>w tym dofinansowanie zakupu nagród na konkurs "Ja i moje środowisko"</t>
  </si>
  <si>
    <t>w tym dofinansowanie szkoleń dla pracowników ochrony środowiska</t>
  </si>
  <si>
    <t>2.</t>
  </si>
  <si>
    <t>Urządzanie i utrzymanie terenów zieleni, zadrzewień, zakrzewień oraz parków</t>
  </si>
  <si>
    <r>
      <t>Dotacje przekazane z funduszy celowych na realizację zadań bieżących dla jednostek niezaliczanych do sektora finansów publicznych</t>
    </r>
    <r>
      <rPr>
        <i/>
        <sz val="9"/>
        <rFont val="Arial Narrow"/>
        <family val="2"/>
      </rPr>
      <t xml:space="preserve"> - dotacja dla PGK na zadrzewienie cmentarza komunalnego, wykonanie nowych nasadzeń</t>
    </r>
  </si>
  <si>
    <t xml:space="preserve"> - prace pielęgnacyjno-lecznicze pojedynczych drzew przyulicznych, w parkach i na 
   zieleńcach miejskich</t>
  </si>
  <si>
    <t xml:space="preserve"> - obsadzenie krzewami i pnączami pasów zieleni ulicznej w parkach i na 
   zieleńcach w mieście</t>
  </si>
  <si>
    <t xml:space="preserve"> - odtworzenie kompleksu Parku Książąt Pomorskich "A" - alejek spacerowych, 
   placów, schodów</t>
  </si>
  <si>
    <t xml:space="preserve"> - zwalczanie szrotówka kasztanowcowiaczka niszczącego kasztanowce na terenie 
   miasta Koszalina</t>
  </si>
  <si>
    <t xml:space="preserve"> - zagospodarowanie zielenią terenu położonego przy ul. Wielkopolskiej</t>
  </si>
  <si>
    <t xml:space="preserve"> - wykonanie i ustawienie drzewka z kwiatów jednorocznych przy ul. Zwycięstwa</t>
  </si>
  <si>
    <t xml:space="preserve"> - zagospodarowanie zieleńca o pow. 5280 m 2 (ul. Gierczak) - wg projektu</t>
  </si>
  <si>
    <t xml:space="preserve"> - renowacja pasów zieleni w pasach drogowych dróg publicznych: ul. Gnieźnieńska, 
   Morska, Fałata, Jana Pawła II</t>
  </si>
  <si>
    <t xml:space="preserve"> - opracowanie inwentaryzacji zieleni na terenie zieleńców i pasów drogowych 
   przekazanych Zarządowi w zarządzanie lub administrację</t>
  </si>
  <si>
    <t xml:space="preserve"> - prace pielęgnacyjno-lecznicze drzew na terenach administrowanych przez Zarząd 
   Budynków Mieszkalnych (ZBM)</t>
  </si>
  <si>
    <t>6110</t>
  </si>
  <si>
    <r>
      <t>Wydatki inwestycyjne funduszy celowych - o</t>
    </r>
    <r>
      <rPr>
        <i/>
        <sz val="9"/>
        <rFont val="Arial Narrow"/>
        <family val="2"/>
      </rPr>
      <t>dtworzenie kompleksu Parku Książąt Pomorskich "A"- budowa mostu</t>
    </r>
  </si>
  <si>
    <t>3.</t>
  </si>
  <si>
    <t>Realizacja przedsięwzięć związanych z gospodarką odpadami</t>
  </si>
  <si>
    <t xml:space="preserve"> - zagospodarowanie odpadów powstałych na terenie m. Koszalina w wyniku awarii 
   ekologicznych</t>
  </si>
  <si>
    <t xml:space="preserve"> - wywóz nieczystości z koszy ulicznych - dofinansowanie ZDM</t>
  </si>
  <si>
    <t>6270</t>
  </si>
  <si>
    <t>Dotacje z funduszy celowych na finansowanie lub dofinansowanie kosztów realizacji inwestycji i zakupów inwestycyjnych jednostek niezaliczanych do sektora finansów publicznych</t>
  </si>
  <si>
    <t xml:space="preserve"> - dotacja dla PGK - zakup automatycznej prasy do belowania wysortowanych 
   asortymentów z odpadów zbieranych selektywnie</t>
  </si>
  <si>
    <t xml:space="preserve"> - dotacja dla PGK - zakup przyczepy samowyładowczej do samochodu hakowego</t>
  </si>
  <si>
    <t xml:space="preserve"> - dotacja dla PGK - zakup samochodu skrzyniowego z dźwignikiem do selektywnego 
   zbioru odpadów w systemie workowym</t>
  </si>
  <si>
    <t xml:space="preserve"> - dotacja dla PGK - zakup pojemników do selektywnego gromadzenia odpadów na 
   tworzywa sztuczne i stłuczkę szklaną</t>
  </si>
  <si>
    <t xml:space="preserve"> - dotacja dla PGK - zakup worków do selektywnego gromadzenia odpadów</t>
  </si>
  <si>
    <t>4.</t>
  </si>
  <si>
    <t>Inne cele służące ochronie środowiska</t>
  </si>
  <si>
    <r>
      <t xml:space="preserve">Dotacje przekazane z funduszy celowych na realizację zadań bieżących dla jednostek niezaliczanych do sektora finansów publicznych </t>
    </r>
    <r>
      <rPr>
        <i/>
        <sz val="9"/>
        <rFont val="Arial Narrow"/>
        <family val="2"/>
      </rPr>
      <t xml:space="preserve">- dotacja dla MWiK na opracowanie dokumentacji i budowy urządzeń podczyszczających </t>
    </r>
  </si>
  <si>
    <r>
      <t xml:space="preserve">Różne przelewy - </t>
    </r>
    <r>
      <rPr>
        <i/>
        <sz val="9"/>
        <rFont val="Arial Narrow"/>
        <family val="2"/>
      </rPr>
      <t>zwrot nienależnie otrzymanych środków z tytułu redystrybucji opłat za pobór wody i odprowadzanie ścieków</t>
    </r>
  </si>
  <si>
    <t xml:space="preserve"> - organizacja akcji ekologicznych, m.in. "Sprzątanie Świata", "Dzień Ziemi", 
   "Święto Drzewa"</t>
  </si>
  <si>
    <t xml:space="preserve"> - konserwacja, naprawy oraz zakup pojemników i woreczków na psie odchody</t>
  </si>
  <si>
    <t xml:space="preserve"> - konserwacja, naprawy oraz zakup pojemników i woreczków na psie odchody 
   - dofinansowanie ZBM</t>
  </si>
  <si>
    <t xml:space="preserve"> - Komenda Miejska Państwowej Straży Pożarnej - zakup balotów, sorbentów, 
   neutralizatorów, sprzętu do prowadzenia działań z zakresu ratownictwa 
   chemicznego i ekologicznego</t>
  </si>
  <si>
    <t xml:space="preserve"> - oczyszczanie koryta rzeki Dzierżęcinki z narzuconych odpadów</t>
  </si>
  <si>
    <t xml:space="preserve"> - utrzymanie w należytym stanie pojemników na psie odchody</t>
  </si>
  <si>
    <t xml:space="preserve"> - utrzymanie w należytym stanie pojemników na psie odchody - dofinansowanie ZBM</t>
  </si>
  <si>
    <t xml:space="preserve"> - udrożnienie i regulacja rowów wraz ze skarpami</t>
  </si>
  <si>
    <t xml:space="preserve"> - likwidacja nielegalnych wysypisk oraz sprzątanie zaśmieconych terenów miejskich 
   bez administratora</t>
  </si>
  <si>
    <t xml:space="preserve"> - przeprowadzanie badań i analiz na potrzeby terenów środowiska</t>
  </si>
  <si>
    <t xml:space="preserve"> - sprawozdanie z realizacji Programu Ochrony Środowiska dla Miasta Koszalina na 
   lata 2004-2007</t>
  </si>
  <si>
    <t xml:space="preserve"> - sprawozdanie z realizacji Planu Gospodarki Odpadami dla Miasta Koszalina na 
   lata 2004-2007</t>
  </si>
  <si>
    <t>Wydatki inwestycyjne funduszy celowych</t>
  </si>
  <si>
    <t xml:space="preserve"> - porządkowanie gospodarki wodno-ściekowej w rejonie ul. Monte Cassino</t>
  </si>
  <si>
    <t xml:space="preserve"> - Kolektor XXVIII</t>
  </si>
  <si>
    <t xml:space="preserve"> - zakup systemów gromadzenia i przetwarzania danych związanych z dostępem do 
   informacji o środowisku</t>
  </si>
  <si>
    <t>6120</t>
  </si>
  <si>
    <t>Wydatki n azakupy inwestycyjne funduszy celowych</t>
  </si>
  <si>
    <t>Dotacje z funduszy celowych na finansowanie lub dofinansowanie kosztów realizacji inwestycji  i zakupów inwestycyjnych jednostek niezaliczanych do sektora finansów publicznych</t>
  </si>
  <si>
    <t xml:space="preserve"> - dotacja dla Nadleśnictwa Manowo - dofinansowanie budowy ścieżki
   przyrodniczo-rowerowej na terenie gminy Koszalin</t>
  </si>
  <si>
    <t xml:space="preserve"> - dotacja dla PGK - zakup skutera usprawniającego pracę operatora odkurzacza do 
   psich ekstrementów</t>
  </si>
  <si>
    <t>V</t>
  </si>
  <si>
    <t>STAN ŚRODKÓW OBROTOWYCH NA KONIEC ROKU</t>
  </si>
  <si>
    <t xml:space="preserve"> Rady Miejskiej w Koszalinie</t>
  </si>
  <si>
    <t xml:space="preserve">z dnia 25 października 2007 roku             </t>
  </si>
  <si>
    <t xml:space="preserve">ZMIANY  PLANU  PRZYCHODÓW I WYDATKÓW </t>
  </si>
  <si>
    <t>GMINNEGO  FUNDUSZU  OCHRONY  ŚRODOWISKA</t>
  </si>
  <si>
    <t>I  GOSPODARKI  WODNEJ NA  2007  ROK</t>
  </si>
  <si>
    <t>Inwestycyjne inicjatywy społeczne</t>
  </si>
  <si>
    <r>
      <t>Środki na dofinansowanie zadań własnych gmin, pozyskane z innych źródeł -</t>
    </r>
    <r>
      <rPr>
        <i/>
        <sz val="11"/>
        <rFont val="Arial Narrow"/>
        <family val="2"/>
      </rPr>
      <t xml:space="preserve"> Inwestycyjne inicjatywy społeczne</t>
    </r>
  </si>
  <si>
    <t xml:space="preserve"> -  spłata kredytu</t>
  </si>
  <si>
    <t>DZIAŁALNOŚĆ USŁUGOWA</t>
  </si>
  <si>
    <t>OCHRONA ZDROWIA</t>
  </si>
  <si>
    <t xml:space="preserve">Sala sportowa przy Gimnazjum Nr 6 </t>
  </si>
  <si>
    <t>Gimnazjum Nr 11</t>
  </si>
  <si>
    <t xml:space="preserve">Nr  XV /   148  / 2007  </t>
  </si>
  <si>
    <t xml:space="preserve">Nr  XV /   148 / 2007  </t>
  </si>
  <si>
    <t>Nr XV /    148 / 2007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</si>
</sst>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2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 Narrow"/>
      <family val="2"/>
    </font>
    <font>
      <sz val="14"/>
      <name val="Arial Narrow"/>
      <family val="2"/>
    </font>
    <font>
      <b/>
      <sz val="13"/>
      <name val="Arial Narrow"/>
      <family val="2"/>
    </font>
    <font>
      <sz val="13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i/>
      <sz val="10"/>
      <name val="Arial Narrow"/>
      <family val="2"/>
    </font>
    <font>
      <b/>
      <sz val="14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i/>
      <sz val="11"/>
      <name val="Arial Narrow"/>
      <family val="2"/>
    </font>
    <font>
      <b/>
      <i/>
      <sz val="13"/>
      <name val="Arial Narrow"/>
      <family val="2"/>
    </font>
    <font>
      <b/>
      <i/>
      <sz val="11"/>
      <name val="Arial Narrow"/>
      <family val="2"/>
    </font>
    <font>
      <b/>
      <i/>
      <sz val="10"/>
      <name val="Arial Narrow"/>
      <family val="2"/>
    </font>
    <font>
      <i/>
      <sz val="13"/>
      <name val="Arial Narrow"/>
      <family val="2"/>
    </font>
    <font>
      <i/>
      <sz val="9"/>
      <name val="Arial Narrow"/>
      <family val="2"/>
    </font>
    <font>
      <sz val="10"/>
      <name val="MS Sans Serif"/>
      <family val="0"/>
    </font>
    <font>
      <b/>
      <sz val="10"/>
      <name val="Arial Narrow"/>
      <family val="2"/>
    </font>
    <font>
      <b/>
      <sz val="9"/>
      <name val="Arial Narrow"/>
      <family val="2"/>
    </font>
  </fonts>
  <fills count="2">
    <fill>
      <patternFill/>
    </fill>
    <fill>
      <patternFill patternType="gray125"/>
    </fill>
  </fills>
  <borders count="86">
    <border>
      <left/>
      <right/>
      <top/>
      <bottom/>
      <diagonal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double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3" fontId="7" fillId="0" borderId="8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3" fontId="3" fillId="0" borderId="8" xfId="0" applyNumberFormat="1" applyFont="1" applyBorder="1" applyAlignment="1">
      <alignment/>
    </xf>
    <xf numFmtId="0" fontId="9" fillId="0" borderId="8" xfId="0" applyFont="1" applyBorder="1" applyAlignment="1">
      <alignment/>
    </xf>
    <xf numFmtId="3" fontId="9" fillId="0" borderId="8" xfId="0" applyNumberFormat="1" applyFont="1" applyBorder="1" applyAlignment="1">
      <alignment/>
    </xf>
    <xf numFmtId="3" fontId="10" fillId="0" borderId="9" xfId="0" applyNumberFormat="1" applyFont="1" applyBorder="1" applyAlignment="1">
      <alignment/>
    </xf>
    <xf numFmtId="3" fontId="9" fillId="0" borderId="8" xfId="0" applyNumberFormat="1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3" fontId="7" fillId="0" borderId="8" xfId="0" applyNumberFormat="1" applyFont="1" applyBorder="1" applyAlignment="1">
      <alignment horizontal="right" vertical="center"/>
    </xf>
    <xf numFmtId="3" fontId="7" fillId="0" borderId="9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vertical="center"/>
    </xf>
    <xf numFmtId="3" fontId="11" fillId="0" borderId="8" xfId="0" applyNumberFormat="1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3" fontId="10" fillId="0" borderId="8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0" fontId="12" fillId="0" borderId="8" xfId="0" applyFont="1" applyBorder="1" applyAlignment="1">
      <alignment vertical="center" wrapText="1"/>
    </xf>
    <xf numFmtId="3" fontId="12" fillId="0" borderId="9" xfId="0" applyNumberFormat="1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3" fontId="12" fillId="0" borderId="8" xfId="0" applyNumberFormat="1" applyFont="1" applyBorder="1" applyAlignment="1">
      <alignment/>
    </xf>
    <xf numFmtId="0" fontId="12" fillId="0" borderId="7" xfId="0" applyFont="1" applyBorder="1" applyAlignment="1">
      <alignment horizontal="center" vertical="center"/>
    </xf>
    <xf numFmtId="3" fontId="7" fillId="0" borderId="9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0" fontId="12" fillId="0" borderId="8" xfId="0" applyFont="1" applyBorder="1" applyAlignment="1">
      <alignment wrapText="1"/>
    </xf>
    <xf numFmtId="3" fontId="12" fillId="0" borderId="0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0" fontId="12" fillId="0" borderId="8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3" xfId="0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horizontal="centerContinuous" vertical="center"/>
    </xf>
    <xf numFmtId="4" fontId="13" fillId="0" borderId="17" xfId="0" applyNumberFormat="1" applyFont="1" applyBorder="1" applyAlignment="1">
      <alignment horizontal="centerContinuous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165" fontId="7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14" fillId="0" borderId="18" xfId="0" applyNumberFormat="1" applyFont="1" applyFill="1" applyBorder="1" applyAlignment="1" applyProtection="1">
      <alignment horizontal="center" wrapText="1"/>
      <protection locked="0"/>
    </xf>
    <xf numFmtId="0" fontId="14" fillId="0" borderId="8" xfId="0" applyNumberFormat="1" applyFont="1" applyFill="1" applyBorder="1" applyAlignment="1" applyProtection="1">
      <alignment horizontal="center" vertical="top" wrapText="1"/>
      <protection locked="0"/>
    </xf>
    <xf numFmtId="0" fontId="15" fillId="0" borderId="19" xfId="0" applyNumberFormat="1" applyFont="1" applyFill="1" applyBorder="1" applyAlignment="1" applyProtection="1">
      <alignment horizontal="center" vertical="center"/>
      <protection locked="0"/>
    </xf>
    <xf numFmtId="0" fontId="15" fillId="0" borderId="20" xfId="0" applyNumberFormat="1" applyFont="1" applyFill="1" applyBorder="1" applyAlignment="1" applyProtection="1">
      <alignment horizontal="center" vertical="center"/>
      <protection locked="0"/>
    </xf>
    <xf numFmtId="0" fontId="15" fillId="0" borderId="21" xfId="0" applyNumberFormat="1" applyFont="1" applyFill="1" applyBorder="1" applyAlignment="1" applyProtection="1">
      <alignment horizontal="center" vertical="center"/>
      <protection locked="0"/>
    </xf>
    <xf numFmtId="0" fontId="16" fillId="0" borderId="22" xfId="0" applyNumberFormat="1" applyFont="1" applyFill="1" applyBorder="1" applyAlignment="1" applyProtection="1">
      <alignment horizontal="center" vertical="center"/>
      <protection locked="0"/>
    </xf>
    <xf numFmtId="0" fontId="16" fillId="0" borderId="23" xfId="0" applyNumberFormat="1" applyFont="1" applyFill="1" applyBorder="1" applyAlignment="1" applyProtection="1">
      <alignment vertical="center" wrapText="1"/>
      <protection locked="0"/>
    </xf>
    <xf numFmtId="0" fontId="16" fillId="0" borderId="23" xfId="0" applyNumberFormat="1" applyFont="1" applyFill="1" applyBorder="1" applyAlignment="1" applyProtection="1">
      <alignment horizontal="center" vertical="center"/>
      <protection locked="0"/>
    </xf>
    <xf numFmtId="3" fontId="16" fillId="0" borderId="24" xfId="0" applyNumberFormat="1" applyFont="1" applyFill="1" applyBorder="1" applyAlignment="1" applyProtection="1">
      <alignment horizontal="right" vertical="center"/>
      <protection locked="0"/>
    </xf>
    <xf numFmtId="0" fontId="17" fillId="0" borderId="8" xfId="0" applyNumberFormat="1" applyFont="1" applyFill="1" applyBorder="1" applyAlignment="1" applyProtection="1">
      <alignment horizontal="center" vertical="center"/>
      <protection locked="0"/>
    </xf>
    <xf numFmtId="3" fontId="17" fillId="0" borderId="25" xfId="0" applyNumberFormat="1" applyFont="1" applyFill="1" applyBorder="1" applyAlignment="1" applyProtection="1">
      <alignment horizontal="right" vertical="center"/>
      <protection locked="0"/>
    </xf>
    <xf numFmtId="0" fontId="16" fillId="0" borderId="26" xfId="0" applyNumberFormat="1" applyFont="1" applyFill="1" applyBorder="1" applyAlignment="1" applyProtection="1">
      <alignment horizontal="center" vertical="center"/>
      <protection locked="0"/>
    </xf>
    <xf numFmtId="0" fontId="16" fillId="0" borderId="14" xfId="0" applyNumberFormat="1" applyFont="1" applyFill="1" applyBorder="1" applyAlignment="1" applyProtection="1">
      <alignment vertical="center" wrapText="1"/>
      <protection locked="0"/>
    </xf>
    <xf numFmtId="0" fontId="16" fillId="0" borderId="14" xfId="0" applyNumberFormat="1" applyFont="1" applyFill="1" applyBorder="1" applyAlignment="1" applyProtection="1">
      <alignment horizontal="center" vertical="center"/>
      <protection locked="0"/>
    </xf>
    <xf numFmtId="3" fontId="16" fillId="0" borderId="27" xfId="0" applyNumberFormat="1" applyFont="1" applyFill="1" applyBorder="1" applyAlignment="1" applyProtection="1">
      <alignment horizontal="right" vertical="center"/>
      <protection locked="0"/>
    </xf>
    <xf numFmtId="0" fontId="17" fillId="0" borderId="28" xfId="0" applyNumberFormat="1" applyFont="1" applyFill="1" applyBorder="1" applyAlignment="1" applyProtection="1">
      <alignment horizontal="center" vertical="center"/>
      <protection locked="0"/>
    </xf>
    <xf numFmtId="0" fontId="17" fillId="0" borderId="25" xfId="0" applyNumberFormat="1" applyFont="1" applyFill="1" applyBorder="1" applyAlignment="1" applyProtection="1">
      <alignment horizontal="center" vertical="center"/>
      <protection locked="0"/>
    </xf>
    <xf numFmtId="0" fontId="14" fillId="0" borderId="29" xfId="0" applyFont="1" applyBorder="1" applyAlignment="1">
      <alignment horizontal="center" vertical="center"/>
    </xf>
    <xf numFmtId="0" fontId="15" fillId="0" borderId="30" xfId="0" applyNumberFormat="1" applyFont="1" applyFill="1" applyBorder="1" applyAlignment="1" applyProtection="1">
      <alignment horizontal="center" vertical="center"/>
      <protection locked="0"/>
    </xf>
    <xf numFmtId="3" fontId="16" fillId="0" borderId="31" xfId="0" applyNumberFormat="1" applyFont="1" applyFill="1" applyBorder="1" applyAlignment="1" applyProtection="1">
      <alignment horizontal="right" vertical="center"/>
      <protection locked="0"/>
    </xf>
    <xf numFmtId="3" fontId="17" fillId="0" borderId="9" xfId="0" applyNumberFormat="1" applyFont="1" applyFill="1" applyBorder="1" applyAlignment="1" applyProtection="1">
      <alignment horizontal="right" vertical="center"/>
      <protection locked="0"/>
    </xf>
    <xf numFmtId="3" fontId="16" fillId="0" borderId="17" xfId="0" applyNumberFormat="1" applyFont="1" applyFill="1" applyBorder="1" applyAlignment="1" applyProtection="1">
      <alignment horizontal="right" vertical="center"/>
      <protection locked="0"/>
    </xf>
    <xf numFmtId="3" fontId="16" fillId="0" borderId="23" xfId="0" applyNumberFormat="1" applyFont="1" applyFill="1" applyBorder="1" applyAlignment="1" applyProtection="1">
      <alignment horizontal="right" vertical="center"/>
      <protection locked="0"/>
    </xf>
    <xf numFmtId="3" fontId="17" fillId="0" borderId="8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164" fontId="13" fillId="0" borderId="0" xfId="0" applyNumberFormat="1" applyFont="1" applyFill="1" applyBorder="1" applyAlignment="1" applyProtection="1">
      <alignment horizontal="centerContinuous"/>
      <protection locked="0"/>
    </xf>
    <xf numFmtId="0" fontId="13" fillId="0" borderId="0" xfId="0" applyNumberFormat="1" applyFont="1" applyFill="1" applyBorder="1" applyAlignment="1" applyProtection="1">
      <alignment horizontal="centerContinuous"/>
      <protection locked="0"/>
    </xf>
    <xf numFmtId="165" fontId="7" fillId="0" borderId="0" xfId="0" applyNumberFormat="1" applyFont="1" applyFill="1" applyBorder="1" applyAlignment="1" applyProtection="1">
      <alignment horizontal="centerContinuous"/>
      <protection locked="0"/>
    </xf>
    <xf numFmtId="0" fontId="10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14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3" xfId="0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34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35" xfId="0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36" xfId="0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4" fillId="0" borderId="37" xfId="0" applyNumberFormat="1" applyFont="1" applyFill="1" applyBorder="1" applyAlignment="1" applyProtection="1">
      <alignment horizontal="center" vertical="top" wrapText="1"/>
      <protection locked="0"/>
    </xf>
    <xf numFmtId="0" fontId="14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40" xfId="0" applyNumberFormat="1" applyFont="1" applyFill="1" applyBorder="1" applyAlignment="1" applyProtection="1">
      <alignment horizontal="center" vertical="center"/>
      <protection locked="0"/>
    </xf>
    <xf numFmtId="0" fontId="15" fillId="0" borderId="41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 vertical="center"/>
      <protection locked="0"/>
    </xf>
    <xf numFmtId="0" fontId="16" fillId="0" borderId="12" xfId="0" applyNumberFormat="1" applyFont="1" applyFill="1" applyBorder="1" applyAlignment="1" applyProtection="1">
      <alignment horizontal="center" vertical="center"/>
      <protection locked="0"/>
    </xf>
    <xf numFmtId="164" fontId="16" fillId="0" borderId="16" xfId="21" applyNumberFormat="1" applyFont="1" applyFill="1" applyBorder="1" applyAlignment="1" applyProtection="1">
      <alignment vertical="center" wrapText="1"/>
      <protection locked="0"/>
    </xf>
    <xf numFmtId="3" fontId="16" fillId="0" borderId="16" xfId="0" applyNumberFormat="1" applyFont="1" applyFill="1" applyBorder="1" applyAlignment="1" applyProtection="1">
      <alignment horizontal="right" vertical="center"/>
      <protection locked="0"/>
    </xf>
    <xf numFmtId="3" fontId="16" fillId="0" borderId="42" xfId="0" applyNumberFormat="1" applyFont="1" applyFill="1" applyBorder="1" applyAlignment="1" applyProtection="1">
      <alignment horizontal="right" vertical="center"/>
      <protection locked="0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3" fontId="17" fillId="0" borderId="0" xfId="0" applyNumberFormat="1" applyFont="1" applyFill="1" applyBorder="1" applyAlignment="1" applyProtection="1">
      <alignment vertical="center"/>
      <protection locked="0"/>
    </xf>
    <xf numFmtId="1" fontId="16" fillId="0" borderId="43" xfId="0" applyNumberFormat="1" applyFont="1" applyFill="1" applyBorder="1" applyAlignment="1" applyProtection="1">
      <alignment horizontal="centerContinuous" vertical="center"/>
      <protection locked="0"/>
    </xf>
    <xf numFmtId="164" fontId="16" fillId="0" borderId="44" xfId="21" applyNumberFormat="1" applyFont="1" applyFill="1" applyBorder="1" applyAlignment="1" applyProtection="1">
      <alignment vertical="center" wrapText="1"/>
      <protection locked="0"/>
    </xf>
    <xf numFmtId="0" fontId="16" fillId="0" borderId="37" xfId="0" applyNumberFormat="1" applyFont="1" applyFill="1" applyBorder="1" applyAlignment="1" applyProtection="1">
      <alignment horizontal="center" vertical="center"/>
      <protection locked="0"/>
    </xf>
    <xf numFmtId="3" fontId="16" fillId="0" borderId="44" xfId="0" applyNumberFormat="1" applyFont="1" applyFill="1" applyBorder="1" applyAlignment="1" applyProtection="1">
      <alignment horizontal="right" vertical="center"/>
      <protection locked="0"/>
    </xf>
    <xf numFmtId="3" fontId="16" fillId="0" borderId="38" xfId="0" applyNumberFormat="1" applyFont="1" applyFill="1" applyBorder="1" applyAlignment="1" applyProtection="1">
      <alignment horizontal="right" vertical="center"/>
      <protection locked="0"/>
    </xf>
    <xf numFmtId="3" fontId="16" fillId="0" borderId="45" xfId="0" applyNumberFormat="1" applyFont="1" applyFill="1" applyBorder="1" applyAlignment="1" applyProtection="1">
      <alignment horizontal="right" vertical="center"/>
      <protection locked="0"/>
    </xf>
    <xf numFmtId="3" fontId="16" fillId="0" borderId="46" xfId="0" applyNumberFormat="1" applyFont="1" applyFill="1" applyBorder="1" applyAlignment="1" applyProtection="1">
      <alignment horizontal="right" vertical="center"/>
      <protection locked="0"/>
    </xf>
    <xf numFmtId="49" fontId="17" fillId="0" borderId="7" xfId="0" applyNumberFormat="1" applyFont="1" applyFill="1" applyBorder="1" applyAlignment="1" applyProtection="1">
      <alignment horizontal="center" vertical="center"/>
      <protection locked="0"/>
    </xf>
    <xf numFmtId="164" fontId="17" fillId="0" borderId="47" xfId="21" applyNumberFormat="1" applyFont="1" applyFill="1" applyBorder="1" applyAlignment="1" applyProtection="1">
      <alignment vertical="center" wrapText="1"/>
      <protection locked="0"/>
    </xf>
    <xf numFmtId="3" fontId="17" fillId="0" borderId="47" xfId="0" applyNumberFormat="1" applyFont="1" applyFill="1" applyBorder="1" applyAlignment="1" applyProtection="1">
      <alignment horizontal="right" vertical="center"/>
      <protection locked="0"/>
    </xf>
    <xf numFmtId="3" fontId="17" fillId="0" borderId="28" xfId="0" applyNumberFormat="1" applyFont="1" applyFill="1" applyBorder="1" applyAlignment="1" applyProtection="1">
      <alignment horizontal="right" vertical="center"/>
      <protection locked="0"/>
    </xf>
    <xf numFmtId="0" fontId="16" fillId="0" borderId="8" xfId="0" applyNumberFormat="1" applyFont="1" applyFill="1" applyBorder="1" applyAlignment="1" applyProtection="1">
      <alignment horizontal="center" vertical="center"/>
      <protection locked="0"/>
    </xf>
    <xf numFmtId="49" fontId="16" fillId="0" borderId="43" xfId="0" applyNumberFormat="1" applyFont="1" applyFill="1" applyBorder="1" applyAlignment="1" applyProtection="1">
      <alignment horizontal="center" vertical="center"/>
      <protection locked="0"/>
    </xf>
    <xf numFmtId="3" fontId="17" fillId="0" borderId="16" xfId="0" applyNumberFormat="1" applyFont="1" applyFill="1" applyBorder="1" applyAlignment="1" applyProtection="1">
      <alignment horizontal="right" vertical="center"/>
      <protection locked="0"/>
    </xf>
    <xf numFmtId="0" fontId="17" fillId="0" borderId="23" xfId="0" applyNumberFormat="1" applyFont="1" applyFill="1" applyBorder="1" applyAlignment="1" applyProtection="1">
      <alignment horizontal="center" vertical="center"/>
      <protection locked="0"/>
    </xf>
    <xf numFmtId="3" fontId="17" fillId="0" borderId="48" xfId="0" applyNumberFormat="1" applyFont="1" applyFill="1" applyBorder="1" applyAlignment="1" applyProtection="1">
      <alignment horizontal="right" vertical="center"/>
      <protection locked="0"/>
    </xf>
    <xf numFmtId="3" fontId="16" fillId="0" borderId="49" xfId="0" applyNumberFormat="1" applyFont="1" applyFill="1" applyBorder="1" applyAlignment="1" applyProtection="1">
      <alignment horizontal="right" vertical="center"/>
      <protection locked="0"/>
    </xf>
    <xf numFmtId="3" fontId="16" fillId="0" borderId="50" xfId="0" applyNumberFormat="1" applyFont="1" applyFill="1" applyBorder="1" applyAlignment="1" applyProtection="1">
      <alignment horizontal="right" vertical="center"/>
      <protection locked="0"/>
    </xf>
    <xf numFmtId="3" fontId="16" fillId="0" borderId="51" xfId="0" applyNumberFormat="1" applyFont="1" applyFill="1" applyBorder="1" applyAlignment="1" applyProtection="1">
      <alignment horizontal="right" vertical="center"/>
      <protection locked="0"/>
    </xf>
    <xf numFmtId="3" fontId="17" fillId="0" borderId="52" xfId="0" applyNumberFormat="1" applyFont="1" applyFill="1" applyBorder="1" applyAlignment="1" applyProtection="1">
      <alignment horizontal="right" vertical="center"/>
      <protection locked="0"/>
    </xf>
    <xf numFmtId="0" fontId="16" fillId="0" borderId="16" xfId="0" applyNumberFormat="1" applyFont="1" applyFill="1" applyBorder="1" applyAlignment="1" applyProtection="1">
      <alignment horizontal="center" vertical="center"/>
      <protection locked="0"/>
    </xf>
    <xf numFmtId="0" fontId="16" fillId="0" borderId="44" xfId="0" applyNumberFormat="1" applyFont="1" applyFill="1" applyBorder="1" applyAlignment="1" applyProtection="1">
      <alignment horizontal="center" vertical="center"/>
      <protection locked="0"/>
    </xf>
    <xf numFmtId="0" fontId="17" fillId="0" borderId="47" xfId="0" applyNumberFormat="1" applyFont="1" applyFill="1" applyBorder="1" applyAlignment="1" applyProtection="1">
      <alignment horizontal="center" vertical="center"/>
      <protection locked="0"/>
    </xf>
    <xf numFmtId="1" fontId="16" fillId="0" borderId="12" xfId="0" applyNumberFormat="1" applyFont="1" applyFill="1" applyBorder="1" applyAlignment="1" applyProtection="1">
      <alignment horizontal="centerContinuous" vertical="center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0" fontId="16" fillId="0" borderId="43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50" xfId="0" applyNumberFormat="1" applyFont="1" applyBorder="1" applyAlignment="1">
      <alignment vertical="center"/>
    </xf>
    <xf numFmtId="3" fontId="20" fillId="0" borderId="29" xfId="0" applyNumberFormat="1" applyFont="1" applyFill="1" applyBorder="1" applyAlignment="1" applyProtection="1">
      <alignment horizontal="right" vertical="center"/>
      <protection locked="0"/>
    </xf>
    <xf numFmtId="3" fontId="17" fillId="0" borderId="47" xfId="0" applyNumberFormat="1" applyFont="1" applyFill="1" applyBorder="1" applyAlignment="1" applyProtection="1">
      <alignment horizontal="center" vertical="center"/>
      <protection locked="0"/>
    </xf>
    <xf numFmtId="3" fontId="16" fillId="0" borderId="52" xfId="0" applyNumberFormat="1" applyFont="1" applyFill="1" applyBorder="1" applyAlignment="1" applyProtection="1">
      <alignment horizontal="right" vertical="center"/>
      <protection locked="0"/>
    </xf>
    <xf numFmtId="0" fontId="18" fillId="0" borderId="8" xfId="0" applyNumberFormat="1" applyFont="1" applyFill="1" applyBorder="1" applyAlignment="1" applyProtection="1">
      <alignment horizontal="center" vertical="center"/>
      <protection locked="0"/>
    </xf>
    <xf numFmtId="3" fontId="18" fillId="0" borderId="47" xfId="0" applyNumberFormat="1" applyFont="1" applyFill="1" applyBorder="1" applyAlignment="1" applyProtection="1">
      <alignment horizontal="right" vertical="center"/>
      <protection locked="0"/>
    </xf>
    <xf numFmtId="3" fontId="18" fillId="0" borderId="25" xfId="0" applyNumberFormat="1" applyFont="1" applyFill="1" applyBorder="1" applyAlignment="1" applyProtection="1">
      <alignment horizontal="right" vertical="center"/>
      <protection locked="0"/>
    </xf>
    <xf numFmtId="3" fontId="18" fillId="0" borderId="52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49" fontId="20" fillId="0" borderId="53" xfId="0" applyNumberFormat="1" applyFont="1" applyFill="1" applyBorder="1" applyAlignment="1" applyProtection="1">
      <alignment horizontal="center" vertical="center"/>
      <protection locked="0"/>
    </xf>
    <xf numFmtId="0" fontId="20" fillId="0" borderId="54" xfId="0" applyNumberFormat="1" applyFont="1" applyFill="1" applyBorder="1" applyAlignment="1" applyProtection="1">
      <alignment horizontal="center" vertical="center"/>
      <protection locked="0"/>
    </xf>
    <xf numFmtId="3" fontId="20" fillId="0" borderId="55" xfId="0" applyNumberFormat="1" applyFont="1" applyFill="1" applyBorder="1" applyAlignment="1" applyProtection="1">
      <alignment horizontal="right" vertical="center"/>
      <protection locked="0"/>
    </xf>
    <xf numFmtId="3" fontId="20" fillId="0" borderId="56" xfId="0" applyNumberFormat="1" applyFont="1" applyFill="1" applyBorder="1" applyAlignment="1" applyProtection="1">
      <alignment horizontal="right" vertical="center"/>
      <protection locked="0"/>
    </xf>
    <xf numFmtId="3" fontId="20" fillId="0" borderId="39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NumberFormat="1" applyFont="1" applyFill="1" applyBorder="1" applyAlignment="1" applyProtection="1">
      <alignment vertical="center"/>
      <protection locked="0"/>
    </xf>
    <xf numFmtId="3" fontId="20" fillId="0" borderId="25" xfId="0" applyNumberFormat="1" applyFont="1" applyFill="1" applyBorder="1" applyAlignment="1" applyProtection="1">
      <alignment horizontal="right" vertical="center"/>
      <protection locked="0"/>
    </xf>
    <xf numFmtId="3" fontId="20" fillId="0" borderId="52" xfId="0" applyNumberFormat="1" applyFont="1" applyFill="1" applyBorder="1" applyAlignment="1" applyProtection="1">
      <alignment horizontal="right" vertical="center"/>
      <protection locked="0"/>
    </xf>
    <xf numFmtId="3" fontId="20" fillId="0" borderId="9" xfId="0" applyNumberFormat="1" applyFont="1" applyFill="1" applyBorder="1" applyAlignment="1" applyProtection="1">
      <alignment horizontal="right" vertical="center"/>
      <protection locked="0"/>
    </xf>
    <xf numFmtId="0" fontId="16" fillId="0" borderId="37" xfId="0" applyNumberFormat="1" applyFont="1" applyFill="1" applyBorder="1" applyAlignment="1" applyProtection="1">
      <alignment horizontal="left" vertical="center" wrapText="1"/>
      <protection locked="0"/>
    </xf>
    <xf numFmtId="3" fontId="16" fillId="0" borderId="47" xfId="0" applyNumberFormat="1" applyFont="1" applyFill="1" applyBorder="1" applyAlignment="1" applyProtection="1">
      <alignment horizontal="right" vertical="center"/>
      <protection locked="0"/>
    </xf>
    <xf numFmtId="3" fontId="16" fillId="0" borderId="9" xfId="0" applyNumberFormat="1" applyFont="1" applyFill="1" applyBorder="1" applyAlignment="1" applyProtection="1">
      <alignment horizontal="right" vertical="center"/>
      <protection locked="0"/>
    </xf>
    <xf numFmtId="0" fontId="16" fillId="0" borderId="57" xfId="0" applyNumberFormat="1" applyFont="1" applyFill="1" applyBorder="1" applyAlignment="1" applyProtection="1">
      <alignment horizontal="center" vertical="center"/>
      <protection locked="0"/>
    </xf>
    <xf numFmtId="164" fontId="16" fillId="0" borderId="48" xfId="21" applyNumberFormat="1" applyFont="1" applyFill="1" applyBorder="1" applyAlignment="1" applyProtection="1">
      <alignment vertical="center" wrapText="1"/>
      <protection locked="0"/>
    </xf>
    <xf numFmtId="0" fontId="16" fillId="0" borderId="48" xfId="0" applyNumberFormat="1" applyFont="1" applyFill="1" applyBorder="1" applyAlignment="1" applyProtection="1">
      <alignment horizontal="center" vertical="center"/>
      <protection locked="0"/>
    </xf>
    <xf numFmtId="3" fontId="16" fillId="0" borderId="58" xfId="0" applyNumberFormat="1" applyFont="1" applyFill="1" applyBorder="1" applyAlignment="1" applyProtection="1">
      <alignment horizontal="right" vertical="center"/>
      <protection locked="0"/>
    </xf>
    <xf numFmtId="0" fontId="16" fillId="0" borderId="47" xfId="0" applyNumberFormat="1" applyFont="1" applyFill="1" applyBorder="1" applyAlignment="1" applyProtection="1">
      <alignment horizontal="center" vertical="center"/>
      <protection locked="0"/>
    </xf>
    <xf numFmtId="0" fontId="20" fillId="0" borderId="47" xfId="0" applyNumberFormat="1" applyFont="1" applyFill="1" applyBorder="1" applyAlignment="1" applyProtection="1">
      <alignment horizontal="center" vertical="center"/>
      <protection locked="0"/>
    </xf>
    <xf numFmtId="164" fontId="17" fillId="0" borderId="54" xfId="21" applyNumberFormat="1" applyFont="1" applyFill="1" applyBorder="1" applyAlignment="1" applyProtection="1">
      <alignment vertical="center" wrapText="1"/>
      <protection locked="0"/>
    </xf>
    <xf numFmtId="164" fontId="16" fillId="0" borderId="37" xfId="21" applyNumberFormat="1" applyFont="1" applyFill="1" applyBorder="1" applyAlignment="1" applyProtection="1">
      <alignment vertical="center" wrapText="1"/>
      <protection locked="0"/>
    </xf>
    <xf numFmtId="0" fontId="16" fillId="0" borderId="45" xfId="0" applyNumberFormat="1" applyFont="1" applyFill="1" applyBorder="1" applyAlignment="1" applyProtection="1">
      <alignment horizontal="center" vertical="center"/>
      <protection locked="0"/>
    </xf>
    <xf numFmtId="0" fontId="20" fillId="0" borderId="28" xfId="0" applyNumberFormat="1" applyFont="1" applyFill="1" applyBorder="1" applyAlignment="1" applyProtection="1">
      <alignment horizontal="center" vertical="center"/>
      <protection locked="0"/>
    </xf>
    <xf numFmtId="164" fontId="17" fillId="0" borderId="8" xfId="21" applyNumberFormat="1" applyFont="1" applyFill="1" applyBorder="1" applyAlignment="1" applyProtection="1">
      <alignment vertical="center" wrapText="1"/>
      <protection locked="0"/>
    </xf>
    <xf numFmtId="0" fontId="16" fillId="0" borderId="7" xfId="0" applyNumberFormat="1" applyFont="1" applyFill="1" applyBorder="1" applyAlignment="1" applyProtection="1">
      <alignment horizontal="center" vertical="center"/>
      <protection locked="0"/>
    </xf>
    <xf numFmtId="0" fontId="16" fillId="0" borderId="28" xfId="0" applyNumberFormat="1" applyFont="1" applyFill="1" applyBorder="1" applyAlignment="1" applyProtection="1">
      <alignment horizontal="center" vertical="center"/>
      <protection locked="0"/>
    </xf>
    <xf numFmtId="3" fontId="16" fillId="0" borderId="25" xfId="0" applyNumberFormat="1" applyFont="1" applyFill="1" applyBorder="1" applyAlignment="1" applyProtection="1">
      <alignment horizontal="right" vertical="center"/>
      <protection locked="0"/>
    </xf>
    <xf numFmtId="164" fontId="16" fillId="0" borderId="14" xfId="21" applyNumberFormat="1" applyFont="1" applyFill="1" applyBorder="1" applyAlignment="1" applyProtection="1">
      <alignment vertical="center" wrapText="1"/>
      <protection locked="0"/>
    </xf>
    <xf numFmtId="0" fontId="16" fillId="0" borderId="42" xfId="0" applyNumberFormat="1" applyFont="1" applyFill="1" applyBorder="1" applyAlignment="1" applyProtection="1">
      <alignment horizontal="center" vertical="center"/>
      <protection locked="0"/>
    </xf>
    <xf numFmtId="164" fontId="17" fillId="0" borderId="5" xfId="21" applyNumberFormat="1" applyFont="1" applyFill="1" applyBorder="1" applyAlignment="1" applyProtection="1">
      <alignment vertical="center" wrapText="1"/>
      <protection locked="0"/>
    </xf>
    <xf numFmtId="164" fontId="21" fillId="0" borderId="47" xfId="21" applyNumberFormat="1" applyFont="1" applyFill="1" applyBorder="1" applyAlignment="1" applyProtection="1">
      <alignment vertical="center" wrapText="1"/>
      <protection locked="0"/>
    </xf>
    <xf numFmtId="49" fontId="12" fillId="0" borderId="7" xfId="0" applyNumberFormat="1" applyFont="1" applyFill="1" applyBorder="1" applyAlignment="1" applyProtection="1">
      <alignment horizontal="center" vertical="center"/>
      <protection locked="0"/>
    </xf>
    <xf numFmtId="164" fontId="12" fillId="0" borderId="47" xfId="21" applyNumberFormat="1" applyFont="1" applyFill="1" applyBorder="1" applyAlignment="1" applyProtection="1">
      <alignment vertical="center" wrapText="1"/>
      <protection locked="0"/>
    </xf>
    <xf numFmtId="0" fontId="12" fillId="0" borderId="8" xfId="0" applyNumberFormat="1" applyFont="1" applyFill="1" applyBorder="1" applyAlignment="1" applyProtection="1">
      <alignment horizontal="center" vertical="center"/>
      <protection locked="0"/>
    </xf>
    <xf numFmtId="3" fontId="12" fillId="0" borderId="47" xfId="0" applyNumberFormat="1" applyFont="1" applyFill="1" applyBorder="1" applyAlignment="1" applyProtection="1">
      <alignment horizontal="right" vertical="center"/>
      <protection locked="0"/>
    </xf>
    <xf numFmtId="3" fontId="12" fillId="0" borderId="25" xfId="0" applyNumberFormat="1" applyFont="1" applyFill="1" applyBorder="1" applyAlignment="1" applyProtection="1">
      <alignment horizontal="right" vertical="center"/>
      <protection locked="0"/>
    </xf>
    <xf numFmtId="3" fontId="12" fillId="0" borderId="52" xfId="0" applyNumberFormat="1" applyFont="1" applyFill="1" applyBorder="1" applyAlignment="1" applyProtection="1">
      <alignment horizontal="right" vertical="center"/>
      <protection locked="0"/>
    </xf>
    <xf numFmtId="3" fontId="12" fillId="0" borderId="9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164" fontId="21" fillId="0" borderId="55" xfId="21" applyNumberFormat="1" applyFont="1" applyFill="1" applyBorder="1" applyAlignment="1" applyProtection="1">
      <alignment vertical="center" wrapText="1"/>
      <protection locked="0"/>
    </xf>
    <xf numFmtId="49" fontId="21" fillId="0" borderId="7" xfId="0" applyNumberFormat="1" applyFont="1" applyFill="1" applyBorder="1" applyAlignment="1" applyProtection="1">
      <alignment horizontal="center" vertical="center"/>
      <protection locked="0"/>
    </xf>
    <xf numFmtId="0" fontId="21" fillId="0" borderId="8" xfId="0" applyNumberFormat="1" applyFont="1" applyFill="1" applyBorder="1" applyAlignment="1" applyProtection="1">
      <alignment horizontal="center" vertical="center"/>
      <protection locked="0"/>
    </xf>
    <xf numFmtId="3" fontId="21" fillId="0" borderId="47" xfId="0" applyNumberFormat="1" applyFont="1" applyFill="1" applyBorder="1" applyAlignment="1" applyProtection="1">
      <alignment horizontal="right" vertical="center"/>
      <protection locked="0"/>
    </xf>
    <xf numFmtId="3" fontId="21" fillId="0" borderId="25" xfId="0" applyNumberFormat="1" applyFont="1" applyFill="1" applyBorder="1" applyAlignment="1" applyProtection="1">
      <alignment horizontal="right" vertical="center"/>
      <protection locked="0"/>
    </xf>
    <xf numFmtId="3" fontId="21" fillId="0" borderId="52" xfId="0" applyNumberFormat="1" applyFont="1" applyFill="1" applyBorder="1" applyAlignment="1" applyProtection="1">
      <alignment horizontal="right" vertical="center"/>
      <protection locked="0"/>
    </xf>
    <xf numFmtId="3" fontId="21" fillId="0" borderId="9" xfId="0" applyNumberFormat="1" applyFont="1" applyFill="1" applyBorder="1" applyAlignment="1" applyProtection="1">
      <alignment horizontal="right" vertical="center"/>
      <protection locked="0"/>
    </xf>
    <xf numFmtId="49" fontId="3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NumberFormat="1" applyFont="1" applyFill="1" applyBorder="1" applyAlignment="1" applyProtection="1">
      <alignment horizontal="center" vertical="center"/>
      <protection locked="0"/>
    </xf>
    <xf numFmtId="3" fontId="3" fillId="0" borderId="47" xfId="0" applyNumberFormat="1" applyFont="1" applyFill="1" applyBorder="1" applyAlignment="1" applyProtection="1">
      <alignment horizontal="right" vertical="center"/>
      <protection locked="0"/>
    </xf>
    <xf numFmtId="3" fontId="3" fillId="0" borderId="25" xfId="0" applyNumberFormat="1" applyFont="1" applyFill="1" applyBorder="1" applyAlignment="1" applyProtection="1">
      <alignment horizontal="right" vertical="center"/>
      <protection locked="0"/>
    </xf>
    <xf numFmtId="164" fontId="21" fillId="0" borderId="8" xfId="21" applyNumberFormat="1" applyFont="1" applyFill="1" applyBorder="1" applyAlignment="1" applyProtection="1">
      <alignment vertical="center" wrapText="1"/>
      <protection locked="0"/>
    </xf>
    <xf numFmtId="3" fontId="5" fillId="0" borderId="16" xfId="0" applyNumberFormat="1" applyFont="1" applyBorder="1" applyAlignment="1">
      <alignment vertical="center"/>
    </xf>
    <xf numFmtId="3" fontId="16" fillId="0" borderId="28" xfId="0" applyNumberFormat="1" applyFont="1" applyFill="1" applyBorder="1" applyAlignment="1" applyProtection="1">
      <alignment horizontal="right" vertical="center"/>
      <protection locked="0"/>
    </xf>
    <xf numFmtId="1" fontId="17" fillId="0" borderId="7" xfId="0" applyNumberFormat="1" applyFont="1" applyFill="1" applyBorder="1" applyAlignment="1" applyProtection="1">
      <alignment horizontal="centerContinuous" vertical="center"/>
      <protection locked="0"/>
    </xf>
    <xf numFmtId="3" fontId="20" fillId="0" borderId="47" xfId="0" applyNumberFormat="1" applyFont="1" applyFill="1" applyBorder="1" applyAlignment="1" applyProtection="1">
      <alignment horizontal="right" vertical="center"/>
      <protection locked="0"/>
    </xf>
    <xf numFmtId="3" fontId="20" fillId="0" borderId="28" xfId="0" applyNumberFormat="1" applyFont="1" applyFill="1" applyBorder="1" applyAlignment="1" applyProtection="1">
      <alignment horizontal="right" vertical="center"/>
      <protection locked="0"/>
    </xf>
    <xf numFmtId="3" fontId="16" fillId="0" borderId="15" xfId="0" applyNumberFormat="1" applyFont="1" applyFill="1" applyBorder="1" applyAlignment="1" applyProtection="1">
      <alignment horizontal="right" vertical="center"/>
      <protection locked="0"/>
    </xf>
    <xf numFmtId="49" fontId="17" fillId="0" borderId="59" xfId="0" applyNumberFormat="1" applyFont="1" applyFill="1" applyBorder="1" applyAlignment="1" applyProtection="1">
      <alignment horizontal="centerContinuous" vertical="center"/>
      <protection locked="0"/>
    </xf>
    <xf numFmtId="0" fontId="17" fillId="0" borderId="55" xfId="0" applyNumberFormat="1" applyFont="1" applyFill="1" applyBorder="1" applyAlignment="1" applyProtection="1">
      <alignment vertical="center" wrapText="1"/>
      <protection locked="0"/>
    </xf>
    <xf numFmtId="3" fontId="10" fillId="0" borderId="0" xfId="0" applyNumberFormat="1" applyFont="1" applyFill="1" applyBorder="1" applyAlignment="1" applyProtection="1">
      <alignment/>
      <protection locked="0"/>
    </xf>
    <xf numFmtId="0" fontId="22" fillId="0" borderId="12" xfId="0" applyNumberFormat="1" applyFont="1" applyFill="1" applyBorder="1" applyAlignment="1" applyProtection="1">
      <alignment vertical="center"/>
      <protection locked="0"/>
    </xf>
    <xf numFmtId="0" fontId="19" fillId="0" borderId="13" xfId="0" applyNumberFormat="1" applyFont="1" applyFill="1" applyBorder="1" applyAlignment="1" applyProtection="1">
      <alignment vertical="center"/>
      <protection locked="0"/>
    </xf>
    <xf numFmtId="0" fontId="22" fillId="0" borderId="13" xfId="0" applyNumberFormat="1" applyFont="1" applyFill="1" applyBorder="1" applyAlignment="1" applyProtection="1">
      <alignment vertical="center"/>
      <protection locked="0"/>
    </xf>
    <xf numFmtId="3" fontId="19" fillId="0" borderId="16" xfId="0" applyNumberFormat="1" applyFont="1" applyFill="1" applyBorder="1" applyAlignment="1" applyProtection="1">
      <alignment horizontal="centerContinuous" vertical="center"/>
      <protection locked="0"/>
    </xf>
    <xf numFmtId="0" fontId="19" fillId="0" borderId="60" xfId="0" applyNumberFormat="1" applyFont="1" applyFill="1" applyBorder="1" applyAlignment="1" applyProtection="1">
      <alignment horizontal="centerContinuous" vertical="center"/>
      <protection locked="0"/>
    </xf>
    <xf numFmtId="3" fontId="19" fillId="0" borderId="61" xfId="0" applyNumberFormat="1" applyFont="1" applyFill="1" applyBorder="1" applyAlignment="1" applyProtection="1">
      <alignment horizontal="centerContinuous" vertical="center"/>
      <protection locked="0"/>
    </xf>
    <xf numFmtId="0" fontId="19" fillId="0" borderId="17" xfId="0" applyNumberFormat="1" applyFont="1" applyFill="1" applyBorder="1" applyAlignment="1" applyProtection="1">
      <alignment horizontal="centerContinuous" vertical="center"/>
      <protection locked="0"/>
    </xf>
    <xf numFmtId="0" fontId="22" fillId="0" borderId="0" xfId="0" applyNumberFormat="1" applyFont="1" applyFill="1" applyBorder="1" applyAlignment="1" applyProtection="1">
      <alignment vertical="center"/>
      <protection locked="0"/>
    </xf>
    <xf numFmtId="0" fontId="6" fillId="0" borderId="13" xfId="0" applyNumberFormat="1" applyFont="1" applyFill="1" applyBorder="1" applyAlignment="1" applyProtection="1">
      <alignment vertical="center"/>
      <protection locked="0"/>
    </xf>
    <xf numFmtId="3" fontId="5" fillId="0" borderId="61" xfId="0" applyNumberFormat="1" applyFont="1" applyFill="1" applyBorder="1" applyAlignment="1" applyProtection="1">
      <alignment horizontal="centerContinuous" vertical="center"/>
      <protection locked="0"/>
    </xf>
    <xf numFmtId="0" fontId="5" fillId="0" borderId="17" xfId="0" applyNumberFormat="1" applyFont="1" applyFill="1" applyBorder="1" applyAlignment="1" applyProtection="1">
      <alignment horizontal="centerContinuous"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3" fillId="0" borderId="7" xfId="0" applyNumberFormat="1" applyFont="1" applyFill="1" applyBorder="1" applyAlignment="1" applyProtection="1">
      <alignment horizontal="center" vertical="center"/>
      <protection locked="0"/>
    </xf>
    <xf numFmtId="164" fontId="3" fillId="0" borderId="47" xfId="21" applyNumberFormat="1" applyFont="1" applyFill="1" applyBorder="1" applyAlignment="1" applyProtection="1">
      <alignment vertical="center" wrapText="1"/>
      <protection locked="0"/>
    </xf>
    <xf numFmtId="0" fontId="3" fillId="0" borderId="47" xfId="0" applyNumberFormat="1" applyFont="1" applyFill="1" applyBorder="1" applyAlignment="1" applyProtection="1">
      <alignment horizontal="center" vertical="center"/>
      <protection locked="0"/>
    </xf>
    <xf numFmtId="3" fontId="3" fillId="0" borderId="52" xfId="0" applyNumberFormat="1" applyFont="1" applyFill="1" applyBorder="1" applyAlignment="1" applyProtection="1">
      <alignment horizontal="right" vertical="center"/>
      <protection locked="0"/>
    </xf>
    <xf numFmtId="3" fontId="3" fillId="0" borderId="9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0" fontId="12" fillId="0" borderId="7" xfId="0" applyNumberFormat="1" applyFont="1" applyFill="1" applyBorder="1" applyAlignment="1" applyProtection="1">
      <alignment horizontal="center" vertical="center"/>
      <protection locked="0"/>
    </xf>
    <xf numFmtId="0" fontId="12" fillId="0" borderId="47" xfId="0" applyNumberFormat="1" applyFont="1" applyFill="1" applyBorder="1" applyAlignment="1" applyProtection="1">
      <alignment horizontal="center" vertical="center"/>
      <protection locked="0"/>
    </xf>
    <xf numFmtId="3" fontId="12" fillId="0" borderId="0" xfId="0" applyNumberFormat="1" applyFont="1" applyFill="1" applyBorder="1" applyAlignment="1" applyProtection="1">
      <alignment vertical="center"/>
      <protection locked="0"/>
    </xf>
    <xf numFmtId="1" fontId="16" fillId="0" borderId="7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8" xfId="21" applyNumberFormat="1" applyFont="1" applyFill="1" applyBorder="1" applyAlignment="1" applyProtection="1">
      <alignment vertical="center" wrapText="1"/>
      <protection locked="0"/>
    </xf>
    <xf numFmtId="1" fontId="12" fillId="0" borderId="7" xfId="0" applyNumberFormat="1" applyFont="1" applyFill="1" applyBorder="1" applyAlignment="1" applyProtection="1">
      <alignment horizontal="centerContinuous" vertical="center"/>
      <protection locked="0"/>
    </xf>
    <xf numFmtId="0" fontId="12" fillId="0" borderId="28" xfId="0" applyNumberFormat="1" applyFont="1" applyFill="1" applyBorder="1" applyAlignment="1" applyProtection="1">
      <alignment horizontal="center" vertical="center"/>
      <protection locked="0"/>
    </xf>
    <xf numFmtId="0" fontId="16" fillId="0" borderId="14" xfId="0" applyNumberFormat="1" applyFont="1" applyFill="1" applyBorder="1" applyAlignment="1" applyProtection="1">
      <alignment horizontal="left" vertical="center"/>
      <protection locked="0"/>
    </xf>
    <xf numFmtId="3" fontId="16" fillId="0" borderId="14" xfId="0" applyNumberFormat="1" applyFont="1" applyFill="1" applyBorder="1" applyAlignment="1" applyProtection="1">
      <alignment horizontal="right" vertical="center"/>
      <protection locked="0"/>
    </xf>
    <xf numFmtId="3" fontId="16" fillId="0" borderId="60" xfId="0" applyNumberFormat="1" applyFont="1" applyFill="1" applyBorder="1" applyAlignment="1" applyProtection="1">
      <alignment horizontal="right" vertical="center"/>
      <protection locked="0"/>
    </xf>
    <xf numFmtId="3" fontId="16" fillId="0" borderId="13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NumberFormat="1" applyFont="1" applyFill="1" applyBorder="1" applyAlignment="1" applyProtection="1">
      <alignment vertical="center"/>
      <protection locked="0"/>
    </xf>
    <xf numFmtId="0" fontId="16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49" xfId="0" applyNumberFormat="1" applyFont="1" applyFill="1" applyBorder="1" applyAlignment="1" applyProtection="1">
      <alignment horizontal="center" vertical="center"/>
      <protection locked="0"/>
    </xf>
    <xf numFmtId="3" fontId="16" fillId="0" borderId="62" xfId="0" applyNumberFormat="1" applyFont="1" applyFill="1" applyBorder="1" applyAlignment="1" applyProtection="1">
      <alignment horizontal="right" vertical="center"/>
      <protection locked="0"/>
    </xf>
    <xf numFmtId="3" fontId="16" fillId="0" borderId="63" xfId="0" applyNumberFormat="1" applyFont="1" applyFill="1" applyBorder="1" applyAlignment="1" applyProtection="1">
      <alignment horizontal="right" vertical="center"/>
      <protection locked="0"/>
    </xf>
    <xf numFmtId="3" fontId="16" fillId="0" borderId="64" xfId="0" applyNumberFormat="1" applyFont="1" applyFill="1" applyBorder="1" applyAlignment="1" applyProtection="1">
      <alignment horizontal="right" vertical="center"/>
      <protection locked="0"/>
    </xf>
    <xf numFmtId="49" fontId="17" fillId="0" borderId="10" xfId="0" applyNumberFormat="1" applyFont="1" applyFill="1" applyBorder="1" applyAlignment="1" applyProtection="1">
      <alignment horizontal="centerContinuous" vertical="center"/>
      <protection locked="0"/>
    </xf>
    <xf numFmtId="3" fontId="17" fillId="0" borderId="65" xfId="0" applyNumberFormat="1" applyFont="1" applyFill="1" applyBorder="1" applyAlignment="1" applyProtection="1">
      <alignment horizontal="right" vertical="center"/>
      <protection locked="0"/>
    </xf>
    <xf numFmtId="3" fontId="17" fillId="0" borderId="8" xfId="0" applyNumberFormat="1" applyFont="1" applyFill="1" applyBorder="1" applyAlignment="1" applyProtection="1">
      <alignment vertical="center" wrapText="1"/>
      <protection locked="0"/>
    </xf>
    <xf numFmtId="49" fontId="12" fillId="0" borderId="7" xfId="0" applyNumberFormat="1" applyFont="1" applyFill="1" applyBorder="1" applyAlignment="1" applyProtection="1">
      <alignment horizontal="centerContinuous" vertical="center"/>
      <protection locked="0"/>
    </xf>
    <xf numFmtId="0" fontId="12" fillId="0" borderId="47" xfId="0" applyNumberFormat="1" applyFont="1" applyFill="1" applyBorder="1" applyAlignment="1" applyProtection="1">
      <alignment horizontal="left" vertical="center"/>
      <protection locked="0"/>
    </xf>
    <xf numFmtId="3" fontId="12" fillId="0" borderId="65" xfId="0" applyNumberFormat="1" applyFont="1" applyFill="1" applyBorder="1" applyAlignment="1" applyProtection="1">
      <alignment horizontal="right" vertical="center"/>
      <protection locked="0"/>
    </xf>
    <xf numFmtId="0" fontId="12" fillId="0" borderId="4" xfId="0" applyNumberFormat="1" applyFont="1" applyFill="1" applyBorder="1" applyAlignment="1" applyProtection="1">
      <alignment horizontal="center" vertical="center"/>
      <protection locked="0"/>
    </xf>
    <xf numFmtId="0" fontId="12" fillId="0" borderId="66" xfId="0" applyNumberFormat="1" applyFont="1" applyFill="1" applyBorder="1" applyAlignment="1" applyProtection="1">
      <alignment horizontal="left" vertical="center"/>
      <protection locked="0"/>
    </xf>
    <xf numFmtId="0" fontId="12" fillId="0" borderId="5" xfId="0" applyNumberFormat="1" applyFont="1" applyFill="1" applyBorder="1" applyAlignment="1" applyProtection="1">
      <alignment horizontal="center" vertical="center"/>
      <protection locked="0"/>
    </xf>
    <xf numFmtId="0" fontId="12" fillId="0" borderId="66" xfId="0" applyNumberFormat="1" applyFont="1" applyFill="1" applyBorder="1" applyAlignment="1" applyProtection="1">
      <alignment horizontal="center" vertical="center"/>
      <protection locked="0"/>
    </xf>
    <xf numFmtId="0" fontId="12" fillId="0" borderId="67" xfId="0" applyNumberFormat="1" applyFont="1" applyFill="1" applyBorder="1" applyAlignment="1" applyProtection="1">
      <alignment horizontal="center" vertical="center"/>
      <protection locked="0"/>
    </xf>
    <xf numFmtId="0" fontId="12" fillId="0" borderId="6" xfId="0" applyNumberFormat="1" applyFont="1" applyFill="1" applyBorder="1" applyAlignment="1" applyProtection="1">
      <alignment horizontal="center" vertical="center"/>
      <protection locked="0"/>
    </xf>
    <xf numFmtId="3" fontId="17" fillId="0" borderId="39" xfId="0" applyNumberFormat="1" applyFont="1" applyFill="1" applyBorder="1" applyAlignment="1" applyProtection="1">
      <alignment horizontal="right" vertical="center"/>
      <protection locked="0"/>
    </xf>
    <xf numFmtId="3" fontId="12" fillId="0" borderId="68" xfId="0" applyNumberFormat="1" applyFont="1" applyFill="1" applyBorder="1" applyAlignment="1" applyProtection="1">
      <alignment horizontal="right" vertical="center"/>
      <protection locked="0"/>
    </xf>
    <xf numFmtId="49" fontId="17" fillId="0" borderId="69" xfId="0" applyNumberFormat="1" applyFont="1" applyFill="1" applyBorder="1" applyAlignment="1" applyProtection="1">
      <alignment horizontal="center" vertical="center"/>
      <protection locked="0"/>
    </xf>
    <xf numFmtId="164" fontId="17" fillId="0" borderId="70" xfId="21" applyNumberFormat="1" applyFont="1" applyFill="1" applyBorder="1" applyAlignment="1" applyProtection="1">
      <alignment vertical="center" wrapText="1"/>
      <protection locked="0"/>
    </xf>
    <xf numFmtId="0" fontId="17" fillId="0" borderId="71" xfId="0" applyNumberFormat="1" applyFont="1" applyFill="1" applyBorder="1" applyAlignment="1" applyProtection="1">
      <alignment horizontal="center" vertical="center"/>
      <protection locked="0"/>
    </xf>
    <xf numFmtId="3" fontId="17" fillId="0" borderId="70" xfId="0" applyNumberFormat="1" applyFont="1" applyFill="1" applyBorder="1" applyAlignment="1" applyProtection="1">
      <alignment horizontal="right" vertical="center"/>
      <protection locked="0"/>
    </xf>
    <xf numFmtId="3" fontId="17" fillId="0" borderId="72" xfId="0" applyNumberFormat="1" applyFont="1" applyFill="1" applyBorder="1" applyAlignment="1" applyProtection="1">
      <alignment horizontal="right" vertical="center"/>
      <protection locked="0"/>
    </xf>
    <xf numFmtId="3" fontId="17" fillId="0" borderId="73" xfId="0" applyNumberFormat="1" applyFont="1" applyFill="1" applyBorder="1" applyAlignment="1" applyProtection="1">
      <alignment horizontal="right" vertical="center"/>
      <protection locked="0"/>
    </xf>
    <xf numFmtId="3" fontId="17" fillId="0" borderId="74" xfId="0" applyNumberFormat="1" applyFont="1" applyFill="1" applyBorder="1" applyAlignment="1" applyProtection="1">
      <alignment horizontal="right" vertical="center"/>
      <protection locked="0"/>
    </xf>
    <xf numFmtId="49" fontId="17" fillId="0" borderId="43" xfId="0" applyNumberFormat="1" applyFont="1" applyFill="1" applyBorder="1" applyAlignment="1" applyProtection="1">
      <alignment horizontal="center" vertical="center"/>
      <protection locked="0"/>
    </xf>
    <xf numFmtId="164" fontId="17" fillId="0" borderId="44" xfId="21" applyNumberFormat="1" applyFont="1" applyFill="1" applyBorder="1" applyAlignment="1" applyProtection="1">
      <alignment vertical="center" wrapText="1"/>
      <protection locked="0"/>
    </xf>
    <xf numFmtId="0" fontId="17" fillId="0" borderId="37" xfId="0" applyNumberFormat="1" applyFont="1" applyFill="1" applyBorder="1" applyAlignment="1" applyProtection="1">
      <alignment horizontal="center" vertical="center"/>
      <protection locked="0"/>
    </xf>
    <xf numFmtId="3" fontId="17" fillId="0" borderId="44" xfId="0" applyNumberFormat="1" applyFont="1" applyFill="1" applyBorder="1" applyAlignment="1" applyProtection="1">
      <alignment horizontal="right" vertical="center"/>
      <protection locked="0"/>
    </xf>
    <xf numFmtId="3" fontId="17" fillId="0" borderId="38" xfId="0" applyNumberFormat="1" applyFont="1" applyFill="1" applyBorder="1" applyAlignment="1" applyProtection="1">
      <alignment horizontal="right" vertical="center"/>
      <protection locked="0"/>
    </xf>
    <xf numFmtId="3" fontId="17" fillId="0" borderId="51" xfId="0" applyNumberFormat="1" applyFont="1" applyFill="1" applyBorder="1" applyAlignment="1" applyProtection="1">
      <alignment horizontal="right" vertical="center"/>
      <protection locked="0"/>
    </xf>
    <xf numFmtId="3" fontId="17" fillId="0" borderId="46" xfId="0" applyNumberFormat="1" applyFont="1" applyFill="1" applyBorder="1" applyAlignment="1" applyProtection="1">
      <alignment horizontal="right" vertical="center"/>
      <protection locked="0"/>
    </xf>
    <xf numFmtId="164" fontId="12" fillId="0" borderId="70" xfId="21" applyNumberFormat="1" applyFont="1" applyFill="1" applyBorder="1" applyAlignment="1" applyProtection="1">
      <alignment vertical="center" wrapText="1"/>
      <protection locked="0"/>
    </xf>
    <xf numFmtId="0" fontId="6" fillId="0" borderId="12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49" fontId="2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18" applyFont="1" applyAlignment="1">
      <alignment horizontal="left" vertical="center"/>
      <protection/>
    </xf>
    <xf numFmtId="4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164" fontId="3" fillId="0" borderId="0" xfId="0" applyNumberFormat="1" applyFont="1" applyAlignment="1">
      <alignment horizontal="left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9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49" fontId="22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Continuous"/>
    </xf>
    <xf numFmtId="0" fontId="6" fillId="0" borderId="0" xfId="0" applyNumberFormat="1" applyFont="1" applyFill="1" applyBorder="1" applyAlignment="1" applyProtection="1">
      <alignment vertical="top"/>
      <protection/>
    </xf>
    <xf numFmtId="3" fontId="6" fillId="0" borderId="0" xfId="0" applyNumberFormat="1" applyFont="1" applyFill="1" applyBorder="1" applyAlignment="1" applyProtection="1">
      <alignment horizontal="center" vertical="top"/>
      <protection/>
    </xf>
    <xf numFmtId="4" fontId="6" fillId="0" borderId="0" xfId="0" applyNumberFormat="1" applyFont="1" applyFill="1" applyBorder="1" applyAlignment="1" applyProtection="1">
      <alignment horizontal="center" vertical="top"/>
      <protection/>
    </xf>
    <xf numFmtId="0" fontId="13" fillId="0" borderId="0" xfId="0" applyFont="1" applyAlignment="1">
      <alignment horizontal="center"/>
    </xf>
    <xf numFmtId="3" fontId="3" fillId="0" borderId="0" xfId="0" applyNumberFormat="1" applyFont="1" applyFill="1" applyBorder="1" applyAlignment="1" applyProtection="1">
      <alignment horizontal="center"/>
      <protection/>
    </xf>
    <xf numFmtId="49" fontId="15" fillId="0" borderId="0" xfId="0" applyNumberFormat="1" applyFont="1" applyFill="1" applyBorder="1" applyAlignment="1" applyProtection="1">
      <alignment horizontal="center" vertical="top" wrapText="1"/>
      <protection/>
    </xf>
    <xf numFmtId="3" fontId="3" fillId="0" borderId="0" xfId="0" applyNumberFormat="1" applyFont="1" applyFill="1" applyBorder="1" applyAlignment="1" applyProtection="1">
      <alignment horizontal="center" vertical="top"/>
      <protection/>
    </xf>
    <xf numFmtId="0" fontId="25" fillId="0" borderId="75" xfId="0" applyNumberFormat="1" applyFont="1" applyFill="1" applyBorder="1" applyAlignment="1" applyProtection="1">
      <alignment horizontal="center" vertical="center" wrapText="1"/>
      <protection/>
    </xf>
    <xf numFmtId="49" fontId="14" fillId="0" borderId="76" xfId="0" applyNumberFormat="1" applyFont="1" applyFill="1" applyBorder="1" applyAlignment="1" applyProtection="1">
      <alignment horizontal="center" vertical="center" wrapText="1"/>
      <protection/>
    </xf>
    <xf numFmtId="0" fontId="7" fillId="0" borderId="76" xfId="0" applyFont="1" applyBorder="1" applyAlignment="1">
      <alignment horizontal="center" vertical="center"/>
    </xf>
    <xf numFmtId="165" fontId="25" fillId="0" borderId="76" xfId="0" applyNumberFormat="1" applyFont="1" applyBorder="1" applyAlignment="1">
      <alignment horizontal="center" vertical="center" wrapText="1"/>
    </xf>
    <xf numFmtId="0" fontId="25" fillId="0" borderId="77" xfId="0" applyFont="1" applyBorder="1" applyAlignment="1">
      <alignment horizontal="center" vertical="center" wrapText="1"/>
    </xf>
    <xf numFmtId="0" fontId="25" fillId="0" borderId="76" xfId="0" applyFont="1" applyBorder="1" applyAlignment="1">
      <alignment horizontal="center" vertical="center" wrapText="1"/>
    </xf>
    <xf numFmtId="0" fontId="25" fillId="0" borderId="78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15" fillId="0" borderId="50" xfId="0" applyNumberFormat="1" applyFont="1" applyFill="1" applyBorder="1" applyAlignment="1" applyProtection="1">
      <alignment horizontal="center" vertical="center"/>
      <protection/>
    </xf>
    <xf numFmtId="49" fontId="15" fillId="0" borderId="14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13" xfId="0" applyNumberFormat="1" applyFont="1" applyFill="1" applyBorder="1" applyAlignment="1" applyProtection="1">
      <alignment horizontal="center" vertical="center"/>
      <protection/>
    </xf>
    <xf numFmtId="0" fontId="15" fillId="0" borderId="27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7" fillId="0" borderId="50" xfId="0" applyNumberFormat="1" applyFont="1" applyFill="1" applyBorder="1" applyAlignment="1" applyProtection="1">
      <alignment horizontal="center" vertical="center"/>
      <protection/>
    </xf>
    <xf numFmtId="0" fontId="7" fillId="0" borderId="14" xfId="0" applyFont="1" applyBorder="1" applyAlignment="1">
      <alignment horizontal="left" vertical="center" wrapText="1"/>
    </xf>
    <xf numFmtId="3" fontId="7" fillId="0" borderId="13" xfId="0" applyNumberFormat="1" applyFont="1" applyFill="1" applyBorder="1" applyAlignment="1" applyProtection="1">
      <alignment horizontal="right" vertical="center"/>
      <protection/>
    </xf>
    <xf numFmtId="3" fontId="7" fillId="0" borderId="8" xfId="0" applyNumberFormat="1" applyFont="1" applyFill="1" applyBorder="1" applyAlignment="1" applyProtection="1">
      <alignment vertical="center"/>
      <protection/>
    </xf>
    <xf numFmtId="3" fontId="7" fillId="0" borderId="25" xfId="0" applyNumberFormat="1" applyFont="1" applyFill="1" applyBorder="1" applyAlignment="1" applyProtection="1">
      <alignment vertical="center"/>
      <protection/>
    </xf>
    <xf numFmtId="49" fontId="26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vertical="center"/>
      <protection/>
    </xf>
    <xf numFmtId="3" fontId="7" fillId="0" borderId="14" xfId="0" applyNumberFormat="1" applyFont="1" applyFill="1" applyBorder="1" applyAlignment="1" applyProtection="1">
      <alignment horizontal="right" vertical="center"/>
      <protection/>
    </xf>
    <xf numFmtId="3" fontId="7" fillId="0" borderId="16" xfId="0" applyNumberFormat="1" applyFont="1" applyFill="1" applyBorder="1" applyAlignment="1" applyProtection="1">
      <alignment horizontal="right" vertical="center"/>
      <protection/>
    </xf>
    <xf numFmtId="3" fontId="7" fillId="0" borderId="27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3" fillId="0" borderId="79" xfId="0" applyNumberFormat="1" applyFont="1" applyFill="1" applyBorder="1" applyAlignment="1" applyProtection="1">
      <alignment horizontal="center" vertical="center"/>
      <protection/>
    </xf>
    <xf numFmtId="49" fontId="3" fillId="0" borderId="54" xfId="0" applyNumberFormat="1" applyFont="1" applyFill="1" applyBorder="1" applyAlignment="1" applyProtection="1">
      <alignment horizontal="center" vertical="center" wrapText="1"/>
      <protection/>
    </xf>
    <xf numFmtId="0" fontId="3" fillId="0" borderId="54" xfId="0" applyNumberFormat="1" applyFont="1" applyFill="1" applyBorder="1" applyAlignment="1" applyProtection="1">
      <alignment vertical="center" wrapText="1"/>
      <protection/>
    </xf>
    <xf numFmtId="3" fontId="3" fillId="0" borderId="80" xfId="0" applyNumberFormat="1" applyFont="1" applyFill="1" applyBorder="1" applyAlignment="1" applyProtection="1">
      <alignment horizontal="right" vertical="center"/>
      <protection/>
    </xf>
    <xf numFmtId="3" fontId="3" fillId="0" borderId="55" xfId="0" applyNumberFormat="1" applyFont="1" applyFill="1" applyBorder="1" applyAlignment="1" applyProtection="1">
      <alignment horizontal="right" vertical="center"/>
      <protection/>
    </xf>
    <xf numFmtId="3" fontId="3" fillId="0" borderId="8" xfId="0" applyNumberFormat="1" applyFont="1" applyFill="1" applyBorder="1" applyAlignment="1" applyProtection="1">
      <alignment vertical="center"/>
      <protection/>
    </xf>
    <xf numFmtId="3" fontId="3" fillId="0" borderId="25" xfId="0" applyNumberFormat="1" applyFont="1" applyFill="1" applyBorder="1" applyAlignment="1" applyProtection="1">
      <alignment vertical="center"/>
      <protection/>
    </xf>
    <xf numFmtId="49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vertical="center"/>
      <protection/>
    </xf>
    <xf numFmtId="3" fontId="3" fillId="0" borderId="0" xfId="0" applyNumberFormat="1" applyFont="1" applyFill="1" applyBorder="1" applyAlignment="1" applyProtection="1">
      <alignment horizontal="right" vertical="center"/>
      <protection/>
    </xf>
    <xf numFmtId="3" fontId="3" fillId="0" borderId="47" xfId="0" applyNumberFormat="1" applyFont="1" applyFill="1" applyBorder="1" applyAlignment="1" applyProtection="1">
      <alignment horizontal="right" vertical="center"/>
      <protection/>
    </xf>
    <xf numFmtId="0" fontId="7" fillId="0" borderId="61" xfId="0" applyNumberFormat="1" applyFont="1" applyFill="1" applyBorder="1" applyAlignment="1" applyProtection="1">
      <alignment horizontal="center" vertical="center"/>
      <protection/>
    </xf>
    <xf numFmtId="49" fontId="7" fillId="0" borderId="14" xfId="0" applyNumberFormat="1" applyFont="1" applyFill="1" applyBorder="1" applyAlignment="1" applyProtection="1">
      <alignment horizontal="center" vertical="center" wrapText="1"/>
      <protection/>
    </xf>
    <xf numFmtId="3" fontId="7" fillId="0" borderId="27" xfId="0" applyNumberFormat="1" applyFont="1" applyFill="1" applyBorder="1" applyAlignment="1" applyProtection="1">
      <alignment horizontal="right" vertical="center"/>
      <protection/>
    </xf>
    <xf numFmtId="49" fontId="7" fillId="0" borderId="50" xfId="0" applyNumberFormat="1" applyFont="1" applyFill="1" applyBorder="1" applyAlignment="1" applyProtection="1">
      <alignment horizontal="center" vertical="center" wrapText="1"/>
      <protection/>
    </xf>
    <xf numFmtId="0" fontId="16" fillId="0" borderId="74" xfId="0" applyNumberFormat="1" applyFont="1" applyFill="1" applyBorder="1" applyAlignment="1" applyProtection="1">
      <alignment horizontal="center" vertical="center"/>
      <protection/>
    </xf>
    <xf numFmtId="0" fontId="16" fillId="0" borderId="23" xfId="0" applyNumberFormat="1" applyFont="1" applyFill="1" applyBorder="1" applyAlignment="1" applyProtection="1">
      <alignment vertical="center"/>
      <protection/>
    </xf>
    <xf numFmtId="0" fontId="16" fillId="0" borderId="81" xfId="0" applyNumberFormat="1" applyFont="1" applyFill="1" applyBorder="1" applyAlignment="1" applyProtection="1">
      <alignment vertical="center"/>
      <protection/>
    </xf>
    <xf numFmtId="3" fontId="16" fillId="0" borderId="71" xfId="0" applyNumberFormat="1" applyFont="1" applyFill="1" applyBorder="1" applyAlignment="1" applyProtection="1">
      <alignment horizontal="right" vertical="center"/>
      <protection/>
    </xf>
    <xf numFmtId="3" fontId="16" fillId="0" borderId="70" xfId="0" applyNumberFormat="1" applyFont="1" applyFill="1" applyBorder="1" applyAlignment="1" applyProtection="1">
      <alignment horizontal="right" vertical="center"/>
      <protection/>
    </xf>
    <xf numFmtId="3" fontId="16" fillId="0" borderId="72" xfId="0" applyNumberFormat="1" applyFont="1" applyFill="1" applyBorder="1" applyAlignment="1" applyProtection="1">
      <alignment horizontal="right" vertical="center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16" fillId="0" borderId="52" xfId="0" applyNumberFormat="1" applyFont="1" applyFill="1" applyBorder="1" applyAlignment="1" applyProtection="1">
      <alignment horizontal="center" vertical="center"/>
      <protection/>
    </xf>
    <xf numFmtId="0" fontId="3" fillId="0" borderId="37" xfId="0" applyNumberFormat="1" applyFont="1" applyFill="1" applyBorder="1" applyAlignment="1" applyProtection="1">
      <alignment horizontal="center" vertical="center"/>
      <protection/>
    </xf>
    <xf numFmtId="0" fontId="3" fillId="0" borderId="37" xfId="0" applyNumberFormat="1" applyFont="1" applyFill="1" applyBorder="1" applyAlignment="1" applyProtection="1">
      <alignment vertical="center" wrapText="1"/>
      <protection/>
    </xf>
    <xf numFmtId="3" fontId="16" fillId="0" borderId="37" xfId="0" applyNumberFormat="1" applyFont="1" applyFill="1" applyBorder="1" applyAlignment="1" applyProtection="1">
      <alignment horizontal="right" vertical="center"/>
      <protection/>
    </xf>
    <xf numFmtId="3" fontId="3" fillId="0" borderId="82" xfId="0" applyNumberFormat="1" applyFont="1" applyFill="1" applyBorder="1" applyAlignment="1" applyProtection="1">
      <alignment horizontal="right" vertical="center"/>
      <protection/>
    </xf>
    <xf numFmtId="3" fontId="3" fillId="0" borderId="44" xfId="0" applyNumberFormat="1" applyFont="1" applyFill="1" applyBorder="1" applyAlignment="1" applyProtection="1">
      <alignment horizontal="right" vertical="center"/>
      <protection/>
    </xf>
    <xf numFmtId="3" fontId="3" fillId="0" borderId="38" xfId="0" applyNumberFormat="1" applyFont="1" applyFill="1" applyBorder="1" applyAlignment="1" applyProtection="1">
      <alignment vertical="center"/>
      <protection/>
    </xf>
    <xf numFmtId="0" fontId="3" fillId="0" borderId="28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vertical="center" wrapText="1"/>
      <protection/>
    </xf>
    <xf numFmtId="3" fontId="16" fillId="0" borderId="8" xfId="0" applyNumberFormat="1" applyFont="1" applyFill="1" applyBorder="1" applyAlignment="1" applyProtection="1">
      <alignment horizontal="right" vertical="center"/>
      <protection/>
    </xf>
    <xf numFmtId="0" fontId="23" fillId="0" borderId="28" xfId="0" applyNumberFormat="1" applyFont="1" applyFill="1" applyBorder="1" applyAlignment="1" applyProtection="1">
      <alignment vertical="center" wrapText="1"/>
      <protection/>
    </xf>
    <xf numFmtId="3" fontId="16" fillId="0" borderId="8" xfId="0" applyNumberFormat="1" applyFont="1" applyFill="1" applyBorder="1" applyAlignment="1" applyProtection="1">
      <alignment vertical="center"/>
      <protection/>
    </xf>
    <xf numFmtId="0" fontId="23" fillId="0" borderId="8" xfId="0" applyFont="1" applyBorder="1" applyAlignment="1">
      <alignment wrapText="1"/>
    </xf>
    <xf numFmtId="3" fontId="23" fillId="0" borderId="0" xfId="0" applyNumberFormat="1" applyFont="1" applyFill="1" applyBorder="1" applyAlignment="1" applyProtection="1">
      <alignment horizontal="right" vertical="center"/>
      <protection/>
    </xf>
    <xf numFmtId="3" fontId="3" fillId="0" borderId="8" xfId="0" applyNumberFormat="1" applyFont="1" applyFill="1" applyBorder="1" applyAlignment="1" applyProtection="1">
      <alignment horizontal="right" vertical="center"/>
      <protection/>
    </xf>
    <xf numFmtId="0" fontId="3" fillId="0" borderId="52" xfId="0" applyNumberFormat="1" applyFont="1" applyFill="1" applyBorder="1" applyAlignment="1" applyProtection="1">
      <alignment horizontal="center" vertical="center"/>
      <protection/>
    </xf>
    <xf numFmtId="49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37" xfId="0" applyNumberFormat="1" applyFont="1" applyFill="1" applyBorder="1" applyAlignment="1" applyProtection="1">
      <alignment vertical="center"/>
      <protection/>
    </xf>
    <xf numFmtId="3" fontId="3" fillId="0" borderId="37" xfId="0" applyNumberFormat="1" applyFont="1" applyFill="1" applyBorder="1" applyAlignment="1" applyProtection="1">
      <alignment horizontal="right" vertical="center"/>
      <protection/>
    </xf>
    <xf numFmtId="3" fontId="3" fillId="0" borderId="45" xfId="0" applyNumberFormat="1" applyFont="1" applyFill="1" applyBorder="1" applyAlignment="1" applyProtection="1">
      <alignment horizontal="right" vertical="center"/>
      <protection/>
    </xf>
    <xf numFmtId="3" fontId="3" fillId="0" borderId="37" xfId="0" applyNumberFormat="1" applyFont="1" applyFill="1" applyBorder="1" applyAlignment="1" applyProtection="1">
      <alignment vertical="center"/>
      <protection/>
    </xf>
    <xf numFmtId="49" fontId="3" fillId="0" borderId="71" xfId="0" applyNumberFormat="1" applyFont="1" applyFill="1" applyBorder="1" applyAlignment="1" applyProtection="1">
      <alignment horizontal="center" vertical="center" wrapText="1"/>
      <protection/>
    </xf>
    <xf numFmtId="0" fontId="23" fillId="0" borderId="71" xfId="0" applyNumberFormat="1" applyFont="1" applyFill="1" applyBorder="1" applyAlignment="1" applyProtection="1">
      <alignment vertical="center"/>
      <protection/>
    </xf>
    <xf numFmtId="3" fontId="3" fillId="0" borderId="71" xfId="0" applyNumberFormat="1" applyFont="1" applyFill="1" applyBorder="1" applyAlignment="1" applyProtection="1">
      <alignment horizontal="right" vertical="center"/>
      <protection/>
    </xf>
    <xf numFmtId="3" fontId="23" fillId="0" borderId="83" xfId="0" applyNumberFormat="1" applyFont="1" applyFill="1" applyBorder="1" applyAlignment="1" applyProtection="1">
      <alignment horizontal="right" vertical="center"/>
      <protection/>
    </xf>
    <xf numFmtId="0" fontId="16" fillId="0" borderId="51" xfId="0" applyNumberFormat="1" applyFont="1" applyFill="1" applyBorder="1" applyAlignment="1" applyProtection="1">
      <alignment horizontal="center" vertical="center"/>
      <protection/>
    </xf>
    <xf numFmtId="0" fontId="16" fillId="0" borderId="37" xfId="0" applyNumberFormat="1" applyFont="1" applyFill="1" applyBorder="1" applyAlignment="1" applyProtection="1">
      <alignment vertical="center"/>
      <protection/>
    </xf>
    <xf numFmtId="0" fontId="16" fillId="0" borderId="45" xfId="0" applyNumberFormat="1" applyFont="1" applyFill="1" applyBorder="1" applyAlignment="1" applyProtection="1">
      <alignment horizontal="left" vertical="center" wrapText="1"/>
      <protection/>
    </xf>
    <xf numFmtId="3" fontId="16" fillId="0" borderId="44" xfId="0" applyNumberFormat="1" applyFont="1" applyFill="1" applyBorder="1" applyAlignment="1" applyProtection="1">
      <alignment horizontal="right" vertical="center"/>
      <protection/>
    </xf>
    <xf numFmtId="3" fontId="16" fillId="0" borderId="38" xfId="0" applyNumberFormat="1" applyFont="1" applyFill="1" applyBorder="1" applyAlignment="1" applyProtection="1">
      <alignment horizontal="right" vertical="center"/>
      <protection/>
    </xf>
    <xf numFmtId="0" fontId="16" fillId="0" borderId="39" xfId="0" applyNumberFormat="1" applyFont="1" applyFill="1" applyBorder="1" applyAlignment="1" applyProtection="1">
      <alignment horizontal="center" vertical="center"/>
      <protection/>
    </xf>
    <xf numFmtId="3" fontId="3" fillId="0" borderId="54" xfId="0" applyNumberFormat="1" applyFont="1" applyFill="1" applyBorder="1" applyAlignment="1" applyProtection="1">
      <alignment horizontal="right" vertical="center"/>
      <protection/>
    </xf>
    <xf numFmtId="0" fontId="12" fillId="0" borderId="52" xfId="0" applyNumberFormat="1" applyFont="1" applyFill="1" applyBorder="1" applyAlignment="1" applyProtection="1">
      <alignment horizontal="center" vertical="center"/>
      <protection/>
    </xf>
    <xf numFmtId="0" fontId="23" fillId="0" borderId="52" xfId="0" applyNumberFormat="1" applyFont="1" applyFill="1" applyBorder="1" applyAlignment="1" applyProtection="1">
      <alignment horizontal="center" vertical="center"/>
      <protection/>
    </xf>
    <xf numFmtId="49" fontId="23" fillId="0" borderId="8" xfId="0" applyNumberFormat="1" applyFont="1" applyFill="1" applyBorder="1" applyAlignment="1" applyProtection="1">
      <alignment horizontal="center" vertical="center" wrapText="1"/>
      <protection/>
    </xf>
    <xf numFmtId="0" fontId="23" fillId="0" borderId="8" xfId="0" applyFont="1" applyBorder="1" applyAlignment="1">
      <alignment vertical="center" wrapText="1"/>
    </xf>
    <xf numFmtId="3" fontId="23" fillId="0" borderId="37" xfId="0" applyNumberFormat="1" applyFont="1" applyBorder="1" applyAlignment="1">
      <alignment/>
    </xf>
    <xf numFmtId="3" fontId="23" fillId="0" borderId="8" xfId="0" applyNumberFormat="1" applyFont="1" applyFill="1" applyBorder="1" applyAlignment="1" applyProtection="1">
      <alignment vertical="center"/>
      <protection/>
    </xf>
    <xf numFmtId="0" fontId="23" fillId="0" borderId="74" xfId="0" applyNumberFormat="1" applyFont="1" applyFill="1" applyBorder="1" applyAlignment="1" applyProtection="1">
      <alignment horizontal="center" vertical="center"/>
      <protection/>
    </xf>
    <xf numFmtId="49" fontId="23" fillId="0" borderId="71" xfId="0" applyNumberFormat="1" applyFont="1" applyFill="1" applyBorder="1" applyAlignment="1" applyProtection="1">
      <alignment horizontal="center" vertical="center" wrapText="1"/>
      <protection/>
    </xf>
    <xf numFmtId="0" fontId="23" fillId="0" borderId="71" xfId="0" applyFont="1" applyBorder="1" applyAlignment="1">
      <alignment vertical="center" wrapText="1"/>
    </xf>
    <xf numFmtId="3" fontId="23" fillId="0" borderId="71" xfId="0" applyNumberFormat="1" applyFont="1" applyBorder="1" applyAlignment="1">
      <alignment/>
    </xf>
    <xf numFmtId="3" fontId="23" fillId="0" borderId="37" xfId="0" applyNumberFormat="1" applyFont="1" applyBorder="1" applyAlignment="1">
      <alignment horizontal="right"/>
    </xf>
    <xf numFmtId="0" fontId="3" fillId="0" borderId="81" xfId="0" applyFont="1" applyBorder="1" applyAlignment="1">
      <alignment vertical="center" wrapText="1"/>
    </xf>
    <xf numFmtId="3" fontId="3" fillId="0" borderId="37" xfId="0" applyNumberFormat="1" applyFont="1" applyBorder="1" applyAlignment="1">
      <alignment horizontal="right"/>
    </xf>
    <xf numFmtId="3" fontId="3" fillId="0" borderId="83" xfId="0" applyNumberFormat="1" applyFont="1" applyFill="1" applyBorder="1" applyAlignment="1" applyProtection="1">
      <alignment horizontal="right" vertical="center"/>
      <protection/>
    </xf>
    <xf numFmtId="0" fontId="16" fillId="0" borderId="45" xfId="0" applyNumberFormat="1" applyFont="1" applyFill="1" applyBorder="1" applyAlignment="1" applyProtection="1">
      <alignment vertical="center" wrapText="1"/>
      <protection/>
    </xf>
    <xf numFmtId="49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12" fillId="0" borderId="74" xfId="0" applyNumberFormat="1" applyFont="1" applyFill="1" applyBorder="1" applyAlignment="1" applyProtection="1">
      <alignment horizontal="center" vertical="center"/>
      <protection/>
    </xf>
    <xf numFmtId="0" fontId="3" fillId="0" borderId="71" xfId="0" applyNumberFormat="1" applyFont="1" applyFill="1" applyBorder="1" applyAlignment="1" applyProtection="1">
      <alignment vertical="center" wrapText="1"/>
      <protection/>
    </xf>
    <xf numFmtId="3" fontId="3" fillId="0" borderId="71" xfId="0" applyNumberFormat="1" applyFont="1" applyFill="1" applyBorder="1" applyAlignment="1" applyProtection="1">
      <alignment vertical="center"/>
      <protection/>
    </xf>
    <xf numFmtId="3" fontId="3" fillId="0" borderId="72" xfId="0" applyNumberFormat="1" applyFont="1" applyFill="1" applyBorder="1" applyAlignment="1" applyProtection="1">
      <alignment vertical="center"/>
      <protection/>
    </xf>
    <xf numFmtId="0" fontId="23" fillId="0" borderId="28" xfId="0" applyNumberFormat="1" applyFont="1" applyFill="1" applyBorder="1" applyAlignment="1" applyProtection="1">
      <alignment wrapText="1"/>
      <protection/>
    </xf>
    <xf numFmtId="3" fontId="23" fillId="0" borderId="8" xfId="0" applyNumberFormat="1" applyFont="1" applyFill="1" applyBorder="1" applyAlignment="1" applyProtection="1">
      <alignment horizontal="right" vertical="center"/>
      <protection/>
    </xf>
    <xf numFmtId="3" fontId="16" fillId="0" borderId="25" xfId="0" applyNumberFormat="1" applyFont="1" applyFill="1" applyBorder="1" applyAlignment="1" applyProtection="1">
      <alignment vertical="center"/>
      <protection/>
    </xf>
    <xf numFmtId="3" fontId="23" fillId="0" borderId="54" xfId="0" applyNumberFormat="1" applyFont="1" applyBorder="1" applyAlignment="1">
      <alignment horizontal="right" vertical="center"/>
    </xf>
    <xf numFmtId="3" fontId="23" fillId="0" borderId="8" xfId="0" applyNumberFormat="1" applyFont="1" applyBorder="1" applyAlignment="1">
      <alignment horizontal="right" vertical="center"/>
    </xf>
    <xf numFmtId="3" fontId="23" fillId="0" borderId="71" xfId="0" applyNumberFormat="1" applyFont="1" applyBorder="1" applyAlignment="1">
      <alignment horizontal="right" vertical="center"/>
    </xf>
    <xf numFmtId="0" fontId="16" fillId="0" borderId="54" xfId="0" applyNumberFormat="1" applyFont="1" applyFill="1" applyBorder="1" applyAlignment="1" applyProtection="1">
      <alignment vertical="center"/>
      <protection/>
    </xf>
    <xf numFmtId="0" fontId="16" fillId="0" borderId="84" xfId="0" applyNumberFormat="1" applyFont="1" applyFill="1" applyBorder="1" applyAlignment="1" applyProtection="1">
      <alignment vertical="center"/>
      <protection/>
    </xf>
    <xf numFmtId="3" fontId="16" fillId="0" borderId="54" xfId="0" applyNumberFormat="1" applyFont="1" applyFill="1" applyBorder="1" applyAlignment="1" applyProtection="1">
      <alignment horizontal="right" vertical="center"/>
      <protection/>
    </xf>
    <xf numFmtId="3" fontId="16" fillId="0" borderId="55" xfId="0" applyNumberFormat="1" applyFont="1" applyFill="1" applyBorder="1" applyAlignment="1" applyProtection="1">
      <alignment horizontal="right" vertical="center"/>
      <protection/>
    </xf>
    <xf numFmtId="3" fontId="16" fillId="0" borderId="56" xfId="0" applyNumberFormat="1" applyFont="1" applyFill="1" applyBorder="1" applyAlignment="1" applyProtection="1">
      <alignment horizontal="right" vertical="center"/>
      <protection/>
    </xf>
    <xf numFmtId="0" fontId="23" fillId="0" borderId="45" xfId="0" applyNumberFormat="1" applyFont="1" applyFill="1" applyBorder="1" applyAlignment="1" applyProtection="1">
      <alignment vertical="center" wrapText="1"/>
      <protection/>
    </xf>
    <xf numFmtId="3" fontId="16" fillId="0" borderId="37" xfId="0" applyNumberFormat="1" applyFont="1" applyFill="1" applyBorder="1" applyAlignment="1" applyProtection="1">
      <alignment vertical="center"/>
      <protection/>
    </xf>
    <xf numFmtId="49" fontId="23" fillId="0" borderId="37" xfId="0" applyNumberFormat="1" applyFont="1" applyFill="1" applyBorder="1" applyAlignment="1" applyProtection="1">
      <alignment horizontal="center" vertical="center" wrapText="1"/>
      <protection/>
    </xf>
    <xf numFmtId="0" fontId="23" fillId="0" borderId="37" xfId="0" applyNumberFormat="1" applyFont="1" applyFill="1" applyBorder="1" applyAlignment="1" applyProtection="1">
      <alignment vertical="center" wrapText="1"/>
      <protection/>
    </xf>
    <xf numFmtId="3" fontId="23" fillId="0" borderId="37" xfId="0" applyNumberFormat="1" applyFont="1" applyFill="1" applyBorder="1" applyAlignment="1" applyProtection="1">
      <alignment horizontal="right" vertical="center"/>
      <protection/>
    </xf>
    <xf numFmtId="3" fontId="23" fillId="0" borderId="82" xfId="0" applyNumberFormat="1" applyFont="1" applyFill="1" applyBorder="1" applyAlignment="1" applyProtection="1">
      <alignment horizontal="right" vertical="center"/>
      <protection/>
    </xf>
    <xf numFmtId="0" fontId="23" fillId="0" borderId="37" xfId="0" applyNumberFormat="1" applyFont="1" applyFill="1" applyBorder="1" applyAlignment="1" applyProtection="1">
      <alignment vertical="center"/>
      <protection/>
    </xf>
    <xf numFmtId="0" fontId="23" fillId="0" borderId="37" xfId="0" applyFont="1" applyBorder="1" applyAlignment="1">
      <alignment vertical="center" wrapText="1"/>
    </xf>
    <xf numFmtId="0" fontId="25" fillId="0" borderId="52" xfId="0" applyNumberFormat="1" applyFont="1" applyFill="1" applyBorder="1" applyAlignment="1" applyProtection="1">
      <alignment horizontal="center" vertical="center"/>
      <protection/>
    </xf>
    <xf numFmtId="0" fontId="3" fillId="0" borderId="84" xfId="0" applyNumberFormat="1" applyFont="1" applyFill="1" applyBorder="1" applyAlignment="1" applyProtection="1">
      <alignment vertical="center" wrapText="1"/>
      <protection/>
    </xf>
    <xf numFmtId="49" fontId="23" fillId="0" borderId="5" xfId="0" applyNumberFormat="1" applyFont="1" applyFill="1" applyBorder="1" applyAlignment="1" applyProtection="1">
      <alignment horizontal="center" vertical="center" wrapText="1"/>
      <protection/>
    </xf>
    <xf numFmtId="0" fontId="23" fillId="0" borderId="5" xfId="0" applyFont="1" applyBorder="1" applyAlignment="1">
      <alignment vertical="center" wrapText="1"/>
    </xf>
    <xf numFmtId="3" fontId="23" fillId="0" borderId="5" xfId="0" applyNumberFormat="1" applyFont="1" applyFill="1" applyBorder="1" applyAlignment="1" applyProtection="1">
      <alignment horizontal="right" vertical="center"/>
      <protection/>
    </xf>
    <xf numFmtId="3" fontId="23" fillId="0" borderId="85" xfId="0" applyNumberFormat="1" applyFont="1" applyFill="1" applyBorder="1" applyAlignment="1" applyProtection="1">
      <alignment horizontal="right" vertical="center"/>
      <protection/>
    </xf>
    <xf numFmtId="0" fontId="5" fillId="0" borderId="42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3" fontId="7" fillId="0" borderId="42" xfId="0" applyNumberFormat="1" applyFont="1" applyFill="1" applyBorder="1" applyAlignment="1" applyProtection="1">
      <alignment horizontal="right" vertical="center"/>
      <protection/>
    </xf>
    <xf numFmtId="3" fontId="7" fillId="0" borderId="60" xfId="0" applyNumberFormat="1" applyFont="1" applyFill="1" applyBorder="1" applyAlignment="1" applyProtection="1">
      <alignment horizontal="right" vertical="center"/>
      <protection/>
    </xf>
    <xf numFmtId="49" fontId="22" fillId="0" borderId="0" xfId="0" applyNumberFormat="1" applyFont="1" applyFill="1" applyBorder="1" applyAlignment="1" applyProtection="1">
      <alignment horizontal="centerContinuous" vertical="top" wrapText="1"/>
      <protection/>
    </xf>
    <xf numFmtId="0" fontId="6" fillId="0" borderId="0" xfId="0" applyNumberFormat="1" applyFont="1" applyFill="1" applyBorder="1" applyAlignment="1" applyProtection="1">
      <alignment horizontal="centerContinuous" vertical="top"/>
      <protection/>
    </xf>
    <xf numFmtId="3" fontId="6" fillId="0" borderId="0" xfId="0" applyNumberFormat="1" applyFont="1" applyFill="1" applyBorder="1" applyAlignment="1" applyProtection="1">
      <alignment horizontal="centerContinuous" vertical="top"/>
      <protection/>
    </xf>
    <xf numFmtId="4" fontId="6" fillId="0" borderId="0" xfId="0" applyNumberFormat="1" applyFont="1" applyFill="1" applyBorder="1" applyAlignment="1" applyProtection="1">
      <alignment horizontal="centerContinuous" vertical="top"/>
      <protection/>
    </xf>
    <xf numFmtId="3" fontId="12" fillId="0" borderId="74" xfId="0" applyNumberFormat="1" applyFont="1" applyFill="1" applyBorder="1" applyAlignment="1" applyProtection="1">
      <alignment horizontal="right" vertical="center"/>
      <protection locked="0"/>
    </xf>
    <xf numFmtId="3" fontId="12" fillId="0" borderId="73" xfId="0" applyNumberFormat="1" applyFont="1" applyFill="1" applyBorder="1" applyAlignment="1" applyProtection="1">
      <alignment horizontal="right" vertical="center"/>
      <protection locked="0"/>
    </xf>
    <xf numFmtId="0" fontId="17" fillId="0" borderId="44" xfId="0" applyNumberFormat="1" applyFont="1" applyFill="1" applyBorder="1" applyAlignment="1" applyProtection="1">
      <alignment horizontal="center" vertical="center"/>
      <protection locked="0"/>
    </xf>
    <xf numFmtId="3" fontId="17" fillId="0" borderId="45" xfId="0" applyNumberFormat="1" applyFont="1" applyFill="1" applyBorder="1" applyAlignment="1" applyProtection="1">
      <alignment horizontal="right" vertical="center"/>
      <protection locked="0"/>
    </xf>
    <xf numFmtId="49" fontId="12" fillId="0" borderId="69" xfId="0" applyNumberFormat="1" applyFont="1" applyFill="1" applyBorder="1" applyAlignment="1" applyProtection="1">
      <alignment horizontal="center" vertical="center"/>
      <protection locked="0"/>
    </xf>
    <xf numFmtId="0" fontId="12" fillId="0" borderId="71" xfId="0" applyNumberFormat="1" applyFont="1" applyFill="1" applyBorder="1" applyAlignment="1" applyProtection="1">
      <alignment horizontal="center" vertical="center"/>
      <protection locked="0"/>
    </xf>
    <xf numFmtId="3" fontId="21" fillId="0" borderId="70" xfId="0" applyNumberFormat="1" applyFont="1" applyFill="1" applyBorder="1" applyAlignment="1" applyProtection="1">
      <alignment horizontal="right" vertical="center"/>
      <protection locked="0"/>
    </xf>
    <xf numFmtId="3" fontId="21" fillId="0" borderId="72" xfId="0" applyNumberFormat="1" applyFont="1" applyFill="1" applyBorder="1" applyAlignment="1" applyProtection="1">
      <alignment horizontal="right" vertical="center"/>
      <protection locked="0"/>
    </xf>
    <xf numFmtId="0" fontId="12" fillId="0" borderId="70" xfId="0" applyNumberFormat="1" applyFont="1" applyFill="1" applyBorder="1" applyAlignment="1" applyProtection="1">
      <alignment horizontal="center" vertical="center"/>
      <protection locked="0"/>
    </xf>
    <xf numFmtId="3" fontId="12" fillId="0" borderId="72" xfId="0" applyNumberFormat="1" applyFont="1" applyFill="1" applyBorder="1" applyAlignment="1" applyProtection="1">
      <alignment horizontal="right" vertical="center"/>
      <protection locked="0"/>
    </xf>
    <xf numFmtId="49" fontId="16" fillId="0" borderId="7" xfId="0" applyNumberFormat="1" applyFont="1" applyFill="1" applyBorder="1" applyAlignment="1" applyProtection="1">
      <alignment horizontal="center" vertical="center"/>
      <protection locked="0"/>
    </xf>
    <xf numFmtId="49" fontId="17" fillId="0" borderId="53" xfId="0" applyNumberFormat="1" applyFont="1" applyFill="1" applyBorder="1" applyAlignment="1" applyProtection="1">
      <alignment horizontal="center" vertical="center"/>
      <protection locked="0"/>
    </xf>
    <xf numFmtId="164" fontId="17" fillId="0" borderId="55" xfId="21" applyNumberFormat="1" applyFont="1" applyFill="1" applyBorder="1" applyAlignment="1" applyProtection="1">
      <alignment vertical="center" wrapText="1"/>
      <protection locked="0"/>
    </xf>
    <xf numFmtId="0" fontId="16" fillId="0" borderId="54" xfId="0" applyNumberFormat="1" applyFont="1" applyFill="1" applyBorder="1" applyAlignment="1" applyProtection="1">
      <alignment horizontal="center" vertical="center"/>
      <protection locked="0"/>
    </xf>
    <xf numFmtId="3" fontId="16" fillId="0" borderId="55" xfId="0" applyNumberFormat="1" applyFont="1" applyFill="1" applyBorder="1" applyAlignment="1" applyProtection="1">
      <alignment horizontal="right" vertical="center"/>
      <protection locked="0"/>
    </xf>
    <xf numFmtId="3" fontId="17" fillId="0" borderId="56" xfId="0" applyNumberFormat="1" applyFont="1" applyFill="1" applyBorder="1" applyAlignment="1" applyProtection="1">
      <alignment horizontal="right" vertical="center"/>
      <protection locked="0"/>
    </xf>
    <xf numFmtId="3" fontId="16" fillId="0" borderId="29" xfId="0" applyNumberFormat="1" applyFont="1" applyFill="1" applyBorder="1" applyAlignment="1" applyProtection="1">
      <alignment horizontal="right" vertical="center"/>
      <protection locked="0"/>
    </xf>
    <xf numFmtId="0" fontId="1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1" xfId="0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Normalny_ARK2WYD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7"/>
  <sheetViews>
    <sheetView tabSelected="1" workbookViewId="0" topLeftCell="A1">
      <selection activeCell="E5" sqref="E5"/>
    </sheetView>
  </sheetViews>
  <sheetFormatPr defaultColWidth="9.00390625" defaultRowHeight="12.75"/>
  <cols>
    <col min="1" max="1" width="6.875" style="83" customWidth="1"/>
    <col min="2" max="2" width="36.75390625" style="83" customWidth="1"/>
    <col min="3" max="3" width="6.375" style="83" customWidth="1"/>
    <col min="4" max="4" width="9.625" style="83" customWidth="1"/>
    <col min="5" max="5" width="11.625" style="83" customWidth="1"/>
    <col min="6" max="6" width="10.25390625" style="83" customWidth="1"/>
    <col min="7" max="7" width="10.375" style="83" customWidth="1"/>
    <col min="8" max="8" width="10.00390625" style="83" customWidth="1"/>
    <col min="9" max="9" width="13.875" style="83" customWidth="1"/>
    <col min="10" max="10" width="14.375" style="83" customWidth="1"/>
    <col min="11" max="16384" width="10.00390625" style="83" customWidth="1"/>
  </cols>
  <sheetData>
    <row r="1" spans="4:5" ht="11.25" customHeight="1">
      <c r="D1" s="2"/>
      <c r="E1" s="2" t="s">
        <v>172</v>
      </c>
    </row>
    <row r="2" spans="1:5" ht="11.25" customHeight="1">
      <c r="A2" s="84"/>
      <c r="B2" s="85"/>
      <c r="C2" s="86"/>
      <c r="D2" s="55"/>
      <c r="E2" s="3" t="s">
        <v>332</v>
      </c>
    </row>
    <row r="3" spans="1:5" ht="11.25" customHeight="1">
      <c r="A3" s="84"/>
      <c r="B3" s="85"/>
      <c r="C3" s="86"/>
      <c r="D3" s="55"/>
      <c r="E3" s="3" t="s">
        <v>135</v>
      </c>
    </row>
    <row r="4" spans="1:5" ht="14.25" customHeight="1">
      <c r="A4" s="84"/>
      <c r="B4" s="85"/>
      <c r="C4" s="86"/>
      <c r="D4" s="55"/>
      <c r="E4" s="3" t="s">
        <v>161</v>
      </c>
    </row>
    <row r="5" spans="1:6" ht="16.5" customHeight="1">
      <c r="A5" s="84"/>
      <c r="B5" s="85"/>
      <c r="C5" s="86"/>
      <c r="D5" s="86"/>
      <c r="E5" s="86"/>
      <c r="F5" s="86"/>
    </row>
    <row r="6" spans="1:7" s="54" customFormat="1" ht="39.75" customHeight="1">
      <c r="A6" s="57" t="s">
        <v>164</v>
      </c>
      <c r="B6" s="58"/>
      <c r="C6" s="56"/>
      <c r="D6" s="56"/>
      <c r="E6" s="56"/>
      <c r="F6" s="56"/>
      <c r="G6" s="87"/>
    </row>
    <row r="7" spans="1:7" s="54" customFormat="1" ht="15" customHeight="1" thickBot="1">
      <c r="A7" s="57"/>
      <c r="B7" s="58"/>
      <c r="C7" s="56"/>
      <c r="D7" s="56"/>
      <c r="E7" s="56"/>
      <c r="F7" s="56"/>
      <c r="G7" s="88" t="s">
        <v>0</v>
      </c>
    </row>
    <row r="8" spans="1:7" s="94" customFormat="1" ht="25.5">
      <c r="A8" s="89" t="s">
        <v>1</v>
      </c>
      <c r="B8" s="440" t="s">
        <v>2</v>
      </c>
      <c r="C8" s="59" t="s">
        <v>3</v>
      </c>
      <c r="D8" s="90" t="s">
        <v>4</v>
      </c>
      <c r="E8" s="91"/>
      <c r="F8" s="92" t="s">
        <v>5</v>
      </c>
      <c r="G8" s="93"/>
    </row>
    <row r="9" spans="1:7" s="94" customFormat="1" ht="13.5" customHeight="1">
      <c r="A9" s="95" t="s">
        <v>6</v>
      </c>
      <c r="B9" s="441"/>
      <c r="C9" s="60" t="s">
        <v>7</v>
      </c>
      <c r="D9" s="96" t="s">
        <v>32</v>
      </c>
      <c r="E9" s="97" t="s">
        <v>14</v>
      </c>
      <c r="F9" s="98" t="s">
        <v>32</v>
      </c>
      <c r="G9" s="76" t="s">
        <v>8</v>
      </c>
    </row>
    <row r="10" spans="1:7" s="101" customFormat="1" ht="13.5" customHeight="1" thickBot="1">
      <c r="A10" s="61">
        <v>1</v>
      </c>
      <c r="B10" s="62">
        <v>2</v>
      </c>
      <c r="C10" s="62">
        <v>3</v>
      </c>
      <c r="D10" s="99">
        <v>4</v>
      </c>
      <c r="E10" s="63">
        <v>5</v>
      </c>
      <c r="F10" s="100">
        <v>6</v>
      </c>
      <c r="G10" s="77">
        <v>7</v>
      </c>
    </row>
    <row r="11" spans="1:9" s="106" customFormat="1" ht="18" customHeight="1" thickBot="1" thickTop="1">
      <c r="A11" s="102">
        <v>600</v>
      </c>
      <c r="B11" s="103" t="s">
        <v>19</v>
      </c>
      <c r="C11" s="72" t="s">
        <v>110</v>
      </c>
      <c r="D11" s="128"/>
      <c r="E11" s="73">
        <f>E12+E19</f>
        <v>11438</v>
      </c>
      <c r="F11" s="125">
        <f>F12+F17</f>
        <v>200000</v>
      </c>
      <c r="G11" s="80">
        <f>G12+G17</f>
        <v>10000</v>
      </c>
      <c r="I11" s="107"/>
    </row>
    <row r="12" spans="1:7" s="106" customFormat="1" ht="18" customHeight="1" thickTop="1">
      <c r="A12" s="108">
        <v>60016</v>
      </c>
      <c r="B12" s="109" t="s">
        <v>20</v>
      </c>
      <c r="C12" s="110"/>
      <c r="D12" s="129"/>
      <c r="E12" s="112">
        <f>E13</f>
        <v>10000</v>
      </c>
      <c r="F12" s="126">
        <f>SUM(F13:F14)</f>
        <v>200000</v>
      </c>
      <c r="G12" s="114"/>
    </row>
    <row r="13" spans="1:7" s="106" customFormat="1" ht="30.75" customHeight="1">
      <c r="A13" s="115" t="s">
        <v>23</v>
      </c>
      <c r="B13" s="116" t="s">
        <v>21</v>
      </c>
      <c r="C13" s="68"/>
      <c r="D13" s="130"/>
      <c r="E13" s="69">
        <v>10000</v>
      </c>
      <c r="F13" s="127"/>
      <c r="G13" s="79"/>
    </row>
    <row r="14" spans="1:7" s="106" customFormat="1" ht="19.5" customHeight="1">
      <c r="A14" s="115" t="s">
        <v>112</v>
      </c>
      <c r="B14" s="116" t="s">
        <v>215</v>
      </c>
      <c r="C14" s="68"/>
      <c r="D14" s="130"/>
      <c r="E14" s="69"/>
      <c r="F14" s="127">
        <f>SUM(F15:F16)</f>
        <v>200000</v>
      </c>
      <c r="G14" s="79"/>
    </row>
    <row r="15" spans="1:7" s="184" customFormat="1" ht="24.75" customHeight="1">
      <c r="A15" s="177"/>
      <c r="B15" s="178" t="s">
        <v>238</v>
      </c>
      <c r="C15" s="179"/>
      <c r="D15" s="225"/>
      <c r="E15" s="181"/>
      <c r="F15" s="182">
        <v>100000</v>
      </c>
      <c r="G15" s="183"/>
    </row>
    <row r="16" spans="1:7" s="184" customFormat="1" ht="15" customHeight="1">
      <c r="A16" s="177"/>
      <c r="B16" s="178" t="s">
        <v>239</v>
      </c>
      <c r="C16" s="179"/>
      <c r="D16" s="225"/>
      <c r="E16" s="181"/>
      <c r="F16" s="182">
        <v>100000</v>
      </c>
      <c r="G16" s="183"/>
    </row>
    <row r="17" spans="1:7" s="106" customFormat="1" ht="18" customHeight="1">
      <c r="A17" s="108">
        <v>60017</v>
      </c>
      <c r="B17" s="109" t="s">
        <v>240</v>
      </c>
      <c r="C17" s="110"/>
      <c r="D17" s="129"/>
      <c r="E17" s="112"/>
      <c r="F17" s="126"/>
      <c r="G17" s="114">
        <f>SUM(G18)</f>
        <v>10000</v>
      </c>
    </row>
    <row r="18" spans="1:7" s="106" customFormat="1" ht="27.75" customHeight="1">
      <c r="A18" s="115" t="s">
        <v>112</v>
      </c>
      <c r="B18" s="116" t="s">
        <v>241</v>
      </c>
      <c r="C18" s="68"/>
      <c r="D18" s="130"/>
      <c r="E18" s="69"/>
      <c r="F18" s="127"/>
      <c r="G18" s="79">
        <v>10000</v>
      </c>
    </row>
    <row r="19" spans="1:7" s="106" customFormat="1" ht="18" customHeight="1">
      <c r="A19" s="108">
        <v>60053</v>
      </c>
      <c r="B19" s="109" t="s">
        <v>22</v>
      </c>
      <c r="C19" s="110" t="s">
        <v>33</v>
      </c>
      <c r="D19" s="129"/>
      <c r="E19" s="112">
        <f>E20</f>
        <v>1438</v>
      </c>
      <c r="F19" s="126"/>
      <c r="G19" s="114"/>
    </row>
    <row r="20" spans="1:7" s="106" customFormat="1" ht="33" customHeight="1" thickBot="1">
      <c r="A20" s="115" t="s">
        <v>23</v>
      </c>
      <c r="B20" s="116" t="s">
        <v>21</v>
      </c>
      <c r="C20" s="68"/>
      <c r="D20" s="130"/>
      <c r="E20" s="69">
        <v>1438</v>
      </c>
      <c r="F20" s="127"/>
      <c r="G20" s="79"/>
    </row>
    <row r="21" spans="1:9" s="106" customFormat="1" ht="21.75" customHeight="1" hidden="1" thickBot="1" thickTop="1">
      <c r="A21" s="102">
        <v>630</v>
      </c>
      <c r="B21" s="103" t="s">
        <v>130</v>
      </c>
      <c r="C21" s="72" t="s">
        <v>131</v>
      </c>
      <c r="D21" s="128"/>
      <c r="E21" s="73">
        <f>E22</f>
        <v>0</v>
      </c>
      <c r="F21" s="125"/>
      <c r="G21" s="80"/>
      <c r="I21" s="107"/>
    </row>
    <row r="22" spans="1:7" s="106" customFormat="1" ht="18" customHeight="1" hidden="1" thickBot="1" thickTop="1">
      <c r="A22" s="108">
        <v>63095</v>
      </c>
      <c r="B22" s="109" t="s">
        <v>16</v>
      </c>
      <c r="C22" s="110"/>
      <c r="D22" s="129"/>
      <c r="E22" s="112">
        <f>E23</f>
        <v>0</v>
      </c>
      <c r="F22" s="126"/>
      <c r="G22" s="114"/>
    </row>
    <row r="23" spans="1:7" s="106" customFormat="1" ht="48" customHeight="1" hidden="1" thickBot="1">
      <c r="A23" s="115" t="s">
        <v>132</v>
      </c>
      <c r="B23" s="116" t="s">
        <v>165</v>
      </c>
      <c r="C23" s="68"/>
      <c r="D23" s="130"/>
      <c r="E23" s="69">
        <v>0</v>
      </c>
      <c r="F23" s="127"/>
      <c r="G23" s="79"/>
    </row>
    <row r="24" spans="1:9" s="106" customFormat="1" ht="18" customHeight="1" thickBot="1" thickTop="1">
      <c r="A24" s="102">
        <v>700</v>
      </c>
      <c r="B24" s="103" t="s">
        <v>104</v>
      </c>
      <c r="C24" s="72" t="s">
        <v>100</v>
      </c>
      <c r="D24" s="128"/>
      <c r="E24" s="73"/>
      <c r="F24" s="125"/>
      <c r="G24" s="80">
        <f>G25</f>
        <v>300</v>
      </c>
      <c r="I24" s="107"/>
    </row>
    <row r="25" spans="1:7" s="106" customFormat="1" ht="18" customHeight="1" thickTop="1">
      <c r="A25" s="108">
        <v>70095</v>
      </c>
      <c r="B25" s="109" t="s">
        <v>16</v>
      </c>
      <c r="C25" s="110"/>
      <c r="D25" s="129"/>
      <c r="E25" s="112"/>
      <c r="F25" s="126"/>
      <c r="G25" s="114">
        <f>G26</f>
        <v>300</v>
      </c>
    </row>
    <row r="26" spans="1:7" s="106" customFormat="1" ht="15" customHeight="1">
      <c r="A26" s="115"/>
      <c r="B26" s="176" t="s">
        <v>103</v>
      </c>
      <c r="C26" s="68"/>
      <c r="D26" s="130"/>
      <c r="E26" s="69"/>
      <c r="F26" s="127"/>
      <c r="G26" s="139">
        <f>G27</f>
        <v>300</v>
      </c>
    </row>
    <row r="27" spans="1:7" s="106" customFormat="1" ht="18" customHeight="1" thickBot="1">
      <c r="A27" s="115" t="s">
        <v>98</v>
      </c>
      <c r="B27" s="116" t="s">
        <v>99</v>
      </c>
      <c r="C27" s="68"/>
      <c r="D27" s="130"/>
      <c r="E27" s="69"/>
      <c r="F27" s="127"/>
      <c r="G27" s="79">
        <v>300</v>
      </c>
    </row>
    <row r="28" spans="1:9" s="106" customFormat="1" ht="21.75" customHeight="1" thickBot="1" thickTop="1">
      <c r="A28" s="102">
        <v>710</v>
      </c>
      <c r="B28" s="103" t="s">
        <v>328</v>
      </c>
      <c r="C28" s="72" t="s">
        <v>110</v>
      </c>
      <c r="D28" s="128"/>
      <c r="E28" s="73"/>
      <c r="F28" s="125"/>
      <c r="G28" s="80">
        <f>G29</f>
        <v>260000</v>
      </c>
      <c r="I28" s="107"/>
    </row>
    <row r="29" spans="1:7" s="106" customFormat="1" ht="18" customHeight="1" thickTop="1">
      <c r="A29" s="108">
        <v>71035</v>
      </c>
      <c r="B29" s="109" t="s">
        <v>113</v>
      </c>
      <c r="C29" s="110"/>
      <c r="D29" s="129"/>
      <c r="E29" s="112"/>
      <c r="F29" s="126"/>
      <c r="G29" s="114">
        <f>G30</f>
        <v>260000</v>
      </c>
    </row>
    <row r="30" spans="1:7" s="106" customFormat="1" ht="33.75" customHeight="1" thickBot="1">
      <c r="A30" s="115" t="s">
        <v>112</v>
      </c>
      <c r="B30" s="116" t="s">
        <v>166</v>
      </c>
      <c r="C30" s="68"/>
      <c r="D30" s="130"/>
      <c r="E30" s="69"/>
      <c r="F30" s="127"/>
      <c r="G30" s="79">
        <f>140000+120000</f>
        <v>260000</v>
      </c>
    </row>
    <row r="31" spans="1:9" s="106" customFormat="1" ht="21.75" customHeight="1" thickBot="1" thickTop="1">
      <c r="A31" s="102">
        <v>750</v>
      </c>
      <c r="B31" s="103" t="s">
        <v>24</v>
      </c>
      <c r="C31" s="72" t="s">
        <v>129</v>
      </c>
      <c r="D31" s="104">
        <f>D34</f>
        <v>30000</v>
      </c>
      <c r="E31" s="73">
        <f>E32+E34</f>
        <v>89200</v>
      </c>
      <c r="F31" s="125">
        <f>F32+F34+F45</f>
        <v>123700</v>
      </c>
      <c r="G31" s="80">
        <f>G32+G34</f>
        <v>220000</v>
      </c>
      <c r="I31" s="107"/>
    </row>
    <row r="32" spans="1:7" s="106" customFormat="1" ht="18" customHeight="1" thickTop="1">
      <c r="A32" s="108">
        <v>75011</v>
      </c>
      <c r="B32" s="109" t="s">
        <v>25</v>
      </c>
      <c r="C32" s="110"/>
      <c r="D32" s="129"/>
      <c r="E32" s="112">
        <f>E33</f>
        <v>26000</v>
      </c>
      <c r="F32" s="126"/>
      <c r="G32" s="114"/>
    </row>
    <row r="33" spans="1:7" s="106" customFormat="1" ht="48.75" customHeight="1">
      <c r="A33" s="115" t="s">
        <v>26</v>
      </c>
      <c r="B33" s="116" t="s">
        <v>167</v>
      </c>
      <c r="C33" s="68"/>
      <c r="D33" s="130"/>
      <c r="E33" s="69">
        <v>26000</v>
      </c>
      <c r="F33" s="127"/>
      <c r="G33" s="79"/>
    </row>
    <row r="34" spans="1:7" s="106" customFormat="1" ht="18" customHeight="1">
      <c r="A34" s="108">
        <v>75023</v>
      </c>
      <c r="B34" s="109" t="s">
        <v>27</v>
      </c>
      <c r="C34" s="110"/>
      <c r="D34" s="111">
        <f>D37</f>
        <v>30000</v>
      </c>
      <c r="E34" s="112">
        <f>SUM(E35:E36)</f>
        <v>63200</v>
      </c>
      <c r="F34" s="126">
        <f>F38+F39+F40</f>
        <v>120500</v>
      </c>
      <c r="G34" s="114">
        <f>SUM(G35:G38)+G44</f>
        <v>220000</v>
      </c>
    </row>
    <row r="35" spans="1:7" s="106" customFormat="1" ht="31.5" customHeight="1">
      <c r="A35" s="115" t="s">
        <v>23</v>
      </c>
      <c r="B35" s="116" t="s">
        <v>21</v>
      </c>
      <c r="C35" s="68" t="s">
        <v>133</v>
      </c>
      <c r="D35" s="140"/>
      <c r="E35" s="69">
        <v>3200</v>
      </c>
      <c r="F35" s="127"/>
      <c r="G35" s="79"/>
    </row>
    <row r="36" spans="1:7" s="106" customFormat="1" ht="18" customHeight="1">
      <c r="A36" s="115" t="s">
        <v>28</v>
      </c>
      <c r="B36" s="116" t="s">
        <v>29</v>
      </c>
      <c r="C36" s="68"/>
      <c r="D36" s="140"/>
      <c r="E36" s="69">
        <v>60000</v>
      </c>
      <c r="F36" s="127"/>
      <c r="G36" s="79"/>
    </row>
    <row r="37" spans="1:7" s="106" customFormat="1" ht="15" customHeight="1">
      <c r="A37" s="115" t="s">
        <v>30</v>
      </c>
      <c r="B37" s="116" t="s">
        <v>31</v>
      </c>
      <c r="C37" s="68" t="s">
        <v>133</v>
      </c>
      <c r="D37" s="117">
        <v>30000</v>
      </c>
      <c r="E37" s="69"/>
      <c r="F37" s="127"/>
      <c r="G37" s="79"/>
    </row>
    <row r="38" spans="1:7" s="106" customFormat="1" ht="15" customHeight="1">
      <c r="A38" s="115" t="s">
        <v>82</v>
      </c>
      <c r="B38" s="116" t="s">
        <v>83</v>
      </c>
      <c r="C38" s="68" t="s">
        <v>84</v>
      </c>
      <c r="D38" s="117"/>
      <c r="E38" s="69"/>
      <c r="F38" s="127"/>
      <c r="G38" s="79">
        <v>60000</v>
      </c>
    </row>
    <row r="39" spans="1:7" s="106" customFormat="1" ht="15" customHeight="1">
      <c r="A39" s="255" t="s">
        <v>92</v>
      </c>
      <c r="B39" s="256" t="s">
        <v>93</v>
      </c>
      <c r="C39" s="257" t="s">
        <v>91</v>
      </c>
      <c r="D39" s="258"/>
      <c r="E39" s="259"/>
      <c r="F39" s="261">
        <v>1000</v>
      </c>
      <c r="G39" s="260"/>
    </row>
    <row r="40" spans="1:7" s="106" customFormat="1" ht="27.75" customHeight="1">
      <c r="A40" s="115" t="s">
        <v>89</v>
      </c>
      <c r="B40" s="116" t="s">
        <v>90</v>
      </c>
      <c r="C40" s="68"/>
      <c r="D40" s="117"/>
      <c r="E40" s="69"/>
      <c r="F40" s="127">
        <f>SUM(F41:F43)</f>
        <v>119500</v>
      </c>
      <c r="G40" s="79"/>
    </row>
    <row r="41" spans="1:7" s="184" customFormat="1" ht="15" customHeight="1">
      <c r="A41" s="177"/>
      <c r="B41" s="178" t="s">
        <v>115</v>
      </c>
      <c r="C41" s="179" t="s">
        <v>91</v>
      </c>
      <c r="D41" s="180"/>
      <c r="E41" s="181"/>
      <c r="F41" s="182">
        <v>9000</v>
      </c>
      <c r="G41" s="183"/>
    </row>
    <row r="42" spans="1:7" s="184" customFormat="1" ht="14.25" customHeight="1">
      <c r="A42" s="177"/>
      <c r="B42" s="178" t="s">
        <v>116</v>
      </c>
      <c r="C42" s="179" t="s">
        <v>84</v>
      </c>
      <c r="D42" s="180"/>
      <c r="E42" s="181"/>
      <c r="F42" s="182">
        <v>110000</v>
      </c>
      <c r="G42" s="183"/>
    </row>
    <row r="43" spans="1:7" s="184" customFormat="1" ht="15" customHeight="1">
      <c r="A43" s="177"/>
      <c r="B43" s="178" t="s">
        <v>118</v>
      </c>
      <c r="C43" s="179" t="s">
        <v>117</v>
      </c>
      <c r="D43" s="180"/>
      <c r="E43" s="181"/>
      <c r="F43" s="182">
        <v>500</v>
      </c>
      <c r="G43" s="183"/>
    </row>
    <row r="44" spans="1:7" s="146" customFormat="1" ht="31.5" customHeight="1">
      <c r="A44" s="115" t="s">
        <v>127</v>
      </c>
      <c r="B44" s="116" t="s">
        <v>168</v>
      </c>
      <c r="C44" s="142" t="s">
        <v>133</v>
      </c>
      <c r="D44" s="143"/>
      <c r="E44" s="144"/>
      <c r="F44" s="145"/>
      <c r="G44" s="79">
        <v>160000</v>
      </c>
    </row>
    <row r="45" spans="1:7" s="106" customFormat="1" ht="15" customHeight="1">
      <c r="A45" s="120" t="s">
        <v>96</v>
      </c>
      <c r="B45" s="109" t="s">
        <v>16</v>
      </c>
      <c r="C45" s="110" t="s">
        <v>100</v>
      </c>
      <c r="D45" s="111"/>
      <c r="E45" s="112"/>
      <c r="F45" s="126">
        <f>F48+F51+F46</f>
        <v>3200</v>
      </c>
      <c r="G45" s="114"/>
    </row>
    <row r="46" spans="1:7" s="152" customFormat="1" ht="15" customHeight="1">
      <c r="A46" s="147"/>
      <c r="B46" s="185" t="s">
        <v>105</v>
      </c>
      <c r="C46" s="148"/>
      <c r="D46" s="149"/>
      <c r="E46" s="150"/>
      <c r="F46" s="151">
        <f>F47</f>
        <v>1700</v>
      </c>
      <c r="G46" s="139"/>
    </row>
    <row r="47" spans="1:7" s="106" customFormat="1" ht="15.75" customHeight="1">
      <c r="A47" s="115" t="s">
        <v>106</v>
      </c>
      <c r="B47" s="116" t="s">
        <v>107</v>
      </c>
      <c r="C47" s="68"/>
      <c r="D47" s="117"/>
      <c r="E47" s="69"/>
      <c r="F47" s="127">
        <v>1700</v>
      </c>
      <c r="G47" s="79"/>
    </row>
    <row r="48" spans="1:7" s="184" customFormat="1" ht="12.75" customHeight="1">
      <c r="A48" s="186"/>
      <c r="B48" s="176" t="s">
        <v>97</v>
      </c>
      <c r="C48" s="187"/>
      <c r="D48" s="188"/>
      <c r="E48" s="189"/>
      <c r="F48" s="190">
        <f>F49+F50</f>
        <v>1200</v>
      </c>
      <c r="G48" s="191"/>
    </row>
    <row r="49" spans="1:7" s="106" customFormat="1" ht="16.5" customHeight="1">
      <c r="A49" s="115" t="s">
        <v>98</v>
      </c>
      <c r="B49" s="116" t="s">
        <v>99</v>
      </c>
      <c r="C49" s="68"/>
      <c r="D49" s="117"/>
      <c r="E49" s="69"/>
      <c r="F49" s="127">
        <f>350+500</f>
        <v>850</v>
      </c>
      <c r="G49" s="79"/>
    </row>
    <row r="50" spans="1:7" s="106" customFormat="1" ht="18" customHeight="1">
      <c r="A50" s="115" t="s">
        <v>88</v>
      </c>
      <c r="B50" s="116" t="s">
        <v>11</v>
      </c>
      <c r="C50" s="68"/>
      <c r="D50" s="117"/>
      <c r="E50" s="69"/>
      <c r="F50" s="127">
        <v>350</v>
      </c>
      <c r="G50" s="79"/>
    </row>
    <row r="51" spans="1:7" s="2" customFormat="1" ht="12.75" customHeight="1">
      <c r="A51" s="192"/>
      <c r="B51" s="176" t="s">
        <v>103</v>
      </c>
      <c r="C51" s="193"/>
      <c r="D51" s="194"/>
      <c r="E51" s="195"/>
      <c r="F51" s="190">
        <f>F52</f>
        <v>300</v>
      </c>
      <c r="G51" s="191"/>
    </row>
    <row r="52" spans="1:7" s="106" customFormat="1" ht="18" customHeight="1" thickBot="1">
      <c r="A52" s="115" t="s">
        <v>98</v>
      </c>
      <c r="B52" s="116" t="s">
        <v>99</v>
      </c>
      <c r="C52" s="68"/>
      <c r="D52" s="117"/>
      <c r="E52" s="69"/>
      <c r="F52" s="127">
        <v>300</v>
      </c>
      <c r="G52" s="79"/>
    </row>
    <row r="53" spans="1:9" s="106" customFormat="1" ht="80.25" customHeight="1" thickBot="1" thickTop="1">
      <c r="A53" s="102">
        <v>756</v>
      </c>
      <c r="B53" s="103" t="s">
        <v>35</v>
      </c>
      <c r="C53" s="72"/>
      <c r="D53" s="104">
        <f>D54+D56+D58+D62+D64</f>
        <v>70000</v>
      </c>
      <c r="E53" s="73">
        <f>E54+E56+E58+E62+E64+E66</f>
        <v>2600100</v>
      </c>
      <c r="F53" s="125"/>
      <c r="G53" s="80">
        <f>G54+G56+G58+G62+G64+G66</f>
        <v>120500</v>
      </c>
      <c r="I53" s="107"/>
    </row>
    <row r="54" spans="1:7" s="106" customFormat="1" ht="31.5" customHeight="1" thickTop="1">
      <c r="A54" s="108">
        <v>75601</v>
      </c>
      <c r="B54" s="156" t="s">
        <v>36</v>
      </c>
      <c r="C54" s="110" t="s">
        <v>91</v>
      </c>
      <c r="D54" s="111">
        <f>D55</f>
        <v>50000</v>
      </c>
      <c r="E54" s="112"/>
      <c r="F54" s="126"/>
      <c r="G54" s="114"/>
    </row>
    <row r="55" spans="1:7" s="106" customFormat="1" ht="32.25" customHeight="1">
      <c r="A55" s="115" t="s">
        <v>37</v>
      </c>
      <c r="B55" s="116" t="s">
        <v>38</v>
      </c>
      <c r="C55" s="68"/>
      <c r="D55" s="117">
        <v>50000</v>
      </c>
      <c r="E55" s="69"/>
      <c r="F55" s="127"/>
      <c r="G55" s="79"/>
    </row>
    <row r="56" spans="1:7" s="132" customFormat="1" ht="63" customHeight="1">
      <c r="A56" s="120" t="s">
        <v>39</v>
      </c>
      <c r="B56" s="109" t="s">
        <v>125</v>
      </c>
      <c r="C56" s="110" t="s">
        <v>91</v>
      </c>
      <c r="D56" s="111"/>
      <c r="E56" s="112">
        <f>E57</f>
        <v>900000</v>
      </c>
      <c r="F56" s="126"/>
      <c r="G56" s="114"/>
    </row>
    <row r="57" spans="1:7" s="106" customFormat="1" ht="19.5" customHeight="1">
      <c r="A57" s="115" t="s">
        <v>40</v>
      </c>
      <c r="B57" s="116" t="s">
        <v>41</v>
      </c>
      <c r="C57" s="68"/>
      <c r="D57" s="117"/>
      <c r="E57" s="69">
        <v>900000</v>
      </c>
      <c r="F57" s="127"/>
      <c r="G57" s="79"/>
    </row>
    <row r="58" spans="1:7" s="132" customFormat="1" ht="66.75" customHeight="1">
      <c r="A58" s="120" t="s">
        <v>42</v>
      </c>
      <c r="B58" s="109" t="s">
        <v>126</v>
      </c>
      <c r="C58" s="110" t="s">
        <v>91</v>
      </c>
      <c r="D58" s="111">
        <f>D60</f>
        <v>20000</v>
      </c>
      <c r="E58" s="112">
        <f>E59+E61</f>
        <v>700000</v>
      </c>
      <c r="F58" s="126"/>
      <c r="G58" s="114"/>
    </row>
    <row r="59" spans="1:7" s="106" customFormat="1" ht="13.5" customHeight="1">
      <c r="A59" s="115" t="s">
        <v>43</v>
      </c>
      <c r="B59" s="116" t="s">
        <v>44</v>
      </c>
      <c r="C59" s="68"/>
      <c r="D59" s="117"/>
      <c r="E59" s="69">
        <v>200000</v>
      </c>
      <c r="F59" s="127"/>
      <c r="G59" s="79"/>
    </row>
    <row r="60" spans="1:7" s="106" customFormat="1" ht="14.25" customHeight="1">
      <c r="A60" s="115" t="s">
        <v>45</v>
      </c>
      <c r="B60" s="116" t="s">
        <v>46</v>
      </c>
      <c r="C60" s="68"/>
      <c r="D60" s="117">
        <v>20000</v>
      </c>
      <c r="E60" s="69"/>
      <c r="F60" s="127"/>
      <c r="G60" s="79"/>
    </row>
    <row r="61" spans="1:7" s="106" customFormat="1" ht="15" customHeight="1">
      <c r="A61" s="115" t="s">
        <v>40</v>
      </c>
      <c r="B61" s="116" t="s">
        <v>41</v>
      </c>
      <c r="C61" s="68"/>
      <c r="D61" s="117"/>
      <c r="E61" s="69">
        <v>500000</v>
      </c>
      <c r="F61" s="127"/>
      <c r="G61" s="79"/>
    </row>
    <row r="62" spans="1:7" s="106" customFormat="1" ht="35.25" customHeight="1">
      <c r="A62" s="120" t="s">
        <v>47</v>
      </c>
      <c r="B62" s="109" t="s">
        <v>48</v>
      </c>
      <c r="C62" s="110" t="s">
        <v>91</v>
      </c>
      <c r="D62" s="111"/>
      <c r="E62" s="112">
        <f>E63</f>
        <v>100</v>
      </c>
      <c r="F62" s="126"/>
      <c r="G62" s="114"/>
    </row>
    <row r="63" spans="1:7" s="106" customFormat="1" ht="33" customHeight="1">
      <c r="A63" s="115" t="s">
        <v>49</v>
      </c>
      <c r="B63" s="116" t="s">
        <v>50</v>
      </c>
      <c r="C63" s="68"/>
      <c r="D63" s="117"/>
      <c r="E63" s="69">
        <v>100</v>
      </c>
      <c r="F63" s="127"/>
      <c r="G63" s="79"/>
    </row>
    <row r="64" spans="1:7" s="106" customFormat="1" ht="33" customHeight="1">
      <c r="A64" s="120" t="s">
        <v>51</v>
      </c>
      <c r="B64" s="109" t="s">
        <v>52</v>
      </c>
      <c r="C64" s="110" t="s">
        <v>91</v>
      </c>
      <c r="D64" s="111"/>
      <c r="E64" s="112">
        <f>E65</f>
        <v>1000000</v>
      </c>
      <c r="F64" s="126"/>
      <c r="G64" s="114"/>
    </row>
    <row r="65" spans="1:7" s="106" customFormat="1" ht="18.75" customHeight="1">
      <c r="A65" s="262" t="s">
        <v>53</v>
      </c>
      <c r="B65" s="263" t="s">
        <v>54</v>
      </c>
      <c r="C65" s="264"/>
      <c r="D65" s="265"/>
      <c r="E65" s="266">
        <v>1000000</v>
      </c>
      <c r="F65" s="267"/>
      <c r="G65" s="268"/>
    </row>
    <row r="66" spans="1:7" s="106" customFormat="1" ht="27.75" customHeight="1">
      <c r="A66" s="120" t="s">
        <v>94</v>
      </c>
      <c r="B66" s="109" t="s">
        <v>95</v>
      </c>
      <c r="C66" s="110"/>
      <c r="D66" s="111"/>
      <c r="E66" s="112"/>
      <c r="F66" s="126"/>
      <c r="G66" s="114">
        <f>G67+G68</f>
        <v>120500</v>
      </c>
    </row>
    <row r="67" spans="1:7" s="106" customFormat="1" ht="15.75" customHeight="1">
      <c r="A67" s="115" t="s">
        <v>92</v>
      </c>
      <c r="B67" s="116" t="s">
        <v>93</v>
      </c>
      <c r="C67" s="68" t="s">
        <v>91</v>
      </c>
      <c r="D67" s="117"/>
      <c r="E67" s="69"/>
      <c r="F67" s="127"/>
      <c r="G67" s="79">
        <v>1000</v>
      </c>
    </row>
    <row r="68" spans="1:7" s="106" customFormat="1" ht="31.5" customHeight="1">
      <c r="A68" s="115" t="s">
        <v>89</v>
      </c>
      <c r="B68" s="116" t="s">
        <v>90</v>
      </c>
      <c r="C68" s="68"/>
      <c r="D68" s="117"/>
      <c r="E68" s="69"/>
      <c r="F68" s="127"/>
      <c r="G68" s="79">
        <f>SUM(G69:G71)</f>
        <v>119500</v>
      </c>
    </row>
    <row r="69" spans="1:7" s="184" customFormat="1" ht="12" customHeight="1">
      <c r="A69" s="177"/>
      <c r="B69" s="178" t="s">
        <v>115</v>
      </c>
      <c r="C69" s="179" t="s">
        <v>91</v>
      </c>
      <c r="D69" s="180"/>
      <c r="E69" s="181"/>
      <c r="F69" s="182"/>
      <c r="G69" s="183">
        <v>9000</v>
      </c>
    </row>
    <row r="70" spans="1:7" s="184" customFormat="1" ht="12" customHeight="1">
      <c r="A70" s="177"/>
      <c r="B70" s="178" t="s">
        <v>116</v>
      </c>
      <c r="C70" s="179" t="s">
        <v>84</v>
      </c>
      <c r="D70" s="180"/>
      <c r="E70" s="181"/>
      <c r="F70" s="182"/>
      <c r="G70" s="183">
        <v>110000</v>
      </c>
    </row>
    <row r="71" spans="1:7" s="184" customFormat="1" ht="12.75" customHeight="1" thickBot="1">
      <c r="A71" s="177"/>
      <c r="B71" s="178" t="s">
        <v>118</v>
      </c>
      <c r="C71" s="179" t="s">
        <v>117</v>
      </c>
      <c r="D71" s="180"/>
      <c r="E71" s="181"/>
      <c r="F71" s="182"/>
      <c r="G71" s="183">
        <v>500</v>
      </c>
    </row>
    <row r="72" spans="1:9" s="106" customFormat="1" ht="16.5" customHeight="1" thickBot="1" thickTop="1">
      <c r="A72" s="102">
        <v>758</v>
      </c>
      <c r="B72" s="103" t="s">
        <v>57</v>
      </c>
      <c r="C72" s="72"/>
      <c r="D72" s="104">
        <f>D73</f>
        <v>100000</v>
      </c>
      <c r="E72" s="73">
        <f>E73</f>
        <v>240000</v>
      </c>
      <c r="F72" s="125"/>
      <c r="G72" s="80"/>
      <c r="I72" s="107"/>
    </row>
    <row r="73" spans="1:7" s="106" customFormat="1" ht="18" customHeight="1" thickTop="1">
      <c r="A73" s="108">
        <v>75814</v>
      </c>
      <c r="B73" s="109" t="s">
        <v>58</v>
      </c>
      <c r="C73" s="110"/>
      <c r="D73" s="111">
        <f>SUM(D74:D76)</f>
        <v>100000</v>
      </c>
      <c r="E73" s="112">
        <f>SUM(E74:E76)</f>
        <v>240000</v>
      </c>
      <c r="F73" s="126"/>
      <c r="G73" s="114"/>
    </row>
    <row r="74" spans="1:7" s="106" customFormat="1" ht="29.25" customHeight="1">
      <c r="A74" s="115" t="s">
        <v>59</v>
      </c>
      <c r="B74" s="116" t="s">
        <v>63</v>
      </c>
      <c r="C74" s="68"/>
      <c r="D74" s="117">
        <v>100000</v>
      </c>
      <c r="E74" s="69"/>
      <c r="F74" s="127"/>
      <c r="G74" s="79"/>
    </row>
    <row r="75" spans="1:7" s="106" customFormat="1" ht="15" customHeight="1">
      <c r="A75" s="115" t="s">
        <v>60</v>
      </c>
      <c r="B75" s="116" t="s">
        <v>61</v>
      </c>
      <c r="C75" s="68"/>
      <c r="D75" s="117"/>
      <c r="E75" s="69">
        <v>200000</v>
      </c>
      <c r="F75" s="127"/>
      <c r="G75" s="79"/>
    </row>
    <row r="76" spans="1:7" s="106" customFormat="1" ht="19.5" customHeight="1" thickBot="1">
      <c r="A76" s="115" t="s">
        <v>62</v>
      </c>
      <c r="B76" s="116" t="s">
        <v>64</v>
      </c>
      <c r="C76" s="68"/>
      <c r="D76" s="117"/>
      <c r="E76" s="69">
        <v>40000</v>
      </c>
      <c r="F76" s="127"/>
      <c r="G76" s="79"/>
    </row>
    <row r="77" spans="1:9" s="106" customFormat="1" ht="17.25" customHeight="1" thickBot="1" thickTop="1">
      <c r="A77" s="102">
        <v>801</v>
      </c>
      <c r="B77" s="103" t="s">
        <v>65</v>
      </c>
      <c r="C77" s="72" t="s">
        <v>233</v>
      </c>
      <c r="D77" s="104"/>
      <c r="E77" s="73">
        <f>E78+E85+E87+E90+E99</f>
        <v>24230</v>
      </c>
      <c r="F77" s="104">
        <f>F78+F85+F87+F90+F99</f>
        <v>190240</v>
      </c>
      <c r="G77" s="202">
        <f>G78+G85+G87+G90+G99</f>
        <v>2565100</v>
      </c>
      <c r="I77" s="107"/>
    </row>
    <row r="78" spans="1:7" s="106" customFormat="1" ht="18" customHeight="1" thickTop="1">
      <c r="A78" s="108">
        <v>80101</v>
      </c>
      <c r="B78" s="109" t="s">
        <v>66</v>
      </c>
      <c r="C78" s="110"/>
      <c r="D78" s="111"/>
      <c r="E78" s="112">
        <f>SUM(E79:E80)</f>
        <v>230</v>
      </c>
      <c r="F78" s="126">
        <f>SUM(F79:F84)</f>
        <v>100000</v>
      </c>
      <c r="G78" s="114">
        <f>SUM(G79:G83)</f>
        <v>1497400</v>
      </c>
    </row>
    <row r="79" spans="1:7" s="106" customFormat="1" ht="15.75" customHeight="1">
      <c r="A79" s="115" t="s">
        <v>30</v>
      </c>
      <c r="B79" s="116" t="s">
        <v>31</v>
      </c>
      <c r="C79" s="68"/>
      <c r="D79" s="117"/>
      <c r="E79" s="69">
        <v>200</v>
      </c>
      <c r="F79" s="127"/>
      <c r="G79" s="79"/>
    </row>
    <row r="80" spans="1:7" s="106" customFormat="1" ht="17.25" customHeight="1">
      <c r="A80" s="115" t="s">
        <v>60</v>
      </c>
      <c r="B80" s="116" t="s">
        <v>61</v>
      </c>
      <c r="C80" s="68"/>
      <c r="D80" s="117"/>
      <c r="E80" s="69">
        <v>30</v>
      </c>
      <c r="F80" s="127"/>
      <c r="G80" s="79"/>
    </row>
    <row r="81" spans="1:7" s="106" customFormat="1" ht="17.25" customHeight="1">
      <c r="A81" s="115" t="s">
        <v>184</v>
      </c>
      <c r="B81" s="116" t="s">
        <v>187</v>
      </c>
      <c r="C81" s="68"/>
      <c r="D81" s="117"/>
      <c r="E81" s="69"/>
      <c r="F81" s="127"/>
      <c r="G81" s="79">
        <v>1407400</v>
      </c>
    </row>
    <row r="82" spans="1:7" s="106" customFormat="1" ht="17.25" customHeight="1">
      <c r="A82" s="115" t="s">
        <v>185</v>
      </c>
      <c r="B82" s="116" t="s">
        <v>188</v>
      </c>
      <c r="C82" s="68"/>
      <c r="D82" s="117"/>
      <c r="E82" s="69"/>
      <c r="F82" s="127"/>
      <c r="G82" s="79">
        <v>83200</v>
      </c>
    </row>
    <row r="83" spans="1:7" s="106" customFormat="1" ht="17.25" customHeight="1">
      <c r="A83" s="115" t="s">
        <v>186</v>
      </c>
      <c r="B83" s="116" t="s">
        <v>192</v>
      </c>
      <c r="C83" s="68"/>
      <c r="D83" s="117"/>
      <c r="E83" s="69"/>
      <c r="F83" s="127"/>
      <c r="G83" s="79">
        <v>6800</v>
      </c>
    </row>
    <row r="84" spans="1:7" s="106" customFormat="1" ht="30" customHeight="1">
      <c r="A84" s="115" t="s">
        <v>112</v>
      </c>
      <c r="B84" s="116" t="s">
        <v>212</v>
      </c>
      <c r="C84" s="68" t="s">
        <v>110</v>
      </c>
      <c r="D84" s="157"/>
      <c r="E84" s="172"/>
      <c r="F84" s="127">
        <v>100000</v>
      </c>
      <c r="G84" s="79"/>
    </row>
    <row r="85" spans="1:7" s="106" customFormat="1" ht="30" customHeight="1">
      <c r="A85" s="108">
        <v>80103</v>
      </c>
      <c r="B85" s="109" t="s">
        <v>191</v>
      </c>
      <c r="C85" s="110"/>
      <c r="D85" s="111"/>
      <c r="E85" s="112"/>
      <c r="F85" s="126"/>
      <c r="G85" s="114">
        <f>SUM(G86)</f>
        <v>24500</v>
      </c>
    </row>
    <row r="86" spans="1:7" s="106" customFormat="1" ht="17.25" customHeight="1">
      <c r="A86" s="115" t="s">
        <v>184</v>
      </c>
      <c r="B86" s="116" t="s">
        <v>187</v>
      </c>
      <c r="C86" s="68"/>
      <c r="D86" s="117"/>
      <c r="E86" s="69"/>
      <c r="F86" s="127"/>
      <c r="G86" s="79">
        <v>24500</v>
      </c>
    </row>
    <row r="87" spans="1:7" s="106" customFormat="1" ht="15.75" customHeight="1">
      <c r="A87" s="108">
        <v>80104</v>
      </c>
      <c r="B87" s="109" t="s">
        <v>193</v>
      </c>
      <c r="C87" s="110"/>
      <c r="D87" s="111"/>
      <c r="E87" s="112">
        <f>SUM(E88:E89)</f>
        <v>1500</v>
      </c>
      <c r="F87" s="126"/>
      <c r="G87" s="114">
        <f>SUM(G88:G89)</f>
        <v>315400</v>
      </c>
    </row>
    <row r="88" spans="1:7" s="106" customFormat="1" ht="45.75" customHeight="1">
      <c r="A88" s="199">
        <v>2440</v>
      </c>
      <c r="B88" s="116" t="s">
        <v>196</v>
      </c>
      <c r="C88" s="68"/>
      <c r="D88" s="117"/>
      <c r="E88" s="69">
        <v>1500</v>
      </c>
      <c r="F88" s="127"/>
      <c r="G88" s="79"/>
    </row>
    <row r="89" spans="1:7" s="106" customFormat="1" ht="28.5" customHeight="1">
      <c r="A89" s="199">
        <v>2510</v>
      </c>
      <c r="B89" s="116" t="s">
        <v>194</v>
      </c>
      <c r="C89" s="68"/>
      <c r="D89" s="117"/>
      <c r="E89" s="69"/>
      <c r="F89" s="127"/>
      <c r="G89" s="79">
        <v>315400</v>
      </c>
    </row>
    <row r="90" spans="1:7" s="106" customFormat="1" ht="15" customHeight="1">
      <c r="A90" s="108">
        <v>80110</v>
      </c>
      <c r="B90" s="109" t="s">
        <v>195</v>
      </c>
      <c r="C90" s="110"/>
      <c r="D90" s="111"/>
      <c r="E90" s="112">
        <f>SUM(E91)</f>
        <v>22500</v>
      </c>
      <c r="F90" s="126">
        <f>SUM(F92:F96)</f>
        <v>70000</v>
      </c>
      <c r="G90" s="114">
        <f>SUM(G91:G96)</f>
        <v>727800</v>
      </c>
    </row>
    <row r="91" spans="1:7" s="106" customFormat="1" ht="64.5" customHeight="1">
      <c r="A91" s="203" t="s">
        <v>199</v>
      </c>
      <c r="B91" s="204" t="s">
        <v>200</v>
      </c>
      <c r="C91" s="68"/>
      <c r="D91" s="117"/>
      <c r="E91" s="69">
        <v>22500</v>
      </c>
      <c r="F91" s="141"/>
      <c r="G91" s="158"/>
    </row>
    <row r="92" spans="1:7" s="106" customFormat="1" ht="14.25" customHeight="1">
      <c r="A92" s="115" t="s">
        <v>184</v>
      </c>
      <c r="B92" s="116" t="s">
        <v>187</v>
      </c>
      <c r="C92" s="119"/>
      <c r="D92" s="157"/>
      <c r="E92" s="172"/>
      <c r="F92" s="141"/>
      <c r="G92" s="79">
        <v>685100</v>
      </c>
    </row>
    <row r="93" spans="1:7" s="106" customFormat="1" ht="15.75" customHeight="1">
      <c r="A93" s="115" t="s">
        <v>185</v>
      </c>
      <c r="B93" s="116" t="s">
        <v>188</v>
      </c>
      <c r="C93" s="119"/>
      <c r="D93" s="157"/>
      <c r="E93" s="172"/>
      <c r="F93" s="141"/>
      <c r="G93" s="79">
        <v>16400</v>
      </c>
    </row>
    <row r="94" spans="1:7" s="106" customFormat="1" ht="18" customHeight="1">
      <c r="A94" s="115" t="s">
        <v>186</v>
      </c>
      <c r="B94" s="116" t="s">
        <v>192</v>
      </c>
      <c r="C94" s="119"/>
      <c r="D94" s="157"/>
      <c r="E94" s="172"/>
      <c r="F94" s="141"/>
      <c r="G94" s="79">
        <v>3800</v>
      </c>
    </row>
    <row r="95" spans="1:7" s="106" customFormat="1" ht="16.5" customHeight="1">
      <c r="A95" s="115" t="s">
        <v>98</v>
      </c>
      <c r="B95" s="116" t="s">
        <v>99</v>
      </c>
      <c r="C95" s="68"/>
      <c r="D95" s="117"/>
      <c r="E95" s="69"/>
      <c r="F95" s="127"/>
      <c r="G95" s="79">
        <v>14500</v>
      </c>
    </row>
    <row r="96" spans="1:7" s="106" customFormat="1" ht="16.5" customHeight="1">
      <c r="A96" s="115" t="s">
        <v>112</v>
      </c>
      <c r="B96" s="116" t="s">
        <v>215</v>
      </c>
      <c r="C96" s="68"/>
      <c r="D96" s="157"/>
      <c r="E96" s="172"/>
      <c r="F96" s="127">
        <f>SUM(F97:F98)</f>
        <v>70000</v>
      </c>
      <c r="G96" s="79">
        <f>SUM(G97:G98)</f>
        <v>8000</v>
      </c>
    </row>
    <row r="97" spans="1:7" s="184" customFormat="1" ht="12" customHeight="1">
      <c r="A97" s="177"/>
      <c r="B97" s="178" t="s">
        <v>330</v>
      </c>
      <c r="C97" s="179" t="s">
        <v>110</v>
      </c>
      <c r="D97" s="188"/>
      <c r="E97" s="189"/>
      <c r="F97" s="182">
        <v>70000</v>
      </c>
      <c r="G97" s="183"/>
    </row>
    <row r="98" spans="1:7" s="184" customFormat="1" ht="12" customHeight="1">
      <c r="A98" s="427"/>
      <c r="B98" s="269" t="s">
        <v>331</v>
      </c>
      <c r="C98" s="428"/>
      <c r="D98" s="429"/>
      <c r="E98" s="430"/>
      <c r="F98" s="423"/>
      <c r="G98" s="424">
        <v>8000</v>
      </c>
    </row>
    <row r="99" spans="1:7" s="106" customFormat="1" ht="13.5" customHeight="1">
      <c r="A99" s="108">
        <v>80195</v>
      </c>
      <c r="B99" s="109" t="s">
        <v>16</v>
      </c>
      <c r="C99" s="110"/>
      <c r="D99" s="111"/>
      <c r="E99" s="112"/>
      <c r="F99" s="126">
        <f>SUM(F100:F100)</f>
        <v>20240</v>
      </c>
      <c r="G99" s="114"/>
    </row>
    <row r="100" spans="1:7" s="106" customFormat="1" ht="17.25" customHeight="1" thickBot="1">
      <c r="A100" s="115" t="s">
        <v>88</v>
      </c>
      <c r="B100" s="116" t="s">
        <v>11</v>
      </c>
      <c r="C100" s="68"/>
      <c r="D100" s="117"/>
      <c r="E100" s="69"/>
      <c r="F100" s="127">
        <v>20240</v>
      </c>
      <c r="G100" s="79"/>
    </row>
    <row r="101" spans="1:7" s="106" customFormat="1" ht="15.75" customHeight="1" thickBot="1" thickTop="1">
      <c r="A101" s="102">
        <v>851</v>
      </c>
      <c r="B101" s="103" t="s">
        <v>329</v>
      </c>
      <c r="C101" s="72" t="s">
        <v>12</v>
      </c>
      <c r="D101" s="104"/>
      <c r="E101" s="73">
        <f>E102</f>
        <v>4000</v>
      </c>
      <c r="F101" s="125"/>
      <c r="G101" s="80"/>
    </row>
    <row r="102" spans="1:7" s="106" customFormat="1" ht="18.75" customHeight="1" thickTop="1">
      <c r="A102" s="108">
        <v>85195</v>
      </c>
      <c r="B102" s="109" t="s">
        <v>16</v>
      </c>
      <c r="C102" s="110"/>
      <c r="D102" s="111"/>
      <c r="E102" s="112">
        <f>E103</f>
        <v>4000</v>
      </c>
      <c r="F102" s="126"/>
      <c r="G102" s="114"/>
    </row>
    <row r="103" spans="1:7" s="106" customFormat="1" ht="20.25" customHeight="1" thickBot="1">
      <c r="A103" s="434" t="s">
        <v>62</v>
      </c>
      <c r="B103" s="435" t="s">
        <v>67</v>
      </c>
      <c r="C103" s="436"/>
      <c r="D103" s="437"/>
      <c r="E103" s="438">
        <v>4000</v>
      </c>
      <c r="F103" s="253"/>
      <c r="G103" s="439"/>
    </row>
    <row r="104" spans="1:9" s="106" customFormat="1" ht="17.25" customHeight="1" thickBot="1" thickTop="1">
      <c r="A104" s="102">
        <v>852</v>
      </c>
      <c r="B104" s="103" t="s">
        <v>15</v>
      </c>
      <c r="C104" s="72" t="s">
        <v>12</v>
      </c>
      <c r="D104" s="128"/>
      <c r="E104" s="73">
        <f>E109+E105+E107+E111</f>
        <v>431</v>
      </c>
      <c r="F104" s="125">
        <f>F105+F107+F109+F111+F113</f>
        <v>162500</v>
      </c>
      <c r="G104" s="80"/>
      <c r="I104" s="107"/>
    </row>
    <row r="105" spans="1:9" s="106" customFormat="1" ht="17.25" customHeight="1" thickTop="1">
      <c r="A105" s="159">
        <v>85203</v>
      </c>
      <c r="B105" s="160" t="s">
        <v>68</v>
      </c>
      <c r="C105" s="66"/>
      <c r="D105" s="161"/>
      <c r="E105" s="67">
        <f>E106</f>
        <v>206</v>
      </c>
      <c r="F105" s="162"/>
      <c r="G105" s="78"/>
      <c r="I105" s="107"/>
    </row>
    <row r="106" spans="1:9" s="106" customFormat="1" ht="46.5" customHeight="1">
      <c r="A106" s="115" t="s">
        <v>26</v>
      </c>
      <c r="B106" s="116" t="s">
        <v>34</v>
      </c>
      <c r="C106" s="119"/>
      <c r="D106" s="163"/>
      <c r="E106" s="69">
        <v>206</v>
      </c>
      <c r="F106" s="127"/>
      <c r="G106" s="158"/>
      <c r="I106" s="107"/>
    </row>
    <row r="107" spans="1:9" s="106" customFormat="1" ht="48" customHeight="1">
      <c r="A107" s="120" t="s">
        <v>71</v>
      </c>
      <c r="B107" s="109" t="s">
        <v>72</v>
      </c>
      <c r="C107" s="110"/>
      <c r="D107" s="129"/>
      <c r="E107" s="112">
        <f>E108</f>
        <v>100</v>
      </c>
      <c r="F107" s="126"/>
      <c r="G107" s="114"/>
      <c r="I107" s="107"/>
    </row>
    <row r="108" spans="1:9" s="106" customFormat="1" ht="34.5" customHeight="1">
      <c r="A108" s="115" t="s">
        <v>23</v>
      </c>
      <c r="B108" s="116" t="s">
        <v>21</v>
      </c>
      <c r="C108" s="119"/>
      <c r="D108" s="163"/>
      <c r="E108" s="69">
        <v>100</v>
      </c>
      <c r="F108" s="127"/>
      <c r="G108" s="158"/>
      <c r="I108" s="107"/>
    </row>
    <row r="109" spans="1:7" s="106" customFormat="1" ht="18" customHeight="1">
      <c r="A109" s="108">
        <v>85215</v>
      </c>
      <c r="B109" s="109" t="s">
        <v>73</v>
      </c>
      <c r="C109" s="110"/>
      <c r="D109" s="129"/>
      <c r="E109" s="112">
        <f>E110</f>
        <v>20</v>
      </c>
      <c r="F109" s="126"/>
      <c r="G109" s="114"/>
    </row>
    <row r="110" spans="1:7" s="106" customFormat="1" ht="19.5" customHeight="1">
      <c r="A110" s="115" t="s">
        <v>60</v>
      </c>
      <c r="B110" s="116" t="s">
        <v>61</v>
      </c>
      <c r="C110" s="68"/>
      <c r="D110" s="130"/>
      <c r="E110" s="69">
        <v>20</v>
      </c>
      <c r="F110" s="127"/>
      <c r="G110" s="79"/>
    </row>
    <row r="111" spans="1:7" s="106" customFormat="1" ht="30.75" customHeight="1">
      <c r="A111" s="120" t="s">
        <v>76</v>
      </c>
      <c r="B111" s="109" t="s">
        <v>77</v>
      </c>
      <c r="C111" s="110"/>
      <c r="D111" s="129"/>
      <c r="E111" s="112">
        <f>E112</f>
        <v>105</v>
      </c>
      <c r="F111" s="126"/>
      <c r="G111" s="114"/>
    </row>
    <row r="112" spans="1:7" s="106" customFormat="1" ht="45.75" customHeight="1">
      <c r="A112" s="115" t="s">
        <v>26</v>
      </c>
      <c r="B112" s="116" t="s">
        <v>34</v>
      </c>
      <c r="C112" s="68"/>
      <c r="D112" s="130"/>
      <c r="E112" s="69">
        <v>105</v>
      </c>
      <c r="F112" s="127"/>
      <c r="G112" s="79"/>
    </row>
    <row r="113" spans="1:7" s="106" customFormat="1" ht="16.5" customHeight="1">
      <c r="A113" s="120" t="s">
        <v>120</v>
      </c>
      <c r="B113" s="109" t="s">
        <v>16</v>
      </c>
      <c r="C113" s="110"/>
      <c r="D113" s="129"/>
      <c r="E113" s="112"/>
      <c r="F113" s="126">
        <f>F114+F115</f>
        <v>162500</v>
      </c>
      <c r="G113" s="114"/>
    </row>
    <row r="114" spans="1:7" s="106" customFormat="1" ht="17.25" customHeight="1">
      <c r="A114" s="115" t="s">
        <v>121</v>
      </c>
      <c r="B114" s="116" t="s">
        <v>122</v>
      </c>
      <c r="C114" s="68"/>
      <c r="D114" s="130"/>
      <c r="E114" s="69"/>
      <c r="F114" s="127">
        <v>12500</v>
      </c>
      <c r="G114" s="79"/>
    </row>
    <row r="115" spans="1:7" s="106" customFormat="1" ht="36" customHeight="1" thickBot="1">
      <c r="A115" s="115" t="s">
        <v>127</v>
      </c>
      <c r="B115" s="116" t="s">
        <v>170</v>
      </c>
      <c r="C115" s="68"/>
      <c r="D115" s="130"/>
      <c r="E115" s="69"/>
      <c r="F115" s="127">
        <v>150000</v>
      </c>
      <c r="G115" s="79"/>
    </row>
    <row r="116" spans="1:7" s="132" customFormat="1" ht="19.5" customHeight="1" thickBot="1" thickTop="1">
      <c r="A116" s="131">
        <v>854</v>
      </c>
      <c r="B116" s="103" t="s">
        <v>17</v>
      </c>
      <c r="C116" s="72" t="s">
        <v>18</v>
      </c>
      <c r="D116" s="128"/>
      <c r="E116" s="73">
        <f>E117</f>
        <v>1000</v>
      </c>
      <c r="F116" s="125">
        <f>F117+F119</f>
        <v>32730</v>
      </c>
      <c r="G116" s="80"/>
    </row>
    <row r="117" spans="1:8" s="106" customFormat="1" ht="17.25" customHeight="1" thickTop="1">
      <c r="A117" s="133">
        <v>85417</v>
      </c>
      <c r="B117" s="109" t="s">
        <v>78</v>
      </c>
      <c r="C117" s="110"/>
      <c r="D117" s="129"/>
      <c r="E117" s="112">
        <f>E118</f>
        <v>1000</v>
      </c>
      <c r="F117" s="126"/>
      <c r="G117" s="114"/>
      <c r="H117" s="107"/>
    </row>
    <row r="118" spans="1:7" s="106" customFormat="1" ht="17.25" customHeight="1">
      <c r="A118" s="115" t="s">
        <v>62</v>
      </c>
      <c r="B118" s="116" t="s">
        <v>67</v>
      </c>
      <c r="C118" s="68"/>
      <c r="D118" s="130"/>
      <c r="E118" s="69">
        <v>1000</v>
      </c>
      <c r="F118" s="127"/>
      <c r="G118" s="79"/>
    </row>
    <row r="119" spans="1:7" s="106" customFormat="1" ht="17.25" customHeight="1">
      <c r="A119" s="120" t="s">
        <v>197</v>
      </c>
      <c r="B119" s="109" t="s">
        <v>16</v>
      </c>
      <c r="C119" s="110"/>
      <c r="D119" s="129"/>
      <c r="E119" s="112"/>
      <c r="F119" s="126">
        <f>F120+F121</f>
        <v>32730</v>
      </c>
      <c r="G119" s="114"/>
    </row>
    <row r="120" spans="1:7" s="106" customFormat="1" ht="29.25" customHeight="1">
      <c r="A120" s="115" t="s">
        <v>184</v>
      </c>
      <c r="B120" s="116" t="s">
        <v>198</v>
      </c>
      <c r="C120" s="68"/>
      <c r="D120" s="117"/>
      <c r="E120" s="69"/>
      <c r="F120" s="127">
        <v>11790</v>
      </c>
      <c r="G120" s="79"/>
    </row>
    <row r="121" spans="1:7" s="106" customFormat="1" ht="17.25" customHeight="1" thickBot="1">
      <c r="A121" s="115" t="s">
        <v>88</v>
      </c>
      <c r="B121" s="116" t="s">
        <v>11</v>
      </c>
      <c r="C121" s="68"/>
      <c r="D121" s="117"/>
      <c r="E121" s="69"/>
      <c r="F121" s="127">
        <v>20940</v>
      </c>
      <c r="G121" s="79"/>
    </row>
    <row r="122" spans="1:7" s="132" customFormat="1" ht="30.75" customHeight="1" thickBot="1" thickTop="1">
      <c r="A122" s="131">
        <v>900</v>
      </c>
      <c r="B122" s="103" t="s">
        <v>109</v>
      </c>
      <c r="C122" s="72" t="s">
        <v>110</v>
      </c>
      <c r="D122" s="104">
        <f>D123+D130+D128</f>
        <v>3701</v>
      </c>
      <c r="E122" s="73"/>
      <c r="F122" s="125">
        <f>F123+F130+F128</f>
        <v>1420000</v>
      </c>
      <c r="G122" s="80">
        <f>G123+G130+G128</f>
        <v>260000</v>
      </c>
    </row>
    <row r="123" spans="1:8" s="106" customFormat="1" ht="17.25" customHeight="1" thickTop="1">
      <c r="A123" s="133">
        <v>90001</v>
      </c>
      <c r="B123" s="109" t="s">
        <v>111</v>
      </c>
      <c r="C123" s="110"/>
      <c r="D123" s="129"/>
      <c r="E123" s="112"/>
      <c r="F123" s="126">
        <f>SUM(F124)</f>
        <v>700000</v>
      </c>
      <c r="G123" s="114">
        <f>SUM(G124)</f>
        <v>50000</v>
      </c>
      <c r="H123" s="107"/>
    </row>
    <row r="124" spans="1:7" s="106" customFormat="1" ht="18" customHeight="1">
      <c r="A124" s="115" t="s">
        <v>112</v>
      </c>
      <c r="B124" s="116" t="s">
        <v>215</v>
      </c>
      <c r="C124" s="68"/>
      <c r="D124" s="130"/>
      <c r="E124" s="69"/>
      <c r="F124" s="127">
        <f>SUM(F125:F127)</f>
        <v>700000</v>
      </c>
      <c r="G124" s="79">
        <f>SUM(G125:G127)</f>
        <v>50000</v>
      </c>
    </row>
    <row r="125" spans="1:8" s="2" customFormat="1" ht="22.5" customHeight="1">
      <c r="A125" s="218"/>
      <c r="B125" s="178" t="s">
        <v>213</v>
      </c>
      <c r="C125" s="193"/>
      <c r="D125" s="220"/>
      <c r="E125" s="195"/>
      <c r="F125" s="221"/>
      <c r="G125" s="183">
        <v>50000</v>
      </c>
      <c r="H125" s="223"/>
    </row>
    <row r="126" spans="1:8" s="184" customFormat="1" ht="17.25" customHeight="1">
      <c r="A126" s="224"/>
      <c r="B126" s="178" t="s">
        <v>228</v>
      </c>
      <c r="C126" s="179"/>
      <c r="D126" s="225"/>
      <c r="E126" s="181"/>
      <c r="F126" s="182">
        <v>350000</v>
      </c>
      <c r="G126" s="183"/>
      <c r="H126" s="226"/>
    </row>
    <row r="127" spans="1:7" s="184" customFormat="1" ht="24.75" customHeight="1">
      <c r="A127" s="427"/>
      <c r="B127" s="269" t="s">
        <v>214</v>
      </c>
      <c r="C127" s="428"/>
      <c r="D127" s="431"/>
      <c r="E127" s="432"/>
      <c r="F127" s="423">
        <v>350000</v>
      </c>
      <c r="G127" s="424"/>
    </row>
    <row r="128" spans="1:7" s="106" customFormat="1" ht="14.25" customHeight="1">
      <c r="A128" s="120" t="s">
        <v>226</v>
      </c>
      <c r="B128" s="109" t="s">
        <v>227</v>
      </c>
      <c r="C128" s="110"/>
      <c r="D128" s="111"/>
      <c r="E128" s="112"/>
      <c r="F128" s="126">
        <f>F129</f>
        <v>400000</v>
      </c>
      <c r="G128" s="114"/>
    </row>
    <row r="129" spans="1:7" s="106" customFormat="1" ht="21" customHeight="1">
      <c r="A129" s="115" t="s">
        <v>112</v>
      </c>
      <c r="B129" s="116" t="s">
        <v>211</v>
      </c>
      <c r="C129" s="68"/>
      <c r="D129" s="130"/>
      <c r="E129" s="69"/>
      <c r="F129" s="127">
        <v>400000</v>
      </c>
      <c r="G129" s="79"/>
    </row>
    <row r="130" spans="1:7" s="106" customFormat="1" ht="14.25" customHeight="1">
      <c r="A130" s="120" t="s">
        <v>114</v>
      </c>
      <c r="B130" s="109" t="s">
        <v>16</v>
      </c>
      <c r="C130" s="110"/>
      <c r="D130" s="111">
        <f>D141</f>
        <v>3701</v>
      </c>
      <c r="E130" s="112"/>
      <c r="F130" s="126">
        <f>SUM(F131)</f>
        <v>320000</v>
      </c>
      <c r="G130" s="114">
        <f>G131</f>
        <v>210000</v>
      </c>
    </row>
    <row r="131" spans="1:7" s="106" customFormat="1" ht="17.25" customHeight="1">
      <c r="A131" s="115" t="s">
        <v>112</v>
      </c>
      <c r="B131" s="116" t="s">
        <v>215</v>
      </c>
      <c r="C131" s="68"/>
      <c r="D131" s="130"/>
      <c r="E131" s="69"/>
      <c r="F131" s="127">
        <f>SUM(F132:F135)</f>
        <v>320000</v>
      </c>
      <c r="G131" s="79">
        <f>SUM(G132:G135)</f>
        <v>210000</v>
      </c>
    </row>
    <row r="132" spans="1:7" s="106" customFormat="1" ht="13.5" customHeight="1">
      <c r="A132" s="115"/>
      <c r="B132" s="178" t="s">
        <v>216</v>
      </c>
      <c r="C132" s="68"/>
      <c r="D132" s="130"/>
      <c r="E132" s="69"/>
      <c r="F132" s="182"/>
      <c r="G132" s="183">
        <v>40000</v>
      </c>
    </row>
    <row r="133" spans="1:7" s="106" customFormat="1" ht="13.5" customHeight="1">
      <c r="A133" s="433"/>
      <c r="B133" s="178" t="s">
        <v>217</v>
      </c>
      <c r="C133" s="68"/>
      <c r="D133" s="130"/>
      <c r="E133" s="69"/>
      <c r="F133" s="182"/>
      <c r="G133" s="183">
        <v>170000</v>
      </c>
    </row>
    <row r="134" spans="1:7" s="106" customFormat="1" ht="13.5" customHeight="1">
      <c r="A134" s="115"/>
      <c r="B134" s="178" t="s">
        <v>218</v>
      </c>
      <c r="C134" s="68"/>
      <c r="D134" s="130"/>
      <c r="E134" s="69"/>
      <c r="F134" s="182">
        <v>50000</v>
      </c>
      <c r="G134" s="183"/>
    </row>
    <row r="135" spans="1:7" s="106" customFormat="1" ht="13.5" customHeight="1">
      <c r="A135" s="115"/>
      <c r="B135" s="178" t="s">
        <v>325</v>
      </c>
      <c r="C135" s="68"/>
      <c r="D135" s="130"/>
      <c r="E135" s="69"/>
      <c r="F135" s="182">
        <v>270000</v>
      </c>
      <c r="G135" s="183"/>
    </row>
    <row r="136" spans="1:7" s="2" customFormat="1" ht="11.25" customHeight="1" hidden="1">
      <c r="A136" s="192"/>
      <c r="B136" s="219" t="s">
        <v>221</v>
      </c>
      <c r="C136" s="193"/>
      <c r="D136" s="140"/>
      <c r="E136" s="69"/>
      <c r="F136" s="221">
        <v>166003</v>
      </c>
      <c r="G136" s="222"/>
    </row>
    <row r="137" spans="1:7" s="2" customFormat="1" ht="11.25" customHeight="1" hidden="1">
      <c r="A137" s="192"/>
      <c r="B137" s="219" t="s">
        <v>222</v>
      </c>
      <c r="C137" s="193"/>
      <c r="D137" s="140"/>
      <c r="E137" s="69"/>
      <c r="F137" s="221"/>
      <c r="G137" s="222">
        <v>46003</v>
      </c>
    </row>
    <row r="138" spans="1:7" s="2" customFormat="1" ht="11.25" customHeight="1" hidden="1">
      <c r="A138" s="192"/>
      <c r="B138" s="219" t="s">
        <v>223</v>
      </c>
      <c r="C138" s="193"/>
      <c r="D138" s="140"/>
      <c r="E138" s="69"/>
      <c r="F138" s="221">
        <v>75000</v>
      </c>
      <c r="G138" s="222"/>
    </row>
    <row r="139" spans="1:7" s="2" customFormat="1" ht="11.25" customHeight="1" hidden="1">
      <c r="A139" s="192"/>
      <c r="B139" s="219" t="s">
        <v>224</v>
      </c>
      <c r="C139" s="193"/>
      <c r="D139" s="140"/>
      <c r="E139" s="69"/>
      <c r="F139" s="221">
        <v>40000</v>
      </c>
      <c r="G139" s="222"/>
    </row>
    <row r="140" spans="1:7" s="2" customFormat="1" ht="11.25" customHeight="1" hidden="1">
      <c r="A140" s="192"/>
      <c r="B140" s="219" t="s">
        <v>225</v>
      </c>
      <c r="C140" s="193"/>
      <c r="D140" s="140"/>
      <c r="E140" s="69"/>
      <c r="F140" s="221">
        <v>35000</v>
      </c>
      <c r="G140" s="222"/>
    </row>
    <row r="141" spans="1:7" s="106" customFormat="1" ht="49.5" customHeight="1" thickBot="1">
      <c r="A141" s="115" t="s">
        <v>128</v>
      </c>
      <c r="B141" s="116" t="s">
        <v>326</v>
      </c>
      <c r="C141" s="68"/>
      <c r="D141" s="117">
        <v>3701</v>
      </c>
      <c r="E141" s="69"/>
      <c r="F141" s="127"/>
      <c r="G141" s="79"/>
    </row>
    <row r="142" spans="1:7" s="184" customFormat="1" ht="12.75" customHeight="1" hidden="1">
      <c r="A142" s="177"/>
      <c r="B142" s="178" t="s">
        <v>219</v>
      </c>
      <c r="C142" s="179"/>
      <c r="D142" s="180">
        <v>24704</v>
      </c>
      <c r="E142" s="181"/>
      <c r="F142" s="182"/>
      <c r="G142" s="183"/>
    </row>
    <row r="143" spans="1:7" s="184" customFormat="1" ht="12.75" customHeight="1" hidden="1" thickBot="1">
      <c r="A143" s="177"/>
      <c r="B143" s="178" t="s">
        <v>220</v>
      </c>
      <c r="C143" s="179"/>
      <c r="D143" s="180"/>
      <c r="E143" s="181">
        <v>21003</v>
      </c>
      <c r="F143" s="182"/>
      <c r="G143" s="183"/>
    </row>
    <row r="144" spans="1:7" s="132" customFormat="1" ht="30.75" customHeight="1" thickBot="1" thickTop="1">
      <c r="A144" s="131">
        <v>921</v>
      </c>
      <c r="B144" s="103" t="s">
        <v>79</v>
      </c>
      <c r="C144" s="72"/>
      <c r="D144" s="128"/>
      <c r="E144" s="73">
        <f>E145+E147</f>
        <v>44909</v>
      </c>
      <c r="F144" s="125"/>
      <c r="G144" s="80">
        <f>G145+G147</f>
        <v>2800</v>
      </c>
    </row>
    <row r="145" spans="1:8" s="106" customFormat="1" ht="21.75" customHeight="1" thickTop="1">
      <c r="A145" s="133">
        <v>92105</v>
      </c>
      <c r="B145" s="109" t="s">
        <v>80</v>
      </c>
      <c r="C145" s="110" t="s">
        <v>12</v>
      </c>
      <c r="D145" s="129"/>
      <c r="E145" s="112">
        <f>E146</f>
        <v>44909</v>
      </c>
      <c r="F145" s="126"/>
      <c r="G145" s="114"/>
      <c r="H145" s="107"/>
    </row>
    <row r="146" spans="1:7" s="106" customFormat="1" ht="46.5" customHeight="1">
      <c r="A146" s="115" t="s">
        <v>132</v>
      </c>
      <c r="B146" s="165" t="s">
        <v>169</v>
      </c>
      <c r="C146" s="74"/>
      <c r="D146" s="130"/>
      <c r="E146" s="69">
        <v>44909</v>
      </c>
      <c r="F146" s="127"/>
      <c r="G146" s="79"/>
    </row>
    <row r="147" spans="1:7" s="132" customFormat="1" ht="18.75" customHeight="1">
      <c r="A147" s="120" t="s">
        <v>81</v>
      </c>
      <c r="B147" s="166" t="s">
        <v>16</v>
      </c>
      <c r="C147" s="167" t="s">
        <v>100</v>
      </c>
      <c r="D147" s="129"/>
      <c r="E147" s="112"/>
      <c r="F147" s="126"/>
      <c r="G147" s="114">
        <f>G148+G150+G152</f>
        <v>2800</v>
      </c>
    </row>
    <row r="148" spans="1:7" s="106" customFormat="1" ht="15" customHeight="1">
      <c r="A148" s="115"/>
      <c r="B148" s="196" t="s">
        <v>97</v>
      </c>
      <c r="C148" s="168"/>
      <c r="D148" s="164"/>
      <c r="E148" s="153"/>
      <c r="F148" s="154"/>
      <c r="G148" s="155">
        <f>G149</f>
        <v>500</v>
      </c>
    </row>
    <row r="149" spans="1:7" s="106" customFormat="1" ht="20.25" customHeight="1">
      <c r="A149" s="115" t="s">
        <v>98</v>
      </c>
      <c r="B149" s="169" t="s">
        <v>99</v>
      </c>
      <c r="C149" s="74"/>
      <c r="D149" s="130"/>
      <c r="E149" s="69"/>
      <c r="F149" s="127"/>
      <c r="G149" s="79">
        <v>500</v>
      </c>
    </row>
    <row r="150" spans="1:7" s="106" customFormat="1" ht="13.5" customHeight="1">
      <c r="A150" s="115"/>
      <c r="B150" s="196" t="s">
        <v>102</v>
      </c>
      <c r="C150" s="74"/>
      <c r="D150" s="130"/>
      <c r="E150" s="69"/>
      <c r="F150" s="127"/>
      <c r="G150" s="155">
        <f>G151</f>
        <v>600</v>
      </c>
    </row>
    <row r="151" spans="1:7" s="106" customFormat="1" ht="17.25" customHeight="1">
      <c r="A151" s="115" t="s">
        <v>98</v>
      </c>
      <c r="B151" s="169" t="s">
        <v>99</v>
      </c>
      <c r="C151" s="74"/>
      <c r="D151" s="130"/>
      <c r="E151" s="69"/>
      <c r="F151" s="127"/>
      <c r="G151" s="79">
        <f>400+200</f>
        <v>600</v>
      </c>
    </row>
    <row r="152" spans="1:8" s="106" customFormat="1" ht="12" customHeight="1">
      <c r="A152" s="170"/>
      <c r="B152" s="196" t="s">
        <v>108</v>
      </c>
      <c r="C152" s="171"/>
      <c r="D152" s="163"/>
      <c r="E152" s="172"/>
      <c r="F152" s="141"/>
      <c r="G152" s="155">
        <f>G153</f>
        <v>1700</v>
      </c>
      <c r="H152" s="107"/>
    </row>
    <row r="153" spans="1:8" s="106" customFormat="1" ht="16.5" customHeight="1" thickBot="1">
      <c r="A153" s="115" t="s">
        <v>98</v>
      </c>
      <c r="B153" s="169" t="s">
        <v>99</v>
      </c>
      <c r="C153" s="171"/>
      <c r="D153" s="163"/>
      <c r="E153" s="172"/>
      <c r="F153" s="141"/>
      <c r="G153" s="79">
        <v>1700</v>
      </c>
      <c r="H153" s="107"/>
    </row>
    <row r="154" spans="1:7" s="132" customFormat="1" ht="18" customHeight="1" thickBot="1" thickTop="1">
      <c r="A154" s="131">
        <v>926</v>
      </c>
      <c r="B154" s="173" t="s">
        <v>101</v>
      </c>
      <c r="C154" s="174"/>
      <c r="D154" s="128"/>
      <c r="E154" s="73"/>
      <c r="F154" s="125">
        <f>F159+F155</f>
        <v>1651300</v>
      </c>
      <c r="G154" s="80">
        <f>G159+G155</f>
        <v>1400</v>
      </c>
    </row>
    <row r="155" spans="1:7" s="106" customFormat="1" ht="14.25" customHeight="1" thickTop="1">
      <c r="A155" s="120" t="s">
        <v>229</v>
      </c>
      <c r="B155" s="109" t="s">
        <v>230</v>
      </c>
      <c r="C155" s="110" t="s">
        <v>110</v>
      </c>
      <c r="D155" s="111"/>
      <c r="E155" s="112"/>
      <c r="F155" s="126">
        <f>F156</f>
        <v>1650000</v>
      </c>
      <c r="G155" s="114"/>
    </row>
    <row r="156" spans="1:7" s="106" customFormat="1" ht="18" customHeight="1">
      <c r="A156" s="115" t="s">
        <v>112</v>
      </c>
      <c r="B156" s="116" t="s">
        <v>215</v>
      </c>
      <c r="C156" s="68"/>
      <c r="D156" s="130"/>
      <c r="E156" s="69"/>
      <c r="F156" s="127">
        <f>SUM(F157:F158)</f>
        <v>1650000</v>
      </c>
      <c r="G156" s="79"/>
    </row>
    <row r="157" spans="1:7" s="132" customFormat="1" ht="14.25" customHeight="1">
      <c r="A157" s="227"/>
      <c r="B157" s="228" t="s">
        <v>231</v>
      </c>
      <c r="C157" s="171"/>
      <c r="D157" s="163"/>
      <c r="E157" s="172"/>
      <c r="F157" s="182">
        <v>150000</v>
      </c>
      <c r="G157" s="158"/>
    </row>
    <row r="158" spans="1:7" s="184" customFormat="1" ht="14.25" customHeight="1">
      <c r="A158" s="229"/>
      <c r="B158" s="228" t="s">
        <v>232</v>
      </c>
      <c r="C158" s="230"/>
      <c r="D158" s="225"/>
      <c r="E158" s="181"/>
      <c r="F158" s="182">
        <v>1500000</v>
      </c>
      <c r="G158" s="183"/>
    </row>
    <row r="159" spans="1:8" s="106" customFormat="1" ht="18" customHeight="1">
      <c r="A159" s="133">
        <v>92695</v>
      </c>
      <c r="B159" s="166" t="s">
        <v>16</v>
      </c>
      <c r="C159" s="167" t="s">
        <v>100</v>
      </c>
      <c r="D159" s="129"/>
      <c r="E159" s="112"/>
      <c r="F159" s="126">
        <f>F162</f>
        <v>1300</v>
      </c>
      <c r="G159" s="114">
        <f>G160+G162</f>
        <v>1400</v>
      </c>
      <c r="H159" s="107"/>
    </row>
    <row r="160" spans="1:7" s="106" customFormat="1" ht="12.75" customHeight="1">
      <c r="A160" s="115"/>
      <c r="B160" s="196" t="s">
        <v>97</v>
      </c>
      <c r="C160" s="74"/>
      <c r="D160" s="130"/>
      <c r="E160" s="69"/>
      <c r="F160" s="127"/>
      <c r="G160" s="155">
        <f>G161</f>
        <v>700</v>
      </c>
    </row>
    <row r="161" spans="1:7" s="106" customFormat="1" ht="17.25" customHeight="1">
      <c r="A161" s="115" t="s">
        <v>88</v>
      </c>
      <c r="B161" s="169" t="s">
        <v>11</v>
      </c>
      <c r="C161" s="74"/>
      <c r="D161" s="130"/>
      <c r="E161" s="69"/>
      <c r="F161" s="127"/>
      <c r="G161" s="79">
        <v>700</v>
      </c>
    </row>
    <row r="162" spans="1:7" s="106" customFormat="1" ht="12" customHeight="1">
      <c r="A162" s="115"/>
      <c r="B162" s="196" t="s">
        <v>102</v>
      </c>
      <c r="C162" s="168"/>
      <c r="D162" s="164"/>
      <c r="E162" s="153"/>
      <c r="F162" s="154">
        <f>F165+F163</f>
        <v>1300</v>
      </c>
      <c r="G162" s="155">
        <f>G163+G164+G165</f>
        <v>700</v>
      </c>
    </row>
    <row r="163" spans="1:7" s="106" customFormat="1" ht="14.25" customHeight="1">
      <c r="A163" s="115" t="s">
        <v>98</v>
      </c>
      <c r="B163" s="169" t="s">
        <v>99</v>
      </c>
      <c r="C163" s="168"/>
      <c r="D163" s="164"/>
      <c r="E163" s="153"/>
      <c r="F163" s="127">
        <v>900</v>
      </c>
      <c r="G163" s="155"/>
    </row>
    <row r="164" spans="1:7" s="106" customFormat="1" ht="14.25" customHeight="1">
      <c r="A164" s="115" t="s">
        <v>88</v>
      </c>
      <c r="B164" s="169" t="s">
        <v>11</v>
      </c>
      <c r="C164" s="168"/>
      <c r="D164" s="164"/>
      <c r="E164" s="153"/>
      <c r="F164" s="127"/>
      <c r="G164" s="79">
        <v>700</v>
      </c>
    </row>
    <row r="165" spans="1:7" s="106" customFormat="1" ht="15.75" customHeight="1" thickBot="1">
      <c r="A165" s="115" t="s">
        <v>92</v>
      </c>
      <c r="B165" s="175" t="s">
        <v>93</v>
      </c>
      <c r="C165" s="74"/>
      <c r="D165" s="130"/>
      <c r="E165" s="69"/>
      <c r="F165" s="127">
        <v>400</v>
      </c>
      <c r="G165" s="79"/>
    </row>
    <row r="166" spans="1:10" s="136" customFormat="1" ht="16.5" customHeight="1" thickBot="1" thickTop="1">
      <c r="A166" s="134"/>
      <c r="B166" s="49" t="s">
        <v>13</v>
      </c>
      <c r="C166" s="49"/>
      <c r="D166" s="50">
        <f>D11+D21+D24+D28+D31+D53+D72+D77+D101+D104+D116+D122+D144+D154</f>
        <v>203701</v>
      </c>
      <c r="E166" s="197">
        <f>E11+E21+E24+E28+E31+E53+E72+E77+E101+E104+E116+E122+E144+E154</f>
        <v>3015308</v>
      </c>
      <c r="F166" s="138">
        <f>F11+F21+F24+F28+F31+F53+F72+F77+F101+F104+F116+F122+F144+F154</f>
        <v>3780470</v>
      </c>
      <c r="G166" s="51">
        <f>G11+G21+G24+G28+G31+G53+G72+G77+G101+G104+G116+G122+G144+G154</f>
        <v>3440100</v>
      </c>
      <c r="I166" s="137"/>
      <c r="J166" s="137"/>
    </row>
    <row r="167" spans="1:7" s="213" customFormat="1" ht="19.5" customHeight="1" thickBot="1" thickTop="1">
      <c r="A167" s="206"/>
      <c r="B167" s="207" t="s">
        <v>119</v>
      </c>
      <c r="C167" s="208"/>
      <c r="D167" s="209">
        <f>E166-D166</f>
        <v>2811607</v>
      </c>
      <c r="E167" s="210"/>
      <c r="F167" s="211">
        <f>G166-F166</f>
        <v>-340370</v>
      </c>
      <c r="G167" s="212"/>
    </row>
    <row r="168" ht="16.5" thickTop="1"/>
    <row r="174" spans="2:4" ht="15.75">
      <c r="B174" s="205"/>
      <c r="C174" s="205"/>
      <c r="D174" s="205"/>
    </row>
    <row r="175" spans="2:4" ht="15.75">
      <c r="B175" s="205"/>
      <c r="C175" s="205"/>
      <c r="D175" s="205"/>
    </row>
    <row r="176" spans="2:4" ht="15.75">
      <c r="B176" s="205"/>
      <c r="D176" s="205"/>
    </row>
    <row r="177" ht="15.75">
      <c r="D177" s="205"/>
    </row>
  </sheetData>
  <mergeCells count="1">
    <mergeCell ref="B8:B9"/>
  </mergeCells>
  <printOptions horizontalCentered="1"/>
  <pageMargins left="0" right="0" top="0.984251968503937" bottom="0.5905511811023623" header="0.5118110236220472" footer="0.35433070866141736"/>
  <pageSetup firstPageNumber="4" useFirstPageNumber="1" horizontalDpi="300" verticalDpi="300" orientation="portrait" paperSize="9" r:id="rId1"/>
  <headerFooter alignWithMargins="0">
    <oddHeader>&amp;C&amp;"Times New Roman,Normalny"&amp;P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9"/>
  <sheetViews>
    <sheetView workbookViewId="0" topLeftCell="A1">
      <selection activeCell="E5" sqref="E5"/>
    </sheetView>
  </sheetViews>
  <sheetFormatPr defaultColWidth="9.00390625" defaultRowHeight="12.75"/>
  <cols>
    <col min="1" max="1" width="6.875" style="83" customWidth="1"/>
    <col min="2" max="2" width="34.00390625" style="83" customWidth="1"/>
    <col min="3" max="3" width="6.375" style="83" customWidth="1"/>
    <col min="4" max="7" width="10.375" style="83" customWidth="1"/>
    <col min="8" max="8" width="10.00390625" style="83" customWidth="1"/>
    <col min="9" max="9" width="13.875" style="83" customWidth="1"/>
    <col min="10" max="10" width="14.375" style="83" customWidth="1"/>
    <col min="11" max="16384" width="10.00390625" style="83" customWidth="1"/>
  </cols>
  <sheetData>
    <row r="1" spans="4:6" ht="11.25" customHeight="1">
      <c r="D1" s="2"/>
      <c r="E1" s="2" t="s">
        <v>163</v>
      </c>
      <c r="F1" s="2"/>
    </row>
    <row r="2" spans="1:6" ht="11.25" customHeight="1">
      <c r="A2" s="84"/>
      <c r="B2" s="85"/>
      <c r="C2" s="86"/>
      <c r="D2" s="55"/>
      <c r="E2" s="3" t="s">
        <v>333</v>
      </c>
      <c r="F2" s="3"/>
    </row>
    <row r="3" spans="1:6" ht="11.25" customHeight="1">
      <c r="A3" s="84"/>
      <c r="B3" s="85"/>
      <c r="C3" s="86"/>
      <c r="D3" s="55"/>
      <c r="E3" s="3" t="s">
        <v>135</v>
      </c>
      <c r="F3" s="3"/>
    </row>
    <row r="4" spans="1:6" ht="14.25" customHeight="1">
      <c r="A4" s="84"/>
      <c r="B4" s="85"/>
      <c r="C4" s="86"/>
      <c r="D4" s="55"/>
      <c r="E4" s="3" t="s">
        <v>161</v>
      </c>
      <c r="F4" s="3"/>
    </row>
    <row r="5" spans="1:6" ht="7.5" customHeight="1">
      <c r="A5" s="84"/>
      <c r="B5" s="85"/>
      <c r="C5" s="86"/>
      <c r="D5" s="86"/>
      <c r="E5" s="86"/>
      <c r="F5" s="86"/>
    </row>
    <row r="6" spans="1:7" s="54" customFormat="1" ht="39" customHeight="1">
      <c r="A6" s="57" t="s">
        <v>162</v>
      </c>
      <c r="B6" s="58"/>
      <c r="C6" s="56"/>
      <c r="D6" s="56"/>
      <c r="E6" s="56"/>
      <c r="F6" s="56"/>
      <c r="G6" s="87"/>
    </row>
    <row r="7" spans="1:7" s="54" customFormat="1" ht="14.25" customHeight="1" thickBot="1">
      <c r="A7" s="57"/>
      <c r="B7" s="58"/>
      <c r="C7" s="56"/>
      <c r="D7" s="56"/>
      <c r="E7" s="56"/>
      <c r="F7" s="56"/>
      <c r="G7" s="88" t="s">
        <v>0</v>
      </c>
    </row>
    <row r="8" spans="1:7" s="94" customFormat="1" ht="25.5">
      <c r="A8" s="89" t="s">
        <v>1</v>
      </c>
      <c r="B8" s="440" t="s">
        <v>2</v>
      </c>
      <c r="C8" s="59" t="s">
        <v>3</v>
      </c>
      <c r="D8" s="90" t="s">
        <v>4</v>
      </c>
      <c r="E8" s="91"/>
      <c r="F8" s="92" t="s">
        <v>5</v>
      </c>
      <c r="G8" s="93"/>
    </row>
    <row r="9" spans="1:7" s="94" customFormat="1" ht="13.5" customHeight="1">
      <c r="A9" s="95" t="s">
        <v>6</v>
      </c>
      <c r="B9" s="441"/>
      <c r="C9" s="60" t="s">
        <v>7</v>
      </c>
      <c r="D9" s="96" t="s">
        <v>32</v>
      </c>
      <c r="E9" s="97" t="s">
        <v>14</v>
      </c>
      <c r="F9" s="98" t="s">
        <v>32</v>
      </c>
      <c r="G9" s="76" t="s">
        <v>8</v>
      </c>
    </row>
    <row r="10" spans="1:7" s="101" customFormat="1" ht="10.5" customHeight="1" thickBot="1">
      <c r="A10" s="61">
        <v>1</v>
      </c>
      <c r="B10" s="62">
        <v>2</v>
      </c>
      <c r="C10" s="62">
        <v>3</v>
      </c>
      <c r="D10" s="99">
        <v>4</v>
      </c>
      <c r="E10" s="63">
        <v>5</v>
      </c>
      <c r="F10" s="100">
        <v>6</v>
      </c>
      <c r="G10" s="77">
        <v>7</v>
      </c>
    </row>
    <row r="11" spans="1:7" s="235" customFormat="1" ht="21.75" customHeight="1" thickBot="1" thickTop="1">
      <c r="A11" s="70">
        <v>600</v>
      </c>
      <c r="B11" s="231" t="s">
        <v>19</v>
      </c>
      <c r="C11" s="174" t="s">
        <v>110</v>
      </c>
      <c r="D11" s="232"/>
      <c r="E11" s="233"/>
      <c r="F11" s="234">
        <f>F12</f>
        <v>1150000</v>
      </c>
      <c r="G11" s="202"/>
    </row>
    <row r="12" spans="1:7" s="235" customFormat="1" ht="31.5" customHeight="1" thickTop="1">
      <c r="A12" s="64">
        <v>60015</v>
      </c>
      <c r="B12" s="236" t="s">
        <v>234</v>
      </c>
      <c r="C12" s="237"/>
      <c r="D12" s="81"/>
      <c r="E12" s="238"/>
      <c r="F12" s="239">
        <f>SUM(F13)</f>
        <v>1150000</v>
      </c>
      <c r="G12" s="240"/>
    </row>
    <row r="13" spans="1:7" s="235" customFormat="1" ht="15" customHeight="1">
      <c r="A13" s="241" t="s">
        <v>112</v>
      </c>
      <c r="B13" s="243" t="s">
        <v>215</v>
      </c>
      <c r="C13" s="74"/>
      <c r="D13" s="82"/>
      <c r="E13" s="242"/>
      <c r="F13" s="253">
        <f>SUM(F14:F15)</f>
        <v>1150000</v>
      </c>
      <c r="G13" s="79"/>
    </row>
    <row r="14" spans="1:7" s="184" customFormat="1" ht="14.25" customHeight="1">
      <c r="A14" s="244"/>
      <c r="B14" s="245" t="s">
        <v>236</v>
      </c>
      <c r="C14" s="68"/>
      <c r="D14" s="82"/>
      <c r="E14" s="246"/>
      <c r="F14" s="182">
        <v>900000</v>
      </c>
      <c r="G14" s="183"/>
    </row>
    <row r="15" spans="1:7" s="184" customFormat="1" ht="13.5" customHeight="1" thickBot="1">
      <c r="A15" s="247"/>
      <c r="B15" s="248" t="s">
        <v>235</v>
      </c>
      <c r="C15" s="249"/>
      <c r="D15" s="250"/>
      <c r="E15" s="251"/>
      <c r="F15" s="254">
        <v>250000</v>
      </c>
      <c r="G15" s="252"/>
    </row>
    <row r="16" spans="1:9" s="106" customFormat="1" ht="16.5" customHeight="1" thickBot="1" thickTop="1">
      <c r="A16" s="102">
        <v>750</v>
      </c>
      <c r="B16" s="103" t="s">
        <v>24</v>
      </c>
      <c r="C16" s="72"/>
      <c r="D16" s="104">
        <f>D17</f>
        <v>16000</v>
      </c>
      <c r="E16" s="73"/>
      <c r="F16" s="105"/>
      <c r="G16" s="80">
        <f>G17+G20</f>
        <v>100000</v>
      </c>
      <c r="I16" s="107"/>
    </row>
    <row r="17" spans="1:7" s="106" customFormat="1" ht="18" customHeight="1" thickTop="1">
      <c r="A17" s="108">
        <v>75011</v>
      </c>
      <c r="B17" s="109" t="s">
        <v>25</v>
      </c>
      <c r="C17" s="110"/>
      <c r="D17" s="111">
        <f>D18</f>
        <v>16000</v>
      </c>
      <c r="E17" s="112"/>
      <c r="F17" s="113"/>
      <c r="G17" s="114"/>
    </row>
    <row r="18" spans="1:7" s="106" customFormat="1" ht="62.25" customHeight="1">
      <c r="A18" s="115" t="s">
        <v>26</v>
      </c>
      <c r="B18" s="116" t="s">
        <v>237</v>
      </c>
      <c r="C18" s="68" t="s">
        <v>129</v>
      </c>
      <c r="D18" s="117">
        <v>16000</v>
      </c>
      <c r="E18" s="69"/>
      <c r="F18" s="118"/>
      <c r="G18" s="79"/>
    </row>
    <row r="19" spans="1:7" s="106" customFormat="1" ht="27.75" customHeight="1">
      <c r="A19" s="115" t="s">
        <v>82</v>
      </c>
      <c r="B19" s="116" t="s">
        <v>83</v>
      </c>
      <c r="C19" s="68" t="s">
        <v>84</v>
      </c>
      <c r="D19" s="117"/>
      <c r="E19" s="69"/>
      <c r="F19" s="118"/>
      <c r="G19" s="79"/>
    </row>
    <row r="20" spans="1:7" s="106" customFormat="1" ht="15.75" customHeight="1">
      <c r="A20" s="120" t="s">
        <v>85</v>
      </c>
      <c r="B20" s="109" t="s">
        <v>86</v>
      </c>
      <c r="C20" s="110" t="s">
        <v>87</v>
      </c>
      <c r="D20" s="111"/>
      <c r="E20" s="112"/>
      <c r="F20" s="113"/>
      <c r="G20" s="114">
        <f>G21</f>
        <v>100000</v>
      </c>
    </row>
    <row r="21" spans="1:7" s="106" customFormat="1" ht="17.25" customHeight="1" thickBot="1">
      <c r="A21" s="115" t="s">
        <v>88</v>
      </c>
      <c r="B21" s="116" t="s">
        <v>11</v>
      </c>
      <c r="C21" s="68"/>
      <c r="D21" s="117"/>
      <c r="E21" s="69"/>
      <c r="F21" s="118"/>
      <c r="G21" s="79">
        <v>100000</v>
      </c>
    </row>
    <row r="22" spans="1:7" s="106" customFormat="1" ht="31.5" customHeight="1" thickBot="1" thickTop="1">
      <c r="A22" s="70">
        <v>754</v>
      </c>
      <c r="B22" s="71" t="s">
        <v>9</v>
      </c>
      <c r="C22" s="72" t="s">
        <v>189</v>
      </c>
      <c r="D22" s="121"/>
      <c r="E22" s="73">
        <f>E23</f>
        <v>508</v>
      </c>
      <c r="F22" s="105"/>
      <c r="G22" s="80">
        <f>SUM(G23)</f>
        <v>300000</v>
      </c>
    </row>
    <row r="23" spans="1:7" s="106" customFormat="1" ht="31.5" customHeight="1" thickTop="1">
      <c r="A23" s="64">
        <v>75411</v>
      </c>
      <c r="B23" s="65" t="s">
        <v>10</v>
      </c>
      <c r="C23" s="122"/>
      <c r="D23" s="123"/>
      <c r="E23" s="67">
        <f>E24</f>
        <v>508</v>
      </c>
      <c r="F23" s="124"/>
      <c r="G23" s="78">
        <f>SUM(G24:G25)</f>
        <v>300000</v>
      </c>
    </row>
    <row r="24" spans="1:7" s="106" customFormat="1" ht="46.5" customHeight="1">
      <c r="A24" s="115" t="s">
        <v>26</v>
      </c>
      <c r="B24" s="116" t="s">
        <v>34</v>
      </c>
      <c r="C24" s="68"/>
      <c r="D24" s="117"/>
      <c r="E24" s="69">
        <v>508</v>
      </c>
      <c r="F24" s="118"/>
      <c r="G24" s="79"/>
    </row>
    <row r="25" spans="1:7" s="106" customFormat="1" ht="33.75" customHeight="1" thickBot="1">
      <c r="A25" s="115" t="s">
        <v>127</v>
      </c>
      <c r="B25" s="116" t="s">
        <v>190</v>
      </c>
      <c r="C25" s="68"/>
      <c r="D25" s="117"/>
      <c r="E25" s="69"/>
      <c r="F25" s="118"/>
      <c r="G25" s="79">
        <v>300000</v>
      </c>
    </row>
    <row r="26" spans="1:9" s="106" customFormat="1" ht="81" customHeight="1" thickBot="1" thickTop="1">
      <c r="A26" s="102">
        <v>756</v>
      </c>
      <c r="B26" s="103" t="s">
        <v>35</v>
      </c>
      <c r="C26" s="72" t="s">
        <v>91</v>
      </c>
      <c r="D26" s="104"/>
      <c r="E26" s="73">
        <f>E27</f>
        <v>300000</v>
      </c>
      <c r="F26" s="125"/>
      <c r="G26" s="80"/>
      <c r="I26" s="107"/>
    </row>
    <row r="27" spans="1:7" s="106" customFormat="1" ht="31.5" customHeight="1" thickTop="1">
      <c r="A27" s="120" t="s">
        <v>55</v>
      </c>
      <c r="B27" s="109" t="s">
        <v>56</v>
      </c>
      <c r="C27" s="110"/>
      <c r="D27" s="111"/>
      <c r="E27" s="112">
        <f>E28</f>
        <v>300000</v>
      </c>
      <c r="F27" s="126"/>
      <c r="G27" s="114"/>
    </row>
    <row r="28" spans="1:7" s="106" customFormat="1" ht="19.5" customHeight="1" thickBot="1">
      <c r="A28" s="115" t="s">
        <v>53</v>
      </c>
      <c r="B28" s="116" t="s">
        <v>54</v>
      </c>
      <c r="C28" s="68"/>
      <c r="D28" s="117"/>
      <c r="E28" s="69">
        <v>300000</v>
      </c>
      <c r="F28" s="127"/>
      <c r="G28" s="79"/>
    </row>
    <row r="29" spans="1:9" s="106" customFormat="1" ht="15" customHeight="1" thickBot="1" thickTop="1">
      <c r="A29" s="102">
        <v>758</v>
      </c>
      <c r="B29" s="103" t="s">
        <v>57</v>
      </c>
      <c r="C29" s="72" t="s">
        <v>91</v>
      </c>
      <c r="D29" s="104"/>
      <c r="E29" s="73">
        <f>E30</f>
        <v>120</v>
      </c>
      <c r="F29" s="125"/>
      <c r="G29" s="80"/>
      <c r="I29" s="107"/>
    </row>
    <row r="30" spans="1:7" s="106" customFormat="1" ht="18" customHeight="1" thickTop="1">
      <c r="A30" s="108">
        <v>75814</v>
      </c>
      <c r="B30" s="109" t="s">
        <v>58</v>
      </c>
      <c r="C30" s="110"/>
      <c r="D30" s="111"/>
      <c r="E30" s="112">
        <f>E31</f>
        <v>120</v>
      </c>
      <c r="F30" s="126"/>
      <c r="G30" s="114"/>
    </row>
    <row r="31" spans="1:7" s="106" customFormat="1" ht="50.25" customHeight="1" thickBot="1">
      <c r="A31" s="115" t="s">
        <v>26</v>
      </c>
      <c r="B31" s="116" t="s">
        <v>34</v>
      </c>
      <c r="C31" s="68"/>
      <c r="D31" s="117"/>
      <c r="E31" s="69">
        <v>120</v>
      </c>
      <c r="F31" s="127"/>
      <c r="G31" s="79"/>
    </row>
    <row r="32" spans="1:9" s="106" customFormat="1" ht="18.75" customHeight="1" thickBot="1" thickTop="1">
      <c r="A32" s="102">
        <v>801</v>
      </c>
      <c r="B32" s="103" t="s">
        <v>65</v>
      </c>
      <c r="C32" s="72" t="s">
        <v>18</v>
      </c>
      <c r="D32" s="104"/>
      <c r="E32" s="73">
        <f>E50+E33+E35+E38+E41+E44+E46</f>
        <v>181005</v>
      </c>
      <c r="F32" s="125"/>
      <c r="G32" s="80">
        <f>G50+G33+G35+G38+G41+G44+G46</f>
        <v>1910800</v>
      </c>
      <c r="I32" s="107"/>
    </row>
    <row r="33" spans="1:7" s="106" customFormat="1" ht="15" customHeight="1" thickTop="1">
      <c r="A33" s="108">
        <v>80111</v>
      </c>
      <c r="B33" s="109" t="s">
        <v>201</v>
      </c>
      <c r="C33" s="110"/>
      <c r="D33" s="111"/>
      <c r="E33" s="112"/>
      <c r="F33" s="126"/>
      <c r="G33" s="114">
        <f>SUM(G34)</f>
        <v>205800</v>
      </c>
    </row>
    <row r="34" spans="1:9" s="106" customFormat="1" ht="18.75" customHeight="1">
      <c r="A34" s="115" t="s">
        <v>184</v>
      </c>
      <c r="B34" s="116" t="s">
        <v>187</v>
      </c>
      <c r="C34" s="119"/>
      <c r="D34" s="157"/>
      <c r="E34" s="172"/>
      <c r="F34" s="141"/>
      <c r="G34" s="79">
        <v>205800</v>
      </c>
      <c r="I34" s="107"/>
    </row>
    <row r="35" spans="1:7" s="106" customFormat="1" ht="15" customHeight="1">
      <c r="A35" s="108">
        <v>80120</v>
      </c>
      <c r="B35" s="109" t="s">
        <v>202</v>
      </c>
      <c r="C35" s="110"/>
      <c r="D35" s="111"/>
      <c r="E35" s="112"/>
      <c r="F35" s="126"/>
      <c r="G35" s="114">
        <f>SUM(G36:G37)</f>
        <v>592900</v>
      </c>
    </row>
    <row r="36" spans="1:9" s="106" customFormat="1" ht="16.5" customHeight="1">
      <c r="A36" s="115" t="s">
        <v>184</v>
      </c>
      <c r="B36" s="116" t="s">
        <v>187</v>
      </c>
      <c r="C36" s="119"/>
      <c r="D36" s="157"/>
      <c r="E36" s="172"/>
      <c r="F36" s="141"/>
      <c r="G36" s="79">
        <v>588300</v>
      </c>
      <c r="I36" s="107"/>
    </row>
    <row r="37" spans="1:9" s="106" customFormat="1" ht="16.5" customHeight="1">
      <c r="A37" s="115" t="s">
        <v>185</v>
      </c>
      <c r="B37" s="116" t="s">
        <v>188</v>
      </c>
      <c r="C37" s="68"/>
      <c r="D37" s="117"/>
      <c r="E37" s="69"/>
      <c r="F37" s="127"/>
      <c r="G37" s="79">
        <v>4600</v>
      </c>
      <c r="I37" s="107"/>
    </row>
    <row r="38" spans="1:7" s="106" customFormat="1" ht="15" customHeight="1">
      <c r="A38" s="108">
        <v>80123</v>
      </c>
      <c r="B38" s="109" t="s">
        <v>203</v>
      </c>
      <c r="C38" s="110"/>
      <c r="D38" s="111"/>
      <c r="E38" s="112"/>
      <c r="F38" s="126"/>
      <c r="G38" s="114">
        <f>SUM(G39:G40)</f>
        <v>242400</v>
      </c>
    </row>
    <row r="39" spans="1:9" s="106" customFormat="1" ht="18" customHeight="1">
      <c r="A39" s="115" t="s">
        <v>184</v>
      </c>
      <c r="B39" s="116" t="s">
        <v>187</v>
      </c>
      <c r="C39" s="119"/>
      <c r="D39" s="157"/>
      <c r="E39" s="172"/>
      <c r="F39" s="141"/>
      <c r="G39" s="79">
        <v>237700</v>
      </c>
      <c r="I39" s="107"/>
    </row>
    <row r="40" spans="1:9" s="106" customFormat="1" ht="18" customHeight="1">
      <c r="A40" s="115" t="s">
        <v>185</v>
      </c>
      <c r="B40" s="116" t="s">
        <v>188</v>
      </c>
      <c r="C40" s="68"/>
      <c r="D40" s="117"/>
      <c r="E40" s="69"/>
      <c r="F40" s="127"/>
      <c r="G40" s="79">
        <v>4700</v>
      </c>
      <c r="I40" s="107"/>
    </row>
    <row r="41" spans="1:7" s="106" customFormat="1" ht="15" customHeight="1">
      <c r="A41" s="108">
        <v>80130</v>
      </c>
      <c r="B41" s="109" t="s">
        <v>204</v>
      </c>
      <c r="C41" s="110"/>
      <c r="D41" s="111"/>
      <c r="E41" s="112"/>
      <c r="F41" s="126"/>
      <c r="G41" s="114">
        <f>SUM(G42:G43)</f>
        <v>423900</v>
      </c>
    </row>
    <row r="42" spans="1:9" s="106" customFormat="1" ht="16.5" customHeight="1">
      <c r="A42" s="115" t="s">
        <v>184</v>
      </c>
      <c r="B42" s="116" t="s">
        <v>187</v>
      </c>
      <c r="C42" s="119"/>
      <c r="D42" s="157"/>
      <c r="E42" s="172"/>
      <c r="F42" s="141"/>
      <c r="G42" s="79">
        <v>422100</v>
      </c>
      <c r="I42" s="107"/>
    </row>
    <row r="43" spans="1:9" s="106" customFormat="1" ht="16.5" customHeight="1">
      <c r="A43" s="115" t="s">
        <v>185</v>
      </c>
      <c r="B43" s="116" t="s">
        <v>188</v>
      </c>
      <c r="C43" s="68"/>
      <c r="D43" s="117"/>
      <c r="E43" s="69"/>
      <c r="F43" s="127"/>
      <c r="G43" s="79">
        <v>1800</v>
      </c>
      <c r="I43" s="107"/>
    </row>
    <row r="44" spans="1:9" s="106" customFormat="1" ht="18.75" customHeight="1">
      <c r="A44" s="108">
        <v>80134</v>
      </c>
      <c r="B44" s="109" t="s">
        <v>205</v>
      </c>
      <c r="C44" s="110"/>
      <c r="D44" s="111"/>
      <c r="E44" s="112"/>
      <c r="F44" s="126"/>
      <c r="G44" s="114">
        <f>SUM(G45)</f>
        <v>87500</v>
      </c>
      <c r="I44" s="107"/>
    </row>
    <row r="45" spans="1:9" s="106" customFormat="1" ht="18.75" customHeight="1">
      <c r="A45" s="115" t="s">
        <v>184</v>
      </c>
      <c r="B45" s="116" t="s">
        <v>187</v>
      </c>
      <c r="C45" s="119"/>
      <c r="D45" s="157"/>
      <c r="E45" s="172"/>
      <c r="F45" s="141"/>
      <c r="G45" s="79">
        <v>87500</v>
      </c>
      <c r="I45" s="107"/>
    </row>
    <row r="46" spans="1:9" s="106" customFormat="1" ht="18.75" customHeight="1">
      <c r="A46" s="108">
        <v>80140</v>
      </c>
      <c r="B46" s="109" t="s">
        <v>206</v>
      </c>
      <c r="C46" s="110"/>
      <c r="D46" s="111"/>
      <c r="E46" s="112"/>
      <c r="F46" s="126"/>
      <c r="G46" s="114">
        <f>SUM(G47:G49)</f>
        <v>149500</v>
      </c>
      <c r="I46" s="107"/>
    </row>
    <row r="47" spans="1:9" s="106" customFormat="1" ht="17.25" customHeight="1">
      <c r="A47" s="115" t="s">
        <v>184</v>
      </c>
      <c r="B47" s="116" t="s">
        <v>187</v>
      </c>
      <c r="C47" s="119"/>
      <c r="D47" s="157"/>
      <c r="E47" s="172"/>
      <c r="F47" s="141"/>
      <c r="G47" s="79">
        <v>144500</v>
      </c>
      <c r="I47" s="107"/>
    </row>
    <row r="48" spans="1:9" s="106" customFormat="1" ht="17.25" customHeight="1">
      <c r="A48" s="115" t="s">
        <v>185</v>
      </c>
      <c r="B48" s="116" t="s">
        <v>188</v>
      </c>
      <c r="C48" s="68"/>
      <c r="D48" s="117"/>
      <c r="E48" s="69"/>
      <c r="F48" s="127"/>
      <c r="G48" s="79">
        <v>3300</v>
      </c>
      <c r="I48" s="107"/>
    </row>
    <row r="49" spans="1:9" s="106" customFormat="1" ht="17.25" customHeight="1">
      <c r="A49" s="115" t="s">
        <v>186</v>
      </c>
      <c r="B49" s="116" t="s">
        <v>192</v>
      </c>
      <c r="C49" s="68"/>
      <c r="D49" s="117"/>
      <c r="E49" s="69"/>
      <c r="F49" s="127"/>
      <c r="G49" s="79">
        <v>1700</v>
      </c>
      <c r="I49" s="107"/>
    </row>
    <row r="50" spans="1:7" s="106" customFormat="1" ht="15" customHeight="1">
      <c r="A50" s="108">
        <v>80195</v>
      </c>
      <c r="B50" s="109" t="s">
        <v>16</v>
      </c>
      <c r="C50" s="110"/>
      <c r="D50" s="111"/>
      <c r="E50" s="112">
        <f>SUM(E51:E52)</f>
        <v>181005</v>
      </c>
      <c r="F50" s="126"/>
      <c r="G50" s="114">
        <f>SUM(G51:G52)</f>
        <v>208800</v>
      </c>
    </row>
    <row r="51" spans="1:7" s="106" customFormat="1" ht="36.75" customHeight="1">
      <c r="A51" s="115" t="s">
        <v>127</v>
      </c>
      <c r="B51" s="116" t="s">
        <v>173</v>
      </c>
      <c r="C51" s="68"/>
      <c r="D51" s="117"/>
      <c r="E51" s="69"/>
      <c r="F51" s="118"/>
      <c r="G51" s="79">
        <v>150000</v>
      </c>
    </row>
    <row r="52" spans="1:7" s="106" customFormat="1" ht="39.75" customHeight="1">
      <c r="A52" s="115"/>
      <c r="B52" s="176" t="s">
        <v>175</v>
      </c>
      <c r="C52" s="68"/>
      <c r="D52" s="200"/>
      <c r="E52" s="153">
        <f>SUM(E53:E59)</f>
        <v>181005</v>
      </c>
      <c r="F52" s="201"/>
      <c r="G52" s="155">
        <f>SUM(G53:G59)</f>
        <v>58800</v>
      </c>
    </row>
    <row r="53" spans="1:7" s="106" customFormat="1" ht="46.5" customHeight="1">
      <c r="A53" s="115" t="s">
        <v>176</v>
      </c>
      <c r="B53" s="116" t="s">
        <v>174</v>
      </c>
      <c r="C53" s="119"/>
      <c r="D53" s="117"/>
      <c r="E53" s="69">
        <v>181005</v>
      </c>
      <c r="F53" s="118"/>
      <c r="G53" s="79"/>
    </row>
    <row r="54" spans="1:7" s="106" customFormat="1" ht="15" customHeight="1">
      <c r="A54" s="199">
        <v>4175</v>
      </c>
      <c r="B54" s="116" t="s">
        <v>177</v>
      </c>
      <c r="C54" s="68"/>
      <c r="D54" s="117"/>
      <c r="E54" s="69"/>
      <c r="F54" s="118"/>
      <c r="G54" s="79">
        <v>160</v>
      </c>
    </row>
    <row r="55" spans="1:7" s="106" customFormat="1" ht="15" customHeight="1">
      <c r="A55" s="199">
        <v>4115</v>
      </c>
      <c r="B55" s="116" t="s">
        <v>180</v>
      </c>
      <c r="C55" s="68"/>
      <c r="D55" s="117"/>
      <c r="E55" s="69"/>
      <c r="F55" s="118"/>
      <c r="G55" s="79">
        <v>30</v>
      </c>
    </row>
    <row r="56" spans="1:7" s="106" customFormat="1" ht="15" customHeight="1">
      <c r="A56" s="199">
        <v>4125</v>
      </c>
      <c r="B56" s="116" t="s">
        <v>181</v>
      </c>
      <c r="C56" s="68"/>
      <c r="D56" s="117"/>
      <c r="E56" s="69"/>
      <c r="F56" s="118"/>
      <c r="G56" s="79">
        <v>10</v>
      </c>
    </row>
    <row r="57" spans="1:7" s="106" customFormat="1" ht="31.5" customHeight="1">
      <c r="A57" s="199">
        <v>4245</v>
      </c>
      <c r="B57" s="116" t="s">
        <v>182</v>
      </c>
      <c r="C57" s="68"/>
      <c r="D57" s="117"/>
      <c r="E57" s="69"/>
      <c r="F57" s="118"/>
      <c r="G57" s="79">
        <v>400</v>
      </c>
    </row>
    <row r="58" spans="1:7" s="106" customFormat="1" ht="15" customHeight="1">
      <c r="A58" s="115" t="s">
        <v>178</v>
      </c>
      <c r="B58" s="116" t="s">
        <v>11</v>
      </c>
      <c r="C58" s="68"/>
      <c r="D58" s="117"/>
      <c r="E58" s="69"/>
      <c r="F58" s="118"/>
      <c r="G58" s="79">
        <v>52900</v>
      </c>
    </row>
    <row r="59" spans="1:7" s="106" customFormat="1" ht="18.75" customHeight="1" thickBot="1">
      <c r="A59" s="115" t="s">
        <v>179</v>
      </c>
      <c r="B59" s="116" t="s">
        <v>183</v>
      </c>
      <c r="C59" s="68"/>
      <c r="D59" s="117"/>
      <c r="E59" s="69"/>
      <c r="F59" s="118"/>
      <c r="G59" s="79">
        <v>5300</v>
      </c>
    </row>
    <row r="60" spans="1:9" s="106" customFormat="1" ht="16.5" customHeight="1" thickBot="1" thickTop="1">
      <c r="A60" s="102">
        <v>852</v>
      </c>
      <c r="B60" s="103" t="s">
        <v>15</v>
      </c>
      <c r="C60" s="72" t="s">
        <v>12</v>
      </c>
      <c r="D60" s="128"/>
      <c r="E60" s="73">
        <f>E61+E63+E66</f>
        <v>1124</v>
      </c>
      <c r="F60" s="105"/>
      <c r="G60" s="80">
        <f>G61+G63+G66</f>
        <v>12500</v>
      </c>
      <c r="I60" s="107"/>
    </row>
    <row r="61" spans="1:7" s="106" customFormat="1" ht="18" customHeight="1" thickTop="1">
      <c r="A61" s="108">
        <v>85201</v>
      </c>
      <c r="B61" s="109" t="s">
        <v>69</v>
      </c>
      <c r="C61" s="110"/>
      <c r="D61" s="129"/>
      <c r="E61" s="112">
        <f>E62</f>
        <v>660</v>
      </c>
      <c r="F61" s="113"/>
      <c r="G61" s="114"/>
    </row>
    <row r="62" spans="1:7" s="106" customFormat="1" ht="19.5" customHeight="1">
      <c r="A62" s="115" t="s">
        <v>62</v>
      </c>
      <c r="B62" s="116" t="s">
        <v>67</v>
      </c>
      <c r="C62" s="68"/>
      <c r="D62" s="130"/>
      <c r="E62" s="69">
        <v>660</v>
      </c>
      <c r="F62" s="118"/>
      <c r="G62" s="79"/>
    </row>
    <row r="63" spans="1:7" s="106" customFormat="1" ht="15.75" customHeight="1">
      <c r="A63" s="108">
        <v>85204</v>
      </c>
      <c r="B63" s="109" t="s">
        <v>70</v>
      </c>
      <c r="C63" s="110"/>
      <c r="D63" s="129"/>
      <c r="E63" s="112">
        <f>E64</f>
        <v>315</v>
      </c>
      <c r="F63" s="113"/>
      <c r="G63" s="114">
        <f>G65</f>
        <v>12500</v>
      </c>
    </row>
    <row r="64" spans="1:7" s="106" customFormat="1" ht="18" customHeight="1">
      <c r="A64" s="262" t="s">
        <v>60</v>
      </c>
      <c r="B64" s="263" t="s">
        <v>61</v>
      </c>
      <c r="C64" s="264"/>
      <c r="D64" s="425"/>
      <c r="E64" s="266">
        <v>315</v>
      </c>
      <c r="F64" s="426"/>
      <c r="G64" s="268"/>
    </row>
    <row r="65" spans="1:7" s="106" customFormat="1" ht="46.5" customHeight="1">
      <c r="A65" s="115" t="s">
        <v>123</v>
      </c>
      <c r="B65" s="116" t="s">
        <v>124</v>
      </c>
      <c r="C65" s="68"/>
      <c r="D65" s="130"/>
      <c r="E65" s="69"/>
      <c r="F65" s="118"/>
      <c r="G65" s="79">
        <v>12500</v>
      </c>
    </row>
    <row r="66" spans="1:7" s="106" customFormat="1" ht="17.25" customHeight="1">
      <c r="A66" s="120" t="s">
        <v>74</v>
      </c>
      <c r="B66" s="109" t="s">
        <v>75</v>
      </c>
      <c r="C66" s="110"/>
      <c r="D66" s="129"/>
      <c r="E66" s="112">
        <f>E67</f>
        <v>149</v>
      </c>
      <c r="F66" s="113"/>
      <c r="G66" s="114"/>
    </row>
    <row r="67" spans="1:7" s="106" customFormat="1" ht="20.25" customHeight="1" thickBot="1">
      <c r="A67" s="115" t="s">
        <v>62</v>
      </c>
      <c r="B67" s="116" t="s">
        <v>67</v>
      </c>
      <c r="C67" s="68"/>
      <c r="D67" s="130"/>
      <c r="E67" s="69">
        <v>149</v>
      </c>
      <c r="F67" s="118"/>
      <c r="G67" s="79"/>
    </row>
    <row r="68" spans="1:7" s="132" customFormat="1" ht="21.75" customHeight="1" thickBot="1" thickTop="1">
      <c r="A68" s="131">
        <v>854</v>
      </c>
      <c r="B68" s="103" t="s">
        <v>17</v>
      </c>
      <c r="C68" s="72" t="s">
        <v>18</v>
      </c>
      <c r="D68" s="128"/>
      <c r="E68" s="73"/>
      <c r="F68" s="105"/>
      <c r="G68" s="80">
        <f>G69+G71+G73+G76</f>
        <v>235700</v>
      </c>
    </row>
    <row r="69" spans="1:8" s="106" customFormat="1" ht="16.5" customHeight="1" thickTop="1">
      <c r="A69" s="133">
        <v>85401</v>
      </c>
      <c r="B69" s="109" t="s">
        <v>207</v>
      </c>
      <c r="C69" s="110"/>
      <c r="D69" s="129"/>
      <c r="E69" s="112"/>
      <c r="F69" s="113"/>
      <c r="G69" s="114">
        <f>G70</f>
        <v>28400</v>
      </c>
      <c r="H69" s="107"/>
    </row>
    <row r="70" spans="1:9" s="106" customFormat="1" ht="18.75" customHeight="1">
      <c r="A70" s="115" t="s">
        <v>184</v>
      </c>
      <c r="B70" s="116" t="s">
        <v>187</v>
      </c>
      <c r="C70" s="119"/>
      <c r="D70" s="157"/>
      <c r="E70" s="172"/>
      <c r="F70" s="141"/>
      <c r="G70" s="79">
        <v>28400</v>
      </c>
      <c r="I70" s="107"/>
    </row>
    <row r="71" spans="1:8" s="106" customFormat="1" ht="30" customHeight="1">
      <c r="A71" s="133">
        <v>85403</v>
      </c>
      <c r="B71" s="109" t="s">
        <v>208</v>
      </c>
      <c r="C71" s="110"/>
      <c r="D71" s="129"/>
      <c r="E71" s="112"/>
      <c r="F71" s="113"/>
      <c r="G71" s="114">
        <f>SUM(G72)</f>
        <v>39600</v>
      </c>
      <c r="H71" s="107"/>
    </row>
    <row r="72" spans="1:9" s="106" customFormat="1" ht="18.75" customHeight="1">
      <c r="A72" s="115" t="s">
        <v>184</v>
      </c>
      <c r="B72" s="116" t="s">
        <v>187</v>
      </c>
      <c r="C72" s="119"/>
      <c r="D72" s="157"/>
      <c r="E72" s="172"/>
      <c r="F72" s="141"/>
      <c r="G72" s="79">
        <v>39600</v>
      </c>
      <c r="I72" s="107"/>
    </row>
    <row r="73" spans="1:8" s="106" customFormat="1" ht="32.25" customHeight="1">
      <c r="A73" s="133">
        <v>85406</v>
      </c>
      <c r="B73" s="109" t="s">
        <v>209</v>
      </c>
      <c r="C73" s="110"/>
      <c r="D73" s="129"/>
      <c r="E73" s="112"/>
      <c r="F73" s="113"/>
      <c r="G73" s="114">
        <f>SUM(G74:G75)</f>
        <v>82300</v>
      </c>
      <c r="H73" s="107"/>
    </row>
    <row r="74" spans="1:9" s="106" customFormat="1" ht="18.75" customHeight="1">
      <c r="A74" s="115" t="s">
        <v>184</v>
      </c>
      <c r="B74" s="116" t="s">
        <v>187</v>
      </c>
      <c r="C74" s="119"/>
      <c r="D74" s="157"/>
      <c r="E74" s="172"/>
      <c r="F74" s="141"/>
      <c r="G74" s="79">
        <v>74700</v>
      </c>
      <c r="I74" s="107"/>
    </row>
    <row r="75" spans="1:7" s="132" customFormat="1" ht="16.5" customHeight="1">
      <c r="A75" s="115" t="s">
        <v>185</v>
      </c>
      <c r="B75" s="116" t="s">
        <v>188</v>
      </c>
      <c r="C75" s="119"/>
      <c r="D75" s="163"/>
      <c r="E75" s="172"/>
      <c r="F75" s="198"/>
      <c r="G75" s="79">
        <v>7600</v>
      </c>
    </row>
    <row r="76" spans="1:8" s="106" customFormat="1" ht="16.5" customHeight="1">
      <c r="A76" s="133">
        <v>85407</v>
      </c>
      <c r="B76" s="109" t="s">
        <v>210</v>
      </c>
      <c r="C76" s="110"/>
      <c r="D76" s="129"/>
      <c r="E76" s="112"/>
      <c r="F76" s="113"/>
      <c r="G76" s="114">
        <f>SUM(G77)</f>
        <v>85400</v>
      </c>
      <c r="H76" s="107"/>
    </row>
    <row r="77" spans="1:7" s="106" customFormat="1" ht="17.25" customHeight="1" thickBot="1">
      <c r="A77" s="115" t="s">
        <v>184</v>
      </c>
      <c r="B77" s="116" t="s">
        <v>187</v>
      </c>
      <c r="C77" s="68"/>
      <c r="D77" s="130"/>
      <c r="E77" s="75"/>
      <c r="F77" s="74"/>
      <c r="G77" s="79">
        <v>85400</v>
      </c>
    </row>
    <row r="78" spans="1:10" s="136" customFormat="1" ht="18" customHeight="1" thickBot="1" thickTop="1">
      <c r="A78" s="134"/>
      <c r="B78" s="49" t="s">
        <v>13</v>
      </c>
      <c r="C78" s="135"/>
      <c r="D78" s="50">
        <f>D16+D22+D26+D29+D32+D60+D68+D11</f>
        <v>16000</v>
      </c>
      <c r="E78" s="197">
        <f>E16+E22+E26+E29+E32+E60+E68+E11</f>
        <v>482757</v>
      </c>
      <c r="F78" s="138">
        <f>F16+F22+F26+F29+F32+F60+F68+F11</f>
        <v>1150000</v>
      </c>
      <c r="G78" s="51">
        <f>G16+G22+G26+G29+G32+G60+G68+G11</f>
        <v>2559000</v>
      </c>
      <c r="I78" s="137"/>
      <c r="J78" s="137"/>
    </row>
    <row r="79" spans="1:7" s="217" customFormat="1" ht="20.25" customHeight="1" thickBot="1" thickTop="1">
      <c r="A79" s="270"/>
      <c r="B79" s="207" t="s">
        <v>119</v>
      </c>
      <c r="C79" s="214"/>
      <c r="D79" s="209">
        <f>E78-D78</f>
        <v>466757</v>
      </c>
      <c r="E79" s="210"/>
      <c r="F79" s="215">
        <f>G78-F78</f>
        <v>1409000</v>
      </c>
      <c r="G79" s="216"/>
    </row>
    <row r="80" ht="16.5" thickTop="1"/>
  </sheetData>
  <mergeCells count="1">
    <mergeCell ref="B8:B9"/>
  </mergeCells>
  <printOptions horizontalCentered="1"/>
  <pageMargins left="0" right="0" top="0.984251968503937" bottom="0.3937007874015748" header="0.5118110236220472" footer="0.5118110236220472"/>
  <pageSetup firstPageNumber="9" useFirstPageNumber="1" horizontalDpi="300" verticalDpi="300" orientation="portrait" paperSize="9" r:id="rId1"/>
  <headerFooter alignWithMargins="0">
    <oddHeader>&amp;C&amp;"Times New Roman,Normalny"&amp;P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">
      <selection activeCell="B41" sqref="B41"/>
    </sheetView>
  </sheetViews>
  <sheetFormatPr defaultColWidth="9.00390625" defaultRowHeight="12.75"/>
  <cols>
    <col min="1" max="1" width="7.875" style="1" customWidth="1"/>
    <col min="2" max="2" width="47.875" style="1" customWidth="1"/>
    <col min="3" max="3" width="15.75390625" style="1" customWidth="1"/>
    <col min="4" max="4" width="15.125" style="1" customWidth="1"/>
    <col min="5" max="16384" width="9.125" style="1" customWidth="1"/>
  </cols>
  <sheetData>
    <row r="1" ht="12.75">
      <c r="C1" s="2" t="s">
        <v>171</v>
      </c>
    </row>
    <row r="2" ht="14.25" customHeight="1">
      <c r="C2" s="3" t="s">
        <v>333</v>
      </c>
    </row>
    <row r="3" spans="1:4" ht="15.75" customHeight="1">
      <c r="A3" s="4"/>
      <c r="B3" s="4"/>
      <c r="C3" s="3" t="s">
        <v>135</v>
      </c>
      <c r="D3" s="5"/>
    </row>
    <row r="4" spans="1:4" ht="13.5" customHeight="1">
      <c r="A4" s="4"/>
      <c r="B4" s="4"/>
      <c r="C4" s="3" t="s">
        <v>161</v>
      </c>
      <c r="D4" s="5"/>
    </row>
    <row r="5" spans="1:4" ht="24" customHeight="1">
      <c r="A5" s="4"/>
      <c r="B5" s="4"/>
      <c r="C5" s="6"/>
      <c r="D5" s="5"/>
    </row>
    <row r="6" spans="1:4" s="9" customFormat="1" ht="15.75" customHeight="1">
      <c r="A6" s="7" t="s">
        <v>136</v>
      </c>
      <c r="B6" s="7"/>
      <c r="C6" s="7"/>
      <c r="D6" s="8"/>
    </row>
    <row r="7" spans="1:4" s="9" customFormat="1" ht="15.75" customHeight="1">
      <c r="A7" s="7" t="s">
        <v>137</v>
      </c>
      <c r="B7" s="7"/>
      <c r="C7" s="8"/>
      <c r="D7" s="8"/>
    </row>
    <row r="8" spans="1:4" s="9" customFormat="1" ht="15.75" customHeight="1">
      <c r="A8" s="10" t="s">
        <v>138</v>
      </c>
      <c r="B8" s="7"/>
      <c r="C8" s="8"/>
      <c r="D8" s="8"/>
    </row>
    <row r="9" spans="1:4" s="9" customFormat="1" ht="15.75" customHeight="1">
      <c r="A9" s="7" t="s">
        <v>139</v>
      </c>
      <c r="B9" s="7"/>
      <c r="C9" s="8"/>
      <c r="D9" s="8"/>
    </row>
    <row r="10" ht="20.25" customHeight="1" thickBot="1">
      <c r="D10" s="11" t="s">
        <v>0</v>
      </c>
    </row>
    <row r="11" spans="1:4" ht="40.5" customHeight="1" thickBot="1">
      <c r="A11" s="12" t="s">
        <v>140</v>
      </c>
      <c r="B11" s="13" t="s">
        <v>141</v>
      </c>
      <c r="C11" s="13" t="s">
        <v>142</v>
      </c>
      <c r="D11" s="14" t="s">
        <v>143</v>
      </c>
    </row>
    <row r="12" spans="1:4" ht="15" thickBot="1" thickTop="1">
      <c r="A12" s="15">
        <v>1</v>
      </c>
      <c r="B12" s="16">
        <v>2</v>
      </c>
      <c r="C12" s="16">
        <v>3</v>
      </c>
      <c r="D12" s="17">
        <v>4</v>
      </c>
    </row>
    <row r="13" spans="1:4" ht="32.25" thickTop="1">
      <c r="A13" s="18">
        <v>952</v>
      </c>
      <c r="B13" s="19" t="s">
        <v>144</v>
      </c>
      <c r="C13" s="20">
        <f>SUM(C16:C19)</f>
        <v>20000000</v>
      </c>
      <c r="D13" s="21"/>
    </row>
    <row r="14" spans="1:4" ht="12.75">
      <c r="A14" s="22"/>
      <c r="B14" s="23" t="s">
        <v>145</v>
      </c>
      <c r="C14" s="24"/>
      <c r="D14" s="21"/>
    </row>
    <row r="15" spans="1:4" ht="3.75" customHeight="1">
      <c r="A15" s="22"/>
      <c r="B15" s="23"/>
      <c r="C15" s="24"/>
      <c r="D15" s="21"/>
    </row>
    <row r="16" spans="1:4" ht="15.75">
      <c r="A16" s="22"/>
      <c r="B16" s="25" t="s">
        <v>146</v>
      </c>
      <c r="C16" s="26">
        <v>20000000</v>
      </c>
      <c r="D16" s="27"/>
    </row>
    <row r="17" spans="1:4" ht="9" customHeight="1">
      <c r="A17" s="22"/>
      <c r="B17" s="25"/>
      <c r="C17" s="26"/>
      <c r="D17" s="27"/>
    </row>
    <row r="18" spans="1:4" ht="7.5" customHeight="1">
      <c r="A18" s="22"/>
      <c r="B18" s="25"/>
      <c r="C18" s="28"/>
      <c r="D18" s="21"/>
    </row>
    <row r="19" spans="1:4" ht="9" customHeight="1" hidden="1">
      <c r="A19" s="22"/>
      <c r="B19" s="25"/>
      <c r="C19" s="28"/>
      <c r="D19" s="27"/>
    </row>
    <row r="20" spans="1:4" ht="15.75">
      <c r="A20" s="18">
        <v>955</v>
      </c>
      <c r="B20" s="29" t="s">
        <v>147</v>
      </c>
      <c r="C20" s="30">
        <f>11597175+110000+13273386+150000-2189931+500000+200000+86000-50000+80000+300000</f>
        <v>24056630</v>
      </c>
      <c r="D20" s="31"/>
    </row>
    <row r="21" spans="1:4" ht="15.75">
      <c r="A21" s="22"/>
      <c r="B21" s="32"/>
      <c r="C21" s="33"/>
      <c r="D21" s="27"/>
    </row>
    <row r="22" spans="1:4" ht="60" customHeight="1">
      <c r="A22" s="18">
        <v>963</v>
      </c>
      <c r="B22" s="34" t="s">
        <v>148</v>
      </c>
      <c r="C22" s="35"/>
      <c r="D22" s="36">
        <f>SUM(D23:D26)</f>
        <v>5002226</v>
      </c>
    </row>
    <row r="23" spans="1:4" ht="14.25" customHeight="1">
      <c r="A23" s="18"/>
      <c r="B23" s="37" t="s">
        <v>149</v>
      </c>
      <c r="C23" s="35"/>
      <c r="D23" s="38">
        <v>324361</v>
      </c>
    </row>
    <row r="24" spans="1:4" ht="14.25" customHeight="1">
      <c r="A24" s="18"/>
      <c r="B24" s="37" t="s">
        <v>150</v>
      </c>
      <c r="C24" s="35"/>
      <c r="D24" s="38">
        <v>3458699</v>
      </c>
    </row>
    <row r="25" spans="1:4" ht="14.25" customHeight="1">
      <c r="A25" s="39"/>
      <c r="B25" s="37" t="s">
        <v>151</v>
      </c>
      <c r="C25" s="40"/>
      <c r="D25" s="38">
        <v>330472</v>
      </c>
    </row>
    <row r="26" spans="1:4" ht="14.25" customHeight="1">
      <c r="A26" s="41"/>
      <c r="B26" s="37" t="s">
        <v>152</v>
      </c>
      <c r="C26" s="40"/>
      <c r="D26" s="38">
        <v>888694</v>
      </c>
    </row>
    <row r="27" spans="1:4" ht="15.75">
      <c r="A27" s="18">
        <v>992</v>
      </c>
      <c r="B27" s="29" t="s">
        <v>153</v>
      </c>
      <c r="C27" s="35"/>
      <c r="D27" s="42">
        <f>SUM(D29:D34)</f>
        <v>15181484</v>
      </c>
    </row>
    <row r="28" spans="1:4" ht="15.75">
      <c r="A28" s="22"/>
      <c r="B28" s="23" t="s">
        <v>145</v>
      </c>
      <c r="C28" s="35"/>
      <c r="D28" s="43"/>
    </row>
    <row r="29" spans="1:4" ht="14.25" customHeight="1">
      <c r="A29" s="22"/>
      <c r="B29" s="44" t="s">
        <v>154</v>
      </c>
      <c r="C29" s="45"/>
      <c r="D29" s="46">
        <v>916400</v>
      </c>
    </row>
    <row r="30" spans="1:4" ht="14.25" customHeight="1">
      <c r="A30" s="22"/>
      <c r="B30" s="44" t="s">
        <v>155</v>
      </c>
      <c r="C30" s="45"/>
      <c r="D30" s="46">
        <v>5077000</v>
      </c>
    </row>
    <row r="31" spans="1:4" ht="14.25" customHeight="1">
      <c r="A31" s="22"/>
      <c r="B31" s="44" t="s">
        <v>156</v>
      </c>
      <c r="C31" s="40"/>
      <c r="D31" s="38">
        <v>1666700</v>
      </c>
    </row>
    <row r="32" spans="1:4" ht="14.25" customHeight="1">
      <c r="A32" s="22"/>
      <c r="B32" s="47" t="s">
        <v>157</v>
      </c>
      <c r="C32" s="40"/>
      <c r="D32" s="38">
        <v>200000</v>
      </c>
    </row>
    <row r="33" spans="1:4" ht="14.25" customHeight="1">
      <c r="A33" s="22"/>
      <c r="B33" s="47" t="s">
        <v>158</v>
      </c>
      <c r="C33" s="40"/>
      <c r="D33" s="38">
        <v>1241800</v>
      </c>
    </row>
    <row r="34" spans="1:4" ht="14.25" customHeight="1" thickBot="1">
      <c r="A34" s="22"/>
      <c r="B34" s="47" t="s">
        <v>327</v>
      </c>
      <c r="C34" s="40"/>
      <c r="D34" s="38">
        <f>3869850+2209734</f>
        <v>6079584</v>
      </c>
    </row>
    <row r="35" spans="1:4" ht="22.5" customHeight="1" thickBot="1" thickTop="1">
      <c r="A35" s="48"/>
      <c r="B35" s="49" t="s">
        <v>159</v>
      </c>
      <c r="C35" s="50">
        <f>C20+C13+C21</f>
        <v>44056630</v>
      </c>
      <c r="D35" s="51">
        <f>D27+D22</f>
        <v>20183710</v>
      </c>
    </row>
    <row r="36" spans="1:4" ht="19.5" thickBot="1" thickTop="1">
      <c r="A36" s="48"/>
      <c r="B36" s="49" t="s">
        <v>160</v>
      </c>
      <c r="C36" s="52">
        <f>D35-C35</f>
        <v>-23872920</v>
      </c>
      <c r="D36" s="53"/>
    </row>
    <row r="37" ht="13.5" thickTop="1"/>
  </sheetData>
  <printOptions horizontalCentered="1"/>
  <pageMargins left="0" right="0" top="0.984251968503937" bottom="0.984251968503937" header="0.5118110236220472" footer="0.5118110236220472"/>
  <pageSetup firstPageNumber="12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89"/>
  <sheetViews>
    <sheetView workbookViewId="0" topLeftCell="A60">
      <selection activeCell="F7" sqref="F7"/>
    </sheetView>
  </sheetViews>
  <sheetFormatPr defaultColWidth="9.00390625" defaultRowHeight="12.75"/>
  <cols>
    <col min="1" max="1" width="5.875" style="271" customWidth="1"/>
    <col min="2" max="2" width="9.625" style="272" customWidth="1"/>
    <col min="3" max="3" width="47.75390625" style="275" customWidth="1"/>
    <col min="4" max="4" width="13.25390625" style="274" hidden="1" customWidth="1"/>
    <col min="5" max="5" width="11.75390625" style="290" customWidth="1"/>
    <col min="6" max="6" width="9.625" style="275" customWidth="1"/>
    <col min="7" max="7" width="12.25390625" style="275" customWidth="1"/>
    <col min="8" max="16384" width="9.125" style="275" customWidth="1"/>
  </cols>
  <sheetData>
    <row r="1" spans="3:5" ht="13.5">
      <c r="C1" s="273"/>
      <c r="E1" s="273" t="s">
        <v>134</v>
      </c>
    </row>
    <row r="2" spans="3:5" ht="13.5">
      <c r="C2" s="276"/>
      <c r="E2" s="276" t="s">
        <v>334</v>
      </c>
    </row>
    <row r="3" spans="1:5" s="279" customFormat="1" ht="12.75" customHeight="1">
      <c r="A3" s="277"/>
      <c r="B3" s="278"/>
      <c r="C3" s="276"/>
      <c r="E3" s="276" t="s">
        <v>320</v>
      </c>
    </row>
    <row r="4" spans="1:5" s="279" customFormat="1" ht="14.25" customHeight="1">
      <c r="A4" s="277"/>
      <c r="B4" s="278"/>
      <c r="C4" s="276"/>
      <c r="E4" s="276" t="s">
        <v>321</v>
      </c>
    </row>
    <row r="5" spans="1:5" s="279" customFormat="1" ht="11.25" customHeight="1">
      <c r="A5" s="277"/>
      <c r="B5" s="278"/>
      <c r="C5" s="276"/>
      <c r="E5" s="280"/>
    </row>
    <row r="6" spans="1:7" s="284" customFormat="1" ht="18" customHeight="1">
      <c r="A6" s="283" t="s">
        <v>322</v>
      </c>
      <c r="B6" s="419"/>
      <c r="C6" s="283"/>
      <c r="D6" s="420"/>
      <c r="E6" s="421"/>
      <c r="F6" s="420"/>
      <c r="G6" s="420"/>
    </row>
    <row r="7" spans="1:7" s="284" customFormat="1" ht="18" customHeight="1">
      <c r="A7" s="283" t="s">
        <v>323</v>
      </c>
      <c r="B7" s="419"/>
      <c r="C7" s="283"/>
      <c r="D7" s="420"/>
      <c r="E7" s="421"/>
      <c r="F7" s="420"/>
      <c r="G7" s="420"/>
    </row>
    <row r="8" spans="1:7" s="284" customFormat="1" ht="18" customHeight="1">
      <c r="A8" s="283" t="s">
        <v>324</v>
      </c>
      <c r="B8" s="419"/>
      <c r="C8" s="283"/>
      <c r="D8" s="422"/>
      <c r="E8" s="421"/>
      <c r="F8" s="420"/>
      <c r="G8" s="420"/>
    </row>
    <row r="9" spans="1:5" s="284" customFormat="1" ht="15.75" customHeight="1">
      <c r="A9" s="281"/>
      <c r="B9" s="282"/>
      <c r="C9" s="283"/>
      <c r="D9" s="286"/>
      <c r="E9" s="285"/>
    </row>
    <row r="10" spans="1:7" ht="12.75" customHeight="1" thickBot="1">
      <c r="A10" s="271" t="s">
        <v>242</v>
      </c>
      <c r="C10" s="287"/>
      <c r="E10" s="288"/>
      <c r="G10" s="288" t="s">
        <v>0</v>
      </c>
    </row>
    <row r="11" ht="8.25" customHeight="1" hidden="1">
      <c r="B11" s="289"/>
    </row>
    <row r="12" spans="1:7" s="298" customFormat="1" ht="38.25" customHeight="1" thickBot="1" thickTop="1">
      <c r="A12" s="291" t="s">
        <v>243</v>
      </c>
      <c r="B12" s="292" t="s">
        <v>244</v>
      </c>
      <c r="C12" s="293"/>
      <c r="D12" s="294" t="s">
        <v>245</v>
      </c>
      <c r="E12" s="295" t="s">
        <v>246</v>
      </c>
      <c r="F12" s="296" t="s">
        <v>247</v>
      </c>
      <c r="G12" s="297" t="s">
        <v>248</v>
      </c>
    </row>
    <row r="13" spans="1:7" s="304" customFormat="1" ht="12.75" customHeight="1" thickBot="1" thickTop="1">
      <c r="A13" s="299">
        <v>1</v>
      </c>
      <c r="B13" s="300" t="s">
        <v>249</v>
      </c>
      <c r="C13" s="301">
        <v>3</v>
      </c>
      <c r="D13" s="301">
        <v>4</v>
      </c>
      <c r="E13" s="302">
        <v>4</v>
      </c>
      <c r="F13" s="301">
        <v>5</v>
      </c>
      <c r="G13" s="303">
        <v>6</v>
      </c>
    </row>
    <row r="14" spans="1:7" s="304" customFormat="1" ht="30.75" customHeight="1" thickBot="1" thickTop="1">
      <c r="A14" s="305" t="s">
        <v>250</v>
      </c>
      <c r="B14" s="300"/>
      <c r="C14" s="306" t="s">
        <v>251</v>
      </c>
      <c r="D14" s="301"/>
      <c r="E14" s="307">
        <v>1335854</v>
      </c>
      <c r="F14" s="308"/>
      <c r="G14" s="309">
        <f>E14+F14</f>
        <v>1335854</v>
      </c>
    </row>
    <row r="15" spans="1:7" s="315" customFormat="1" ht="24.75" customHeight="1" thickBot="1" thickTop="1">
      <c r="A15" s="305" t="s">
        <v>252</v>
      </c>
      <c r="B15" s="310" t="s">
        <v>253</v>
      </c>
      <c r="C15" s="311" t="s">
        <v>254</v>
      </c>
      <c r="D15" s="312">
        <f>SUM(D16:D17)</f>
        <v>629047</v>
      </c>
      <c r="E15" s="313">
        <f>SUM(E16:E18)</f>
        <v>664146</v>
      </c>
      <c r="F15" s="312">
        <f>SUM(F16:F18)</f>
        <v>-200000</v>
      </c>
      <c r="G15" s="314">
        <f>E15+F15</f>
        <v>464146</v>
      </c>
    </row>
    <row r="16" spans="1:7" s="279" customFormat="1" ht="29.25" customHeight="1" thickTop="1">
      <c r="A16" s="316"/>
      <c r="B16" s="317" t="s">
        <v>23</v>
      </c>
      <c r="C16" s="318" t="s">
        <v>21</v>
      </c>
      <c r="D16" s="319">
        <v>594047</v>
      </c>
      <c r="E16" s="320">
        <v>10000</v>
      </c>
      <c r="F16" s="321">
        <v>-4500</v>
      </c>
      <c r="G16" s="322">
        <f>E16+F16</f>
        <v>5500</v>
      </c>
    </row>
    <row r="17" spans="1:7" s="279" customFormat="1" ht="17.25" customHeight="1">
      <c r="A17" s="316"/>
      <c r="B17" s="323" t="s">
        <v>28</v>
      </c>
      <c r="C17" s="324" t="s">
        <v>29</v>
      </c>
      <c r="D17" s="325">
        <v>35000</v>
      </c>
      <c r="E17" s="326">
        <v>619146</v>
      </c>
      <c r="F17" s="321">
        <v>-185500</v>
      </c>
      <c r="G17" s="322">
        <f>E17+F17</f>
        <v>433646</v>
      </c>
    </row>
    <row r="18" spans="1:7" s="279" customFormat="1" ht="17.25" customHeight="1" thickBot="1">
      <c r="A18" s="316"/>
      <c r="B18" s="323" t="s">
        <v>60</v>
      </c>
      <c r="C18" s="324" t="s">
        <v>61</v>
      </c>
      <c r="D18" s="325"/>
      <c r="E18" s="326">
        <v>35000</v>
      </c>
      <c r="F18" s="321">
        <v>-10000</v>
      </c>
      <c r="G18" s="322">
        <f>E18+F18</f>
        <v>25000</v>
      </c>
    </row>
    <row r="19" spans="1:7" s="315" customFormat="1" ht="21" customHeight="1" thickBot="1" thickTop="1">
      <c r="A19" s="327" t="s">
        <v>255</v>
      </c>
      <c r="B19" s="328"/>
      <c r="C19" s="306" t="s">
        <v>256</v>
      </c>
      <c r="D19" s="307"/>
      <c r="E19" s="313">
        <f>E14+E15</f>
        <v>2000000</v>
      </c>
      <c r="F19" s="312">
        <f>F14+F15</f>
        <v>-200000</v>
      </c>
      <c r="G19" s="329">
        <f>G14+G15</f>
        <v>1800000</v>
      </c>
    </row>
    <row r="20" spans="1:7" s="315" customFormat="1" ht="25.5" customHeight="1" thickBot="1" thickTop="1">
      <c r="A20" s="330" t="s">
        <v>257</v>
      </c>
      <c r="B20" s="310" t="s">
        <v>253</v>
      </c>
      <c r="C20" s="311" t="s">
        <v>258</v>
      </c>
      <c r="D20" s="312" t="e">
        <f>D21+D32+#REF!+D47</f>
        <v>#REF!</v>
      </c>
      <c r="E20" s="313">
        <f>E21+E32+E47+E60</f>
        <v>2000000</v>
      </c>
      <c r="F20" s="313">
        <f>F21+F32+F47+F60</f>
        <v>-376000</v>
      </c>
      <c r="G20" s="329">
        <f>G21+G32+G47+G60</f>
        <v>1624000</v>
      </c>
    </row>
    <row r="21" spans="1:7" s="337" customFormat="1" ht="18.75" customHeight="1" thickTop="1">
      <c r="A21" s="331" t="s">
        <v>259</v>
      </c>
      <c r="B21" s="332"/>
      <c r="C21" s="333" t="s">
        <v>260</v>
      </c>
      <c r="D21" s="334">
        <f>SUM(D27:D30)</f>
        <v>113000</v>
      </c>
      <c r="E21" s="335">
        <f>E22+E23+E28+E30</f>
        <v>158500</v>
      </c>
      <c r="F21" s="335">
        <f>F22+F23+F28+F30</f>
        <v>0</v>
      </c>
      <c r="G21" s="336">
        <f>G22+G23+G28+G30</f>
        <v>158500</v>
      </c>
    </row>
    <row r="22" spans="1:7" s="337" customFormat="1" ht="25.5">
      <c r="A22" s="338"/>
      <c r="B22" s="339">
        <v>2440</v>
      </c>
      <c r="C22" s="340" t="s">
        <v>196</v>
      </c>
      <c r="D22" s="341"/>
      <c r="E22" s="342">
        <v>13000</v>
      </c>
      <c r="F22" s="343"/>
      <c r="G22" s="344">
        <f>E22+F22</f>
        <v>13000</v>
      </c>
    </row>
    <row r="23" spans="1:7" s="337" customFormat="1" ht="42" customHeight="1">
      <c r="A23" s="338"/>
      <c r="B23" s="345">
        <v>2450</v>
      </c>
      <c r="C23" s="346" t="s">
        <v>261</v>
      </c>
      <c r="D23" s="347"/>
      <c r="E23" s="325">
        <v>40000</v>
      </c>
      <c r="F23" s="321"/>
      <c r="G23" s="322">
        <f>E23+F23</f>
        <v>40000</v>
      </c>
    </row>
    <row r="24" spans="1:7" s="337" customFormat="1" ht="13.5" customHeight="1" hidden="1">
      <c r="A24" s="338"/>
      <c r="B24" s="345"/>
      <c r="C24" s="348" t="s">
        <v>145</v>
      </c>
      <c r="D24" s="347"/>
      <c r="E24" s="325"/>
      <c r="F24" s="349"/>
      <c r="G24" s="322">
        <f aca="true" t="shared" si="0" ref="G24:G30">E24+F24</f>
        <v>0</v>
      </c>
    </row>
    <row r="25" spans="1:7" s="337" customFormat="1" ht="39" customHeight="1" hidden="1">
      <c r="A25" s="338"/>
      <c r="B25" s="345"/>
      <c r="C25" s="350" t="s">
        <v>262</v>
      </c>
      <c r="D25" s="347"/>
      <c r="E25" s="351">
        <v>25000</v>
      </c>
      <c r="F25" s="349"/>
      <c r="G25" s="322">
        <f t="shared" si="0"/>
        <v>25000</v>
      </c>
    </row>
    <row r="26" spans="1:7" s="337" customFormat="1" ht="40.5" customHeight="1" hidden="1">
      <c r="A26" s="338"/>
      <c r="B26" s="345"/>
      <c r="C26" s="350" t="s">
        <v>263</v>
      </c>
      <c r="D26" s="347"/>
      <c r="E26" s="351">
        <v>10000</v>
      </c>
      <c r="F26" s="349"/>
      <c r="G26" s="322">
        <f t="shared" si="0"/>
        <v>10000</v>
      </c>
    </row>
    <row r="27" spans="1:7" s="337" customFormat="1" ht="39.75" customHeight="1" hidden="1">
      <c r="A27" s="338"/>
      <c r="B27" s="345"/>
      <c r="C27" s="350" t="s">
        <v>264</v>
      </c>
      <c r="D27" s="352">
        <v>50000</v>
      </c>
      <c r="E27" s="351">
        <v>10000</v>
      </c>
      <c r="F27" s="349"/>
      <c r="G27" s="322">
        <f t="shared" si="0"/>
        <v>10000</v>
      </c>
    </row>
    <row r="28" spans="1:7" s="279" customFormat="1" ht="15" customHeight="1">
      <c r="A28" s="353"/>
      <c r="B28" s="354" t="s">
        <v>98</v>
      </c>
      <c r="C28" s="355" t="s">
        <v>99</v>
      </c>
      <c r="D28" s="356">
        <v>37600</v>
      </c>
      <c r="E28" s="357">
        <v>65500</v>
      </c>
      <c r="F28" s="358"/>
      <c r="G28" s="344">
        <f t="shared" si="0"/>
        <v>65500</v>
      </c>
    </row>
    <row r="29" spans="1:7" s="279" customFormat="1" ht="14.25" customHeight="1" hidden="1">
      <c r="A29" s="353"/>
      <c r="B29" s="359"/>
      <c r="C29" s="360" t="s">
        <v>265</v>
      </c>
      <c r="D29" s="361"/>
      <c r="E29" s="362">
        <v>6500</v>
      </c>
      <c r="F29" s="321"/>
      <c r="G29" s="322">
        <f t="shared" si="0"/>
        <v>6500</v>
      </c>
    </row>
    <row r="30" spans="1:7" s="279" customFormat="1" ht="15.75" customHeight="1">
      <c r="A30" s="353"/>
      <c r="B30" s="323" t="s">
        <v>88</v>
      </c>
      <c r="C30" s="324" t="s">
        <v>11</v>
      </c>
      <c r="D30" s="352">
        <v>25400</v>
      </c>
      <c r="E30" s="325">
        <v>40000</v>
      </c>
      <c r="F30" s="321"/>
      <c r="G30" s="322">
        <f t="shared" si="0"/>
        <v>40000</v>
      </c>
    </row>
    <row r="31" spans="1:7" s="279" customFormat="1" ht="12.75" customHeight="1" hidden="1">
      <c r="A31" s="353"/>
      <c r="B31" s="323"/>
      <c r="C31" s="360" t="s">
        <v>266</v>
      </c>
      <c r="D31" s="361"/>
      <c r="E31" s="362">
        <v>5000</v>
      </c>
      <c r="F31" s="321"/>
      <c r="G31" s="322"/>
    </row>
    <row r="32" spans="1:7" s="337" customFormat="1" ht="35.25" customHeight="1">
      <c r="A32" s="363" t="s">
        <v>267</v>
      </c>
      <c r="B32" s="364"/>
      <c r="C32" s="365" t="s">
        <v>268</v>
      </c>
      <c r="D32" s="341">
        <f>SUM(D34:D45)</f>
        <v>508000</v>
      </c>
      <c r="E32" s="366">
        <f>E33+E34+E46</f>
        <v>616000</v>
      </c>
      <c r="F32" s="366">
        <f>F33+F34+F46</f>
        <v>0</v>
      </c>
      <c r="G32" s="367">
        <f>G33+G34+G46</f>
        <v>616000</v>
      </c>
    </row>
    <row r="33" spans="1:7" s="337" customFormat="1" ht="54" customHeight="1">
      <c r="A33" s="368"/>
      <c r="B33" s="345">
        <v>2450</v>
      </c>
      <c r="C33" s="318" t="s">
        <v>269</v>
      </c>
      <c r="D33" s="369">
        <v>0</v>
      </c>
      <c r="E33" s="319">
        <v>20000</v>
      </c>
      <c r="F33" s="321"/>
      <c r="G33" s="322">
        <f>E33+F33</f>
        <v>20000</v>
      </c>
    </row>
    <row r="34" spans="1:7" s="279" customFormat="1" ht="15.75" customHeight="1">
      <c r="A34" s="370"/>
      <c r="B34" s="354" t="s">
        <v>88</v>
      </c>
      <c r="C34" s="355" t="s">
        <v>11</v>
      </c>
      <c r="D34" s="356">
        <v>234000</v>
      </c>
      <c r="E34" s="342">
        <v>428000</v>
      </c>
      <c r="F34" s="358"/>
      <c r="G34" s="344">
        <f aca="true" t="shared" si="1" ref="G34:G46">E34+F34</f>
        <v>428000</v>
      </c>
    </row>
    <row r="35" spans="1:7" s="279" customFormat="1" ht="12" customHeight="1" hidden="1">
      <c r="A35" s="370"/>
      <c r="B35" s="323"/>
      <c r="C35" s="348" t="s">
        <v>145</v>
      </c>
      <c r="D35" s="352"/>
      <c r="E35" s="325"/>
      <c r="F35" s="321"/>
      <c r="G35" s="322">
        <f t="shared" si="1"/>
        <v>0</v>
      </c>
    </row>
    <row r="36" spans="1:7" s="279" customFormat="1" ht="24.75" customHeight="1" hidden="1">
      <c r="A36" s="371"/>
      <c r="B36" s="372"/>
      <c r="C36" s="373" t="s">
        <v>270</v>
      </c>
      <c r="D36" s="374">
        <v>60000</v>
      </c>
      <c r="E36" s="351">
        <v>60000</v>
      </c>
      <c r="F36" s="375"/>
      <c r="G36" s="322">
        <f t="shared" si="1"/>
        <v>60000</v>
      </c>
    </row>
    <row r="37" spans="1:7" s="279" customFormat="1" ht="26.25" customHeight="1" hidden="1">
      <c r="A37" s="371"/>
      <c r="B37" s="372"/>
      <c r="C37" s="373" t="s">
        <v>271</v>
      </c>
      <c r="D37" s="374">
        <v>20000</v>
      </c>
      <c r="E37" s="351">
        <v>20000</v>
      </c>
      <c r="F37" s="375"/>
      <c r="G37" s="322">
        <f t="shared" si="1"/>
        <v>20000</v>
      </c>
    </row>
    <row r="38" spans="1:7" s="279" customFormat="1" ht="26.25" customHeight="1" hidden="1">
      <c r="A38" s="371"/>
      <c r="B38" s="372"/>
      <c r="C38" s="373" t="s">
        <v>272</v>
      </c>
      <c r="D38" s="374">
        <v>80000</v>
      </c>
      <c r="E38" s="351">
        <v>80000</v>
      </c>
      <c r="F38" s="375"/>
      <c r="G38" s="322">
        <f t="shared" si="1"/>
        <v>80000</v>
      </c>
    </row>
    <row r="39" spans="1:7" s="279" customFormat="1" ht="26.25" customHeight="1" hidden="1">
      <c r="A39" s="376"/>
      <c r="B39" s="377"/>
      <c r="C39" s="378" t="s">
        <v>273</v>
      </c>
      <c r="D39" s="374">
        <v>20000</v>
      </c>
      <c r="E39" s="362">
        <v>20000</v>
      </c>
      <c r="F39" s="375"/>
      <c r="G39" s="322">
        <f t="shared" si="1"/>
        <v>20000</v>
      </c>
    </row>
    <row r="40" spans="1:7" s="279" customFormat="1" ht="16.5" customHeight="1" hidden="1">
      <c r="A40" s="371"/>
      <c r="B40" s="372"/>
      <c r="C40" s="373" t="s">
        <v>274</v>
      </c>
      <c r="D40" s="379">
        <v>20000</v>
      </c>
      <c r="E40" s="351">
        <v>20000</v>
      </c>
      <c r="F40" s="375"/>
      <c r="G40" s="322">
        <f t="shared" si="1"/>
        <v>20000</v>
      </c>
    </row>
    <row r="41" spans="1:7" s="279" customFormat="1" ht="15.75" customHeight="1" hidden="1">
      <c r="A41" s="371"/>
      <c r="B41" s="372"/>
      <c r="C41" s="373" t="s">
        <v>275</v>
      </c>
      <c r="D41" s="374">
        <v>14000</v>
      </c>
      <c r="E41" s="351">
        <v>14000</v>
      </c>
      <c r="F41" s="375"/>
      <c r="G41" s="322">
        <f t="shared" si="1"/>
        <v>14000</v>
      </c>
    </row>
    <row r="42" spans="1:7" s="279" customFormat="1" ht="15.75" customHeight="1" hidden="1">
      <c r="A42" s="371"/>
      <c r="B42" s="372"/>
      <c r="C42" s="373" t="s">
        <v>276</v>
      </c>
      <c r="D42" s="380">
        <v>20000</v>
      </c>
      <c r="E42" s="351">
        <v>20000</v>
      </c>
      <c r="F42" s="375"/>
      <c r="G42" s="322">
        <f t="shared" si="1"/>
        <v>20000</v>
      </c>
    </row>
    <row r="43" spans="1:7" s="279" customFormat="1" ht="26.25" customHeight="1" hidden="1">
      <c r="A43" s="371"/>
      <c r="B43" s="372"/>
      <c r="C43" s="373" t="s">
        <v>277</v>
      </c>
      <c r="D43" s="380">
        <v>15000</v>
      </c>
      <c r="E43" s="351">
        <v>15000</v>
      </c>
      <c r="F43" s="375"/>
      <c r="G43" s="322">
        <f t="shared" si="1"/>
        <v>15000</v>
      </c>
    </row>
    <row r="44" spans="1:7" s="279" customFormat="1" ht="30" customHeight="1" hidden="1">
      <c r="A44" s="371"/>
      <c r="B44" s="372"/>
      <c r="C44" s="373" t="s">
        <v>278</v>
      </c>
      <c r="D44" s="380">
        <v>20000</v>
      </c>
      <c r="E44" s="351">
        <v>20000</v>
      </c>
      <c r="F44" s="375"/>
      <c r="G44" s="322">
        <f t="shared" si="1"/>
        <v>20000</v>
      </c>
    </row>
    <row r="45" spans="1:7" s="279" customFormat="1" ht="27" customHeight="1" hidden="1">
      <c r="A45" s="371"/>
      <c r="B45" s="377"/>
      <c r="C45" s="378" t="s">
        <v>279</v>
      </c>
      <c r="D45" s="380">
        <v>5000</v>
      </c>
      <c r="E45" s="362">
        <v>5000</v>
      </c>
      <c r="F45" s="375"/>
      <c r="G45" s="322">
        <f t="shared" si="1"/>
        <v>5000</v>
      </c>
    </row>
    <row r="46" spans="1:7" s="279" customFormat="1" ht="30" customHeight="1">
      <c r="A46" s="371"/>
      <c r="B46" s="359" t="s">
        <v>280</v>
      </c>
      <c r="C46" s="381" t="s">
        <v>281</v>
      </c>
      <c r="D46" s="382"/>
      <c r="E46" s="383">
        <v>168000</v>
      </c>
      <c r="F46" s="321"/>
      <c r="G46" s="322">
        <f t="shared" si="1"/>
        <v>168000</v>
      </c>
    </row>
    <row r="47" spans="1:7" s="337" customFormat="1" ht="32.25" customHeight="1">
      <c r="A47" s="363" t="s">
        <v>282</v>
      </c>
      <c r="B47" s="364"/>
      <c r="C47" s="384" t="s">
        <v>283</v>
      </c>
      <c r="D47" s="341">
        <f>SUM(D49:D53)</f>
        <v>270000</v>
      </c>
      <c r="E47" s="366">
        <f>E48+E49+E53</f>
        <v>711000</v>
      </c>
      <c r="F47" s="366">
        <f>SUM(F48:F53)</f>
        <v>-290000</v>
      </c>
      <c r="G47" s="367">
        <f>G48+G49+G53</f>
        <v>421000</v>
      </c>
    </row>
    <row r="48" spans="1:7" s="337" customFormat="1" ht="43.5" customHeight="1">
      <c r="A48" s="368"/>
      <c r="B48" s="345">
        <v>2450</v>
      </c>
      <c r="C48" s="318" t="s">
        <v>261</v>
      </c>
      <c r="D48" s="369">
        <v>0</v>
      </c>
      <c r="E48" s="319">
        <v>41000</v>
      </c>
      <c r="F48" s="321"/>
      <c r="G48" s="322">
        <f aca="true" t="shared" si="2" ref="G48:G53">E48+F48</f>
        <v>41000</v>
      </c>
    </row>
    <row r="49" spans="1:7" s="337" customFormat="1" ht="15.75" customHeight="1">
      <c r="A49" s="370"/>
      <c r="B49" s="354" t="s">
        <v>88</v>
      </c>
      <c r="C49" s="340" t="s">
        <v>11</v>
      </c>
      <c r="D49" s="356">
        <v>70000</v>
      </c>
      <c r="E49" s="342">
        <v>390000</v>
      </c>
      <c r="F49" s="358">
        <v>-290000</v>
      </c>
      <c r="G49" s="344">
        <f t="shared" si="2"/>
        <v>100000</v>
      </c>
    </row>
    <row r="50" spans="1:7" s="337" customFormat="1" ht="10.5" customHeight="1" hidden="1">
      <c r="A50" s="370"/>
      <c r="B50" s="385"/>
      <c r="C50" s="348" t="s">
        <v>145</v>
      </c>
      <c r="D50" s="352"/>
      <c r="E50" s="325"/>
      <c r="F50" s="321"/>
      <c r="G50" s="322">
        <f t="shared" si="2"/>
        <v>0</v>
      </c>
    </row>
    <row r="51" spans="1:7" s="337" customFormat="1" ht="27" customHeight="1" hidden="1">
      <c r="A51" s="370"/>
      <c r="B51" s="385"/>
      <c r="C51" s="373" t="s">
        <v>284</v>
      </c>
      <c r="D51" s="352"/>
      <c r="E51" s="351">
        <v>10000</v>
      </c>
      <c r="F51" s="321"/>
      <c r="G51" s="322">
        <f t="shared" si="2"/>
        <v>10000</v>
      </c>
    </row>
    <row r="52" spans="1:7" s="337" customFormat="1" ht="17.25" customHeight="1" hidden="1">
      <c r="A52" s="370"/>
      <c r="B52" s="385"/>
      <c r="C52" s="378" t="s">
        <v>285</v>
      </c>
      <c r="D52" s="361"/>
      <c r="E52" s="362">
        <v>20000</v>
      </c>
      <c r="F52" s="321"/>
      <c r="G52" s="322">
        <f t="shared" si="2"/>
        <v>20000</v>
      </c>
    </row>
    <row r="53" spans="1:7" s="337" customFormat="1" ht="42" customHeight="1">
      <c r="A53" s="386"/>
      <c r="B53" s="354" t="s">
        <v>286</v>
      </c>
      <c r="C53" s="387" t="s">
        <v>287</v>
      </c>
      <c r="D53" s="361">
        <v>200000</v>
      </c>
      <c r="E53" s="383">
        <v>280000</v>
      </c>
      <c r="F53" s="388"/>
      <c r="G53" s="389">
        <f t="shared" si="2"/>
        <v>280000</v>
      </c>
    </row>
    <row r="54" spans="1:7" s="337" customFormat="1" ht="15.75" customHeight="1" hidden="1">
      <c r="A54" s="370"/>
      <c r="B54" s="372"/>
      <c r="C54" s="390" t="s">
        <v>145</v>
      </c>
      <c r="D54" s="391"/>
      <c r="E54" s="351"/>
      <c r="F54" s="349"/>
      <c r="G54" s="392"/>
    </row>
    <row r="55" spans="1:7" s="337" customFormat="1" ht="26.25" customHeight="1" hidden="1">
      <c r="A55" s="370"/>
      <c r="B55" s="372"/>
      <c r="C55" s="373" t="s">
        <v>288</v>
      </c>
      <c r="D55" s="393">
        <v>50000</v>
      </c>
      <c r="E55" s="351">
        <v>50000</v>
      </c>
      <c r="F55" s="349"/>
      <c r="G55" s="392"/>
    </row>
    <row r="56" spans="1:7" s="337" customFormat="1" ht="17.25" customHeight="1" hidden="1">
      <c r="A56" s="370"/>
      <c r="B56" s="372"/>
      <c r="C56" s="373" t="s">
        <v>289</v>
      </c>
      <c r="D56" s="394">
        <v>40000</v>
      </c>
      <c r="E56" s="351">
        <v>40000</v>
      </c>
      <c r="F56" s="349"/>
      <c r="G56" s="392"/>
    </row>
    <row r="57" spans="1:7" s="337" customFormat="1" ht="29.25" customHeight="1" hidden="1">
      <c r="A57" s="370"/>
      <c r="B57" s="372"/>
      <c r="C57" s="373" t="s">
        <v>290</v>
      </c>
      <c r="D57" s="394">
        <v>40000</v>
      </c>
      <c r="E57" s="351">
        <v>40000</v>
      </c>
      <c r="F57" s="349"/>
      <c r="G57" s="392"/>
    </row>
    <row r="58" spans="1:7" s="337" customFormat="1" ht="27.75" customHeight="1" hidden="1">
      <c r="A58" s="370"/>
      <c r="B58" s="372"/>
      <c r="C58" s="373" t="s">
        <v>291</v>
      </c>
      <c r="D58" s="394">
        <v>40000</v>
      </c>
      <c r="E58" s="351">
        <v>40000</v>
      </c>
      <c r="F58" s="349"/>
      <c r="G58" s="392"/>
    </row>
    <row r="59" spans="1:7" s="337" customFormat="1" ht="18" customHeight="1" hidden="1">
      <c r="A59" s="370"/>
      <c r="B59" s="377"/>
      <c r="C59" s="378" t="s">
        <v>292</v>
      </c>
      <c r="D59" s="395"/>
      <c r="E59" s="362">
        <v>4500</v>
      </c>
      <c r="F59" s="349"/>
      <c r="G59" s="392"/>
    </row>
    <row r="60" spans="1:7" s="337" customFormat="1" ht="21.75" customHeight="1">
      <c r="A60" s="363" t="s">
        <v>293</v>
      </c>
      <c r="B60" s="396"/>
      <c r="C60" s="397" t="s">
        <v>294</v>
      </c>
      <c r="D60" s="398">
        <f>SUM(D61:D85)</f>
        <v>573000</v>
      </c>
      <c r="E60" s="399">
        <f>E61+E62+E63+E69+E79+E84+E85</f>
        <v>514500</v>
      </c>
      <c r="F60" s="399">
        <f>SUM(F61:F85)</f>
        <v>-86000</v>
      </c>
      <c r="G60" s="400">
        <f>G61+G62+G63+G69+G79+G84+G85</f>
        <v>428500</v>
      </c>
    </row>
    <row r="61" spans="1:7" s="337" customFormat="1" ht="57" customHeight="1">
      <c r="A61" s="368"/>
      <c r="B61" s="339">
        <v>2450</v>
      </c>
      <c r="C61" s="340" t="s">
        <v>295</v>
      </c>
      <c r="D61" s="356">
        <v>65000</v>
      </c>
      <c r="E61" s="342">
        <v>63000</v>
      </c>
      <c r="F61" s="358">
        <v>-50000</v>
      </c>
      <c r="G61" s="344">
        <f>E61+F61</f>
        <v>13000</v>
      </c>
    </row>
    <row r="62" spans="1:7" s="337" customFormat="1" ht="30" customHeight="1" hidden="1">
      <c r="A62" s="338"/>
      <c r="B62" s="339">
        <v>2970</v>
      </c>
      <c r="C62" s="340" t="s">
        <v>296</v>
      </c>
      <c r="D62" s="356"/>
      <c r="E62" s="342">
        <v>0</v>
      </c>
      <c r="F62" s="358"/>
      <c r="G62" s="344">
        <f aca="true" t="shared" si="3" ref="G62:G85">E62+F62</f>
        <v>0</v>
      </c>
    </row>
    <row r="63" spans="1:7" s="337" customFormat="1" ht="15.75" customHeight="1">
      <c r="A63" s="338"/>
      <c r="B63" s="354" t="s">
        <v>98</v>
      </c>
      <c r="C63" s="355" t="s">
        <v>99</v>
      </c>
      <c r="D63" s="356">
        <v>49000</v>
      </c>
      <c r="E63" s="342">
        <v>24000</v>
      </c>
      <c r="F63" s="358"/>
      <c r="G63" s="344">
        <f t="shared" si="3"/>
        <v>24000</v>
      </c>
    </row>
    <row r="64" spans="1:7" s="337" customFormat="1" ht="14.25" customHeight="1" hidden="1">
      <c r="A64" s="338"/>
      <c r="B64" s="354"/>
      <c r="C64" s="401" t="s">
        <v>145</v>
      </c>
      <c r="D64" s="356"/>
      <c r="E64" s="342"/>
      <c r="F64" s="402"/>
      <c r="G64" s="344">
        <f t="shared" si="3"/>
        <v>0</v>
      </c>
    </row>
    <row r="65" spans="1:7" s="337" customFormat="1" ht="24.75" customHeight="1" hidden="1">
      <c r="A65" s="338"/>
      <c r="B65" s="403"/>
      <c r="C65" s="404" t="s">
        <v>297</v>
      </c>
      <c r="D65" s="405"/>
      <c r="E65" s="406">
        <v>10000</v>
      </c>
      <c r="F65" s="402"/>
      <c r="G65" s="344">
        <f t="shared" si="3"/>
        <v>10000</v>
      </c>
    </row>
    <row r="66" spans="1:7" s="337" customFormat="1" ht="15.75" customHeight="1" hidden="1">
      <c r="A66" s="338"/>
      <c r="B66" s="403"/>
      <c r="C66" s="407" t="s">
        <v>298</v>
      </c>
      <c r="D66" s="405"/>
      <c r="E66" s="406">
        <v>6000</v>
      </c>
      <c r="F66" s="402"/>
      <c r="G66" s="344">
        <f t="shared" si="3"/>
        <v>6000</v>
      </c>
    </row>
    <row r="67" spans="1:7" s="337" customFormat="1" ht="27.75" customHeight="1" hidden="1">
      <c r="A67" s="338"/>
      <c r="B67" s="403"/>
      <c r="C67" s="404" t="s">
        <v>299</v>
      </c>
      <c r="D67" s="405"/>
      <c r="E67" s="406">
        <v>3000</v>
      </c>
      <c r="F67" s="402"/>
      <c r="G67" s="344">
        <f t="shared" si="3"/>
        <v>3000</v>
      </c>
    </row>
    <row r="68" spans="1:7" s="337" customFormat="1" ht="40.5" customHeight="1" hidden="1">
      <c r="A68" s="331"/>
      <c r="B68" s="403"/>
      <c r="C68" s="408" t="s">
        <v>300</v>
      </c>
      <c r="D68" s="405"/>
      <c r="E68" s="406">
        <v>20000</v>
      </c>
      <c r="F68" s="402"/>
      <c r="G68" s="344">
        <f t="shared" si="3"/>
        <v>20000</v>
      </c>
    </row>
    <row r="69" spans="1:7" s="337" customFormat="1" ht="16.5" customHeight="1">
      <c r="A69" s="338"/>
      <c r="B69" s="354" t="s">
        <v>88</v>
      </c>
      <c r="C69" s="340" t="s">
        <v>11</v>
      </c>
      <c r="D69" s="356">
        <v>349000</v>
      </c>
      <c r="E69" s="342">
        <v>347500</v>
      </c>
      <c r="F69" s="358">
        <f>-65000+49000</f>
        <v>-16000</v>
      </c>
      <c r="G69" s="344">
        <f t="shared" si="3"/>
        <v>331500</v>
      </c>
    </row>
    <row r="70" spans="1:7" s="337" customFormat="1" ht="10.5" customHeight="1" hidden="1">
      <c r="A70" s="338"/>
      <c r="B70" s="354"/>
      <c r="C70" s="401" t="s">
        <v>145</v>
      </c>
      <c r="D70" s="356"/>
      <c r="E70" s="342"/>
      <c r="F70" s="402"/>
      <c r="G70" s="344">
        <f t="shared" si="3"/>
        <v>0</v>
      </c>
    </row>
    <row r="71" spans="1:7" s="337" customFormat="1" ht="14.25" customHeight="1" hidden="1">
      <c r="A71" s="338"/>
      <c r="B71" s="354"/>
      <c r="C71" s="408" t="s">
        <v>301</v>
      </c>
      <c r="D71" s="405"/>
      <c r="E71" s="406">
        <v>10000</v>
      </c>
      <c r="F71" s="402"/>
      <c r="G71" s="344">
        <f t="shared" si="3"/>
        <v>10000</v>
      </c>
    </row>
    <row r="72" spans="1:7" s="337" customFormat="1" ht="17.25" customHeight="1" hidden="1">
      <c r="A72" s="338"/>
      <c r="B72" s="354"/>
      <c r="C72" s="408" t="s">
        <v>302</v>
      </c>
      <c r="D72" s="405"/>
      <c r="E72" s="406">
        <v>4000</v>
      </c>
      <c r="F72" s="402"/>
      <c r="G72" s="344">
        <f t="shared" si="3"/>
        <v>4000</v>
      </c>
    </row>
    <row r="73" spans="1:7" s="337" customFormat="1" ht="13.5" customHeight="1" hidden="1">
      <c r="A73" s="338"/>
      <c r="B73" s="354"/>
      <c r="C73" s="408" t="s">
        <v>303</v>
      </c>
      <c r="D73" s="405"/>
      <c r="E73" s="406">
        <v>2000</v>
      </c>
      <c r="F73" s="402"/>
      <c r="G73" s="344">
        <f t="shared" si="3"/>
        <v>2000</v>
      </c>
    </row>
    <row r="74" spans="1:7" s="337" customFormat="1" ht="16.5" customHeight="1" hidden="1">
      <c r="A74" s="338"/>
      <c r="B74" s="354"/>
      <c r="C74" s="408" t="s">
        <v>304</v>
      </c>
      <c r="D74" s="405"/>
      <c r="E74" s="406">
        <v>10000</v>
      </c>
      <c r="F74" s="402"/>
      <c r="G74" s="344">
        <f t="shared" si="3"/>
        <v>10000</v>
      </c>
    </row>
    <row r="75" spans="1:7" s="337" customFormat="1" ht="25.5" customHeight="1" hidden="1">
      <c r="A75" s="338"/>
      <c r="B75" s="354"/>
      <c r="C75" s="408" t="s">
        <v>305</v>
      </c>
      <c r="D75" s="405"/>
      <c r="E75" s="406">
        <v>100000</v>
      </c>
      <c r="F75" s="402"/>
      <c r="G75" s="344">
        <f t="shared" si="3"/>
        <v>100000</v>
      </c>
    </row>
    <row r="76" spans="1:7" s="337" customFormat="1" ht="15.75" customHeight="1" hidden="1">
      <c r="A76" s="338"/>
      <c r="B76" s="354"/>
      <c r="C76" s="408" t="s">
        <v>306</v>
      </c>
      <c r="D76" s="405"/>
      <c r="E76" s="406">
        <v>10000</v>
      </c>
      <c r="F76" s="402"/>
      <c r="G76" s="344">
        <f t="shared" si="3"/>
        <v>10000</v>
      </c>
    </row>
    <row r="77" spans="1:7" s="337" customFormat="1" ht="27" customHeight="1" hidden="1">
      <c r="A77" s="338"/>
      <c r="B77" s="354"/>
      <c r="C77" s="408" t="s">
        <v>307</v>
      </c>
      <c r="D77" s="405"/>
      <c r="E77" s="406">
        <v>25000</v>
      </c>
      <c r="F77" s="402"/>
      <c r="G77" s="344">
        <f t="shared" si="3"/>
        <v>25000</v>
      </c>
    </row>
    <row r="78" spans="1:7" s="337" customFormat="1" ht="24" customHeight="1" hidden="1">
      <c r="A78" s="338"/>
      <c r="B78" s="354"/>
      <c r="C78" s="408" t="s">
        <v>308</v>
      </c>
      <c r="D78" s="405"/>
      <c r="E78" s="406">
        <v>25000</v>
      </c>
      <c r="F78" s="402"/>
      <c r="G78" s="344">
        <f t="shared" si="3"/>
        <v>25000</v>
      </c>
    </row>
    <row r="79" spans="1:7" s="279" customFormat="1" ht="16.5" customHeight="1">
      <c r="A79" s="338"/>
      <c r="B79" s="354" t="s">
        <v>280</v>
      </c>
      <c r="C79" s="340" t="s">
        <v>309</v>
      </c>
      <c r="D79" s="356">
        <v>110000</v>
      </c>
      <c r="E79" s="342">
        <v>40000</v>
      </c>
      <c r="F79" s="358"/>
      <c r="G79" s="344">
        <f t="shared" si="3"/>
        <v>40000</v>
      </c>
    </row>
    <row r="80" spans="1:7" s="279" customFormat="1" ht="10.5" customHeight="1" hidden="1">
      <c r="A80" s="338"/>
      <c r="B80" s="403"/>
      <c r="C80" s="401" t="s">
        <v>145</v>
      </c>
      <c r="D80" s="405"/>
      <c r="E80" s="406"/>
      <c r="F80" s="358"/>
      <c r="G80" s="344">
        <f t="shared" si="3"/>
        <v>0</v>
      </c>
    </row>
    <row r="81" spans="1:7" s="279" customFormat="1" ht="15.75" customHeight="1" hidden="1">
      <c r="A81" s="338"/>
      <c r="B81" s="403"/>
      <c r="C81" s="408" t="s">
        <v>310</v>
      </c>
      <c r="D81" s="405"/>
      <c r="E81" s="406">
        <v>20000</v>
      </c>
      <c r="F81" s="358"/>
      <c r="G81" s="344">
        <f t="shared" si="3"/>
        <v>20000</v>
      </c>
    </row>
    <row r="82" spans="1:7" s="279" customFormat="1" ht="16.5" customHeight="1" hidden="1">
      <c r="A82" s="338"/>
      <c r="B82" s="403"/>
      <c r="C82" s="408" t="s">
        <v>311</v>
      </c>
      <c r="D82" s="405"/>
      <c r="E82" s="406">
        <v>20000</v>
      </c>
      <c r="F82" s="358"/>
      <c r="G82" s="344">
        <f t="shared" si="3"/>
        <v>20000</v>
      </c>
    </row>
    <row r="83" spans="1:7" s="279" customFormat="1" ht="26.25" customHeight="1" hidden="1">
      <c r="A83" s="338"/>
      <c r="B83" s="403"/>
      <c r="C83" s="408" t="s">
        <v>312</v>
      </c>
      <c r="D83" s="405"/>
      <c r="E83" s="406">
        <v>10000</v>
      </c>
      <c r="F83" s="358"/>
      <c r="G83" s="344">
        <f t="shared" si="3"/>
        <v>10000</v>
      </c>
    </row>
    <row r="84" spans="1:7" s="279" customFormat="1" ht="17.25" customHeight="1">
      <c r="A84" s="409"/>
      <c r="B84" s="354" t="s">
        <v>313</v>
      </c>
      <c r="C84" s="340" t="s">
        <v>314</v>
      </c>
      <c r="D84" s="356"/>
      <c r="E84" s="342">
        <v>15000</v>
      </c>
      <c r="F84" s="358"/>
      <c r="G84" s="344">
        <f t="shared" si="3"/>
        <v>15000</v>
      </c>
    </row>
    <row r="85" spans="1:7" s="279" customFormat="1" ht="43.5" customHeight="1" thickBot="1">
      <c r="A85" s="338"/>
      <c r="B85" s="317" t="s">
        <v>286</v>
      </c>
      <c r="C85" s="410" t="s">
        <v>315</v>
      </c>
      <c r="D85" s="369">
        <v>0</v>
      </c>
      <c r="E85" s="319">
        <v>25000</v>
      </c>
      <c r="F85" s="321">
        <v>-20000</v>
      </c>
      <c r="G85" s="322">
        <f t="shared" si="3"/>
        <v>5000</v>
      </c>
    </row>
    <row r="86" spans="1:7" s="279" customFormat="1" ht="12" customHeight="1" hidden="1">
      <c r="A86" s="338"/>
      <c r="B86" s="372"/>
      <c r="C86" s="348" t="s">
        <v>145</v>
      </c>
      <c r="D86" s="391"/>
      <c r="E86" s="351"/>
      <c r="F86" s="321"/>
      <c r="G86" s="322"/>
    </row>
    <row r="87" spans="1:7" s="279" customFormat="1" ht="29.25" customHeight="1" hidden="1">
      <c r="A87" s="338"/>
      <c r="B87" s="372"/>
      <c r="C87" s="373" t="s">
        <v>316</v>
      </c>
      <c r="D87" s="391"/>
      <c r="E87" s="351">
        <v>50000</v>
      </c>
      <c r="F87" s="321"/>
      <c r="G87" s="322"/>
    </row>
    <row r="88" spans="1:7" s="279" customFormat="1" ht="28.5" customHeight="1" hidden="1">
      <c r="A88" s="338"/>
      <c r="B88" s="411"/>
      <c r="C88" s="412" t="s">
        <v>317</v>
      </c>
      <c r="D88" s="413"/>
      <c r="E88" s="414">
        <v>5000</v>
      </c>
      <c r="F88" s="321"/>
      <c r="G88" s="322"/>
    </row>
    <row r="89" spans="1:7" s="315" customFormat="1" ht="28.5" customHeight="1" thickBot="1" thickTop="1">
      <c r="A89" s="305" t="s">
        <v>318</v>
      </c>
      <c r="B89" s="415" t="s">
        <v>319</v>
      </c>
      <c r="C89" s="416"/>
      <c r="D89" s="312" t="e">
        <f>D15-D20</f>
        <v>#REF!</v>
      </c>
      <c r="E89" s="312">
        <f>E19-E20</f>
        <v>0</v>
      </c>
      <c r="F89" s="417">
        <f>F19-F20</f>
        <v>176000</v>
      </c>
      <c r="G89" s="418">
        <f>G19-G20</f>
        <v>176000</v>
      </c>
    </row>
    <row r="90" ht="14.25" thickTop="1"/>
  </sheetData>
  <printOptions horizontalCentered="1"/>
  <pageMargins left="0" right="0" top="0.9448818897637796" bottom="0.5905511811023623" header="0.35433070866141736" footer="0.5118110236220472"/>
  <pageSetup firstPageNumber="13" useFirstPageNumber="1" horizontalDpi="600" verticalDpi="600" orientation="portrait" paperSize="9" r:id="rId1"/>
  <headerFooter alignWithMargins="0">
    <oddHeader>&amp;C&amp;"Times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Malgorzata Krol</cp:lastModifiedBy>
  <cp:lastPrinted>2007-10-26T08:04:21Z</cp:lastPrinted>
  <dcterms:created xsi:type="dcterms:W3CDTF">2007-10-05T07:57:55Z</dcterms:created>
  <dcterms:modified xsi:type="dcterms:W3CDTF">2007-11-08T12:24:20Z</dcterms:modified>
  <cp:category/>
  <cp:version/>
  <cp:contentType/>
  <cp:contentStatus/>
</cp:coreProperties>
</file>