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2"/>
  </bookViews>
  <sheets>
    <sheet name=" Nr 1" sheetId="1" r:id="rId1"/>
    <sheet name="Nr 2" sheetId="2" r:id="rId2"/>
    <sheet name="Nr 3" sheetId="3" r:id="rId3"/>
  </sheets>
  <definedNames>
    <definedName name="_xlnm.Print_Titles" localSheetId="0">' 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<sst xmlns="http://schemas.openxmlformats.org/spreadsheetml/2006/main" count="385" uniqueCount="241">
  <si>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</si>
  <si>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</si>
  <si>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</si>
  <si>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</si>
  <si>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</si>
  <si>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</si>
  <si>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</si>
  <si>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</si>
  <si>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</si>
  <si>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</si>
  <si>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KS</t>
  </si>
  <si>
    <t>OGÓŁEM</t>
  </si>
  <si>
    <t xml:space="preserve">Zwiększenia </t>
  </si>
  <si>
    <t>POMOC SPOŁECZNA</t>
  </si>
  <si>
    <t>Pozostała działalność</t>
  </si>
  <si>
    <t>EDUKACYJNA OPIEKA WYCHOWAWCZA</t>
  </si>
  <si>
    <t>E</t>
  </si>
  <si>
    <t>TRANSPORT I ŁĄCZNOŚĆ</t>
  </si>
  <si>
    <t>Drogi publiczne gminne</t>
  </si>
  <si>
    <t>Grzywny i inne kary pieniężne od osób prawnych i innych jednostek organizacyjnych</t>
  </si>
  <si>
    <t>ADMINISTRACJA PUBLICZNA</t>
  </si>
  <si>
    <t>2360</t>
  </si>
  <si>
    <t>Urzędy gmin</t>
  </si>
  <si>
    <t>Zmniejszenia</t>
  </si>
  <si>
    <t>DOCHODY OD OSÓB PRAWNYCH, OD OSÓB FIZYCZNYCH I OD INNYCH JEDNOSTEK NIEPOSIADAJĄCYCH OSOBOWOŚCI PRAWNEJ ORAZ WYDATKI ZWIĄZANE Z ICH POBOREM</t>
  </si>
  <si>
    <t>0970</t>
  </si>
  <si>
    <t>OŚWIATA I WYCHOWANIE</t>
  </si>
  <si>
    <t xml:space="preserve">Wpływy z różnych dochodów </t>
  </si>
  <si>
    <t>Ośrodki wsparcia</t>
  </si>
  <si>
    <t>85212</t>
  </si>
  <si>
    <t>Świadczenia rodzinne, zaliczka alimentacyjna oraz składki na ubezpieczenia emerytalne i rentowe z ubezpieczenia społecznego</t>
  </si>
  <si>
    <t>Dodatki mieszkaniowe</t>
  </si>
  <si>
    <t>4300</t>
  </si>
  <si>
    <t>Fk</t>
  </si>
  <si>
    <t>75647</t>
  </si>
  <si>
    <t>Pobór podatków, opłat i niepodatkowych należności budżetowych</t>
  </si>
  <si>
    <t>75095</t>
  </si>
  <si>
    <t>4210</t>
  </si>
  <si>
    <t>Zakup materiałów i wyposażenia</t>
  </si>
  <si>
    <t xml:space="preserve">KULTURA FIZYCZNA I SPORT </t>
  </si>
  <si>
    <t>GOSPODARKA KOMUNALNA I OCHRONA ŚRODOWISKA</t>
  </si>
  <si>
    <t>IK</t>
  </si>
  <si>
    <t>Gospodarka ściekowa i ochrona wód</t>
  </si>
  <si>
    <t>6050</t>
  </si>
  <si>
    <t>90095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</si>
  <si>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</si>
  <si>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</si>
  <si>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</si>
  <si>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</si>
  <si>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</si>
  <si>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2007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</si>
  <si>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</si>
  <si>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</si>
  <si>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</si>
  <si>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</si>
  <si>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</si>
  <si>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</si>
  <si>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</si>
  <si>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</si>
  <si>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r>
      <t xml:space="preserve">Spłaty pożyczek otrzymanych na finansowanie zadań realizowanych z udziałem środków pochodzących 
z budżetu Unii Europejskiej - </t>
    </r>
    <r>
      <rPr>
        <b/>
        <i/>
        <sz val="12"/>
        <rFont val="Arial Narrow"/>
        <family val="2"/>
      </rPr>
      <t xml:space="preserve"> Bank Gospodarstwa Krajowego </t>
    </r>
  </si>
  <si>
    <t>Modernizacja obiektu Muzeum w Koszalinie</t>
  </si>
  <si>
    <t>ul.Połczyńska</t>
  </si>
  <si>
    <t>ul.Olchowa</t>
  </si>
  <si>
    <t>Budowa Centrum Rekreacyjno - Sportowego w Koszalinie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</si>
  <si>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</si>
  <si>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</si>
  <si>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</si>
  <si>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</si>
  <si>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</si>
  <si>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</si>
  <si>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</si>
  <si>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</si>
  <si>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ZMIANY  PLANU  DOCHODÓW  I  WYDATKÓW  NA  ZADANIA  WŁASNE  POWIATU                                          W  2007  ROKU</t>
  </si>
  <si>
    <t>Załącznik nr 3 do Uchwały</t>
  </si>
  <si>
    <t>Załącznik nr 1 do Uchwały</t>
  </si>
  <si>
    <t>85495</t>
  </si>
  <si>
    <t>Wydatki inwestycyjne jednostek budżetowych</t>
  </si>
  <si>
    <t>ul. Lniana - Różana - porządkowanie gospodarki wodno-ściekowej</t>
  </si>
  <si>
    <t>Wydatki inwestycyjne jednostek budżetowych:</t>
  </si>
  <si>
    <t>Magistrala wodociągowa do Lubiatowa</t>
  </si>
  <si>
    <t>Uzbrojenie osiedla Unii Europejskiej</t>
  </si>
  <si>
    <t>92601</t>
  </si>
  <si>
    <t>Obiekty sportowe</t>
  </si>
  <si>
    <t xml:space="preserve"> -  spłata kredytu</t>
  </si>
  <si>
    <t>OCHRONA ZDROWIA</t>
  </si>
  <si>
    <t>z dnia 29 listopada 2007 roku</t>
  </si>
  <si>
    <t xml:space="preserve">Zakup usług pozostałych </t>
  </si>
  <si>
    <t>4100</t>
  </si>
  <si>
    <t>Wynagrodzenia agencyjno-prowizyjne</t>
  </si>
  <si>
    <t>2480</t>
  </si>
  <si>
    <t>Dotacja podmiotowa z budżetu dla samorządowej instytucji kultury</t>
  </si>
  <si>
    <t>0960</t>
  </si>
  <si>
    <t>85220</t>
  </si>
  <si>
    <t>0830</t>
  </si>
  <si>
    <t>Wpływy z usług</t>
  </si>
  <si>
    <t>Jednostki specjalistycznego poradnictwa, mieszkania chronione i ośrodki interwencji kryzysowej</t>
  </si>
  <si>
    <t>Os. Bukowe - drogi</t>
  </si>
  <si>
    <t>Os. Unii Europejskiej - drogi</t>
  </si>
  <si>
    <t>ul. Kamieniarska</t>
  </si>
  <si>
    <t>Parking przy Rondzie Solidarności</t>
  </si>
  <si>
    <t>Parking przy ul. J. Stawisińskiego wraz z wjazdem na stadion Bałtyk</t>
  </si>
  <si>
    <t>ul. Zdobywców Wału Pomorskiego 
(od ul. Sianowskiej do Słonecznej)</t>
  </si>
  <si>
    <t>RÓŻNE ROZLICZENIA</t>
  </si>
  <si>
    <t>Rezerwy ogólne i celowe</t>
  </si>
  <si>
    <t>4810</t>
  </si>
  <si>
    <t>Uzbrojenie osiedla Raduszka</t>
  </si>
  <si>
    <t>90015</t>
  </si>
  <si>
    <t>Dokumentacja pod przyszłe inwestycje</t>
  </si>
  <si>
    <t>Uzbrojenie terenów pod budownictwo mieszkaniowe</t>
  </si>
  <si>
    <t>SZKOLNICTWO WYŻSZE</t>
  </si>
  <si>
    <t>Pomoc materialna dla studentów</t>
  </si>
  <si>
    <t>3250</t>
  </si>
  <si>
    <t>Stypendia różne</t>
  </si>
  <si>
    <t>Licea ogólnokształcące</t>
  </si>
  <si>
    <t>2540</t>
  </si>
  <si>
    <t>Dotacja podmiotowa z budżetu dla niepublicznej jednostki systemu oświaty</t>
  </si>
  <si>
    <t>Koszty postępowania sądowego i prokuratorskiego</t>
  </si>
  <si>
    <t>4610</t>
  </si>
  <si>
    <t>OP</t>
  </si>
  <si>
    <t>4430</t>
  </si>
  <si>
    <t>Różne opłaty i składki</t>
  </si>
  <si>
    <t>4270</t>
  </si>
  <si>
    <t>Zakup usług remontowych</t>
  </si>
  <si>
    <t>Lokalny transport zbiorowy</t>
  </si>
  <si>
    <t>Dopłaty w spółkach prawa handlowego</t>
  </si>
  <si>
    <t>DZIAŁALNOŚĆ USŁUGOWA</t>
  </si>
  <si>
    <t>Cmentarze</t>
  </si>
  <si>
    <t>GOSPODARKA MIESZKANIOWA</t>
  </si>
  <si>
    <t>N</t>
  </si>
  <si>
    <t>Gospodarka gruntami i nieruchomościami</t>
  </si>
  <si>
    <t>0760</t>
  </si>
  <si>
    <t>0750</t>
  </si>
  <si>
    <t>0770</t>
  </si>
  <si>
    <t>Wpłaty z tytułu odpłatnego nabycia prawa własności oraz prawa użytkowania wieczystego nieruchomości</t>
  </si>
  <si>
    <t>4590</t>
  </si>
  <si>
    <t>4600</t>
  </si>
  <si>
    <t>6060</t>
  </si>
  <si>
    <t>Kary i odszkodowania wypłacane na rzecz osób fizycznych</t>
  </si>
  <si>
    <t xml:space="preserve">Kary i odszkodowania wypłacane na rzecz osób prawnych i innych jednostek organizacyjnych </t>
  </si>
  <si>
    <t>Wydatki na zakupy inwestycyjne jednostek budżetowych</t>
  </si>
  <si>
    <t>0690</t>
  </si>
  <si>
    <t>0870</t>
  </si>
  <si>
    <t>Wpływy z różnych opłat</t>
  </si>
  <si>
    <t>Dochody z najmu i dzierżawy składników majątkowych</t>
  </si>
  <si>
    <t>Wpływy ze sprzedaży składników majątkowych</t>
  </si>
  <si>
    <t>80130</t>
  </si>
  <si>
    <t>Szkoły zawodowe</t>
  </si>
  <si>
    <t>4350</t>
  </si>
  <si>
    <t>4390</t>
  </si>
  <si>
    <t>Zakup usług obejmujących wykonanie ekspertyz, analiz i opinii</t>
  </si>
  <si>
    <t>Zakup usług dostępu do sieci Internet</t>
  </si>
  <si>
    <t>85403</t>
  </si>
  <si>
    <t>Specjalny Ośrodek Szkolno-Wychowawczy</t>
  </si>
  <si>
    <t>Wpływy z różnych dochodów</t>
  </si>
  <si>
    <t xml:space="preserve">Placówki wychowania pozaszkolnego </t>
  </si>
  <si>
    <t>4440</t>
  </si>
  <si>
    <t>Odpisy na ZFŚS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</si>
  <si>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</si>
  <si>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</si>
  <si>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</si>
  <si>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</si>
  <si>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KULTURA I OCHRONA DZIEDZICTWA NARODOWEGO</t>
  </si>
  <si>
    <t>92105</t>
  </si>
  <si>
    <t>Pozostałe zadania w zakresie kultury</t>
  </si>
  <si>
    <t>ul. Jarzębinowa - chodniki</t>
  </si>
  <si>
    <t>92695</t>
  </si>
  <si>
    <t>Oświetlenie iluminacyjne</t>
  </si>
  <si>
    <t>Budowa nowych punktów świetlnych - ul. Grochowskiego, Własna</t>
  </si>
  <si>
    <t>Budowa oświetlenia ulic: Teligi i Kapitańskiej</t>
  </si>
  <si>
    <t>Rozbudowa sieci oświetleniowej na drogach gminnych</t>
  </si>
  <si>
    <t xml:space="preserve">  - Uzbrojenie ul. Lechickiej</t>
  </si>
  <si>
    <t xml:space="preserve">  - Uzbrojenie ul. Dzierżęcińskiej</t>
  </si>
  <si>
    <t xml:space="preserve">  - Uzbrojenie ul. Modrzewiowej</t>
  </si>
  <si>
    <t xml:space="preserve">  - Uzbrojenie ul. Szmaragdowej </t>
  </si>
  <si>
    <t xml:space="preserve">   - ul. Saperów</t>
  </si>
  <si>
    <t xml:space="preserve">   - Zagospodarowanie podwórka przy 
   ul. Moniuszki 11-13</t>
  </si>
  <si>
    <t xml:space="preserve">   -  Uzbrojenie ul. Rubinowej</t>
  </si>
  <si>
    <t>92108</t>
  </si>
  <si>
    <t>Filharmonie, orkiestry, chóry i kapele</t>
  </si>
  <si>
    <t>Załącznik nr 2 do Uchwały</t>
  </si>
  <si>
    <t>BRM</t>
  </si>
  <si>
    <t>Rp</t>
  </si>
  <si>
    <t>Różne rozliczenia finansowe</t>
  </si>
  <si>
    <t>0920</t>
  </si>
  <si>
    <t>Pozostałe odsetki</t>
  </si>
  <si>
    <t>Szkoły podstawowe</t>
  </si>
  <si>
    <t>80110</t>
  </si>
  <si>
    <t>Gimnazja</t>
  </si>
  <si>
    <t>75075</t>
  </si>
  <si>
    <t>Promocja jednostek samorządu terytorialnego</t>
  </si>
  <si>
    <t>Otrzymane spadki, zapisy i darowizny w postaci pieniężnej</t>
  </si>
  <si>
    <t>OA</t>
  </si>
  <si>
    <t>85295</t>
  </si>
  <si>
    <t>3110</t>
  </si>
  <si>
    <t>Świadczenia społeczne</t>
  </si>
  <si>
    <t>Placówki opiekuńczo - wychowawcze</t>
  </si>
  <si>
    <t>2320</t>
  </si>
  <si>
    <t>85204</t>
  </si>
  <si>
    <t>Rodziny zastępcze</t>
  </si>
  <si>
    <t>4010</t>
  </si>
  <si>
    <t xml:space="preserve">Wynagrodzenia osobowe pracowników </t>
  </si>
  <si>
    <t>80195</t>
  </si>
  <si>
    <t>2700</t>
  </si>
  <si>
    <t>"Śpiewająca Polska"</t>
  </si>
  <si>
    <t>4170</t>
  </si>
  <si>
    <t>Wynagrodzenia bezosobowe</t>
  </si>
  <si>
    <t>4110</t>
  </si>
  <si>
    <t>Składki na ubezpieczenia społeczne</t>
  </si>
  <si>
    <t>4120</t>
  </si>
  <si>
    <t>Składki na Fundusz Pracy</t>
  </si>
  <si>
    <t>Środki na dofinansowanie własnych zadań bieżących gmin pozyskane z innych źródeł</t>
  </si>
  <si>
    <t>Wpływy z tytułu przekształcenia prawa użytkowania wieczystego przysługującego osobom fizycznym w prawo własności</t>
  </si>
  <si>
    <r>
      <t>Wydatki inwestycyjne jednostek budżetowych -</t>
    </r>
    <r>
      <rPr>
        <i/>
        <sz val="10"/>
        <rFont val="Arial Narrow"/>
        <family val="2"/>
      </rPr>
      <t xml:space="preserve"> rozbudowa sieci oświetleniowej</t>
    </r>
  </si>
  <si>
    <t>ZMIANY  PLANU  DOCHODÓW  I  WYDATKÓW  NA  ZADANIA  WŁASNE  GMINY                                      W  2007  ROKU</t>
  </si>
  <si>
    <r>
      <t>Dochody z najmu i dzierżawy składników majątkowych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opłata cmentarna</t>
    </r>
  </si>
  <si>
    <t>SM</t>
  </si>
  <si>
    <t>RO" Śródmieście"</t>
  </si>
  <si>
    <t>RO "Śniadeckich"</t>
  </si>
  <si>
    <t>Oświetlenie ulic, placów i dróg</t>
  </si>
  <si>
    <t>Likwidacja barier psychologicznych</t>
  </si>
  <si>
    <t>RO "Śródmieście"</t>
  </si>
  <si>
    <t xml:space="preserve">Wydatki inwestycyjne jednostek budżetowych: </t>
  </si>
  <si>
    <t>Drogi publiczne w miastach na prawach powiatu</t>
  </si>
  <si>
    <t>"Budowa i przebudowa dróg stanowiących zewnętrzny pierścień układu komunikacyjnego (obwodnica)"</t>
  </si>
  <si>
    <t>Dotacje celowe przekazane dla powiatu na zadania bieżące realizowane  na podstawie porozumień  między jednostkami samorządu terytorialnego</t>
  </si>
  <si>
    <t>Uzbrojenie Osiedla Chełmoniewo</t>
  </si>
  <si>
    <t>Drogi wewnętrzne</t>
  </si>
  <si>
    <t>RO "Lechitów"</t>
  </si>
  <si>
    <r>
      <t>Wydatki inwestycyjne jednostek budżetowych -</t>
    </r>
    <r>
      <rPr>
        <i/>
        <sz val="10"/>
        <rFont val="Arial Narrow"/>
        <family val="2"/>
      </rPr>
      <t xml:space="preserve"> "Projekt budowlany powiększenia parkingu przy ul. Kolejowej"</t>
    </r>
  </si>
  <si>
    <t>Budowa hali widowiskowo-sportowej</t>
  </si>
  <si>
    <t>BEZPIECZEŃSTWO PUBLICZNE I OCHRONA PRZECIWPOŻAROWA</t>
  </si>
  <si>
    <t>BZK</t>
  </si>
  <si>
    <t>75411</t>
  </si>
  <si>
    <t>Komendy powiatowe Państwowej Straży Pożarnej</t>
  </si>
  <si>
    <t>2710</t>
  </si>
  <si>
    <t>Wpływy z tytułu pomocy finansowej udzielanej między jednostkami saomorządu terytorialnego  na dofinansowanie własnych zadań bieżących</t>
  </si>
  <si>
    <r>
      <t xml:space="preserve">Rezerwa  celowa - </t>
    </r>
    <r>
      <rPr>
        <i/>
        <sz val="10"/>
        <rFont val="Arial Narrow"/>
        <family val="2"/>
      </rPr>
      <t>na inwestycje zakończone</t>
    </r>
  </si>
  <si>
    <t>6290</t>
  </si>
  <si>
    <t xml:space="preserve"> Inwestycyjne inicjatywy społeczne:</t>
  </si>
  <si>
    <t xml:space="preserve">Środki na dofinansowanie własnych inwestycji gmin, pozyskane z innych źródeł </t>
  </si>
  <si>
    <t xml:space="preserve">Nr  XVII / 165 / 2007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</si>
</sst>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b/>
      <i/>
      <sz val="11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7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9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/>
    </xf>
    <xf numFmtId="0" fontId="12" fillId="0" borderId="8" xfId="0" applyFont="1" applyBorder="1" applyAlignment="1">
      <alignment vertical="center" wrapText="1"/>
    </xf>
    <xf numFmtId="3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Continuous" vertical="center"/>
    </xf>
    <xf numFmtId="4" fontId="13" fillId="0" borderId="17" xfId="0" applyNumberFormat="1" applyFont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18" xfId="0" applyNumberFormat="1" applyFont="1" applyFill="1" applyBorder="1" applyAlignment="1" applyProtection="1">
      <alignment horizont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3" fontId="16" fillId="0" borderId="29" xfId="0" applyNumberFormat="1" applyFont="1" applyFill="1" applyBorder="1" applyAlignment="1" applyProtection="1">
      <alignment horizontal="right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right" vertical="center"/>
      <protection locked="0"/>
    </xf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16" fillId="0" borderId="33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NumberFormat="1" applyFont="1" applyFill="1" applyBorder="1" applyAlignment="1" applyProtection="1">
      <alignment vertical="center"/>
      <protection locked="0"/>
    </xf>
    <xf numFmtId="0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NumberFormat="1" applyFont="1" applyFill="1" applyBorder="1" applyAlignment="1" applyProtection="1">
      <alignment horizontal="center" vertical="center"/>
      <protection locked="0"/>
    </xf>
    <xf numFmtId="3" fontId="16" fillId="0" borderId="36" xfId="0" applyNumberFormat="1" applyFont="1" applyFill="1" applyBorder="1" applyAlignment="1" applyProtection="1">
      <alignment horizontal="right" vertical="center"/>
      <protection locked="0"/>
    </xf>
    <xf numFmtId="3" fontId="16" fillId="0" borderId="32" xfId="0" applyNumberFormat="1" applyFont="1" applyFill="1" applyBorder="1" applyAlignment="1" applyProtection="1">
      <alignment horizontal="right" vertical="center"/>
      <protection locked="0"/>
    </xf>
    <xf numFmtId="3" fontId="16" fillId="0" borderId="35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>
      <alignment vertical="center"/>
    </xf>
    <xf numFmtId="0" fontId="14" fillId="0" borderId="37" xfId="0" applyNumberFormat="1" applyFont="1" applyFill="1" applyBorder="1" applyAlignment="1" applyProtection="1">
      <alignment horizontal="centerContinuous" wrapText="1"/>
      <protection locked="0"/>
    </xf>
    <xf numFmtId="0" fontId="16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3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/>
      <protection locked="0"/>
    </xf>
    <xf numFmtId="0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164" fontId="16" fillId="0" borderId="16" xfId="20" applyNumberFormat="1" applyFont="1" applyFill="1" applyBorder="1" applyAlignment="1" applyProtection="1">
      <alignment vertical="center" wrapText="1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3" fontId="16" fillId="0" borderId="43" xfId="0" applyNumberFormat="1" applyFont="1" applyFill="1" applyBorder="1" applyAlignment="1" applyProtection="1">
      <alignment horizontal="right" vertical="center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164" fontId="16" fillId="0" borderId="45" xfId="20" applyNumberFormat="1" applyFont="1" applyFill="1" applyBorder="1" applyAlignment="1" applyProtection="1">
      <alignment vertical="center" wrapText="1"/>
      <protection locked="0"/>
    </xf>
    <xf numFmtId="0" fontId="16" fillId="0" borderId="46" xfId="0" applyNumberFormat="1" applyFont="1" applyFill="1" applyBorder="1" applyAlignment="1" applyProtection="1">
      <alignment horizontal="center" vertical="center"/>
      <protection locked="0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3" fontId="16" fillId="0" borderId="47" xfId="0" applyNumberFormat="1" applyFont="1" applyFill="1" applyBorder="1" applyAlignment="1" applyProtection="1">
      <alignment horizontal="right" vertical="center"/>
      <protection locked="0"/>
    </xf>
    <xf numFmtId="3" fontId="16" fillId="0" borderId="48" xfId="0" applyNumberFormat="1" applyFont="1" applyFill="1" applyBorder="1" applyAlignment="1" applyProtection="1">
      <alignment horizontal="right" vertical="center"/>
      <protection locked="0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164" fontId="17" fillId="0" borderId="50" xfId="20" applyNumberFormat="1" applyFont="1" applyFill="1" applyBorder="1" applyAlignment="1" applyProtection="1">
      <alignment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NumberFormat="1" applyFont="1" applyFill="1" applyBorder="1" applyAlignment="1" applyProtection="1">
      <alignment horizontal="center" vertical="center"/>
      <protection locked="0"/>
    </xf>
    <xf numFmtId="3" fontId="17" fillId="0" borderId="51" xfId="0" applyNumberFormat="1" applyFont="1" applyFill="1" applyBorder="1" applyAlignment="1" applyProtection="1">
      <alignment horizontal="right" vertical="center"/>
      <protection locked="0"/>
    </xf>
    <xf numFmtId="1" fontId="16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3" xfId="20" applyNumberFormat="1" applyFont="1" applyFill="1" applyBorder="1" applyAlignment="1" applyProtection="1">
      <alignment vertical="center" wrapText="1"/>
      <protection locked="0"/>
    </xf>
    <xf numFmtId="0" fontId="16" fillId="0" borderId="53" xfId="0" applyNumberFormat="1" applyFont="1" applyFill="1" applyBorder="1" applyAlignment="1" applyProtection="1">
      <alignment horizontal="center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9" fillId="0" borderId="7" xfId="0" applyNumberFormat="1" applyFont="1" applyFill="1" applyBorder="1" applyAlignment="1" applyProtection="1">
      <alignment horizontal="center" vertical="center"/>
      <protection locked="0"/>
    </xf>
    <xf numFmtId="164" fontId="19" fillId="0" borderId="50" xfId="20" applyNumberFormat="1" applyFont="1" applyFill="1" applyBorder="1" applyAlignment="1" applyProtection="1">
      <alignment vertical="center" wrapText="1"/>
      <protection locked="0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50" xfId="0" applyNumberFormat="1" applyFont="1" applyFill="1" applyBorder="1" applyAlignment="1" applyProtection="1">
      <alignment horizontal="center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33" xfId="0" applyNumberFormat="1" applyFont="1" applyFill="1" applyBorder="1" applyAlignment="1" applyProtection="1">
      <alignment horizontal="right" vertical="center"/>
      <protection locked="0"/>
    </xf>
    <xf numFmtId="3" fontId="19" fillId="0" borderId="9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3" fontId="17" fillId="0" borderId="50" xfId="0" applyNumberFormat="1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53" xfId="0" applyNumberFormat="1" applyFont="1" applyFill="1" applyBorder="1" applyAlignment="1" applyProtection="1">
      <alignment horizontal="right" vertical="center"/>
      <protection locked="0"/>
    </xf>
    <xf numFmtId="49" fontId="16" fillId="0" borderId="52" xfId="0" applyNumberFormat="1" applyFont="1" applyFill="1" applyBorder="1" applyAlignment="1" applyProtection="1">
      <alignment horizontal="center" vertical="center"/>
      <protection locked="0"/>
    </xf>
    <xf numFmtId="3" fontId="16" fillId="0" borderId="53" xfId="0" applyNumberFormat="1" applyFont="1" applyFill="1" applyBorder="1" applyAlignment="1" applyProtection="1">
      <alignment horizontal="center" vertical="center"/>
      <protection locked="0"/>
    </xf>
    <xf numFmtId="3" fontId="19" fillId="0" borderId="50" xfId="0" applyNumberFormat="1" applyFont="1" applyFill="1" applyBorder="1" applyAlignment="1" applyProtection="1">
      <alignment horizontal="center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3" fontId="16" fillId="0" borderId="50" xfId="0" applyNumberFormat="1" applyFont="1" applyFill="1" applyBorder="1" applyAlignment="1" applyProtection="1">
      <alignment horizontal="right" vertical="center"/>
      <protection locked="0"/>
    </xf>
    <xf numFmtId="3" fontId="16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7" xfId="0" applyNumberFormat="1" applyFont="1" applyFill="1" applyBorder="1" applyAlignment="1" applyProtection="1">
      <alignment horizontal="center" vertical="center"/>
      <protection locked="0"/>
    </xf>
    <xf numFmtId="3" fontId="19" fillId="0" borderId="50" xfId="0" applyNumberFormat="1" applyFont="1" applyFill="1" applyBorder="1" applyAlignment="1" applyProtection="1">
      <alignment horizontal="right" vertical="center"/>
      <protection locked="0"/>
    </xf>
    <xf numFmtId="49" fontId="17" fillId="0" borderId="54" xfId="0" applyNumberFormat="1" applyFont="1" applyFill="1" applyBorder="1" applyAlignment="1" applyProtection="1">
      <alignment horizontal="center" vertical="center"/>
      <protection locked="0"/>
    </xf>
    <xf numFmtId="164" fontId="17" fillId="0" borderId="55" xfId="20" applyNumberFormat="1" applyFont="1" applyFill="1" applyBorder="1" applyAlignment="1" applyProtection="1">
      <alignment vertical="center" wrapText="1"/>
      <protection locked="0"/>
    </xf>
    <xf numFmtId="0" fontId="16" fillId="0" borderId="56" xfId="0" applyNumberFormat="1" applyFont="1" applyFill="1" applyBorder="1" applyAlignment="1" applyProtection="1">
      <alignment horizontal="center" vertical="center"/>
      <protection locked="0"/>
    </xf>
    <xf numFmtId="3" fontId="16" fillId="0" borderId="55" xfId="0" applyNumberFormat="1" applyFont="1" applyFill="1" applyBorder="1" applyAlignment="1" applyProtection="1">
      <alignment horizontal="right" vertical="center"/>
      <protection locked="0"/>
    </xf>
    <xf numFmtId="3" fontId="17" fillId="0" borderId="57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50" xfId="0" applyNumberFormat="1" applyFont="1" applyFill="1" applyBorder="1" applyAlignment="1" applyProtection="1">
      <alignment horizontal="center" vertical="center"/>
      <protection locked="0"/>
    </xf>
    <xf numFmtId="1" fontId="16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6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50" xfId="20" applyNumberFormat="1" applyFont="1" applyFill="1" applyBorder="1" applyAlignment="1" applyProtection="1">
      <alignment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3" fontId="3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/>
      <protection locked="0"/>
    </xf>
    <xf numFmtId="164" fontId="12" fillId="0" borderId="59" xfId="20" applyNumberFormat="1" applyFont="1" applyFill="1" applyBorder="1" applyAlignment="1" applyProtection="1">
      <alignment vertical="center" wrapText="1"/>
      <protection locked="0"/>
    </xf>
    <xf numFmtId="0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3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16" fillId="0" borderId="14" xfId="20" applyNumberFormat="1" applyFont="1" applyFill="1" applyBorder="1" applyAlignment="1" applyProtection="1">
      <alignment vertical="center" wrapText="1"/>
      <protection locked="0"/>
    </xf>
    <xf numFmtId="164" fontId="12" fillId="0" borderId="8" xfId="20" applyNumberFormat="1" applyFont="1" applyFill="1" applyBorder="1" applyAlignment="1" applyProtection="1">
      <alignment vertical="center" wrapText="1"/>
      <protection locked="0"/>
    </xf>
    <xf numFmtId="164" fontId="17" fillId="0" borderId="8" xfId="20" applyNumberFormat="1" applyFont="1" applyFill="1" applyBorder="1" applyAlignment="1" applyProtection="1">
      <alignment vertical="center" wrapText="1"/>
      <protection locked="0"/>
    </xf>
    <xf numFmtId="0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164" fontId="16" fillId="0" borderId="28" xfId="2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64" fontId="17" fillId="0" borderId="56" xfId="20" applyNumberFormat="1" applyFont="1" applyFill="1" applyBorder="1" applyAlignment="1" applyProtection="1">
      <alignment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/>
      <protection locked="0"/>
    </xf>
    <xf numFmtId="164" fontId="17" fillId="0" borderId="5" xfId="2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Border="1" applyAlignment="1">
      <alignment vertical="center"/>
    </xf>
    <xf numFmtId="0" fontId="22" fillId="0" borderId="12" xfId="0" applyNumberFormat="1" applyFont="1" applyFill="1" applyBorder="1" applyAlignment="1" applyProtection="1">
      <alignment vertical="center"/>
      <protection locked="0"/>
    </xf>
    <xf numFmtId="0" fontId="22" fillId="0" borderId="13" xfId="0" applyNumberFormat="1" applyFont="1" applyFill="1" applyBorder="1" applyAlignment="1" applyProtection="1">
      <alignment vertical="center"/>
      <protection locked="0"/>
    </xf>
    <xf numFmtId="3" fontId="18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18" fillId="0" borderId="65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16" fillId="0" borderId="66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3" fontId="20" fillId="0" borderId="51" xfId="0" applyNumberFormat="1" applyFont="1" applyFill="1" applyBorder="1" applyAlignment="1" applyProtection="1">
      <alignment horizontal="right" vertical="center"/>
      <protection locked="0"/>
    </xf>
    <xf numFmtId="3" fontId="20" fillId="0" borderId="33" xfId="0" applyNumberFormat="1" applyFont="1" applyFill="1" applyBorder="1" applyAlignment="1" applyProtection="1">
      <alignment horizontal="right" vertical="center"/>
      <protection locked="0"/>
    </xf>
    <xf numFmtId="3" fontId="20" fillId="0" borderId="9" xfId="0" applyNumberFormat="1" applyFont="1" applyFill="1" applyBorder="1" applyAlignment="1" applyProtection="1">
      <alignment horizontal="right" vertical="center"/>
      <protection locked="0"/>
    </xf>
    <xf numFmtId="49" fontId="21" fillId="0" borderId="7" xfId="0" applyNumberFormat="1" applyFont="1" applyFill="1" applyBorder="1" applyAlignment="1" applyProtection="1">
      <alignment horizontal="center" vertical="center"/>
      <protection locked="0"/>
    </xf>
    <xf numFmtId="164" fontId="21" fillId="0" borderId="50" xfId="20" applyNumberFormat="1" applyFont="1" applyFill="1" applyBorder="1" applyAlignment="1" applyProtection="1">
      <alignment vertical="center" wrapText="1"/>
      <protection locked="0"/>
    </xf>
    <xf numFmtId="0" fontId="21" fillId="0" borderId="8" xfId="0" applyNumberFormat="1" applyFont="1" applyFill="1" applyBorder="1" applyAlignment="1" applyProtection="1">
      <alignment horizontal="center" vertical="center"/>
      <protection locked="0"/>
    </xf>
    <xf numFmtId="3" fontId="21" fillId="0" borderId="50" xfId="0" applyNumberFormat="1" applyFont="1" applyFill="1" applyBorder="1" applyAlignment="1" applyProtection="1">
      <alignment horizontal="right" vertical="center"/>
      <protection locked="0"/>
    </xf>
    <xf numFmtId="3" fontId="21" fillId="0" borderId="51" xfId="0" applyNumberFormat="1" applyFont="1" applyFill="1" applyBorder="1" applyAlignment="1" applyProtection="1">
      <alignment horizontal="right" vertical="center"/>
      <protection locked="0"/>
    </xf>
    <xf numFmtId="3" fontId="21" fillId="0" borderId="33" xfId="0" applyNumberFormat="1" applyFont="1" applyFill="1" applyBorder="1" applyAlignment="1" applyProtection="1">
      <alignment horizontal="right" vertical="center"/>
      <protection locked="0"/>
    </xf>
    <xf numFmtId="3" fontId="21" fillId="0" borderId="9" xfId="0" applyNumberFormat="1" applyFont="1" applyFill="1" applyBorder="1" applyAlignment="1" applyProtection="1">
      <alignment horizontal="right" vertical="center"/>
      <protection locked="0"/>
    </xf>
    <xf numFmtId="49" fontId="17" fillId="0" borderId="58" xfId="0" applyNumberFormat="1" applyFont="1" applyFill="1" applyBorder="1" applyAlignment="1" applyProtection="1">
      <alignment horizontal="center" vertical="center"/>
      <protection locked="0"/>
    </xf>
    <xf numFmtId="164" fontId="17" fillId="0" borderId="59" xfId="20" applyNumberFormat="1" applyFont="1" applyFill="1" applyBorder="1" applyAlignment="1" applyProtection="1">
      <alignment vertical="center" wrapText="1"/>
      <protection locked="0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3" fontId="17" fillId="0" borderId="67" xfId="0" applyNumberFormat="1" applyFont="1" applyFill="1" applyBorder="1" applyAlignment="1" applyProtection="1">
      <alignment horizontal="right"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63" xfId="0" applyNumberFormat="1" applyFont="1" applyFill="1" applyBorder="1" applyAlignment="1" applyProtection="1">
      <alignment horizontal="right" vertical="center"/>
      <protection locked="0"/>
    </xf>
    <xf numFmtId="0" fontId="16" fillId="0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Alignment="1">
      <alignment vertical="center"/>
    </xf>
    <xf numFmtId="3" fontId="18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164" fontId="16" fillId="0" borderId="68" xfId="20" applyNumberFormat="1" applyFont="1" applyFill="1" applyBorder="1" applyAlignment="1" applyProtection="1">
      <alignment vertical="center" wrapText="1"/>
      <protection locked="0"/>
    </xf>
    <xf numFmtId="0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69" xfId="0" applyNumberFormat="1" applyFont="1" applyFill="1" applyBorder="1" applyAlignment="1" applyProtection="1">
      <alignment horizontal="right" vertical="center"/>
      <protection locked="0"/>
    </xf>
    <xf numFmtId="3" fontId="16" fillId="0" borderId="70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0" fontId="17" fillId="0" borderId="60" xfId="0" applyNumberFormat="1" applyFont="1" applyFill="1" applyBorder="1" applyAlignment="1" applyProtection="1">
      <alignment horizontal="center" vertical="center"/>
      <protection locked="0"/>
    </xf>
    <xf numFmtId="3" fontId="17" fillId="0" borderId="61" xfId="0" applyNumberFormat="1" applyFont="1" applyFill="1" applyBorder="1" applyAlignment="1" applyProtection="1">
      <alignment horizontal="right" vertical="center"/>
      <protection locked="0"/>
    </xf>
    <xf numFmtId="3" fontId="17" fillId="0" borderId="62" xfId="0" applyNumberFormat="1" applyFont="1" applyFill="1" applyBorder="1" applyAlignment="1" applyProtection="1">
      <alignment horizontal="right" vertical="center"/>
      <protection locked="0"/>
    </xf>
    <xf numFmtId="49" fontId="17" fillId="0" borderId="52" xfId="0" applyNumberFormat="1" applyFont="1" applyFill="1" applyBorder="1" applyAlignment="1" applyProtection="1">
      <alignment horizontal="center" vertical="center"/>
      <protection locked="0"/>
    </xf>
    <xf numFmtId="164" fontId="17" fillId="0" borderId="53" xfId="20" applyNumberFormat="1" applyFont="1" applyFill="1" applyBorder="1" applyAlignment="1" applyProtection="1">
      <alignment vertical="center" wrapText="1"/>
      <protection locked="0"/>
    </xf>
    <xf numFmtId="0" fontId="17" fillId="0" borderId="28" xfId="0" applyNumberFormat="1" applyFont="1" applyFill="1" applyBorder="1" applyAlignment="1" applyProtection="1">
      <alignment horizontal="center" vertical="center"/>
      <protection locked="0"/>
    </xf>
    <xf numFmtId="3" fontId="17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31" xfId="0" applyNumberFormat="1" applyFont="1" applyFill="1" applyBorder="1" applyAlignment="1" applyProtection="1">
      <alignment horizontal="right" vertical="center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3" fontId="23" fillId="0" borderId="51" xfId="0" applyNumberFormat="1" applyFont="1" applyFill="1" applyBorder="1" applyAlignment="1" applyProtection="1">
      <alignment horizontal="right" vertical="center"/>
      <protection locked="0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9" xfId="0" applyNumberFormat="1" applyFont="1" applyFill="1" applyBorder="1" applyAlignment="1" applyProtection="1">
      <alignment horizontal="right" vertical="center"/>
      <protection locked="0"/>
    </xf>
    <xf numFmtId="1" fontId="21" fillId="0" borderId="7" xfId="0" applyNumberFormat="1" applyFont="1" applyFill="1" applyBorder="1" applyAlignment="1" applyProtection="1">
      <alignment horizontal="centerContinuous" vertical="center"/>
      <protection locked="0"/>
    </xf>
    <xf numFmtId="0" fontId="20" fillId="0" borderId="5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49" fontId="23" fillId="0" borderId="7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applyNumberFormat="1" applyFont="1" applyFill="1" applyBorder="1" applyAlignment="1" applyProtection="1">
      <alignment horizontal="center" vertical="center"/>
      <protection locked="0"/>
    </xf>
    <xf numFmtId="3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3" fontId="21" fillId="0" borderId="50" xfId="0" applyNumberFormat="1" applyFont="1" applyFill="1" applyBorder="1" applyAlignment="1" applyProtection="1">
      <alignment horizontal="center" vertical="center"/>
      <protection locked="0"/>
    </xf>
    <xf numFmtId="1" fontId="16" fillId="0" borderId="4" xfId="0" applyNumberFormat="1" applyFont="1" applyFill="1" applyBorder="1" applyAlignment="1" applyProtection="1">
      <alignment horizontal="centerContinuous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50" xfId="20" applyNumberFormat="1" applyFont="1" applyFill="1" applyBorder="1" applyAlignment="1" applyProtection="1">
      <alignment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50" xfId="0" applyNumberFormat="1" applyFont="1" applyFill="1" applyBorder="1" applyAlignment="1" applyProtection="1">
      <alignment horizontal="right" vertical="center"/>
      <protection locked="0"/>
    </xf>
    <xf numFmtId="3" fontId="8" fillId="0" borderId="51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50" xfId="0" applyNumberFormat="1" applyFont="1" applyFill="1" applyBorder="1" applyAlignment="1" applyProtection="1">
      <alignment horizontal="center" vertical="center"/>
      <protection locked="0"/>
    </xf>
    <xf numFmtId="164" fontId="12" fillId="0" borderId="60" xfId="20" applyNumberFormat="1" applyFont="1" applyFill="1" applyBorder="1" applyAlignment="1" applyProtection="1">
      <alignment vertical="center" wrapText="1"/>
      <protection locked="0"/>
    </xf>
    <xf numFmtId="0" fontId="16" fillId="0" borderId="66" xfId="0" applyNumberFormat="1" applyFont="1" applyFill="1" applyBorder="1" applyAlignment="1" applyProtection="1">
      <alignment horizontal="center" vertical="center"/>
      <protection locked="0"/>
    </xf>
    <xf numFmtId="0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53" xfId="0" applyNumberFormat="1" applyFont="1" applyFill="1" applyBorder="1" applyAlignment="1" applyProtection="1">
      <alignment horizontal="right" vertical="center"/>
      <protection locked="0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3" fontId="16" fillId="0" borderId="71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0" borderId="66" xfId="0" applyNumberFormat="1" applyFont="1" applyFill="1" applyBorder="1" applyAlignment="1" applyProtection="1">
      <alignment horizontal="center" vertical="center"/>
      <protection locked="0"/>
    </xf>
    <xf numFmtId="0" fontId="16" fillId="0" borderId="72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NumberFormat="1" applyFont="1" applyFill="1" applyBorder="1" applyAlignment="1" applyProtection="1">
      <alignment horizontal="center" vertical="center"/>
      <protection locked="0"/>
    </xf>
    <xf numFmtId="3" fontId="19" fillId="0" borderId="55" xfId="0" applyNumberFormat="1" applyFont="1" applyFill="1" applyBorder="1" applyAlignment="1" applyProtection="1">
      <alignment horizontal="right" vertical="center"/>
      <protection locked="0"/>
    </xf>
    <xf numFmtId="3" fontId="17" fillId="0" borderId="73" xfId="0" applyNumberFormat="1" applyFont="1" applyFill="1" applyBorder="1" applyAlignment="1" applyProtection="1">
      <alignment horizontal="right" vertical="center"/>
      <protection locked="0"/>
    </xf>
    <xf numFmtId="0" fontId="19" fillId="0" borderId="74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NumberFormat="1" applyFont="1" applyFill="1" applyBorder="1" applyAlignment="1" applyProtection="1">
      <alignment horizontal="center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9" fillId="0" borderId="70" xfId="0" applyNumberFormat="1" applyFont="1" applyFill="1" applyBorder="1" applyAlignment="1" applyProtection="1">
      <alignment horizontal="right" vertical="center"/>
      <protection locked="0"/>
    </xf>
    <xf numFmtId="3" fontId="17" fillId="0" borderId="75" xfId="0" applyNumberFormat="1" applyFont="1" applyFill="1" applyBorder="1" applyAlignment="1" applyProtection="1">
      <alignment horizontal="right" vertical="center"/>
      <protection locked="0"/>
    </xf>
    <xf numFmtId="164" fontId="21" fillId="0" borderId="8" xfId="2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76" xfId="0" applyNumberFormat="1" applyFont="1" applyFill="1" applyBorder="1" applyAlignment="1" applyProtection="1">
      <alignment horizontal="center" vertical="center"/>
      <protection locked="0"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77" xfId="0" applyNumberFormat="1" applyFont="1" applyFill="1" applyBorder="1" applyAlignment="1" applyProtection="1">
      <alignment horizontal="center" vertical="top" wrapText="1"/>
      <protection locked="0"/>
    </xf>
    <xf numFmtId="164" fontId="16" fillId="0" borderId="13" xfId="20" applyNumberFormat="1" applyFont="1" applyFill="1" applyBorder="1" applyAlignment="1" applyProtection="1">
      <alignment vertical="center" wrapText="1"/>
      <protection locked="0"/>
    </xf>
    <xf numFmtId="164" fontId="16" fillId="0" borderId="66" xfId="20" applyNumberFormat="1" applyFont="1" applyFill="1" applyBorder="1" applyAlignment="1" applyProtection="1">
      <alignment vertical="center" wrapText="1"/>
      <protection locked="0"/>
    </xf>
    <xf numFmtId="164" fontId="17" fillId="0" borderId="72" xfId="20" applyNumberFormat="1" applyFont="1" applyFill="1" applyBorder="1" applyAlignment="1" applyProtection="1">
      <alignment vertical="center" wrapText="1"/>
      <protection locked="0"/>
    </xf>
    <xf numFmtId="164" fontId="17" fillId="0" borderId="0" xfId="20" applyNumberFormat="1" applyFont="1" applyFill="1" applyBorder="1" applyAlignment="1" applyProtection="1">
      <alignment vertical="center" wrapText="1"/>
      <protection locked="0"/>
    </xf>
    <xf numFmtId="164" fontId="16" fillId="0" borderId="78" xfId="20" applyNumberFormat="1" applyFont="1" applyFill="1" applyBorder="1" applyAlignment="1" applyProtection="1">
      <alignment vertical="center" wrapText="1"/>
      <protection locked="0"/>
    </xf>
    <xf numFmtId="164" fontId="17" fillId="0" borderId="76" xfId="20" applyNumberFormat="1" applyFont="1" applyFill="1" applyBorder="1" applyAlignment="1" applyProtection="1">
      <alignment vertical="center" wrapText="1"/>
      <protection locked="0"/>
    </xf>
    <xf numFmtId="164" fontId="16" fillId="0" borderId="32" xfId="20" applyNumberFormat="1" applyFont="1" applyFill="1" applyBorder="1" applyAlignment="1" applyProtection="1">
      <alignment vertical="center" wrapText="1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1" fontId="16" fillId="0" borderId="80" xfId="0" applyNumberFormat="1" applyFont="1" applyFill="1" applyBorder="1" applyAlignment="1" applyProtection="1">
      <alignment horizontal="centerContinuous" vertical="center"/>
      <protection locked="0"/>
    </xf>
    <xf numFmtId="49" fontId="17" fillId="0" borderId="81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1" fontId="16" fillId="0" borderId="79" xfId="0" applyNumberFormat="1" applyFont="1" applyFill="1" applyBorder="1" applyAlignment="1" applyProtection="1">
      <alignment horizontal="centerContinuous" vertical="center"/>
      <protection locked="0"/>
    </xf>
    <xf numFmtId="49" fontId="17" fillId="0" borderId="83" xfId="0" applyNumberFormat="1" applyFont="1" applyFill="1" applyBorder="1" applyAlignment="1" applyProtection="1">
      <alignment horizontal="center" vertical="center"/>
      <protection locked="0"/>
    </xf>
    <xf numFmtId="0" fontId="16" fillId="0" borderId="80" xfId="0" applyNumberFormat="1" applyFont="1" applyFill="1" applyBorder="1" applyAlignment="1" applyProtection="1">
      <alignment vertical="center"/>
      <protection locked="0"/>
    </xf>
    <xf numFmtId="49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164" fontId="12" fillId="0" borderId="5" xfId="20" applyNumberFormat="1" applyFont="1" applyFill="1" applyBorder="1" applyAlignment="1" applyProtection="1">
      <alignment vertical="center" wrapText="1"/>
      <protection locked="0"/>
    </xf>
    <xf numFmtId="164" fontId="16" fillId="0" borderId="74" xfId="20" applyNumberFormat="1" applyFont="1" applyFill="1" applyBorder="1" applyAlignment="1" applyProtection="1">
      <alignment vertical="center" wrapText="1"/>
      <protection locked="0"/>
    </xf>
    <xf numFmtId="0" fontId="21" fillId="0" borderId="50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NumberFormat="1" applyFont="1" applyFill="1" applyBorder="1" applyAlignment="1" applyProtection="1">
      <alignment horizontal="center" vertical="center"/>
      <protection locked="0"/>
    </xf>
    <xf numFmtId="3" fontId="17" fillId="0" borderId="55" xfId="0" applyNumberFormat="1" applyFont="1" applyFill="1" applyBorder="1" applyAlignment="1" applyProtection="1">
      <alignment horizontal="right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3" fontId="17" fillId="0" borderId="59" xfId="0" applyNumberFormat="1" applyFont="1" applyFill="1" applyBorder="1" applyAlignment="1" applyProtection="1">
      <alignment horizontal="center" vertical="center"/>
      <protection locked="0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3" fontId="16" fillId="0" borderId="64" xfId="0" applyNumberFormat="1" applyFont="1" applyFill="1" applyBorder="1" applyAlignment="1" applyProtection="1">
      <alignment horizontal="right" vertical="center"/>
      <protection locked="0"/>
    </xf>
    <xf numFmtId="3" fontId="16" fillId="0" borderId="30" xfId="0" applyNumberFormat="1" applyFont="1" applyFill="1" applyBorder="1" applyAlignment="1" applyProtection="1">
      <alignment horizontal="right" vertical="center"/>
      <protection locked="0"/>
    </xf>
    <xf numFmtId="3" fontId="16" fillId="0" borderId="1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64" fontId="16" fillId="0" borderId="46" xfId="0" applyNumberFormat="1" applyFont="1" applyFill="1" applyBorder="1" applyAlignment="1" applyProtection="1">
      <alignment vertical="center"/>
      <protection locked="0"/>
    </xf>
    <xf numFmtId="3" fontId="16" fillId="0" borderId="46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48" xfId="0" applyNumberFormat="1" applyFont="1" applyFill="1" applyBorder="1" applyAlignment="1" applyProtection="1">
      <alignment horizontal="right" vertical="center"/>
      <protection locked="0"/>
    </xf>
    <xf numFmtId="3" fontId="16" fillId="0" borderId="49" xfId="0" applyNumberFormat="1" applyFont="1" applyFill="1" applyBorder="1" applyAlignment="1" applyProtection="1">
      <alignment horizontal="right" vertical="center"/>
      <protection locked="0"/>
    </xf>
    <xf numFmtId="49" fontId="17" fillId="0" borderId="81" xfId="0" applyNumberFormat="1" applyFont="1" applyFill="1" applyBorder="1" applyAlignment="1" applyProtection="1">
      <alignment horizontal="centerContinuous" vertical="center"/>
      <protection locked="0"/>
    </xf>
    <xf numFmtId="0" fontId="17" fillId="0" borderId="56" xfId="0" applyNumberFormat="1" applyFont="1" applyFill="1" applyBorder="1" applyAlignment="1" applyProtection="1">
      <alignment vertical="center" wrapText="1"/>
      <protection locked="0"/>
    </xf>
    <xf numFmtId="164" fontId="17" fillId="0" borderId="56" xfId="0" applyNumberFormat="1" applyFont="1" applyFill="1" applyBorder="1" applyAlignment="1" applyProtection="1">
      <alignment vertical="center"/>
      <protection locked="0"/>
    </xf>
    <xf numFmtId="3" fontId="17" fillId="0" borderId="56" xfId="0" applyNumberFormat="1" applyFont="1" applyFill="1" applyBorder="1" applyAlignment="1" applyProtection="1">
      <alignment vertical="center"/>
      <protection locked="0"/>
    </xf>
    <xf numFmtId="3" fontId="17" fillId="0" borderId="86" xfId="0" applyNumberFormat="1" applyFont="1" applyFill="1" applyBorder="1" applyAlignment="1" applyProtection="1">
      <alignment vertical="center"/>
      <protection locked="0"/>
    </xf>
    <xf numFmtId="3" fontId="17" fillId="0" borderId="26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1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8" xfId="0" applyNumberFormat="1" applyFont="1" applyFill="1" applyBorder="1" applyAlignment="1" applyProtection="1">
      <alignment vertical="center"/>
      <protection locked="0"/>
    </xf>
    <xf numFmtId="3" fontId="17" fillId="0" borderId="36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33" xfId="0" applyNumberFormat="1" applyFont="1" applyFill="1" applyBorder="1" applyAlignment="1" applyProtection="1">
      <alignment horizontal="right" vertical="center"/>
      <protection locked="0"/>
    </xf>
    <xf numFmtId="3" fontId="17" fillId="0" borderId="9" xfId="0" applyNumberFormat="1" applyFont="1" applyFill="1" applyBorder="1" applyAlignment="1" applyProtection="1">
      <alignment horizontal="right" vertical="center"/>
      <protection locked="0"/>
    </xf>
    <xf numFmtId="49" fontId="16" fillId="0" borderId="8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vertical="center" wrapText="1"/>
    </xf>
    <xf numFmtId="0" fontId="16" fillId="0" borderId="87" xfId="0" applyNumberFormat="1" applyFont="1" applyFill="1" applyBorder="1" applyAlignment="1" applyProtection="1">
      <alignment horizontal="center" vertical="center"/>
      <protection locked="0"/>
    </xf>
    <xf numFmtId="3" fontId="17" fillId="0" borderId="87" xfId="0" applyNumberFormat="1" applyFont="1" applyFill="1" applyBorder="1" applyAlignment="1" applyProtection="1">
      <alignment horizontal="right" vertical="center"/>
      <protection locked="0"/>
    </xf>
    <xf numFmtId="3" fontId="16" fillId="0" borderId="26" xfId="0" applyNumberFormat="1" applyFont="1" applyFill="1" applyBorder="1" applyAlignment="1" applyProtection="1">
      <alignment horizontal="right" vertical="center"/>
      <protection locked="0"/>
    </xf>
    <xf numFmtId="0" fontId="16" fillId="0" borderId="84" xfId="0" applyNumberFormat="1" applyFont="1" applyFill="1" applyBorder="1" applyAlignment="1" applyProtection="1">
      <alignment horizontal="center" vertical="center"/>
      <protection locked="0"/>
    </xf>
    <xf numFmtId="3" fontId="16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 horizontal="center" vertical="center" wrapText="1"/>
    </xf>
    <xf numFmtId="0" fontId="13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selection activeCell="F3" sqref="F3"/>
    </sheetView>
  </sheetViews>
  <sheetFormatPr defaultColWidth="9.00390625" defaultRowHeight="12.75"/>
  <cols>
    <col min="1" max="1" width="6.875" style="64" customWidth="1"/>
    <col min="2" max="2" width="36.75390625" style="64" customWidth="1"/>
    <col min="3" max="3" width="6.375" style="64" customWidth="1"/>
    <col min="4" max="4" width="11.875" style="64" customWidth="1"/>
    <col min="5" max="5" width="11.625" style="64" customWidth="1"/>
    <col min="6" max="7" width="11.375" style="64" customWidth="1"/>
    <col min="8" max="8" width="10.00390625" style="64" customWidth="1"/>
    <col min="9" max="9" width="13.875" style="64" customWidth="1"/>
    <col min="10" max="10" width="14.375" style="64" customWidth="1"/>
    <col min="11" max="16384" width="10.00390625" style="64" customWidth="1"/>
  </cols>
  <sheetData>
    <row r="1" spans="4:6" ht="15.75">
      <c r="D1" s="2"/>
      <c r="E1" s="2"/>
      <c r="F1" s="2" t="s">
        <v>74</v>
      </c>
    </row>
    <row r="2" spans="1:6" ht="12.75" customHeight="1">
      <c r="A2" s="65"/>
      <c r="B2" s="66"/>
      <c r="C2" s="67"/>
      <c r="D2" s="104"/>
      <c r="E2" s="104"/>
      <c r="F2" s="104" t="s">
        <v>240</v>
      </c>
    </row>
    <row r="3" spans="1:6" ht="14.25" customHeight="1">
      <c r="A3" s="65"/>
      <c r="B3" s="66"/>
      <c r="C3" s="67"/>
      <c r="D3" s="104"/>
      <c r="E3" s="104"/>
      <c r="F3" s="104" t="s">
        <v>46</v>
      </c>
    </row>
    <row r="4" spans="1:6" ht="12.75" customHeight="1">
      <c r="A4" s="65"/>
      <c r="B4" s="66"/>
      <c r="C4" s="67"/>
      <c r="D4" s="104"/>
      <c r="E4" s="104"/>
      <c r="F4" s="104" t="s">
        <v>85</v>
      </c>
    </row>
    <row r="5" spans="1:6" ht="18">
      <c r="A5" s="65"/>
      <c r="B5" s="66"/>
      <c r="C5" s="67"/>
      <c r="D5" s="67"/>
      <c r="E5" s="67"/>
      <c r="F5" s="67"/>
    </row>
    <row r="6" spans="1:7" s="51" customFormat="1" ht="36">
      <c r="A6" s="53" t="s">
        <v>213</v>
      </c>
      <c r="B6" s="54"/>
      <c r="C6" s="52"/>
      <c r="D6" s="52"/>
      <c r="E6" s="52"/>
      <c r="F6" s="52"/>
      <c r="G6" s="68"/>
    </row>
    <row r="7" spans="1:7" s="51" customFormat="1" ht="18.75" thickBot="1">
      <c r="A7" s="53"/>
      <c r="B7" s="54"/>
      <c r="C7" s="52"/>
      <c r="D7" s="52"/>
      <c r="E7" s="52"/>
      <c r="F7" s="52"/>
      <c r="G7" s="69" t="s">
        <v>0</v>
      </c>
    </row>
    <row r="8" spans="1:7" s="73" customFormat="1" ht="25.5">
      <c r="A8" s="70" t="s">
        <v>1</v>
      </c>
      <c r="B8" s="354" t="s">
        <v>2</v>
      </c>
      <c r="C8" s="55" t="s">
        <v>3</v>
      </c>
      <c r="D8" s="105" t="s">
        <v>4</v>
      </c>
      <c r="E8" s="106"/>
      <c r="F8" s="71" t="s">
        <v>5</v>
      </c>
      <c r="G8" s="72"/>
    </row>
    <row r="9" spans="1:7" s="73" customFormat="1" ht="15.75">
      <c r="A9" s="74" t="s">
        <v>6</v>
      </c>
      <c r="B9" s="355"/>
      <c r="C9" s="56" t="s">
        <v>7</v>
      </c>
      <c r="D9" s="107" t="s">
        <v>23</v>
      </c>
      <c r="E9" s="108" t="s">
        <v>12</v>
      </c>
      <c r="F9" s="75" t="s">
        <v>23</v>
      </c>
      <c r="G9" s="60" t="s">
        <v>8</v>
      </c>
    </row>
    <row r="10" spans="1:7" s="77" customFormat="1" ht="13.5" thickBot="1">
      <c r="A10" s="57">
        <v>1</v>
      </c>
      <c r="B10" s="58">
        <v>2</v>
      </c>
      <c r="C10" s="58">
        <v>3</v>
      </c>
      <c r="D10" s="109">
        <v>4</v>
      </c>
      <c r="E10" s="110">
        <v>5</v>
      </c>
      <c r="F10" s="76">
        <v>6</v>
      </c>
      <c r="G10" s="61">
        <v>7</v>
      </c>
    </row>
    <row r="11" spans="1:9" s="78" customFormat="1" ht="18" thickBot="1" thickTop="1">
      <c r="A11" s="111">
        <v>600</v>
      </c>
      <c r="B11" s="112" t="s">
        <v>17</v>
      </c>
      <c r="C11" s="59" t="s">
        <v>41</v>
      </c>
      <c r="D11" s="113"/>
      <c r="E11" s="114"/>
      <c r="F11" s="83">
        <f>F12+F14+F23</f>
        <v>410300</v>
      </c>
      <c r="G11" s="63">
        <f>G14+G12+G23</f>
        <v>1225300</v>
      </c>
      <c r="I11" s="79"/>
    </row>
    <row r="12" spans="1:9" s="78" customFormat="1" ht="17.25" thickTop="1">
      <c r="A12" s="115">
        <v>60004</v>
      </c>
      <c r="B12" s="116" t="s">
        <v>123</v>
      </c>
      <c r="C12" s="117"/>
      <c r="D12" s="118"/>
      <c r="E12" s="119"/>
      <c r="F12" s="120"/>
      <c r="G12" s="121">
        <f>G13</f>
        <v>600000</v>
      </c>
      <c r="I12" s="79"/>
    </row>
    <row r="13" spans="1:9" s="78" customFormat="1" ht="16.5">
      <c r="A13" s="122">
        <v>4150</v>
      </c>
      <c r="B13" s="123" t="s">
        <v>124</v>
      </c>
      <c r="C13" s="124"/>
      <c r="D13" s="125"/>
      <c r="E13" s="126"/>
      <c r="F13" s="103"/>
      <c r="G13" s="62">
        <v>600000</v>
      </c>
      <c r="I13" s="79"/>
    </row>
    <row r="14" spans="1:7" s="78" customFormat="1" ht="16.5">
      <c r="A14" s="127">
        <v>60016</v>
      </c>
      <c r="B14" s="128" t="s">
        <v>18</v>
      </c>
      <c r="C14" s="80"/>
      <c r="D14" s="129"/>
      <c r="E14" s="130"/>
      <c r="F14" s="84">
        <f>F15</f>
        <v>405000</v>
      </c>
      <c r="G14" s="81">
        <f>G15</f>
        <v>620000</v>
      </c>
    </row>
    <row r="15" spans="1:7" s="78" customFormat="1" ht="16.5">
      <c r="A15" s="131" t="s">
        <v>43</v>
      </c>
      <c r="B15" s="123" t="s">
        <v>76</v>
      </c>
      <c r="C15" s="124"/>
      <c r="D15" s="125"/>
      <c r="E15" s="126"/>
      <c r="F15" s="103">
        <f>SUM(F16:F22)</f>
        <v>405000</v>
      </c>
      <c r="G15" s="62">
        <f>SUM(G16:G22)</f>
        <v>620000</v>
      </c>
    </row>
    <row r="16" spans="1:7" s="176" customFormat="1" ht="13.5" customHeight="1">
      <c r="A16" s="207"/>
      <c r="B16" s="164" t="s">
        <v>96</v>
      </c>
      <c r="C16" s="172"/>
      <c r="D16" s="173"/>
      <c r="E16" s="174"/>
      <c r="F16" s="168">
        <v>5000</v>
      </c>
      <c r="G16" s="169"/>
    </row>
    <row r="17" spans="1:7" s="176" customFormat="1" ht="13.5" customHeight="1">
      <c r="A17" s="207"/>
      <c r="B17" s="164" t="s">
        <v>164</v>
      </c>
      <c r="C17" s="172"/>
      <c r="D17" s="173"/>
      <c r="E17" s="174"/>
      <c r="F17" s="168">
        <v>50000</v>
      </c>
      <c r="G17" s="169"/>
    </row>
    <row r="18" spans="1:7" s="176" customFormat="1" ht="13.5" customHeight="1">
      <c r="A18" s="207"/>
      <c r="B18" s="164" t="s">
        <v>97</v>
      </c>
      <c r="C18" s="172"/>
      <c r="D18" s="173"/>
      <c r="E18" s="174"/>
      <c r="F18" s="168"/>
      <c r="G18" s="169">
        <v>620000</v>
      </c>
    </row>
    <row r="19" spans="1:7" s="176" customFormat="1" ht="13.5" customHeight="1">
      <c r="A19" s="207"/>
      <c r="B19" s="164" t="s">
        <v>98</v>
      </c>
      <c r="C19" s="172"/>
      <c r="D19" s="173"/>
      <c r="E19" s="174"/>
      <c r="F19" s="168">
        <v>300000</v>
      </c>
      <c r="G19" s="169"/>
    </row>
    <row r="20" spans="1:7" s="176" customFormat="1" ht="27" customHeight="1">
      <c r="A20" s="207"/>
      <c r="B20" s="164" t="s">
        <v>101</v>
      </c>
      <c r="C20" s="172"/>
      <c r="D20" s="173"/>
      <c r="E20" s="174"/>
      <c r="F20" s="168">
        <v>5000</v>
      </c>
      <c r="G20" s="169"/>
    </row>
    <row r="21" spans="1:7" s="176" customFormat="1" ht="17.25" customHeight="1">
      <c r="A21" s="207"/>
      <c r="B21" s="164" t="s">
        <v>99</v>
      </c>
      <c r="C21" s="172"/>
      <c r="D21" s="173"/>
      <c r="E21" s="174"/>
      <c r="F21" s="168">
        <v>40000</v>
      </c>
      <c r="G21" s="169"/>
    </row>
    <row r="22" spans="1:7" s="176" customFormat="1" ht="25.5">
      <c r="A22" s="207"/>
      <c r="B22" s="164" t="s">
        <v>100</v>
      </c>
      <c r="C22" s="172"/>
      <c r="D22" s="173"/>
      <c r="E22" s="174"/>
      <c r="F22" s="168">
        <v>5000</v>
      </c>
      <c r="G22" s="169"/>
    </row>
    <row r="23" spans="1:7" s="78" customFormat="1" ht="16.5">
      <c r="A23" s="127">
        <v>60017</v>
      </c>
      <c r="B23" s="128" t="s">
        <v>226</v>
      </c>
      <c r="C23" s="80"/>
      <c r="D23" s="129"/>
      <c r="E23" s="130"/>
      <c r="F23" s="84">
        <f>SUM(F25:F26)</f>
        <v>5300</v>
      </c>
      <c r="G23" s="81">
        <f>SUM(G25:G26)</f>
        <v>5300</v>
      </c>
    </row>
    <row r="24" spans="1:7" s="176" customFormat="1" ht="12.75">
      <c r="A24" s="248"/>
      <c r="B24" s="214" t="s">
        <v>227</v>
      </c>
      <c r="C24" s="215"/>
      <c r="D24" s="313"/>
      <c r="E24" s="217"/>
      <c r="F24" s="218"/>
      <c r="G24" s="219"/>
    </row>
    <row r="25" spans="1:7" s="78" customFormat="1" ht="16.5">
      <c r="A25" s="131" t="s">
        <v>121</v>
      </c>
      <c r="B25" s="123" t="s">
        <v>122</v>
      </c>
      <c r="C25" s="124"/>
      <c r="D25" s="125"/>
      <c r="E25" s="126"/>
      <c r="F25" s="103">
        <v>5300</v>
      </c>
      <c r="G25" s="62"/>
    </row>
    <row r="26" spans="1:7" s="176" customFormat="1" ht="46.5" thickBot="1">
      <c r="A26" s="131" t="s">
        <v>43</v>
      </c>
      <c r="B26" s="123" t="s">
        <v>228</v>
      </c>
      <c r="C26" s="172"/>
      <c r="D26" s="173"/>
      <c r="E26" s="174"/>
      <c r="F26" s="168"/>
      <c r="G26" s="62">
        <v>5300</v>
      </c>
    </row>
    <row r="27" spans="1:9" s="78" customFormat="1" ht="21" customHeight="1" thickBot="1" thickTop="1">
      <c r="A27" s="111">
        <v>700</v>
      </c>
      <c r="B27" s="112" t="s">
        <v>127</v>
      </c>
      <c r="C27" s="59" t="s">
        <v>128</v>
      </c>
      <c r="D27" s="142">
        <f>D28</f>
        <v>300000</v>
      </c>
      <c r="E27" s="114">
        <f>E28</f>
        <v>6900000</v>
      </c>
      <c r="F27" s="83">
        <f>F28</f>
        <v>64311</v>
      </c>
      <c r="G27" s="63">
        <f>G28</f>
        <v>699311</v>
      </c>
      <c r="I27" s="79"/>
    </row>
    <row r="28" spans="1:9" s="78" customFormat="1" ht="19.5" customHeight="1" thickTop="1">
      <c r="A28" s="115">
        <v>70005</v>
      </c>
      <c r="B28" s="116" t="s">
        <v>129</v>
      </c>
      <c r="C28" s="117"/>
      <c r="D28" s="147">
        <f>SUM(D29:D34)</f>
        <v>300000</v>
      </c>
      <c r="E28" s="119">
        <f>SUM(E29:E34)</f>
        <v>6900000</v>
      </c>
      <c r="F28" s="120">
        <f>SUM(F29:F34)</f>
        <v>64311</v>
      </c>
      <c r="G28" s="121">
        <f>SUM(G29:G34)</f>
        <v>699311</v>
      </c>
      <c r="I28" s="79"/>
    </row>
    <row r="29" spans="1:9" s="78" customFormat="1" ht="47.25" customHeight="1">
      <c r="A29" s="131" t="s">
        <v>130</v>
      </c>
      <c r="B29" s="123" t="s">
        <v>211</v>
      </c>
      <c r="C29" s="124"/>
      <c r="D29" s="140">
        <v>300000</v>
      </c>
      <c r="E29" s="126"/>
      <c r="F29" s="103"/>
      <c r="G29" s="62"/>
      <c r="I29" s="79"/>
    </row>
    <row r="30" spans="1:7" s="78" customFormat="1" ht="49.5">
      <c r="A30" s="131" t="s">
        <v>132</v>
      </c>
      <c r="B30" s="123" t="s">
        <v>133</v>
      </c>
      <c r="C30" s="124"/>
      <c r="D30" s="141"/>
      <c r="E30" s="126">
        <v>6900000</v>
      </c>
      <c r="F30" s="103"/>
      <c r="G30" s="62"/>
    </row>
    <row r="31" spans="1:7" s="78" customFormat="1" ht="16.5">
      <c r="A31" s="131" t="s">
        <v>119</v>
      </c>
      <c r="B31" s="123" t="s">
        <v>120</v>
      </c>
      <c r="C31" s="124"/>
      <c r="D31" s="141"/>
      <c r="E31" s="126"/>
      <c r="F31" s="103"/>
      <c r="G31" s="62">
        <v>5000</v>
      </c>
    </row>
    <row r="32" spans="1:7" s="78" customFormat="1" ht="33">
      <c r="A32" s="131" t="s">
        <v>134</v>
      </c>
      <c r="B32" s="123" t="s">
        <v>137</v>
      </c>
      <c r="C32" s="124"/>
      <c r="D32" s="141"/>
      <c r="E32" s="126"/>
      <c r="F32" s="103">
        <v>64311</v>
      </c>
      <c r="G32" s="62"/>
    </row>
    <row r="33" spans="1:7" s="78" customFormat="1" ht="30.75" customHeight="1">
      <c r="A33" s="131" t="s">
        <v>135</v>
      </c>
      <c r="B33" s="123" t="s">
        <v>138</v>
      </c>
      <c r="C33" s="124"/>
      <c r="D33" s="141"/>
      <c r="E33" s="126"/>
      <c r="F33" s="103"/>
      <c r="G33" s="62">
        <v>3000</v>
      </c>
    </row>
    <row r="34" spans="1:7" s="78" customFormat="1" ht="33">
      <c r="A34" s="220" t="s">
        <v>136</v>
      </c>
      <c r="B34" s="221" t="s">
        <v>139</v>
      </c>
      <c r="C34" s="236"/>
      <c r="D34" s="317"/>
      <c r="E34" s="237"/>
      <c r="F34" s="238"/>
      <c r="G34" s="226">
        <v>691311</v>
      </c>
    </row>
    <row r="35" spans="1:9" s="78" customFormat="1" ht="17.25" thickBot="1">
      <c r="A35" s="230">
        <v>710</v>
      </c>
      <c r="B35" s="231" t="s">
        <v>125</v>
      </c>
      <c r="C35" s="232" t="s">
        <v>41</v>
      </c>
      <c r="D35" s="316"/>
      <c r="E35" s="233">
        <f>E36</f>
        <v>100000</v>
      </c>
      <c r="F35" s="234"/>
      <c r="G35" s="235">
        <f>G36</f>
        <v>100000</v>
      </c>
      <c r="I35" s="79"/>
    </row>
    <row r="36" spans="1:9" s="78" customFormat="1" ht="14.25" customHeight="1" thickTop="1">
      <c r="A36" s="115">
        <v>71035</v>
      </c>
      <c r="B36" s="116" t="s">
        <v>126</v>
      </c>
      <c r="C36" s="117"/>
      <c r="D36" s="118"/>
      <c r="E36" s="119">
        <f>E37</f>
        <v>100000</v>
      </c>
      <c r="F36" s="120"/>
      <c r="G36" s="121">
        <f>SUM(G37:G38)</f>
        <v>100000</v>
      </c>
      <c r="I36" s="79"/>
    </row>
    <row r="37" spans="1:9" s="78" customFormat="1" ht="30.75" customHeight="1">
      <c r="A37" s="131" t="s">
        <v>131</v>
      </c>
      <c r="B37" s="123" t="s">
        <v>214</v>
      </c>
      <c r="C37" s="124"/>
      <c r="D37" s="125"/>
      <c r="E37" s="126">
        <v>100000</v>
      </c>
      <c r="F37" s="103"/>
      <c r="G37" s="62"/>
      <c r="I37" s="79"/>
    </row>
    <row r="38" spans="1:7" s="78" customFormat="1" ht="17.25" thickBot="1">
      <c r="A38" s="131" t="s">
        <v>32</v>
      </c>
      <c r="B38" s="123" t="s">
        <v>9</v>
      </c>
      <c r="C38" s="124"/>
      <c r="D38" s="125"/>
      <c r="E38" s="126"/>
      <c r="F38" s="103"/>
      <c r="G38" s="62">
        <v>100000</v>
      </c>
    </row>
    <row r="39" spans="1:9" s="78" customFormat="1" ht="18" thickBot="1" thickTop="1">
      <c r="A39" s="111">
        <v>750</v>
      </c>
      <c r="B39" s="112" t="s">
        <v>20</v>
      </c>
      <c r="C39" s="59"/>
      <c r="D39" s="142"/>
      <c r="E39" s="114">
        <f>E40+E46+E48</f>
        <v>1500</v>
      </c>
      <c r="F39" s="83">
        <f>F40+F46+F48</f>
        <v>41415</v>
      </c>
      <c r="G39" s="63">
        <f>G40+G48+G46</f>
        <v>32176</v>
      </c>
      <c r="I39" s="79"/>
    </row>
    <row r="40" spans="1:7" s="78" customFormat="1" ht="17.25" thickTop="1">
      <c r="A40" s="127">
        <v>75023</v>
      </c>
      <c r="B40" s="128" t="s">
        <v>22</v>
      </c>
      <c r="C40" s="80"/>
      <c r="D40" s="143"/>
      <c r="E40" s="130"/>
      <c r="F40" s="84">
        <f>SUM(F41:F45)</f>
        <v>41000</v>
      </c>
      <c r="G40" s="81">
        <f>SUM(G41:G45)</f>
        <v>21926</v>
      </c>
    </row>
    <row r="41" spans="1:7" s="78" customFormat="1" ht="15.75" customHeight="1">
      <c r="A41" s="131" t="s">
        <v>37</v>
      </c>
      <c r="B41" s="123" t="s">
        <v>38</v>
      </c>
      <c r="C41" s="124" t="s">
        <v>215</v>
      </c>
      <c r="D41" s="140"/>
      <c r="E41" s="126"/>
      <c r="F41" s="103"/>
      <c r="G41" s="62">
        <v>1500</v>
      </c>
    </row>
    <row r="42" spans="1:7" s="78" customFormat="1" ht="16.5">
      <c r="A42" s="131" t="s">
        <v>32</v>
      </c>
      <c r="B42" s="123" t="s">
        <v>86</v>
      </c>
      <c r="C42" s="124" t="s">
        <v>33</v>
      </c>
      <c r="D42" s="141"/>
      <c r="E42" s="126"/>
      <c r="F42" s="103">
        <v>36000</v>
      </c>
      <c r="G42" s="62"/>
    </row>
    <row r="43" spans="1:7" s="78" customFormat="1" ht="15" customHeight="1">
      <c r="A43" s="131" t="s">
        <v>119</v>
      </c>
      <c r="B43" s="123" t="s">
        <v>120</v>
      </c>
      <c r="C43" s="124" t="s">
        <v>181</v>
      </c>
      <c r="D43" s="141"/>
      <c r="E43" s="126"/>
      <c r="F43" s="103">
        <v>5000</v>
      </c>
      <c r="G43" s="62"/>
    </row>
    <row r="44" spans="1:7" s="78" customFormat="1" ht="16.5">
      <c r="A44" s="131" t="s">
        <v>155</v>
      </c>
      <c r="B44" s="123" t="s">
        <v>156</v>
      </c>
      <c r="C44" s="124" t="s">
        <v>191</v>
      </c>
      <c r="D44" s="141"/>
      <c r="E44" s="126"/>
      <c r="F44" s="103"/>
      <c r="G44" s="62">
        <v>19926</v>
      </c>
    </row>
    <row r="45" spans="1:7" s="78" customFormat="1" ht="33">
      <c r="A45" s="131" t="s">
        <v>117</v>
      </c>
      <c r="B45" s="123" t="s">
        <v>116</v>
      </c>
      <c r="C45" s="124" t="s">
        <v>118</v>
      </c>
      <c r="D45" s="141"/>
      <c r="E45" s="126"/>
      <c r="F45" s="103"/>
      <c r="G45" s="62">
        <v>500</v>
      </c>
    </row>
    <row r="46" spans="1:7" s="78" customFormat="1" ht="18" customHeight="1">
      <c r="A46" s="144" t="s">
        <v>188</v>
      </c>
      <c r="B46" s="128" t="s">
        <v>189</v>
      </c>
      <c r="C46" s="80" t="s">
        <v>10</v>
      </c>
      <c r="D46" s="145"/>
      <c r="E46" s="130"/>
      <c r="F46" s="84"/>
      <c r="G46" s="81">
        <f>G47</f>
        <v>10000</v>
      </c>
    </row>
    <row r="47" spans="1:7" s="78" customFormat="1" ht="15" customHeight="1">
      <c r="A47" s="131" t="s">
        <v>32</v>
      </c>
      <c r="B47" s="123" t="s">
        <v>9</v>
      </c>
      <c r="C47" s="124"/>
      <c r="D47" s="141"/>
      <c r="E47" s="126"/>
      <c r="F47" s="103"/>
      <c r="G47" s="62">
        <v>10000</v>
      </c>
    </row>
    <row r="48" spans="1:7" s="78" customFormat="1" ht="13.5" customHeight="1">
      <c r="A48" s="144" t="s">
        <v>36</v>
      </c>
      <c r="B48" s="128" t="s">
        <v>14</v>
      </c>
      <c r="C48" s="80"/>
      <c r="D48" s="145"/>
      <c r="E48" s="130">
        <f>E49</f>
        <v>1500</v>
      </c>
      <c r="F48" s="84">
        <f>SUM(F49:F53)</f>
        <v>415</v>
      </c>
      <c r="G48" s="81">
        <f>SUM(G49:G53)</f>
        <v>250</v>
      </c>
    </row>
    <row r="49" spans="1:7" s="78" customFormat="1" ht="33">
      <c r="A49" s="131" t="s">
        <v>91</v>
      </c>
      <c r="B49" s="123" t="s">
        <v>190</v>
      </c>
      <c r="C49" s="82" t="s">
        <v>191</v>
      </c>
      <c r="D49" s="140"/>
      <c r="E49" s="126">
        <v>1500</v>
      </c>
      <c r="F49" s="103"/>
      <c r="G49" s="62"/>
    </row>
    <row r="50" spans="1:7" s="192" customFormat="1" ht="11.25" customHeight="1">
      <c r="A50" s="213"/>
      <c r="B50" s="214" t="s">
        <v>216</v>
      </c>
      <c r="C50" s="215"/>
      <c r="D50" s="255"/>
      <c r="E50" s="217"/>
      <c r="F50" s="218"/>
      <c r="G50" s="219"/>
    </row>
    <row r="51" spans="1:7" s="78" customFormat="1" ht="16.5">
      <c r="A51" s="131" t="s">
        <v>37</v>
      </c>
      <c r="B51" s="123" t="s">
        <v>38</v>
      </c>
      <c r="C51" s="124"/>
      <c r="D51" s="141"/>
      <c r="E51" s="126"/>
      <c r="F51" s="103"/>
      <c r="G51" s="62">
        <v>250</v>
      </c>
    </row>
    <row r="52" spans="1:7" s="254" customFormat="1" ht="12.75" customHeight="1">
      <c r="A52" s="251"/>
      <c r="B52" s="214" t="s">
        <v>217</v>
      </c>
      <c r="C52" s="252"/>
      <c r="D52" s="253"/>
      <c r="E52" s="245"/>
      <c r="F52" s="246"/>
      <c r="G52" s="247"/>
    </row>
    <row r="53" spans="1:7" s="78" customFormat="1" ht="17.25" thickBot="1">
      <c r="A53" s="131" t="s">
        <v>37</v>
      </c>
      <c r="B53" s="123" t="s">
        <v>38</v>
      </c>
      <c r="C53" s="124"/>
      <c r="D53" s="141"/>
      <c r="E53" s="126"/>
      <c r="F53" s="103">
        <v>415</v>
      </c>
      <c r="G53" s="62"/>
    </row>
    <row r="54" spans="1:9" s="78" customFormat="1" ht="84" thickBot="1" thickTop="1">
      <c r="A54" s="111">
        <v>756</v>
      </c>
      <c r="B54" s="112" t="s">
        <v>24</v>
      </c>
      <c r="C54" s="59"/>
      <c r="D54" s="142"/>
      <c r="E54" s="114"/>
      <c r="F54" s="83">
        <f>F55</f>
        <v>500</v>
      </c>
      <c r="G54" s="63">
        <f>G55</f>
        <v>41000</v>
      </c>
      <c r="I54" s="79"/>
    </row>
    <row r="55" spans="1:7" s="78" customFormat="1" ht="31.5" customHeight="1" thickTop="1">
      <c r="A55" s="144" t="s">
        <v>34</v>
      </c>
      <c r="B55" s="128" t="s">
        <v>35</v>
      </c>
      <c r="C55" s="80"/>
      <c r="D55" s="143"/>
      <c r="E55" s="130"/>
      <c r="F55" s="84">
        <f>SUM(F56:F58)</f>
        <v>500</v>
      </c>
      <c r="G55" s="81">
        <f>SUM(G56:G58)</f>
        <v>41000</v>
      </c>
    </row>
    <row r="56" spans="1:7" s="78" customFormat="1" ht="12" customHeight="1">
      <c r="A56" s="131" t="s">
        <v>87</v>
      </c>
      <c r="B56" s="123" t="s">
        <v>88</v>
      </c>
      <c r="C56" s="124" t="s">
        <v>33</v>
      </c>
      <c r="D56" s="140"/>
      <c r="E56" s="126"/>
      <c r="F56" s="103"/>
      <c r="G56" s="62">
        <v>36000</v>
      </c>
    </row>
    <row r="57" spans="1:7" s="78" customFormat="1" ht="14.25" customHeight="1">
      <c r="A57" s="131" t="s">
        <v>119</v>
      </c>
      <c r="B57" s="123" t="s">
        <v>120</v>
      </c>
      <c r="C57" s="124" t="s">
        <v>181</v>
      </c>
      <c r="D57" s="140"/>
      <c r="E57" s="126"/>
      <c r="F57" s="103"/>
      <c r="G57" s="62">
        <v>5000</v>
      </c>
    </row>
    <row r="58" spans="1:7" s="78" customFormat="1" ht="33.75" thickBot="1">
      <c r="A58" s="131" t="s">
        <v>117</v>
      </c>
      <c r="B58" s="123" t="s">
        <v>116</v>
      </c>
      <c r="C58" s="124" t="s">
        <v>118</v>
      </c>
      <c r="D58" s="140"/>
      <c r="E58" s="126"/>
      <c r="F58" s="103">
        <v>500</v>
      </c>
      <c r="G58" s="62"/>
    </row>
    <row r="59" spans="1:9" s="78" customFormat="1" ht="18" thickBot="1" thickTop="1">
      <c r="A59" s="111">
        <v>758</v>
      </c>
      <c r="B59" s="112" t="s">
        <v>102</v>
      </c>
      <c r="C59" s="59"/>
      <c r="D59" s="142"/>
      <c r="E59" s="114">
        <f>E60</f>
        <v>300</v>
      </c>
      <c r="F59" s="83">
        <f>F63</f>
        <v>50000</v>
      </c>
      <c r="G59" s="63"/>
      <c r="I59" s="79"/>
    </row>
    <row r="60" spans="1:9" s="78" customFormat="1" ht="15" customHeight="1" thickTop="1">
      <c r="A60" s="115">
        <v>75814</v>
      </c>
      <c r="B60" s="116" t="s">
        <v>182</v>
      </c>
      <c r="C60" s="117" t="s">
        <v>16</v>
      </c>
      <c r="D60" s="147"/>
      <c r="E60" s="119">
        <f>E61+E62</f>
        <v>300</v>
      </c>
      <c r="F60" s="120"/>
      <c r="G60" s="121"/>
      <c r="I60" s="79"/>
    </row>
    <row r="61" spans="1:9" s="78" customFormat="1" ht="16.5">
      <c r="A61" s="131" t="s">
        <v>183</v>
      </c>
      <c r="B61" s="123" t="s">
        <v>184</v>
      </c>
      <c r="C61" s="82"/>
      <c r="D61" s="148"/>
      <c r="E61" s="126">
        <v>200</v>
      </c>
      <c r="F61" s="90"/>
      <c r="G61" s="149"/>
      <c r="I61" s="79"/>
    </row>
    <row r="62" spans="1:9" s="78" customFormat="1" ht="16.5">
      <c r="A62" s="131" t="s">
        <v>25</v>
      </c>
      <c r="B62" s="123" t="s">
        <v>27</v>
      </c>
      <c r="C62" s="82"/>
      <c r="D62" s="148"/>
      <c r="E62" s="126">
        <v>100</v>
      </c>
      <c r="F62" s="90"/>
      <c r="G62" s="149"/>
      <c r="I62" s="79"/>
    </row>
    <row r="63" spans="1:7" s="78" customFormat="1" ht="14.25" customHeight="1">
      <c r="A63" s="127">
        <v>75818</v>
      </c>
      <c r="B63" s="128" t="s">
        <v>103</v>
      </c>
      <c r="C63" s="80" t="s">
        <v>41</v>
      </c>
      <c r="D63" s="143"/>
      <c r="E63" s="130"/>
      <c r="F63" s="84">
        <f>SUM(F64:F64)</f>
        <v>50000</v>
      </c>
      <c r="G63" s="81"/>
    </row>
    <row r="64" spans="1:7" s="78" customFormat="1" ht="21.75" customHeight="1" thickBot="1">
      <c r="A64" s="131" t="s">
        <v>104</v>
      </c>
      <c r="B64" s="123" t="s">
        <v>236</v>
      </c>
      <c r="C64" s="124"/>
      <c r="D64" s="140"/>
      <c r="E64" s="126"/>
      <c r="F64" s="103">
        <v>50000</v>
      </c>
      <c r="G64" s="62"/>
    </row>
    <row r="65" spans="1:9" s="78" customFormat="1" ht="18" thickBot="1" thickTop="1">
      <c r="A65" s="111">
        <v>801</v>
      </c>
      <c r="B65" s="112" t="s">
        <v>26</v>
      </c>
      <c r="C65" s="59" t="s">
        <v>16</v>
      </c>
      <c r="D65" s="142"/>
      <c r="E65" s="114">
        <f>E66+E68+E72</f>
        <v>8708</v>
      </c>
      <c r="F65" s="83">
        <f>F66+F68+F72</f>
        <v>35020</v>
      </c>
      <c r="G65" s="63">
        <f>G66+G68+G72</f>
        <v>131528</v>
      </c>
      <c r="I65" s="79"/>
    </row>
    <row r="66" spans="1:9" s="78" customFormat="1" ht="17.25" thickTop="1">
      <c r="A66" s="115">
        <v>80101</v>
      </c>
      <c r="B66" s="116" t="s">
        <v>185</v>
      </c>
      <c r="C66" s="117"/>
      <c r="D66" s="147"/>
      <c r="E66" s="119">
        <f>E67</f>
        <v>100</v>
      </c>
      <c r="F66" s="120"/>
      <c r="G66" s="121"/>
      <c r="I66" s="79"/>
    </row>
    <row r="67" spans="1:9" s="78" customFormat="1" ht="15" customHeight="1">
      <c r="A67" s="239" t="s">
        <v>140</v>
      </c>
      <c r="B67" s="240" t="s">
        <v>142</v>
      </c>
      <c r="C67" s="80"/>
      <c r="D67" s="143"/>
      <c r="E67" s="242">
        <v>100</v>
      </c>
      <c r="F67" s="84"/>
      <c r="G67" s="81"/>
      <c r="I67" s="79"/>
    </row>
    <row r="68" spans="1:7" s="150" customFormat="1" ht="18" customHeight="1">
      <c r="A68" s="144" t="s">
        <v>186</v>
      </c>
      <c r="B68" s="128" t="s">
        <v>187</v>
      </c>
      <c r="C68" s="80"/>
      <c r="D68" s="143"/>
      <c r="E68" s="130">
        <f>E69</f>
        <v>6300</v>
      </c>
      <c r="F68" s="84">
        <f>SUM(F70:F71)</f>
        <v>33480</v>
      </c>
      <c r="G68" s="81">
        <f>G71</f>
        <v>6300</v>
      </c>
    </row>
    <row r="69" spans="1:7" s="78" customFormat="1" ht="33">
      <c r="A69" s="153" t="s">
        <v>131</v>
      </c>
      <c r="B69" s="154" t="s">
        <v>143</v>
      </c>
      <c r="C69" s="314"/>
      <c r="D69" s="315"/>
      <c r="E69" s="157">
        <v>6300</v>
      </c>
      <c r="F69" s="158"/>
      <c r="G69" s="159"/>
    </row>
    <row r="70" spans="1:7" s="78" customFormat="1" ht="16.5">
      <c r="A70" s="131" t="s">
        <v>199</v>
      </c>
      <c r="B70" s="123" t="s">
        <v>200</v>
      </c>
      <c r="C70" s="124"/>
      <c r="D70" s="140"/>
      <c r="E70" s="126"/>
      <c r="F70" s="103">
        <v>33480</v>
      </c>
      <c r="G70" s="62"/>
    </row>
    <row r="71" spans="1:7" s="78" customFormat="1" ht="19.5" customHeight="1">
      <c r="A71" s="131" t="s">
        <v>43</v>
      </c>
      <c r="B71" s="123" t="s">
        <v>76</v>
      </c>
      <c r="C71" s="124"/>
      <c r="D71" s="140"/>
      <c r="E71" s="126"/>
      <c r="F71" s="103"/>
      <c r="G71" s="62">
        <v>6300</v>
      </c>
    </row>
    <row r="72" spans="1:7" s="78" customFormat="1" ht="18" customHeight="1">
      <c r="A72" s="144" t="s">
        <v>201</v>
      </c>
      <c r="B72" s="128" t="s">
        <v>14</v>
      </c>
      <c r="C72" s="80"/>
      <c r="D72" s="143"/>
      <c r="E72" s="130">
        <f>E74</f>
        <v>2308</v>
      </c>
      <c r="F72" s="84">
        <f>F73+F78+F79</f>
        <v>1540</v>
      </c>
      <c r="G72" s="81">
        <f>G79+G73</f>
        <v>125228</v>
      </c>
    </row>
    <row r="73" spans="1:7" s="176" customFormat="1" ht="14.25" customHeight="1">
      <c r="A73" s="213"/>
      <c r="B73" s="214" t="s">
        <v>203</v>
      </c>
      <c r="C73" s="215"/>
      <c r="D73" s="216"/>
      <c r="E73" s="245">
        <f>E74</f>
        <v>2308</v>
      </c>
      <c r="F73" s="246"/>
      <c r="G73" s="247">
        <f>G75+G76+G77</f>
        <v>3848</v>
      </c>
    </row>
    <row r="74" spans="1:7" s="139" customFormat="1" ht="33">
      <c r="A74" s="132" t="s">
        <v>202</v>
      </c>
      <c r="B74" s="133" t="s">
        <v>210</v>
      </c>
      <c r="C74" s="134"/>
      <c r="D74" s="152"/>
      <c r="E74" s="136">
        <v>2308</v>
      </c>
      <c r="F74" s="137"/>
      <c r="G74" s="138"/>
    </row>
    <row r="75" spans="1:7" s="139" customFormat="1" ht="16.5">
      <c r="A75" s="132" t="s">
        <v>204</v>
      </c>
      <c r="B75" s="133" t="s">
        <v>205</v>
      </c>
      <c r="C75" s="134"/>
      <c r="D75" s="152"/>
      <c r="E75" s="136"/>
      <c r="F75" s="137"/>
      <c r="G75" s="138">
        <f>1600+1600</f>
        <v>3200</v>
      </c>
    </row>
    <row r="76" spans="1:7" s="139" customFormat="1" ht="16.5">
      <c r="A76" s="132" t="s">
        <v>206</v>
      </c>
      <c r="B76" s="133" t="s">
        <v>207</v>
      </c>
      <c r="C76" s="134"/>
      <c r="D76" s="152"/>
      <c r="E76" s="136"/>
      <c r="F76" s="137"/>
      <c r="G76" s="138">
        <f>284+284</f>
        <v>568</v>
      </c>
    </row>
    <row r="77" spans="1:7" s="139" customFormat="1" ht="16.5">
      <c r="A77" s="132" t="s">
        <v>208</v>
      </c>
      <c r="B77" s="133" t="s">
        <v>209</v>
      </c>
      <c r="C77" s="134"/>
      <c r="D77" s="152"/>
      <c r="E77" s="136"/>
      <c r="F77" s="137"/>
      <c r="G77" s="138">
        <f>40+40</f>
        <v>80</v>
      </c>
    </row>
    <row r="78" spans="1:7" s="78" customFormat="1" ht="16.5">
      <c r="A78" s="131" t="s">
        <v>32</v>
      </c>
      <c r="B78" s="123" t="s">
        <v>9</v>
      </c>
      <c r="C78" s="124"/>
      <c r="D78" s="140"/>
      <c r="E78" s="126"/>
      <c r="F78" s="103">
        <v>1540</v>
      </c>
      <c r="G78" s="62"/>
    </row>
    <row r="79" spans="1:7" s="78" customFormat="1" ht="20.25" customHeight="1" thickBot="1">
      <c r="A79" s="131" t="s">
        <v>43</v>
      </c>
      <c r="B79" s="123" t="s">
        <v>76</v>
      </c>
      <c r="C79" s="124"/>
      <c r="D79" s="140"/>
      <c r="E79" s="126"/>
      <c r="F79" s="103"/>
      <c r="G79" s="62">
        <v>121380</v>
      </c>
    </row>
    <row r="80" spans="1:7" s="78" customFormat="1" ht="18" thickBot="1" thickTop="1">
      <c r="A80" s="111">
        <v>803</v>
      </c>
      <c r="B80" s="112" t="s">
        <v>109</v>
      </c>
      <c r="C80" s="59" t="s">
        <v>16</v>
      </c>
      <c r="D80" s="142"/>
      <c r="E80" s="114"/>
      <c r="F80" s="83"/>
      <c r="G80" s="63">
        <f>G81</f>
        <v>5210</v>
      </c>
    </row>
    <row r="81" spans="1:7" s="78" customFormat="1" ht="18.75" customHeight="1" thickTop="1">
      <c r="A81" s="127">
        <v>80309</v>
      </c>
      <c r="B81" s="128" t="s">
        <v>110</v>
      </c>
      <c r="C81" s="80"/>
      <c r="D81" s="143"/>
      <c r="E81" s="130"/>
      <c r="F81" s="84"/>
      <c r="G81" s="81">
        <f>G82</f>
        <v>5210</v>
      </c>
    </row>
    <row r="82" spans="1:7" s="78" customFormat="1" ht="20.25" customHeight="1" thickBot="1">
      <c r="A82" s="153" t="s">
        <v>111</v>
      </c>
      <c r="B82" s="154" t="s">
        <v>112</v>
      </c>
      <c r="C82" s="155"/>
      <c r="D82" s="156"/>
      <c r="E82" s="157"/>
      <c r="F82" s="158"/>
      <c r="G82" s="159">
        <v>5210</v>
      </c>
    </row>
    <row r="83" spans="1:7" s="78" customFormat="1" ht="20.25" customHeight="1" thickBot="1" thickTop="1">
      <c r="A83" s="111">
        <v>851</v>
      </c>
      <c r="B83" s="112" t="s">
        <v>84</v>
      </c>
      <c r="C83" s="59" t="s">
        <v>10</v>
      </c>
      <c r="D83" s="142"/>
      <c r="E83" s="114"/>
      <c r="F83" s="83">
        <f>F84</f>
        <v>3776</v>
      </c>
      <c r="G83" s="63">
        <f>G84</f>
        <v>3776</v>
      </c>
    </row>
    <row r="84" spans="1:7" s="78" customFormat="1" ht="17.25" customHeight="1" thickTop="1">
      <c r="A84" s="127">
        <v>85195</v>
      </c>
      <c r="B84" s="128" t="s">
        <v>14</v>
      </c>
      <c r="C84" s="80"/>
      <c r="D84" s="143"/>
      <c r="E84" s="130"/>
      <c r="F84" s="84">
        <f>F86</f>
        <v>3776</v>
      </c>
      <c r="G84" s="81">
        <f>G87</f>
        <v>3776</v>
      </c>
    </row>
    <row r="85" spans="1:7" s="176" customFormat="1" ht="15" customHeight="1">
      <c r="A85" s="318"/>
      <c r="B85" s="164" t="s">
        <v>219</v>
      </c>
      <c r="C85" s="172"/>
      <c r="D85" s="190"/>
      <c r="E85" s="174"/>
      <c r="F85" s="168"/>
      <c r="G85" s="169"/>
    </row>
    <row r="86" spans="1:7" s="78" customFormat="1" ht="16.5">
      <c r="A86" s="131" t="s">
        <v>32</v>
      </c>
      <c r="B86" s="123" t="s">
        <v>86</v>
      </c>
      <c r="C86" s="82"/>
      <c r="D86" s="148"/>
      <c r="E86" s="126"/>
      <c r="F86" s="103">
        <v>3776</v>
      </c>
      <c r="G86" s="149"/>
    </row>
    <row r="87" spans="1:7" s="78" customFormat="1" ht="33.75" thickBot="1">
      <c r="A87" s="131" t="s">
        <v>89</v>
      </c>
      <c r="B87" s="123" t="s">
        <v>90</v>
      </c>
      <c r="C87" s="82"/>
      <c r="D87" s="148"/>
      <c r="E87" s="126"/>
      <c r="F87" s="103"/>
      <c r="G87" s="62">
        <v>3776</v>
      </c>
    </row>
    <row r="88" spans="1:9" s="78" customFormat="1" ht="18" customHeight="1" thickBot="1" thickTop="1">
      <c r="A88" s="111">
        <v>852</v>
      </c>
      <c r="B88" s="112" t="s">
        <v>13</v>
      </c>
      <c r="C88" s="59" t="s">
        <v>10</v>
      </c>
      <c r="D88" s="142">
        <f>D89+D91+D93+D97</f>
        <v>10000</v>
      </c>
      <c r="E88" s="114">
        <f>E89+E91+E93+E95+E97</f>
        <v>30500</v>
      </c>
      <c r="F88" s="83">
        <f>F89+F91+F93+F95+F97</f>
        <v>60000</v>
      </c>
      <c r="G88" s="63"/>
      <c r="I88" s="79"/>
    </row>
    <row r="89" spans="1:9" s="78" customFormat="1" ht="20.25" customHeight="1" thickTop="1">
      <c r="A89" s="115">
        <v>85203</v>
      </c>
      <c r="B89" s="116" t="s">
        <v>28</v>
      </c>
      <c r="C89" s="117"/>
      <c r="D89" s="118"/>
      <c r="E89" s="119">
        <f>E90</f>
        <v>16000</v>
      </c>
      <c r="F89" s="120"/>
      <c r="G89" s="121"/>
      <c r="I89" s="79"/>
    </row>
    <row r="90" spans="1:9" s="78" customFormat="1" ht="16.5">
      <c r="A90" s="131" t="s">
        <v>25</v>
      </c>
      <c r="B90" s="123" t="s">
        <v>27</v>
      </c>
      <c r="C90" s="82"/>
      <c r="D90" s="160"/>
      <c r="E90" s="126">
        <v>16000</v>
      </c>
      <c r="F90" s="103"/>
      <c r="G90" s="149"/>
      <c r="I90" s="79"/>
    </row>
    <row r="91" spans="1:9" s="78" customFormat="1" ht="51" customHeight="1">
      <c r="A91" s="144" t="s">
        <v>29</v>
      </c>
      <c r="B91" s="128" t="s">
        <v>30</v>
      </c>
      <c r="C91" s="80"/>
      <c r="D91" s="129"/>
      <c r="E91" s="130">
        <f>E92</f>
        <v>12000</v>
      </c>
      <c r="F91" s="84"/>
      <c r="G91" s="81"/>
      <c r="I91" s="79"/>
    </row>
    <row r="92" spans="1:9" s="78" customFormat="1" ht="38.25" customHeight="1">
      <c r="A92" s="131" t="s">
        <v>21</v>
      </c>
      <c r="B92" s="123" t="s">
        <v>19</v>
      </c>
      <c r="C92" s="82"/>
      <c r="D92" s="160"/>
      <c r="E92" s="126">
        <v>12000</v>
      </c>
      <c r="F92" s="103"/>
      <c r="G92" s="149"/>
      <c r="I92" s="79"/>
    </row>
    <row r="93" spans="1:7" s="78" customFormat="1" ht="18" customHeight="1">
      <c r="A93" s="127">
        <v>85215</v>
      </c>
      <c r="B93" s="128" t="s">
        <v>31</v>
      </c>
      <c r="C93" s="80"/>
      <c r="D93" s="143">
        <f>D94</f>
        <v>10000</v>
      </c>
      <c r="E93" s="130"/>
      <c r="F93" s="84"/>
      <c r="G93" s="81"/>
    </row>
    <row r="94" spans="1:7" s="78" customFormat="1" ht="18.75" customHeight="1">
      <c r="A94" s="131" t="s">
        <v>25</v>
      </c>
      <c r="B94" s="123" t="s">
        <v>27</v>
      </c>
      <c r="C94" s="124"/>
      <c r="D94" s="140">
        <v>10000</v>
      </c>
      <c r="E94" s="126"/>
      <c r="F94" s="103"/>
      <c r="G94" s="62"/>
    </row>
    <row r="95" spans="1:7" s="78" customFormat="1" ht="49.5">
      <c r="A95" s="144" t="s">
        <v>92</v>
      </c>
      <c r="B95" s="128" t="s">
        <v>95</v>
      </c>
      <c r="C95" s="80"/>
      <c r="D95" s="129"/>
      <c r="E95" s="130">
        <f>E96</f>
        <v>2500</v>
      </c>
      <c r="F95" s="84"/>
      <c r="G95" s="81"/>
    </row>
    <row r="96" spans="1:7" s="78" customFormat="1" ht="16.5">
      <c r="A96" s="131" t="s">
        <v>93</v>
      </c>
      <c r="B96" s="123" t="s">
        <v>94</v>
      </c>
      <c r="C96" s="124"/>
      <c r="D96" s="125"/>
      <c r="E96" s="126">
        <v>2500</v>
      </c>
      <c r="F96" s="103"/>
      <c r="G96" s="62"/>
    </row>
    <row r="97" spans="1:7" s="78" customFormat="1" ht="16.5">
      <c r="A97" s="144" t="s">
        <v>192</v>
      </c>
      <c r="B97" s="128" t="s">
        <v>14</v>
      </c>
      <c r="C97" s="80"/>
      <c r="D97" s="129"/>
      <c r="E97" s="130"/>
      <c r="F97" s="84">
        <f>F98</f>
        <v>60000</v>
      </c>
      <c r="G97" s="81"/>
    </row>
    <row r="98" spans="1:7" s="78" customFormat="1" ht="16.5">
      <c r="A98" s="239" t="s">
        <v>193</v>
      </c>
      <c r="B98" s="240" t="s">
        <v>194</v>
      </c>
      <c r="C98" s="241"/>
      <c r="D98" s="319"/>
      <c r="E98" s="242"/>
      <c r="F98" s="243">
        <v>60000</v>
      </c>
      <c r="G98" s="244"/>
    </row>
    <row r="99" spans="1:7" s="150" customFormat="1" ht="17.25" thickBot="1">
      <c r="A99" s="256">
        <v>854</v>
      </c>
      <c r="B99" s="231" t="s">
        <v>15</v>
      </c>
      <c r="C99" s="232" t="s">
        <v>16</v>
      </c>
      <c r="D99" s="316"/>
      <c r="E99" s="233"/>
      <c r="F99" s="234">
        <f>F100</f>
        <v>250</v>
      </c>
      <c r="G99" s="235"/>
    </row>
    <row r="100" spans="1:7" s="78" customFormat="1" ht="17.25" thickTop="1">
      <c r="A100" s="144" t="s">
        <v>75</v>
      </c>
      <c r="B100" s="128" t="s">
        <v>14</v>
      </c>
      <c r="C100" s="80"/>
      <c r="D100" s="129"/>
      <c r="E100" s="130"/>
      <c r="F100" s="84">
        <f>F102</f>
        <v>250</v>
      </c>
      <c r="G100" s="81"/>
    </row>
    <row r="101" spans="1:7" s="250" customFormat="1" ht="13.5" customHeight="1">
      <c r="A101" s="208"/>
      <c r="B101" s="214" t="s">
        <v>220</v>
      </c>
      <c r="C101" s="209"/>
      <c r="D101" s="249"/>
      <c r="E101" s="210"/>
      <c r="F101" s="211"/>
      <c r="G101" s="212"/>
    </row>
    <row r="102" spans="1:7" s="78" customFormat="1" ht="17.25" thickBot="1">
      <c r="A102" s="131" t="s">
        <v>37</v>
      </c>
      <c r="B102" s="123" t="s">
        <v>9</v>
      </c>
      <c r="C102" s="124"/>
      <c r="D102" s="140"/>
      <c r="E102" s="126"/>
      <c r="F102" s="103">
        <v>250</v>
      </c>
      <c r="G102" s="62"/>
    </row>
    <row r="103" spans="1:7" s="150" customFormat="1" ht="34.5" thickBot="1" thickTop="1">
      <c r="A103" s="161">
        <v>900</v>
      </c>
      <c r="B103" s="112" t="s">
        <v>40</v>
      </c>
      <c r="C103" s="59" t="s">
        <v>41</v>
      </c>
      <c r="D103" s="142">
        <f>D104+D116+D109</f>
        <v>10112</v>
      </c>
      <c r="E103" s="114"/>
      <c r="F103" s="83">
        <f>F104+F116+F109</f>
        <v>350600</v>
      </c>
      <c r="G103" s="63">
        <f>G104+G116+G109</f>
        <v>413100</v>
      </c>
    </row>
    <row r="104" spans="1:8" s="78" customFormat="1" ht="17.25" thickTop="1">
      <c r="A104" s="162">
        <v>90001</v>
      </c>
      <c r="B104" s="128" t="s">
        <v>42</v>
      </c>
      <c r="C104" s="80"/>
      <c r="D104" s="129"/>
      <c r="E104" s="130"/>
      <c r="F104" s="84">
        <f>SUM(F105)</f>
        <v>55000</v>
      </c>
      <c r="G104" s="81"/>
      <c r="H104" s="79"/>
    </row>
    <row r="105" spans="1:7" s="78" customFormat="1" ht="18" customHeight="1">
      <c r="A105" s="131" t="s">
        <v>43</v>
      </c>
      <c r="B105" s="123" t="s">
        <v>78</v>
      </c>
      <c r="C105" s="124"/>
      <c r="D105" s="125"/>
      <c r="E105" s="126"/>
      <c r="F105" s="103">
        <f>SUM(F106:F108)</f>
        <v>55000</v>
      </c>
      <c r="G105" s="62"/>
    </row>
    <row r="106" spans="1:8" s="2" customFormat="1" ht="12.75">
      <c r="A106" s="163"/>
      <c r="B106" s="164" t="s">
        <v>105</v>
      </c>
      <c r="C106" s="165"/>
      <c r="D106" s="166"/>
      <c r="E106" s="167"/>
      <c r="F106" s="168">
        <v>5000</v>
      </c>
      <c r="G106" s="169"/>
      <c r="H106" s="170"/>
    </row>
    <row r="107" spans="1:8" s="176" customFormat="1" ht="12.75">
      <c r="A107" s="171"/>
      <c r="B107" s="164" t="s">
        <v>80</v>
      </c>
      <c r="C107" s="172"/>
      <c r="D107" s="173"/>
      <c r="E107" s="174"/>
      <c r="F107" s="168">
        <v>10000</v>
      </c>
      <c r="G107" s="169"/>
      <c r="H107" s="175"/>
    </row>
    <row r="108" spans="1:7" s="176" customFormat="1" ht="25.5">
      <c r="A108" s="177"/>
      <c r="B108" s="178" t="s">
        <v>77</v>
      </c>
      <c r="C108" s="179"/>
      <c r="D108" s="180"/>
      <c r="E108" s="181"/>
      <c r="F108" s="182">
        <v>40000</v>
      </c>
      <c r="G108" s="183"/>
    </row>
    <row r="109" spans="1:7" s="78" customFormat="1" ht="16.5">
      <c r="A109" s="144" t="s">
        <v>106</v>
      </c>
      <c r="B109" s="128" t="s">
        <v>218</v>
      </c>
      <c r="C109" s="80"/>
      <c r="D109" s="143"/>
      <c r="E109" s="130"/>
      <c r="F109" s="84">
        <f>F111+F110</f>
        <v>175600</v>
      </c>
      <c r="G109" s="81">
        <f>SUM(G110:G111)</f>
        <v>85100</v>
      </c>
    </row>
    <row r="110" spans="1:7" s="78" customFormat="1" ht="16.5">
      <c r="A110" s="131" t="s">
        <v>121</v>
      </c>
      <c r="B110" s="123" t="s">
        <v>122</v>
      </c>
      <c r="C110" s="124"/>
      <c r="D110" s="140"/>
      <c r="E110" s="126"/>
      <c r="F110" s="103">
        <v>37200</v>
      </c>
      <c r="G110" s="62"/>
    </row>
    <row r="111" spans="1:7" s="78" customFormat="1" ht="16.5" customHeight="1">
      <c r="A111" s="131" t="s">
        <v>43</v>
      </c>
      <c r="B111" s="123" t="s">
        <v>221</v>
      </c>
      <c r="C111" s="124"/>
      <c r="D111" s="125"/>
      <c r="E111" s="126"/>
      <c r="F111" s="103">
        <f>SUM(F112:F115)</f>
        <v>138400</v>
      </c>
      <c r="G111" s="62">
        <f>SUM(G112:G115)</f>
        <v>85100</v>
      </c>
    </row>
    <row r="112" spans="1:7" s="176" customFormat="1" ht="15" customHeight="1">
      <c r="A112" s="207"/>
      <c r="B112" s="164" t="s">
        <v>166</v>
      </c>
      <c r="C112" s="172"/>
      <c r="D112" s="173"/>
      <c r="E112" s="174"/>
      <c r="F112" s="168">
        <v>80000</v>
      </c>
      <c r="G112" s="169"/>
    </row>
    <row r="113" spans="1:7" s="2" customFormat="1" ht="25.5">
      <c r="A113" s="185"/>
      <c r="B113" s="164" t="s">
        <v>167</v>
      </c>
      <c r="C113" s="165"/>
      <c r="D113" s="166"/>
      <c r="E113" s="167"/>
      <c r="F113" s="184"/>
      <c r="G113" s="169">
        <v>73240</v>
      </c>
    </row>
    <row r="114" spans="1:7" s="2" customFormat="1" ht="15.75" customHeight="1">
      <c r="A114" s="185"/>
      <c r="B114" s="164" t="s">
        <v>168</v>
      </c>
      <c r="C114" s="165"/>
      <c r="D114" s="166"/>
      <c r="E114" s="167"/>
      <c r="F114" s="184">
        <v>58400</v>
      </c>
      <c r="G114" s="169"/>
    </row>
    <row r="115" spans="1:7" s="2" customFormat="1" ht="26.25" customHeight="1">
      <c r="A115" s="185"/>
      <c r="B115" s="164" t="s">
        <v>169</v>
      </c>
      <c r="C115" s="165"/>
      <c r="D115" s="166"/>
      <c r="E115" s="167"/>
      <c r="F115" s="184"/>
      <c r="G115" s="169">
        <v>11860</v>
      </c>
    </row>
    <row r="116" spans="1:7" s="78" customFormat="1" ht="13.5" customHeight="1">
      <c r="A116" s="144" t="s">
        <v>44</v>
      </c>
      <c r="B116" s="128" t="s">
        <v>14</v>
      </c>
      <c r="C116" s="80"/>
      <c r="D116" s="143">
        <f>D122</f>
        <v>10112</v>
      </c>
      <c r="E116" s="130"/>
      <c r="F116" s="84">
        <f>SUM(F117)</f>
        <v>120000</v>
      </c>
      <c r="G116" s="81">
        <f>G117</f>
        <v>328000</v>
      </c>
    </row>
    <row r="117" spans="1:7" s="78" customFormat="1" ht="18.75" customHeight="1">
      <c r="A117" s="131" t="s">
        <v>43</v>
      </c>
      <c r="B117" s="123" t="s">
        <v>78</v>
      </c>
      <c r="C117" s="124"/>
      <c r="D117" s="125"/>
      <c r="E117" s="126"/>
      <c r="F117" s="103">
        <f>SUM(F118:F123)</f>
        <v>120000</v>
      </c>
      <c r="G117" s="62">
        <f>SUM(G118:G123)</f>
        <v>328000</v>
      </c>
    </row>
    <row r="118" spans="1:7" s="78" customFormat="1" ht="14.25" customHeight="1">
      <c r="A118" s="131"/>
      <c r="B118" s="164" t="s">
        <v>108</v>
      </c>
      <c r="C118" s="124"/>
      <c r="D118" s="125"/>
      <c r="E118" s="126"/>
      <c r="F118" s="168">
        <v>10000</v>
      </c>
      <c r="G118" s="169"/>
    </row>
    <row r="119" spans="1:7" s="78" customFormat="1" ht="14.25" customHeight="1">
      <c r="A119" s="151"/>
      <c r="B119" s="164" t="s">
        <v>107</v>
      </c>
      <c r="C119" s="124"/>
      <c r="D119" s="125"/>
      <c r="E119" s="126"/>
      <c r="F119" s="168">
        <v>60000</v>
      </c>
      <c r="G119" s="169"/>
    </row>
    <row r="120" spans="1:7" s="78" customFormat="1" ht="14.25" customHeight="1">
      <c r="A120" s="131"/>
      <c r="B120" s="164" t="s">
        <v>79</v>
      </c>
      <c r="C120" s="124"/>
      <c r="D120" s="125"/>
      <c r="E120" s="126"/>
      <c r="F120" s="168">
        <v>10000</v>
      </c>
      <c r="G120" s="169"/>
    </row>
    <row r="121" spans="1:7" s="176" customFormat="1" ht="14.25" customHeight="1">
      <c r="A121" s="207"/>
      <c r="B121" s="164" t="s">
        <v>225</v>
      </c>
      <c r="C121" s="172"/>
      <c r="D121" s="146"/>
      <c r="E121" s="136"/>
      <c r="F121" s="168"/>
      <c r="G121" s="169">
        <v>288000</v>
      </c>
    </row>
    <row r="122" spans="1:7" s="78" customFormat="1" ht="28.5" customHeight="1">
      <c r="A122" s="131" t="s">
        <v>237</v>
      </c>
      <c r="B122" s="123" t="s">
        <v>239</v>
      </c>
      <c r="C122" s="124"/>
      <c r="D122" s="190">
        <f>SUM(D124:D130)</f>
        <v>10112</v>
      </c>
      <c r="E122" s="167"/>
      <c r="F122" s="168"/>
      <c r="G122" s="169"/>
    </row>
    <row r="123" spans="1:7" s="78" customFormat="1" ht="14.25" customHeight="1">
      <c r="A123" s="131"/>
      <c r="B123" s="164" t="s">
        <v>238</v>
      </c>
      <c r="C123" s="124"/>
      <c r="D123" s="190"/>
      <c r="E123" s="167"/>
      <c r="F123" s="168">
        <f>SUM(F125:F131)</f>
        <v>40000</v>
      </c>
      <c r="G123" s="169">
        <f>SUM(G124:G130)</f>
        <v>40000</v>
      </c>
    </row>
    <row r="124" spans="1:7" s="264" customFormat="1" ht="12.75" customHeight="1">
      <c r="A124" s="257"/>
      <c r="B124" s="258" t="s">
        <v>170</v>
      </c>
      <c r="C124" s="259"/>
      <c r="D124" s="260"/>
      <c r="E124" s="261"/>
      <c r="F124" s="262"/>
      <c r="G124" s="263">
        <v>40000</v>
      </c>
    </row>
    <row r="125" spans="1:7" s="264" customFormat="1" ht="12.75" customHeight="1">
      <c r="A125" s="257"/>
      <c r="B125" s="258" t="s">
        <v>172</v>
      </c>
      <c r="C125" s="259"/>
      <c r="D125" s="260">
        <v>10112</v>
      </c>
      <c r="E125" s="261"/>
      <c r="F125" s="262">
        <v>21200</v>
      </c>
      <c r="G125" s="263"/>
    </row>
    <row r="126" spans="1:7" s="264" customFormat="1" ht="12.75" customHeight="1">
      <c r="A126" s="257"/>
      <c r="B126" s="258" t="s">
        <v>171</v>
      </c>
      <c r="C126" s="259"/>
      <c r="D126" s="265"/>
      <c r="E126" s="261"/>
      <c r="F126" s="262">
        <v>4000</v>
      </c>
      <c r="G126" s="263"/>
    </row>
    <row r="127" spans="1:7" s="264" customFormat="1" ht="12.75" customHeight="1">
      <c r="A127" s="257"/>
      <c r="B127" s="258" t="s">
        <v>173</v>
      </c>
      <c r="C127" s="259"/>
      <c r="D127" s="265"/>
      <c r="E127" s="261"/>
      <c r="F127" s="262">
        <v>10000</v>
      </c>
      <c r="G127" s="263"/>
    </row>
    <row r="128" spans="1:7" s="264" customFormat="1" ht="12.75" customHeight="1">
      <c r="A128" s="257"/>
      <c r="B128" s="258" t="s">
        <v>174</v>
      </c>
      <c r="C128" s="259"/>
      <c r="D128" s="265"/>
      <c r="E128" s="261"/>
      <c r="F128" s="262">
        <v>900</v>
      </c>
      <c r="G128" s="263"/>
    </row>
    <row r="129" spans="1:7" s="264" customFormat="1" ht="24.75" customHeight="1">
      <c r="A129" s="257"/>
      <c r="B129" s="258" t="s">
        <v>175</v>
      </c>
      <c r="C129" s="259"/>
      <c r="D129" s="265"/>
      <c r="E129" s="261"/>
      <c r="F129" s="262">
        <v>900</v>
      </c>
      <c r="G129" s="263"/>
    </row>
    <row r="130" spans="1:7" s="264" customFormat="1" ht="12" customHeight="1" thickBot="1">
      <c r="A130" s="257"/>
      <c r="B130" s="258" t="s">
        <v>176</v>
      </c>
      <c r="C130" s="259"/>
      <c r="D130" s="265"/>
      <c r="E130" s="261"/>
      <c r="F130" s="262">
        <v>3000</v>
      </c>
      <c r="G130" s="263"/>
    </row>
    <row r="131" spans="1:7" s="150" customFormat="1" ht="33.75" customHeight="1" thickBot="1" thickTop="1">
      <c r="A131" s="161">
        <v>921</v>
      </c>
      <c r="B131" s="186" t="s">
        <v>161</v>
      </c>
      <c r="C131" s="93"/>
      <c r="D131" s="113"/>
      <c r="E131" s="114"/>
      <c r="F131" s="83"/>
      <c r="G131" s="63">
        <f>SUM(G132)</f>
        <v>20000</v>
      </c>
    </row>
    <row r="132" spans="1:7" s="78" customFormat="1" ht="17.25" thickTop="1">
      <c r="A132" s="144" t="s">
        <v>162</v>
      </c>
      <c r="B132" s="128" t="s">
        <v>163</v>
      </c>
      <c r="C132" s="80" t="s">
        <v>10</v>
      </c>
      <c r="D132" s="143"/>
      <c r="E132" s="130"/>
      <c r="F132" s="84"/>
      <c r="G132" s="81">
        <f>G133</f>
        <v>20000</v>
      </c>
    </row>
    <row r="133" spans="1:7" s="78" customFormat="1" ht="18.75" customHeight="1" thickBot="1">
      <c r="A133" s="131" t="s">
        <v>32</v>
      </c>
      <c r="B133" s="187" t="s">
        <v>9</v>
      </c>
      <c r="C133" s="124"/>
      <c r="D133" s="125"/>
      <c r="E133" s="126"/>
      <c r="F133" s="103"/>
      <c r="G133" s="62">
        <v>20000</v>
      </c>
    </row>
    <row r="134" spans="1:7" s="150" customFormat="1" ht="23.25" customHeight="1" thickBot="1" thickTop="1">
      <c r="A134" s="161">
        <v>926</v>
      </c>
      <c r="B134" s="186" t="s">
        <v>39</v>
      </c>
      <c r="C134" s="93"/>
      <c r="D134" s="113"/>
      <c r="E134" s="114"/>
      <c r="F134" s="83">
        <f>F135+F138+F140</f>
        <v>248000</v>
      </c>
      <c r="G134" s="63">
        <f>G135+G138+G140</f>
        <v>10415</v>
      </c>
    </row>
    <row r="135" spans="1:7" s="78" customFormat="1" ht="18.75" customHeight="1" thickTop="1">
      <c r="A135" s="144" t="s">
        <v>81</v>
      </c>
      <c r="B135" s="128" t="s">
        <v>82</v>
      </c>
      <c r="C135" s="80" t="s">
        <v>41</v>
      </c>
      <c r="D135" s="143"/>
      <c r="E135" s="130"/>
      <c r="F135" s="84">
        <f>SUM(F136:F136)</f>
        <v>238000</v>
      </c>
      <c r="G135" s="81"/>
    </row>
    <row r="136" spans="1:7" s="176" customFormat="1" ht="17.25" customHeight="1">
      <c r="A136" s="131" t="s">
        <v>43</v>
      </c>
      <c r="B136" s="188" t="s">
        <v>76</v>
      </c>
      <c r="C136" s="189"/>
      <c r="D136" s="173"/>
      <c r="E136" s="174"/>
      <c r="F136" s="103">
        <f>SUM(F137:F137)</f>
        <v>238000</v>
      </c>
      <c r="G136" s="62"/>
    </row>
    <row r="137" spans="1:7" s="176" customFormat="1" ht="15.75" customHeight="1">
      <c r="A137" s="177"/>
      <c r="B137" s="266" t="s">
        <v>229</v>
      </c>
      <c r="C137" s="286"/>
      <c r="D137" s="180"/>
      <c r="E137" s="287"/>
      <c r="F137" s="182">
        <v>238000</v>
      </c>
      <c r="G137" s="183"/>
    </row>
    <row r="138" spans="1:7" s="176" customFormat="1" ht="21.75" customHeight="1">
      <c r="A138" s="144" t="s">
        <v>157</v>
      </c>
      <c r="B138" s="191" t="s">
        <v>158</v>
      </c>
      <c r="C138" s="267" t="s">
        <v>118</v>
      </c>
      <c r="D138" s="268"/>
      <c r="E138" s="269"/>
      <c r="F138" s="270"/>
      <c r="G138" s="271">
        <f>G139</f>
        <v>10000</v>
      </c>
    </row>
    <row r="139" spans="1:7" s="176" customFormat="1" ht="49.5">
      <c r="A139" s="131" t="s">
        <v>159</v>
      </c>
      <c r="B139" s="188" t="s">
        <v>160</v>
      </c>
      <c r="C139" s="272"/>
      <c r="D139" s="135"/>
      <c r="E139" s="152"/>
      <c r="F139" s="137"/>
      <c r="G139" s="273">
        <v>10000</v>
      </c>
    </row>
    <row r="140" spans="1:7" s="192" customFormat="1" ht="19.5" customHeight="1">
      <c r="A140" s="144" t="s">
        <v>165</v>
      </c>
      <c r="B140" s="191" t="s">
        <v>14</v>
      </c>
      <c r="C140" s="274"/>
      <c r="D140" s="268"/>
      <c r="E140" s="269"/>
      <c r="F140" s="84">
        <f>F141</f>
        <v>10000</v>
      </c>
      <c r="G140" s="271">
        <f>G143</f>
        <v>415</v>
      </c>
    </row>
    <row r="141" spans="1:7" s="176" customFormat="1" ht="16.5">
      <c r="A141" s="153" t="s">
        <v>32</v>
      </c>
      <c r="B141" s="193" t="s">
        <v>9</v>
      </c>
      <c r="C141" s="275" t="s">
        <v>10</v>
      </c>
      <c r="D141" s="276"/>
      <c r="E141" s="277"/>
      <c r="F141" s="158">
        <v>10000</v>
      </c>
      <c r="G141" s="278"/>
    </row>
    <row r="142" spans="1:7" s="176" customFormat="1" ht="16.5">
      <c r="A142" s="131"/>
      <c r="B142" s="284" t="s">
        <v>217</v>
      </c>
      <c r="C142" s="285" t="s">
        <v>180</v>
      </c>
      <c r="D142" s="135"/>
      <c r="E142" s="152"/>
      <c r="F142" s="137"/>
      <c r="G142" s="273"/>
    </row>
    <row r="143" spans="1:7" s="176" customFormat="1" ht="17.25" thickBot="1">
      <c r="A143" s="194" t="s">
        <v>37</v>
      </c>
      <c r="B143" s="195" t="s">
        <v>38</v>
      </c>
      <c r="C143" s="279"/>
      <c r="D143" s="280"/>
      <c r="E143" s="281"/>
      <c r="F143" s="282"/>
      <c r="G143" s="283">
        <v>415</v>
      </c>
    </row>
    <row r="144" spans="1:10" s="87" customFormat="1" ht="18.75" thickBot="1" thickTop="1">
      <c r="A144" s="85"/>
      <c r="B144" s="46" t="s">
        <v>11</v>
      </c>
      <c r="C144" s="46"/>
      <c r="D144" s="47">
        <f>D11+D27+D35+D39+D54+D59+D65+D80+D83+D88+D99+D103+D131+D134</f>
        <v>320112</v>
      </c>
      <c r="E144" s="196">
        <f>E11+E27+E35+E39+E54+E59+E65+E80+E83+E88+E99+E103+E131+E134</f>
        <v>7041008</v>
      </c>
      <c r="F144" s="89">
        <f>F11+F27+F35+F39+F54+F59+F65+F80+F83+F88+F99+F103+F131+F134</f>
        <v>1264172</v>
      </c>
      <c r="G144" s="48">
        <f>G11+G27+G35+G39+G54+G59+G65+G80+G83+G88+G99+G103+G131+G134</f>
        <v>2681816</v>
      </c>
      <c r="I144" s="88"/>
      <c r="J144" s="88"/>
    </row>
    <row r="145" spans="1:7" s="203" customFormat="1" ht="18.75" thickBot="1" thickTop="1">
      <c r="A145" s="197"/>
      <c r="B145" s="91" t="s">
        <v>45</v>
      </c>
      <c r="C145" s="198"/>
      <c r="D145" s="199">
        <f>E144-D144</f>
        <v>6720896</v>
      </c>
      <c r="E145" s="200"/>
      <c r="F145" s="201">
        <f>G144-F144</f>
        <v>1417644</v>
      </c>
      <c r="G145" s="202"/>
    </row>
    <row r="146" ht="16.5" thickTop="1"/>
    <row r="152" spans="2:4" ht="15.75">
      <c r="B152" s="204"/>
      <c r="C152" s="204"/>
      <c r="D152" s="204"/>
    </row>
    <row r="153" spans="2:4" ht="15.75">
      <c r="B153" s="204"/>
      <c r="C153" s="204"/>
      <c r="D153" s="204"/>
    </row>
    <row r="154" spans="2:4" ht="15.75">
      <c r="B154" s="204"/>
      <c r="D154" s="204"/>
    </row>
    <row r="155" ht="15.75">
      <c r="D155" s="204"/>
    </row>
  </sheetData>
  <mergeCells count="1">
    <mergeCell ref="B8:B9"/>
  </mergeCells>
  <printOptions horizontalCentered="1"/>
  <pageMargins left="0" right="0" top="0.984251968503937" bottom="0.5905511811023623" header="0.5118110236220472" footer="0.35433070866141736"/>
  <pageSetup firstPageNumber="4" useFirstPageNumber="1" horizontalDpi="300" verticalDpi="300" orientation="portrait" paperSize="9" r:id="rId1"/>
  <headerFooter alignWithMargins="0">
    <oddHeader>&amp;C&amp;"Times New Roman,Normalny"&amp;P</oddHeader>
  </headerFooter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F3" sqref="F3"/>
    </sheetView>
  </sheetViews>
  <sheetFormatPr defaultColWidth="9.00390625" defaultRowHeight="12.75"/>
  <cols>
    <col min="1" max="1" width="6.875" style="64" customWidth="1"/>
    <col min="2" max="2" width="36.375" style="64" customWidth="1"/>
    <col min="3" max="3" width="5.875" style="64" customWidth="1"/>
    <col min="4" max="4" width="10.875" style="64" customWidth="1"/>
    <col min="5" max="5" width="10.75390625" style="64" customWidth="1"/>
    <col min="6" max="6" width="13.375" style="64" customWidth="1"/>
    <col min="7" max="7" width="11.125" style="64" customWidth="1"/>
    <col min="8" max="8" width="10.00390625" style="64" customWidth="1"/>
    <col min="9" max="9" width="13.875" style="64" customWidth="1"/>
    <col min="10" max="10" width="14.375" style="64" customWidth="1"/>
    <col min="11" max="16384" width="10.00390625" style="64" customWidth="1"/>
  </cols>
  <sheetData>
    <row r="1" ht="11.25" customHeight="1">
      <c r="F1" s="2" t="s">
        <v>179</v>
      </c>
    </row>
    <row r="2" spans="1:6" ht="11.25" customHeight="1">
      <c r="A2" s="65"/>
      <c r="B2" s="66"/>
      <c r="C2" s="67"/>
      <c r="D2" s="67"/>
      <c r="E2" s="67"/>
      <c r="F2" s="104" t="s">
        <v>240</v>
      </c>
    </row>
    <row r="3" spans="1:6" ht="11.25" customHeight="1">
      <c r="A3" s="65"/>
      <c r="B3" s="66"/>
      <c r="C3" s="67"/>
      <c r="D3" s="67"/>
      <c r="E3" s="67"/>
      <c r="F3" s="104" t="s">
        <v>46</v>
      </c>
    </row>
    <row r="4" spans="1:6" ht="14.25" customHeight="1">
      <c r="A4" s="65"/>
      <c r="B4" s="66"/>
      <c r="C4" s="67"/>
      <c r="D4" s="67"/>
      <c r="E4" s="67"/>
      <c r="F4" s="104" t="s">
        <v>85</v>
      </c>
    </row>
    <row r="5" spans="1:6" ht="13.5" customHeight="1">
      <c r="A5" s="65"/>
      <c r="B5" s="66"/>
      <c r="C5" s="67"/>
      <c r="D5" s="67"/>
      <c r="E5" s="67"/>
      <c r="F5" s="67"/>
    </row>
    <row r="6" spans="1:7" s="51" customFormat="1" ht="39" customHeight="1">
      <c r="A6" s="53" t="s">
        <v>72</v>
      </c>
      <c r="B6" s="54"/>
      <c r="C6" s="52"/>
      <c r="D6" s="52"/>
      <c r="E6" s="52"/>
      <c r="F6" s="52"/>
      <c r="G6" s="68"/>
    </row>
    <row r="7" spans="1:7" s="51" customFormat="1" ht="14.25" customHeight="1" thickBot="1">
      <c r="A7" s="53"/>
      <c r="B7" s="54"/>
      <c r="C7" s="52"/>
      <c r="D7" s="52"/>
      <c r="E7" s="52"/>
      <c r="F7" s="52"/>
      <c r="G7" s="69" t="s">
        <v>0</v>
      </c>
    </row>
    <row r="8" spans="1:7" s="73" customFormat="1" ht="25.5">
      <c r="A8" s="70" t="s">
        <v>1</v>
      </c>
      <c r="B8" s="356" t="s">
        <v>2</v>
      </c>
      <c r="C8" s="55" t="s">
        <v>3</v>
      </c>
      <c r="D8" s="102" t="s">
        <v>4</v>
      </c>
      <c r="E8" s="101"/>
      <c r="F8" s="71" t="s">
        <v>5</v>
      </c>
      <c r="G8" s="72"/>
    </row>
    <row r="9" spans="1:7" s="73" customFormat="1" ht="13.5" customHeight="1">
      <c r="A9" s="74" t="s">
        <v>6</v>
      </c>
      <c r="B9" s="357"/>
      <c r="C9" s="56" t="s">
        <v>7</v>
      </c>
      <c r="D9" s="288" t="s">
        <v>23</v>
      </c>
      <c r="E9" s="289" t="s">
        <v>8</v>
      </c>
      <c r="F9" s="75" t="s">
        <v>23</v>
      </c>
      <c r="G9" s="60" t="s">
        <v>8</v>
      </c>
    </row>
    <row r="10" spans="1:7" s="77" customFormat="1" ht="10.5" customHeight="1" thickBot="1">
      <c r="A10" s="57">
        <v>1</v>
      </c>
      <c r="B10" s="92">
        <v>2</v>
      </c>
      <c r="C10" s="58">
        <v>3</v>
      </c>
      <c r="D10" s="92">
        <v>4</v>
      </c>
      <c r="E10" s="92">
        <v>5</v>
      </c>
      <c r="F10" s="76">
        <v>6</v>
      </c>
      <c r="G10" s="61">
        <v>7</v>
      </c>
    </row>
    <row r="11" spans="1:9" s="78" customFormat="1" ht="18" thickBot="1" thickTop="1">
      <c r="A11" s="111">
        <v>600</v>
      </c>
      <c r="B11" s="112" t="s">
        <v>17</v>
      </c>
      <c r="C11" s="59" t="s">
        <v>41</v>
      </c>
      <c r="D11" s="113"/>
      <c r="E11" s="114"/>
      <c r="F11" s="83"/>
      <c r="G11" s="63">
        <f>SUM(G12)</f>
        <v>5000</v>
      </c>
      <c r="I11" s="79"/>
    </row>
    <row r="12" spans="1:9" s="78" customFormat="1" ht="33.75" thickTop="1">
      <c r="A12" s="115">
        <v>60015</v>
      </c>
      <c r="B12" s="116" t="s">
        <v>222</v>
      </c>
      <c r="C12" s="117"/>
      <c r="D12" s="118"/>
      <c r="E12" s="119"/>
      <c r="F12" s="120"/>
      <c r="G12" s="121">
        <f>G13</f>
        <v>5000</v>
      </c>
      <c r="I12" s="79"/>
    </row>
    <row r="13" spans="1:9" s="78" customFormat="1" ht="21" customHeight="1">
      <c r="A13" s="131" t="s">
        <v>43</v>
      </c>
      <c r="B13" s="123" t="s">
        <v>78</v>
      </c>
      <c r="C13" s="124"/>
      <c r="D13" s="125"/>
      <c r="E13" s="126"/>
      <c r="F13" s="103"/>
      <c r="G13" s="62">
        <v>5000</v>
      </c>
      <c r="I13" s="79"/>
    </row>
    <row r="14" spans="1:9" s="2" customFormat="1" ht="39" thickBot="1">
      <c r="A14" s="185"/>
      <c r="B14" s="311" t="s">
        <v>223</v>
      </c>
      <c r="C14" s="307"/>
      <c r="D14" s="307"/>
      <c r="E14" s="308"/>
      <c r="F14" s="309"/>
      <c r="G14" s="310"/>
      <c r="I14" s="170"/>
    </row>
    <row r="15" spans="1:7" s="327" customFormat="1" ht="33" customHeight="1" thickBot="1" thickTop="1">
      <c r="A15" s="320">
        <v>754</v>
      </c>
      <c r="B15" s="321" t="s">
        <v>230</v>
      </c>
      <c r="C15" s="322" t="s">
        <v>231</v>
      </c>
      <c r="D15" s="323"/>
      <c r="E15" s="324">
        <f>SUM(E16)</f>
        <v>15000</v>
      </c>
      <c r="F15" s="325"/>
      <c r="G15" s="326">
        <f>SUM(G16)</f>
        <v>15000</v>
      </c>
    </row>
    <row r="16" spans="1:7" s="327" customFormat="1" ht="31.5" customHeight="1" thickTop="1">
      <c r="A16" s="346" t="s">
        <v>232</v>
      </c>
      <c r="B16" s="347" t="s">
        <v>233</v>
      </c>
      <c r="C16" s="328"/>
      <c r="D16" s="329"/>
      <c r="E16" s="330">
        <f>SUM(E17)</f>
        <v>15000</v>
      </c>
      <c r="F16" s="331"/>
      <c r="G16" s="332">
        <f>SUM(G17:G18)</f>
        <v>15000</v>
      </c>
    </row>
    <row r="17" spans="1:7" s="150" customFormat="1" ht="66" customHeight="1">
      <c r="A17" s="333" t="s">
        <v>234</v>
      </c>
      <c r="B17" s="334" t="s">
        <v>235</v>
      </c>
      <c r="C17" s="335"/>
      <c r="D17" s="336"/>
      <c r="E17" s="337">
        <v>15000</v>
      </c>
      <c r="F17" s="338"/>
      <c r="G17" s="339"/>
    </row>
    <row r="18" spans="1:7" s="150" customFormat="1" ht="18.75" customHeight="1" thickBot="1">
      <c r="A18" s="340">
        <v>4270</v>
      </c>
      <c r="B18" s="188" t="s">
        <v>122</v>
      </c>
      <c r="C18" s="341"/>
      <c r="D18" s="342"/>
      <c r="E18" s="343"/>
      <c r="F18" s="344"/>
      <c r="G18" s="345">
        <v>15000</v>
      </c>
    </row>
    <row r="19" spans="1:9" s="78" customFormat="1" ht="18.75" customHeight="1" thickBot="1" thickTop="1">
      <c r="A19" s="297">
        <v>801</v>
      </c>
      <c r="B19" s="290" t="s">
        <v>26</v>
      </c>
      <c r="C19" s="59" t="s">
        <v>16</v>
      </c>
      <c r="D19" s="93"/>
      <c r="E19" s="97">
        <f>E20+E29</f>
        <v>24300</v>
      </c>
      <c r="F19" s="83">
        <f>F20+F29</f>
        <v>93110</v>
      </c>
      <c r="G19" s="63">
        <f>G20+G29</f>
        <v>23762</v>
      </c>
      <c r="I19" s="79"/>
    </row>
    <row r="20" spans="1:7" s="78" customFormat="1" ht="18" customHeight="1" thickTop="1">
      <c r="A20" s="298">
        <v>80120</v>
      </c>
      <c r="B20" s="291" t="s">
        <v>113</v>
      </c>
      <c r="C20" s="80"/>
      <c r="D20" s="94"/>
      <c r="E20" s="98">
        <f>SUM(E22:E24)</f>
        <v>5300</v>
      </c>
      <c r="F20" s="84">
        <f>SUM(F21:F28)</f>
        <v>5210</v>
      </c>
      <c r="G20" s="81">
        <f>SUM(G21:G28)</f>
        <v>5150</v>
      </c>
    </row>
    <row r="21" spans="1:9" s="78" customFormat="1" ht="29.25" customHeight="1">
      <c r="A21" s="299" t="s">
        <v>114</v>
      </c>
      <c r="B21" s="292" t="s">
        <v>115</v>
      </c>
      <c r="C21" s="82"/>
      <c r="D21" s="95"/>
      <c r="E21" s="95"/>
      <c r="F21" s="103">
        <v>5210</v>
      </c>
      <c r="G21" s="62"/>
      <c r="I21" s="79"/>
    </row>
    <row r="22" spans="1:9" s="78" customFormat="1" ht="18" customHeight="1">
      <c r="A22" s="300" t="s">
        <v>140</v>
      </c>
      <c r="B22" s="293" t="s">
        <v>142</v>
      </c>
      <c r="C22" s="82"/>
      <c r="D22" s="95"/>
      <c r="E22" s="99">
        <v>150</v>
      </c>
      <c r="F22" s="90"/>
      <c r="G22" s="62"/>
      <c r="I22" s="79"/>
    </row>
    <row r="23" spans="1:9" s="78" customFormat="1" ht="28.5" customHeight="1">
      <c r="A23" s="300" t="s">
        <v>131</v>
      </c>
      <c r="B23" s="293" t="s">
        <v>143</v>
      </c>
      <c r="C23" s="82"/>
      <c r="D23" s="95"/>
      <c r="E23" s="99">
        <v>5000</v>
      </c>
      <c r="F23" s="90"/>
      <c r="G23" s="62"/>
      <c r="I23" s="79"/>
    </row>
    <row r="24" spans="1:9" s="78" customFormat="1" ht="21" customHeight="1">
      <c r="A24" s="300" t="s">
        <v>141</v>
      </c>
      <c r="B24" s="293" t="s">
        <v>144</v>
      </c>
      <c r="C24" s="82"/>
      <c r="D24" s="95"/>
      <c r="E24" s="99">
        <v>150</v>
      </c>
      <c r="F24" s="90"/>
      <c r="G24" s="62"/>
      <c r="I24" s="79"/>
    </row>
    <row r="25" spans="1:9" s="78" customFormat="1" ht="13.5" customHeight="1">
      <c r="A25" s="300" t="s">
        <v>121</v>
      </c>
      <c r="B25" s="293" t="s">
        <v>122</v>
      </c>
      <c r="C25" s="82"/>
      <c r="D25" s="95"/>
      <c r="E25" s="99"/>
      <c r="F25" s="90"/>
      <c r="G25" s="62">
        <v>650</v>
      </c>
      <c r="I25" s="79"/>
    </row>
    <row r="26" spans="1:9" s="78" customFormat="1" ht="15.75" customHeight="1">
      <c r="A26" s="300" t="s">
        <v>32</v>
      </c>
      <c r="B26" s="293" t="s">
        <v>9</v>
      </c>
      <c r="C26" s="82"/>
      <c r="D26" s="95"/>
      <c r="E26" s="99"/>
      <c r="F26" s="90"/>
      <c r="G26" s="62">
        <v>2700</v>
      </c>
      <c r="I26" s="79"/>
    </row>
    <row r="27" spans="1:9" s="78" customFormat="1" ht="18" customHeight="1">
      <c r="A27" s="300" t="s">
        <v>147</v>
      </c>
      <c r="B27" s="293" t="s">
        <v>150</v>
      </c>
      <c r="C27" s="82"/>
      <c r="D27" s="95"/>
      <c r="E27" s="99"/>
      <c r="F27" s="90"/>
      <c r="G27" s="62">
        <v>450</v>
      </c>
      <c r="I27" s="79"/>
    </row>
    <row r="28" spans="1:9" s="78" customFormat="1" ht="29.25" customHeight="1">
      <c r="A28" s="300" t="s">
        <v>148</v>
      </c>
      <c r="B28" s="293" t="s">
        <v>149</v>
      </c>
      <c r="C28" s="82"/>
      <c r="D28" s="95"/>
      <c r="E28" s="99"/>
      <c r="F28" s="90"/>
      <c r="G28" s="62">
        <v>1350</v>
      </c>
      <c r="I28" s="79"/>
    </row>
    <row r="29" spans="1:9" s="78" customFormat="1" ht="14.25" customHeight="1">
      <c r="A29" s="301" t="s">
        <v>145</v>
      </c>
      <c r="B29" s="291" t="s">
        <v>146</v>
      </c>
      <c r="C29" s="80"/>
      <c r="D29" s="94"/>
      <c r="E29" s="98">
        <f>E30+E31</f>
        <v>19000</v>
      </c>
      <c r="F29" s="84">
        <f>SUM(F32:F34)</f>
        <v>87900</v>
      </c>
      <c r="G29" s="81">
        <f>SUM(G31:G34)</f>
        <v>18612</v>
      </c>
      <c r="I29" s="79"/>
    </row>
    <row r="30" spans="1:9" s="78" customFormat="1" ht="16.5" customHeight="1">
      <c r="A30" s="300" t="s">
        <v>140</v>
      </c>
      <c r="B30" s="293" t="s">
        <v>142</v>
      </c>
      <c r="C30" s="82"/>
      <c r="D30" s="95"/>
      <c r="E30" s="99">
        <v>400</v>
      </c>
      <c r="F30" s="90"/>
      <c r="G30" s="62"/>
      <c r="I30" s="79"/>
    </row>
    <row r="31" spans="1:9" s="78" customFormat="1" ht="30" customHeight="1">
      <c r="A31" s="300" t="s">
        <v>131</v>
      </c>
      <c r="B31" s="293" t="s">
        <v>143</v>
      </c>
      <c r="C31" s="82"/>
      <c r="D31" s="95"/>
      <c r="E31" s="99">
        <v>18600</v>
      </c>
      <c r="F31" s="90"/>
      <c r="G31" s="62"/>
      <c r="I31" s="79"/>
    </row>
    <row r="32" spans="1:9" s="78" customFormat="1" ht="30" customHeight="1">
      <c r="A32" s="300" t="s">
        <v>114</v>
      </c>
      <c r="B32" s="293" t="s">
        <v>115</v>
      </c>
      <c r="C32" s="82"/>
      <c r="D32" s="95"/>
      <c r="E32" s="99"/>
      <c r="F32" s="103">
        <v>27900</v>
      </c>
      <c r="G32" s="62"/>
      <c r="I32" s="79"/>
    </row>
    <row r="33" spans="1:9" s="78" customFormat="1" ht="18" customHeight="1">
      <c r="A33" s="300" t="s">
        <v>199</v>
      </c>
      <c r="B33" s="293" t="s">
        <v>200</v>
      </c>
      <c r="C33" s="82"/>
      <c r="D33" s="95"/>
      <c r="E33" s="99"/>
      <c r="F33" s="103">
        <v>60000</v>
      </c>
      <c r="G33" s="62"/>
      <c r="I33" s="79"/>
    </row>
    <row r="34" spans="1:9" s="78" customFormat="1" ht="22.5" customHeight="1">
      <c r="A34" s="304" t="s">
        <v>37</v>
      </c>
      <c r="B34" s="295" t="s">
        <v>38</v>
      </c>
      <c r="C34" s="222"/>
      <c r="D34" s="353"/>
      <c r="E34" s="224"/>
      <c r="F34" s="225"/>
      <c r="G34" s="226">
        <f>18600+12</f>
        <v>18612</v>
      </c>
      <c r="I34" s="79"/>
    </row>
    <row r="35" spans="1:9" s="78" customFormat="1" ht="17.25" thickBot="1">
      <c r="A35" s="351">
        <v>852</v>
      </c>
      <c r="B35" s="312" t="s">
        <v>13</v>
      </c>
      <c r="C35" s="232" t="s">
        <v>10</v>
      </c>
      <c r="D35" s="352"/>
      <c r="E35" s="233"/>
      <c r="F35" s="234"/>
      <c r="G35" s="235">
        <f>G36+G38</f>
        <v>92200</v>
      </c>
      <c r="I35" s="79"/>
    </row>
    <row r="36" spans="1:9" s="78" customFormat="1" ht="17.25" thickTop="1">
      <c r="A36" s="302">
        <v>85201</v>
      </c>
      <c r="B36" s="294" t="s">
        <v>195</v>
      </c>
      <c r="C36" s="117"/>
      <c r="D36" s="118"/>
      <c r="E36" s="119"/>
      <c r="F36" s="120"/>
      <c r="G36" s="121">
        <f>G37</f>
        <v>73100</v>
      </c>
      <c r="I36" s="79"/>
    </row>
    <row r="37" spans="1:9" s="78" customFormat="1" ht="63.75" customHeight="1">
      <c r="A37" s="300" t="s">
        <v>196</v>
      </c>
      <c r="B37" s="293" t="s">
        <v>224</v>
      </c>
      <c r="C37" s="82"/>
      <c r="D37" s="160"/>
      <c r="E37" s="126"/>
      <c r="F37" s="103"/>
      <c r="G37" s="62">
        <v>73100</v>
      </c>
      <c r="I37" s="79"/>
    </row>
    <row r="38" spans="1:9" s="78" customFormat="1" ht="19.5" customHeight="1">
      <c r="A38" s="301" t="s">
        <v>197</v>
      </c>
      <c r="B38" s="291" t="s">
        <v>198</v>
      </c>
      <c r="C38" s="80"/>
      <c r="D38" s="94"/>
      <c r="E38" s="98"/>
      <c r="F38" s="84"/>
      <c r="G38" s="81">
        <f>G39</f>
        <v>19100</v>
      </c>
      <c r="I38" s="79"/>
    </row>
    <row r="39" spans="1:9" s="78" customFormat="1" ht="63.75" customHeight="1" thickBot="1">
      <c r="A39" s="299" t="s">
        <v>196</v>
      </c>
      <c r="B39" s="292" t="s">
        <v>224</v>
      </c>
      <c r="C39" s="155"/>
      <c r="D39" s="348"/>
      <c r="E39" s="349"/>
      <c r="F39" s="350"/>
      <c r="G39" s="159">
        <v>19100</v>
      </c>
      <c r="I39" s="79"/>
    </row>
    <row r="40" spans="1:9" s="78" customFormat="1" ht="21.75" customHeight="1" thickBot="1" thickTop="1">
      <c r="A40" s="303">
        <v>854</v>
      </c>
      <c r="B40" s="290" t="s">
        <v>15</v>
      </c>
      <c r="C40" s="59" t="s">
        <v>41</v>
      </c>
      <c r="D40" s="97">
        <f>D41+D46</f>
        <v>1300</v>
      </c>
      <c r="E40" s="97">
        <f>E41+E46</f>
        <v>7300</v>
      </c>
      <c r="F40" s="83"/>
      <c r="G40" s="63">
        <f>G41+G46</f>
        <v>2900</v>
      </c>
      <c r="I40" s="79"/>
    </row>
    <row r="41" spans="1:7" s="78" customFormat="1" ht="30.75" customHeight="1" thickTop="1">
      <c r="A41" s="301" t="s">
        <v>151</v>
      </c>
      <c r="B41" s="291" t="s">
        <v>152</v>
      </c>
      <c r="C41" s="80"/>
      <c r="D41" s="98">
        <f>D43</f>
        <v>1300</v>
      </c>
      <c r="E41" s="98">
        <f>SUM(E42:E45)</f>
        <v>4400</v>
      </c>
      <c r="F41" s="84"/>
      <c r="G41" s="81"/>
    </row>
    <row r="42" spans="1:9" s="78" customFormat="1" ht="17.25" customHeight="1">
      <c r="A42" s="300" t="s">
        <v>140</v>
      </c>
      <c r="B42" s="293" t="s">
        <v>142</v>
      </c>
      <c r="C42" s="82"/>
      <c r="D42" s="99"/>
      <c r="E42" s="99">
        <v>3000</v>
      </c>
      <c r="F42" s="90"/>
      <c r="G42" s="62"/>
      <c r="I42" s="79"/>
    </row>
    <row r="43" spans="1:9" s="78" customFormat="1" ht="33" customHeight="1">
      <c r="A43" s="300" t="s">
        <v>131</v>
      </c>
      <c r="B43" s="293" t="s">
        <v>143</v>
      </c>
      <c r="C43" s="82"/>
      <c r="D43" s="99">
        <v>1300</v>
      </c>
      <c r="E43" s="99"/>
      <c r="F43" s="90"/>
      <c r="G43" s="62"/>
      <c r="I43" s="79"/>
    </row>
    <row r="44" spans="1:9" s="78" customFormat="1" ht="18" customHeight="1">
      <c r="A44" s="300" t="s">
        <v>93</v>
      </c>
      <c r="B44" s="293" t="s">
        <v>94</v>
      </c>
      <c r="C44" s="82"/>
      <c r="D44" s="96"/>
      <c r="E44" s="99">
        <v>1300</v>
      </c>
      <c r="F44" s="90"/>
      <c r="G44" s="62"/>
      <c r="I44" s="79"/>
    </row>
    <row r="45" spans="1:9" s="78" customFormat="1" ht="18" customHeight="1">
      <c r="A45" s="304" t="s">
        <v>25</v>
      </c>
      <c r="B45" s="295" t="s">
        <v>153</v>
      </c>
      <c r="C45" s="222"/>
      <c r="D45" s="223"/>
      <c r="E45" s="224">
        <v>100</v>
      </c>
      <c r="F45" s="225"/>
      <c r="G45" s="226"/>
      <c r="I45" s="79"/>
    </row>
    <row r="46" spans="1:9" s="150" customFormat="1" ht="19.5" customHeight="1">
      <c r="A46" s="305">
        <v>85407</v>
      </c>
      <c r="B46" s="205" t="s">
        <v>154</v>
      </c>
      <c r="C46" s="80"/>
      <c r="D46" s="94"/>
      <c r="E46" s="98">
        <f>E47+E48</f>
        <v>2900</v>
      </c>
      <c r="F46" s="84"/>
      <c r="G46" s="81">
        <f>G49+G50</f>
        <v>2900</v>
      </c>
      <c r="I46" s="206"/>
    </row>
    <row r="47" spans="1:9" s="78" customFormat="1" ht="27" customHeight="1">
      <c r="A47" s="300" t="s">
        <v>131</v>
      </c>
      <c r="B47" s="293" t="s">
        <v>143</v>
      </c>
      <c r="C47" s="82"/>
      <c r="D47" s="95"/>
      <c r="E47" s="99">
        <v>1400</v>
      </c>
      <c r="F47" s="90"/>
      <c r="G47" s="62"/>
      <c r="I47" s="79"/>
    </row>
    <row r="48" spans="1:9" s="78" customFormat="1" ht="18" customHeight="1">
      <c r="A48" s="300" t="s">
        <v>93</v>
      </c>
      <c r="B48" s="293" t="s">
        <v>94</v>
      </c>
      <c r="C48" s="82"/>
      <c r="D48" s="95"/>
      <c r="E48" s="99">
        <v>1500</v>
      </c>
      <c r="F48" s="90"/>
      <c r="G48" s="62"/>
      <c r="I48" s="79"/>
    </row>
    <row r="49" spans="1:9" s="78" customFormat="1" ht="18" customHeight="1">
      <c r="A49" s="300" t="s">
        <v>37</v>
      </c>
      <c r="B49" s="293" t="s">
        <v>38</v>
      </c>
      <c r="C49" s="82"/>
      <c r="D49" s="95"/>
      <c r="E49" s="99"/>
      <c r="F49" s="90"/>
      <c r="G49" s="62">
        <v>1400</v>
      </c>
      <c r="I49" s="79"/>
    </row>
    <row r="50" spans="1:9" s="78" customFormat="1" ht="18" customHeight="1" thickBot="1">
      <c r="A50" s="300" t="s">
        <v>32</v>
      </c>
      <c r="B50" s="293" t="s">
        <v>9</v>
      </c>
      <c r="C50" s="82"/>
      <c r="D50" s="95"/>
      <c r="E50" s="99"/>
      <c r="F50" s="90"/>
      <c r="G50" s="62">
        <v>1500</v>
      </c>
      <c r="I50" s="79"/>
    </row>
    <row r="51" spans="1:9" s="78" customFormat="1" ht="33" customHeight="1" thickBot="1" thickTop="1">
      <c r="A51" s="303">
        <v>900</v>
      </c>
      <c r="B51" s="290" t="s">
        <v>40</v>
      </c>
      <c r="C51" s="59" t="s">
        <v>41</v>
      </c>
      <c r="D51" s="93"/>
      <c r="E51" s="93"/>
      <c r="F51" s="83"/>
      <c r="G51" s="63">
        <f>G52</f>
        <v>10500</v>
      </c>
      <c r="I51" s="79"/>
    </row>
    <row r="52" spans="1:7" s="78" customFormat="1" ht="15" customHeight="1" thickTop="1">
      <c r="A52" s="301" t="s">
        <v>106</v>
      </c>
      <c r="B52" s="291" t="s">
        <v>218</v>
      </c>
      <c r="C52" s="80"/>
      <c r="D52" s="94"/>
      <c r="E52" s="94"/>
      <c r="F52" s="84"/>
      <c r="G52" s="81">
        <f>G53</f>
        <v>10500</v>
      </c>
    </row>
    <row r="53" spans="1:9" s="78" customFormat="1" ht="35.25" customHeight="1" thickBot="1">
      <c r="A53" s="300" t="s">
        <v>43</v>
      </c>
      <c r="B53" s="293" t="s">
        <v>212</v>
      </c>
      <c r="C53" s="82"/>
      <c r="D53" s="95"/>
      <c r="E53" s="95"/>
      <c r="F53" s="90"/>
      <c r="G53" s="62">
        <v>10500</v>
      </c>
      <c r="I53" s="79"/>
    </row>
    <row r="54" spans="1:9" s="78" customFormat="1" ht="32.25" customHeight="1" thickBot="1" thickTop="1">
      <c r="A54" s="303">
        <v>921</v>
      </c>
      <c r="B54" s="296" t="s">
        <v>161</v>
      </c>
      <c r="C54" s="59" t="s">
        <v>41</v>
      </c>
      <c r="D54" s="93"/>
      <c r="E54" s="93"/>
      <c r="F54" s="83"/>
      <c r="G54" s="63">
        <f>G55</f>
        <v>6000</v>
      </c>
      <c r="I54" s="79"/>
    </row>
    <row r="55" spans="1:7" s="78" customFormat="1" ht="17.25" customHeight="1" thickTop="1">
      <c r="A55" s="301" t="s">
        <v>177</v>
      </c>
      <c r="B55" s="291" t="s">
        <v>178</v>
      </c>
      <c r="C55" s="80"/>
      <c r="D55" s="94"/>
      <c r="E55" s="94"/>
      <c r="F55" s="84"/>
      <c r="G55" s="81">
        <f>G56</f>
        <v>6000</v>
      </c>
    </row>
    <row r="56" spans="1:9" s="78" customFormat="1" ht="35.25" customHeight="1" thickBot="1">
      <c r="A56" s="306" t="s">
        <v>89</v>
      </c>
      <c r="B56" s="293" t="s">
        <v>90</v>
      </c>
      <c r="C56" s="82"/>
      <c r="D56" s="95"/>
      <c r="E56" s="227"/>
      <c r="F56" s="96"/>
      <c r="G56" s="62">
        <v>6000</v>
      </c>
      <c r="I56" s="79"/>
    </row>
    <row r="57" spans="1:10" s="87" customFormat="1" ht="18" customHeight="1" thickBot="1" thickTop="1">
      <c r="A57" s="85"/>
      <c r="B57" s="46" t="s">
        <v>11</v>
      </c>
      <c r="C57" s="86"/>
      <c r="D57" s="100">
        <f>D19+D35+D51+D54+D40+D11+D15</f>
        <v>1300</v>
      </c>
      <c r="E57" s="228">
        <f>E19+E35+E51+E54+E40+E11+E15</f>
        <v>46600</v>
      </c>
      <c r="F57" s="89">
        <f>F19+F35+F51+F54+F40+F11+F15</f>
        <v>93110</v>
      </c>
      <c r="G57" s="48">
        <f>G19+G35+G51+G54+G40+G11+G15</f>
        <v>155362</v>
      </c>
      <c r="I57" s="88"/>
      <c r="J57" s="88"/>
    </row>
    <row r="58" spans="1:7" s="203" customFormat="1" ht="20.25" customHeight="1" thickBot="1" thickTop="1">
      <c r="A58" s="197"/>
      <c r="B58" s="91" t="s">
        <v>45</v>
      </c>
      <c r="C58" s="198"/>
      <c r="D58" s="229">
        <f>E57-D57</f>
        <v>45300</v>
      </c>
      <c r="E58" s="229"/>
      <c r="F58" s="201">
        <f>G57-F57</f>
        <v>62252</v>
      </c>
      <c r="G58" s="202"/>
    </row>
    <row r="59" ht="16.5" thickTop="1"/>
  </sheetData>
  <mergeCells count="1">
    <mergeCell ref="B8:B9"/>
  </mergeCells>
  <printOptions horizontalCentered="1"/>
  <pageMargins left="0" right="0" top="0.73" bottom="0.3937007874015748" header="0.41" footer="0.5118110236220472"/>
  <pageSetup firstPageNumber="9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875" style="1" customWidth="1"/>
    <col min="2" max="2" width="47.875" style="1" customWidth="1"/>
    <col min="3" max="3" width="15.75390625" style="1" customWidth="1"/>
    <col min="4" max="4" width="15.125" style="1" customWidth="1"/>
    <col min="5" max="16384" width="9.125" style="1" customWidth="1"/>
  </cols>
  <sheetData>
    <row r="1" ht="12.75">
      <c r="C1" s="2" t="s">
        <v>73</v>
      </c>
    </row>
    <row r="2" ht="14.25" customHeight="1">
      <c r="C2" s="104" t="s">
        <v>240</v>
      </c>
    </row>
    <row r="3" spans="1:4" ht="15.75" customHeight="1">
      <c r="A3" s="3"/>
      <c r="B3" s="3"/>
      <c r="C3" s="104" t="s">
        <v>46</v>
      </c>
      <c r="D3" s="4"/>
    </row>
    <row r="4" spans="1:4" ht="13.5" customHeight="1">
      <c r="A4" s="3"/>
      <c r="B4" s="3"/>
      <c r="C4" s="104" t="s">
        <v>85</v>
      </c>
      <c r="D4" s="4"/>
    </row>
    <row r="5" spans="1:4" ht="24" customHeight="1">
      <c r="A5" s="3"/>
      <c r="B5" s="3"/>
      <c r="C5" s="5"/>
      <c r="D5" s="4"/>
    </row>
    <row r="6" spans="1:4" s="8" customFormat="1" ht="15.75" customHeight="1">
      <c r="A6" s="6" t="s">
        <v>47</v>
      </c>
      <c r="B6" s="6"/>
      <c r="C6" s="6"/>
      <c r="D6" s="7"/>
    </row>
    <row r="7" spans="1:4" s="8" customFormat="1" ht="15.75" customHeight="1">
      <c r="A7" s="6" t="s">
        <v>48</v>
      </c>
      <c r="B7" s="6"/>
      <c r="C7" s="7"/>
      <c r="D7" s="7"/>
    </row>
    <row r="8" spans="1:4" s="8" customFormat="1" ht="15.75" customHeight="1">
      <c r="A8" s="9" t="s">
        <v>49</v>
      </c>
      <c r="B8" s="6"/>
      <c r="C8" s="7"/>
      <c r="D8" s="7"/>
    </row>
    <row r="9" spans="1:4" s="8" customFormat="1" ht="15.75" customHeight="1">
      <c r="A9" s="6" t="s">
        <v>50</v>
      </c>
      <c r="B9" s="6"/>
      <c r="C9" s="7"/>
      <c r="D9" s="7"/>
    </row>
    <row r="10" ht="20.25" customHeight="1" thickBot="1">
      <c r="D10" s="10" t="s">
        <v>0</v>
      </c>
    </row>
    <row r="11" spans="1:4" ht="40.5" customHeight="1" thickBot="1">
      <c r="A11" s="11" t="s">
        <v>51</v>
      </c>
      <c r="B11" s="12" t="s">
        <v>52</v>
      </c>
      <c r="C11" s="12" t="s">
        <v>53</v>
      </c>
      <c r="D11" s="13" t="s">
        <v>54</v>
      </c>
    </row>
    <row r="12" spans="1:4" ht="15" thickBot="1" thickTop="1">
      <c r="A12" s="14">
        <v>1</v>
      </c>
      <c r="B12" s="15">
        <v>2</v>
      </c>
      <c r="C12" s="15">
        <v>3</v>
      </c>
      <c r="D12" s="16">
        <v>4</v>
      </c>
    </row>
    <row r="13" spans="1:4" ht="32.25" thickTop="1">
      <c r="A13" s="17">
        <v>952</v>
      </c>
      <c r="B13" s="18" t="s">
        <v>55</v>
      </c>
      <c r="C13" s="19">
        <f>SUM(C16:C19)</f>
        <v>20000000</v>
      </c>
      <c r="D13" s="20"/>
    </row>
    <row r="14" spans="1:4" ht="12.75">
      <c r="A14" s="21"/>
      <c r="B14" s="22" t="s">
        <v>56</v>
      </c>
      <c r="C14" s="23"/>
      <c r="D14" s="20"/>
    </row>
    <row r="15" spans="1:4" ht="3.75" customHeight="1">
      <c r="A15" s="21"/>
      <c r="B15" s="22"/>
      <c r="C15" s="23"/>
      <c r="D15" s="20"/>
    </row>
    <row r="16" spans="1:4" ht="15.75">
      <c r="A16" s="21"/>
      <c r="B16" s="24" t="s">
        <v>57</v>
      </c>
      <c r="C16" s="25">
        <v>20000000</v>
      </c>
      <c r="D16" s="26"/>
    </row>
    <row r="17" spans="1:4" ht="9" customHeight="1">
      <c r="A17" s="21"/>
      <c r="B17" s="24"/>
      <c r="C17" s="25"/>
      <c r="D17" s="26"/>
    </row>
    <row r="18" spans="1:4" ht="7.5" customHeight="1">
      <c r="A18" s="21"/>
      <c r="B18" s="24"/>
      <c r="C18" s="27"/>
      <c r="D18" s="20"/>
    </row>
    <row r="19" spans="1:4" ht="9" customHeight="1" hidden="1">
      <c r="A19" s="21"/>
      <c r="B19" s="24"/>
      <c r="C19" s="27"/>
      <c r="D19" s="26"/>
    </row>
    <row r="20" spans="1:4" ht="15.75">
      <c r="A20" s="17">
        <v>955</v>
      </c>
      <c r="B20" s="28" t="s">
        <v>58</v>
      </c>
      <c r="C20" s="29">
        <f>11597175+110000+13273386+150000-2189931+500000+200000+86000-50000+80000+300000</f>
        <v>24056630</v>
      </c>
      <c r="D20" s="30"/>
    </row>
    <row r="21" spans="1:4" ht="15.75">
      <c r="A21" s="21"/>
      <c r="B21" s="31"/>
      <c r="C21" s="32"/>
      <c r="D21" s="26"/>
    </row>
    <row r="22" spans="1:4" ht="60" customHeight="1">
      <c r="A22" s="17">
        <v>963</v>
      </c>
      <c r="B22" s="18" t="s">
        <v>59</v>
      </c>
      <c r="C22" s="33"/>
      <c r="D22" s="39">
        <f>SUM(D23:D26)</f>
        <v>5002226</v>
      </c>
    </row>
    <row r="23" spans="1:4" ht="14.25" customHeight="1">
      <c r="A23" s="17"/>
      <c r="B23" s="34" t="s">
        <v>60</v>
      </c>
      <c r="C23" s="33"/>
      <c r="D23" s="35">
        <v>324361</v>
      </c>
    </row>
    <row r="24" spans="1:4" ht="14.25" customHeight="1">
      <c r="A24" s="17"/>
      <c r="B24" s="34" t="s">
        <v>61</v>
      </c>
      <c r="C24" s="33"/>
      <c r="D24" s="35">
        <v>3458699</v>
      </c>
    </row>
    <row r="25" spans="1:4" ht="14.25" customHeight="1">
      <c r="A25" s="36"/>
      <c r="B25" s="34" t="s">
        <v>62</v>
      </c>
      <c r="C25" s="37"/>
      <c r="D25" s="35">
        <v>330472</v>
      </c>
    </row>
    <row r="26" spans="1:4" ht="14.25" customHeight="1">
      <c r="A26" s="38"/>
      <c r="B26" s="34" t="s">
        <v>63</v>
      </c>
      <c r="C26" s="37"/>
      <c r="D26" s="35">
        <v>888694</v>
      </c>
    </row>
    <row r="27" spans="1:4" ht="15.75">
      <c r="A27" s="17">
        <v>992</v>
      </c>
      <c r="B27" s="28" t="s">
        <v>64</v>
      </c>
      <c r="C27" s="33"/>
      <c r="D27" s="39">
        <f>SUM(D29:D34)</f>
        <v>20467784</v>
      </c>
    </row>
    <row r="28" spans="1:4" ht="15.75">
      <c r="A28" s="21"/>
      <c r="B28" s="22" t="s">
        <v>56</v>
      </c>
      <c r="C28" s="33"/>
      <c r="D28" s="40"/>
    </row>
    <row r="29" spans="1:4" ht="14.25" customHeight="1">
      <c r="A29" s="21"/>
      <c r="B29" s="41" t="s">
        <v>65</v>
      </c>
      <c r="C29" s="42"/>
      <c r="D29" s="43">
        <v>916400</v>
      </c>
    </row>
    <row r="30" spans="1:4" ht="14.25" customHeight="1">
      <c r="A30" s="21"/>
      <c r="B30" s="41" t="s">
        <v>66</v>
      </c>
      <c r="C30" s="42"/>
      <c r="D30" s="43">
        <v>5077000</v>
      </c>
    </row>
    <row r="31" spans="1:4" ht="14.25" customHeight="1">
      <c r="A31" s="21"/>
      <c r="B31" s="41" t="s">
        <v>67</v>
      </c>
      <c r="C31" s="37"/>
      <c r="D31" s="35">
        <v>1666700</v>
      </c>
    </row>
    <row r="32" spans="1:4" ht="14.25" customHeight="1">
      <c r="A32" s="21"/>
      <c r="B32" s="44" t="s">
        <v>68</v>
      </c>
      <c r="C32" s="37"/>
      <c r="D32" s="35">
        <v>200000</v>
      </c>
    </row>
    <row r="33" spans="1:4" ht="14.25" customHeight="1">
      <c r="A33" s="21"/>
      <c r="B33" s="44" t="s">
        <v>69</v>
      </c>
      <c r="C33" s="37"/>
      <c r="D33" s="35">
        <v>1241800</v>
      </c>
    </row>
    <row r="34" spans="1:4" ht="14.25" customHeight="1" thickBot="1">
      <c r="A34" s="21"/>
      <c r="B34" s="44" t="s">
        <v>83</v>
      </c>
      <c r="C34" s="37"/>
      <c r="D34" s="35">
        <f>3869850+2209734+5291300-5000</f>
        <v>11365884</v>
      </c>
    </row>
    <row r="35" spans="1:4" ht="22.5" customHeight="1" thickBot="1" thickTop="1">
      <c r="A35" s="45"/>
      <c r="B35" s="46" t="s">
        <v>70</v>
      </c>
      <c r="C35" s="47">
        <f>C20+C13+C21</f>
        <v>44056630</v>
      </c>
      <c r="D35" s="48">
        <f>D27+D22</f>
        <v>25470010</v>
      </c>
    </row>
    <row r="36" spans="1:4" ht="19.5" thickBot="1" thickTop="1">
      <c r="A36" s="45"/>
      <c r="B36" s="46" t="s">
        <v>71</v>
      </c>
      <c r="C36" s="49">
        <f>D35-C35</f>
        <v>-18586620</v>
      </c>
      <c r="D36" s="50"/>
    </row>
    <row r="37" ht="13.5" thickTop="1"/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2007-11-30T12:14:10Z</cp:lastPrinted>
  <dcterms:created xsi:type="dcterms:W3CDTF">2007-10-05T07:57:55Z</dcterms:created>
  <dcterms:modified xsi:type="dcterms:W3CDTF">2007-12-06T10:08:56Z</dcterms:modified>
  <cp:category/>
  <cp:version/>
  <cp:contentType/>
  <cp:contentStatus/>
</cp:coreProperties>
</file>