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firstSheet="2" activeTab="6"/>
  </bookViews>
  <sheets>
    <sheet name="Zal nr 17" sheetId="1" r:id="rId1"/>
    <sheet name="Zal nr 17a" sheetId="2" r:id="rId2"/>
    <sheet name="Zal nr 17b" sheetId="3" r:id="rId3"/>
    <sheet name="Zal nr 17c" sheetId="4" r:id="rId4"/>
    <sheet name="zal nr 17d" sheetId="5" r:id="rId5"/>
    <sheet name="Zal nr 17e" sheetId="6" r:id="rId6"/>
    <sheet name="Zal nr 17f" sheetId="7" r:id="rId7"/>
  </sheets>
  <definedNames/>
  <calcPr fullCalcOnLoad="1"/>
</workbook>
</file>

<file path=xl/sharedStrings.xml><?xml version="1.0" encoding="utf-8"?>
<sst xmlns="http://schemas.openxmlformats.org/spreadsheetml/2006/main" count="302" uniqueCount="159">
  <si>
    <t>Rady Miejskiej w Koszalinie</t>
  </si>
  <si>
    <t xml:space="preserve"> ZBIORCZE  ZESTAWIENIE  PLANÓW  PRZYCHODÓW I WYDATKÓW </t>
  </si>
  <si>
    <t>w złotych</t>
  </si>
  <si>
    <t>Lp.</t>
  </si>
  <si>
    <t>Wyszczególnienie</t>
  </si>
  <si>
    <t xml:space="preserve">Przychody </t>
  </si>
  <si>
    <t>Przychody ogółem</t>
  </si>
  <si>
    <t>Wydatki ogółem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</si>
  <si>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</si>
  <si>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</si>
  <si>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</si>
  <si>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</si>
  <si>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</si>
  <si>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</si>
  <si>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z tego: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</si>
  <si>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</si>
  <si>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</si>
  <si>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</si>
  <si>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</si>
  <si>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</si>
  <si>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</si>
  <si>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</si>
  <si>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>PLAN   NA    2008   ROK</t>
  </si>
  <si>
    <t>Stan środków obrotowych na
 01-01-2008r.</t>
  </si>
  <si>
    <t>Stan środków obrotowych na 
31-12-2008 r.</t>
  </si>
  <si>
    <t>Załącznik nr 17 do Uchwały</t>
  </si>
  <si>
    <t>NA 2008 ROK</t>
  </si>
  <si>
    <t xml:space="preserve">DOCHODÓW WŁASNYCH  JEDNOSTEK BUDŻETOWYCH </t>
  </si>
  <si>
    <t xml:space="preserve">Nr XXVIII / 177 / 2007 </t>
  </si>
  <si>
    <t xml:space="preserve">z dnia 20 grudnia 2007 r.      </t>
  </si>
  <si>
    <t>Załącznik nr 17a do Uchwały</t>
  </si>
  <si>
    <t xml:space="preserve">     PLAN PRZYCHODÓW I WYDATKÓW DOCHODÓW WŁASNYCH  </t>
  </si>
  <si>
    <t xml:space="preserve">                                               ZARZĄDU DRÓG MIEJSKICH </t>
  </si>
  <si>
    <t xml:space="preserve">  NA 2008 ROK</t>
  </si>
  <si>
    <t xml:space="preserve">Dział, </t>
  </si>
  <si>
    <t>GMINA</t>
  </si>
  <si>
    <t>POWIAT</t>
  </si>
  <si>
    <t>RAZEM</t>
  </si>
  <si>
    <t>rozdział        §</t>
  </si>
  <si>
    <t>WYSZCZEGÓLNIENIE</t>
  </si>
  <si>
    <t>Przewidywane wykonanie w 2006 roku</t>
  </si>
  <si>
    <t>Plan na                                    2008 rok</t>
  </si>
  <si>
    <t>I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</si>
  <si>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</si>
  <si>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</si>
  <si>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</si>
  <si>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</si>
  <si>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</si>
  <si>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</si>
  <si>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</si>
  <si>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</si>
  <si>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</si>
  <si>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Drogi publiczne gminne</t>
  </si>
  <si>
    <t>0970</t>
  </si>
  <si>
    <t>Wpływy z różnych dochodów</t>
  </si>
  <si>
    <t>II</t>
  </si>
  <si>
    <t>WYDATKI OGÓŁEM</t>
  </si>
  <si>
    <t>TRANSPORT I ŁĄCZNOŚĆ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</si>
  <si>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</si>
  <si>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</si>
  <si>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</si>
  <si>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</si>
  <si>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</si>
  <si>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</si>
  <si>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</si>
  <si>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</si>
  <si>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</si>
  <si>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</si>
  <si>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</si>
  <si>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</si>
  <si>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</si>
  <si>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</si>
  <si>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</si>
  <si>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</si>
  <si>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</si>
  <si>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</si>
  <si>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</si>
  <si>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</si>
  <si>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GOSPODARKA KOMUNALNA I OCHRONA ŚRODOWISKA</t>
  </si>
  <si>
    <t>Gospodarka ściekowa i ochrona wód</t>
  </si>
  <si>
    <t>Pozostałe odsetki</t>
  </si>
  <si>
    <t>1. Opłaty na rzecz ochrony środowiska</t>
  </si>
  <si>
    <t>2. Odsetki za nieterminowe wpłaty</t>
  </si>
  <si>
    <t>3. Operaty wodnoprawne</t>
  </si>
  <si>
    <t>Oczyszczanie miast i wsi</t>
  </si>
  <si>
    <t>1. Utrzymanie zimowe miasta</t>
  </si>
  <si>
    <t>2. Mechaniczne zamiatanie na drogach publicznych - bez dróg gminnych</t>
  </si>
  <si>
    <t>Utrzymanie zieleni w miastach i gminach</t>
  </si>
  <si>
    <t>Utrzymanie parków i zieleńców</t>
  </si>
  <si>
    <t>III</t>
  </si>
  <si>
    <t>Stan środków na koniec roku (I-II)</t>
  </si>
  <si>
    <t>Załącznik nr 17b do Uchwały</t>
  </si>
  <si>
    <t>PLAN PRZYCHODÓW I WYDATKÓW  DOCHODÓW WŁASNYCH GMINNYCH JEDNOSTEK OŚWIATOWYCH                                                                                                          NA  2008  ROK</t>
  </si>
  <si>
    <t>Dział 801</t>
  </si>
  <si>
    <t>Lp.        §</t>
  </si>
  <si>
    <t>Przewidywane wykonanie             2006 r.</t>
  </si>
  <si>
    <t>Rozdział 80101</t>
  </si>
  <si>
    <t>Rozdział 80110</t>
  </si>
  <si>
    <t>Ogółem Dział 801</t>
  </si>
  <si>
    <t>Stan środków obrotowych na początek roku</t>
  </si>
  <si>
    <t xml:space="preserve">PRZYCHODY </t>
  </si>
  <si>
    <t>0920</t>
  </si>
  <si>
    <t>0960</t>
  </si>
  <si>
    <t>Otrzymane spadki, zapisy i darowizny w postaci pieniężnej</t>
  </si>
  <si>
    <t>Zakup pomocy naukowych, dydaktycznych i książek</t>
  </si>
  <si>
    <t>Podróże służbowe krajowe</t>
  </si>
  <si>
    <t>IV</t>
  </si>
  <si>
    <t>Stan środków obrotowych na koniec roku  (I+II-III)</t>
  </si>
  <si>
    <t>Załącznik nr 17c do Uchwały</t>
  </si>
  <si>
    <t xml:space="preserve">PLAN PRZYCHODÓW I WYDATKÓW  DOCHODÓW WŁASNYCH POWIATOWYCH JEDNOSTEK OŚWIATOWYCH  </t>
  </si>
  <si>
    <t>NA  2008  ROK</t>
  </si>
  <si>
    <t>Rozdział               80105</t>
  </si>
  <si>
    <t>Rozdział              80120</t>
  </si>
  <si>
    <t>Rozdział               80130</t>
  </si>
  <si>
    <t>Rozdział                  80140</t>
  </si>
  <si>
    <t>Ogółem  Dział 801</t>
  </si>
  <si>
    <t>0830</t>
  </si>
  <si>
    <t>Wpływy z usług</t>
  </si>
  <si>
    <t>Składki na ubezpieczenia społeczne</t>
  </si>
  <si>
    <t>Składki na Fundusz Pracy</t>
  </si>
  <si>
    <t>Wynagrodzenia bezosobowe</t>
  </si>
  <si>
    <t>Zakup środków żywności</t>
  </si>
  <si>
    <t>Zakup usług zdrowotnych</t>
  </si>
  <si>
    <t>Zakup usług dostępu do sieci Internet</t>
  </si>
  <si>
    <t xml:space="preserve">Opłaty z tytułu zakupu usług telekomunikacyjnych telefonii stacjonarnej 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</si>
  <si>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</si>
  <si>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</si>
  <si>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</si>
  <si>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Załącznik nr 17d do Uchwały</t>
  </si>
  <si>
    <t>PLAN PRZYCHODÓW I WYDATKÓW  DOCHODÓW WŁASNYCH POWIATOWYCH JEDNOSTEK OŚWIATOWYCH  NA  2008  ROK</t>
  </si>
  <si>
    <t>Dział 854</t>
  </si>
  <si>
    <t>Rozdział              85403</t>
  </si>
  <si>
    <t>Rozdział           85410</t>
  </si>
  <si>
    <t>Ogółem   Dział 854</t>
  </si>
  <si>
    <t>Świadczenia społeczne</t>
  </si>
  <si>
    <t>Wydatki inwestycyjne jednostek budżetowych</t>
  </si>
  <si>
    <t>Załącznik nr  17e do Uchwały</t>
  </si>
  <si>
    <t>PLAN PRZYCHODÓW  I  WYDATKÓW  DOCHODÓW WŁASNYCH</t>
  </si>
  <si>
    <t xml:space="preserve">       OŚRODKA  ADOPCYJNO - OPIEKUŃCZEGO </t>
  </si>
  <si>
    <t>Dział, rozdział        §</t>
  </si>
  <si>
    <t>Plan  na                             2008 rok</t>
  </si>
  <si>
    <t>Stan środków  na początek roku</t>
  </si>
  <si>
    <t>POMOC SPOŁECZNA</t>
  </si>
  <si>
    <t>Ośrodki adopcyjno - opiekuńcze</t>
  </si>
  <si>
    <t>WYDATKI  OGÓŁEM</t>
  </si>
  <si>
    <t>4210</t>
  </si>
  <si>
    <t>4300</t>
  </si>
  <si>
    <t>4410</t>
  </si>
  <si>
    <t>Stan środków na koniec roku (I+II-III)</t>
  </si>
  <si>
    <t xml:space="preserve">                                                                                          Załącznik nr 17f do Uchwały</t>
  </si>
  <si>
    <t xml:space="preserve">                                                                                          Nr XXVIII / 177 / 2007 </t>
  </si>
  <si>
    <t xml:space="preserve">                                                                                          Rady Miejskiej w Koszalinie</t>
  </si>
  <si>
    <t xml:space="preserve">                                                                                          z dnia 20 grudnia 2007 r.      </t>
  </si>
  <si>
    <t>PLAN PRZYCHODÓW I WYDATKÓW DOCHODÓW WŁASNYCH</t>
  </si>
  <si>
    <t xml:space="preserve">MIEJSKIEGO OŚRODKA POMOCY SPOŁECZNEJ W KOSZALINIE </t>
  </si>
  <si>
    <t xml:space="preserve">                                 NA 2008 ROK</t>
  </si>
  <si>
    <t>Przewidywane wykonanie                     2006 r.</t>
  </si>
  <si>
    <t>Stan środków na początek roku</t>
  </si>
  <si>
    <t>Ośrodki wsparcia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</si>
</sst>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21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3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b/>
      <sz val="11"/>
      <name val="Times New Roman CE"/>
      <family val="1"/>
    </font>
    <font>
      <sz val="14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1"/>
    </font>
    <font>
      <b/>
      <sz val="14"/>
      <name val="Times New Roman CE"/>
      <family val="1"/>
    </font>
    <font>
      <sz val="10"/>
      <name val="MS Sans Serif"/>
      <family val="0"/>
    </font>
    <font>
      <b/>
      <i/>
      <sz val="10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i/>
      <sz val="12"/>
      <name val="Times New Roman CE"/>
      <family val="1"/>
    </font>
    <font>
      <sz val="13"/>
      <name val="Times New Roman CE"/>
      <family val="1"/>
    </font>
    <font>
      <sz val="13"/>
      <name val="Arial CE"/>
      <family val="0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6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0" fontId="8" fillId="0" borderId="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 wrapText="1"/>
    </xf>
    <xf numFmtId="3" fontId="10" fillId="0" borderId="19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2" fillId="0" borderId="0" xfId="17" applyFont="1" applyAlignment="1">
      <alignment horizontal="left" vertical="center"/>
      <protection/>
    </xf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/>
    </xf>
    <xf numFmtId="165" fontId="14" fillId="0" borderId="0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horizontal="center" vertical="center" wrapText="1"/>
    </xf>
    <xf numFmtId="3" fontId="15" fillId="0" borderId="20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3" fontId="16" fillId="0" borderId="8" xfId="0" applyNumberFormat="1" applyFont="1" applyBorder="1" applyAlignment="1">
      <alignment horizontal="center" vertical="center"/>
    </xf>
    <xf numFmtId="3" fontId="16" fillId="0" borderId="28" xfId="0" applyNumberFormat="1" applyFont="1" applyBorder="1" applyAlignment="1">
      <alignment horizontal="center" vertical="center"/>
    </xf>
    <xf numFmtId="3" fontId="16" fillId="0" borderId="27" xfId="0" applyNumberFormat="1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29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166" fontId="11" fillId="0" borderId="0" xfId="0" applyNumberFormat="1" applyFont="1" applyBorder="1" applyAlignment="1">
      <alignment vertical="center"/>
    </xf>
    <xf numFmtId="3" fontId="2" fillId="0" borderId="31" xfId="0" applyNumberFormat="1" applyFont="1" applyBorder="1" applyAlignment="1">
      <alignment vertical="center"/>
    </xf>
    <xf numFmtId="3" fontId="2" fillId="0" borderId="32" xfId="0" applyNumberFormat="1" applyFont="1" applyBorder="1" applyAlignment="1">
      <alignment vertical="center"/>
    </xf>
    <xf numFmtId="3" fontId="3" fillId="0" borderId="33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5" fillId="0" borderId="35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6" xfId="0" applyNumberFormat="1" applyFont="1" applyBorder="1" applyAlignment="1">
      <alignment vertical="center"/>
    </xf>
    <xf numFmtId="3" fontId="5" fillId="0" borderId="37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6" fillId="0" borderId="8" xfId="0" applyFont="1" applyBorder="1" applyAlignment="1">
      <alignment vertical="top" wrapText="1"/>
    </xf>
    <xf numFmtId="3" fontId="6" fillId="0" borderId="39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5" fillId="0" borderId="19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6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center" wrapText="1"/>
    </xf>
    <xf numFmtId="3" fontId="1" fillId="0" borderId="19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3" fontId="6" fillId="0" borderId="28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7" xfId="0" applyNumberFormat="1" applyFont="1" applyBorder="1" applyAlignment="1">
      <alignment vertical="center"/>
    </xf>
    <xf numFmtId="3" fontId="6" fillId="0" borderId="9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2" fillId="0" borderId="19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6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45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10" fillId="0" borderId="2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42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3" fontId="10" fillId="0" borderId="39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3" fontId="10" fillId="0" borderId="45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vertical="center" wrapText="1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NumberFormat="1" applyFont="1" applyFill="1" applyBorder="1" applyAlignment="1" applyProtection="1">
      <alignment vertical="center" wrapText="1"/>
      <protection locked="0"/>
    </xf>
    <xf numFmtId="3" fontId="6" fillId="0" borderId="46" xfId="0" applyNumberFormat="1" applyFont="1" applyBorder="1" applyAlignment="1">
      <alignment vertical="center"/>
    </xf>
    <xf numFmtId="0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26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horizontal="left" vertical="center" wrapText="1"/>
    </xf>
    <xf numFmtId="3" fontId="3" fillId="0" borderId="3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5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51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3" fontId="2" fillId="0" borderId="52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5" fillId="0" borderId="3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46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vertical="center" wrapText="1"/>
    </xf>
    <xf numFmtId="3" fontId="5" fillId="0" borderId="27" xfId="0" applyNumberFormat="1" applyFont="1" applyBorder="1" applyAlignment="1">
      <alignment vertical="center" wrapText="1"/>
    </xf>
    <xf numFmtId="3" fontId="5" fillId="0" borderId="48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5" fillId="0" borderId="5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3" fontId="2" fillId="0" borderId="19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3" fontId="2" fillId="0" borderId="52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2" fillId="0" borderId="26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vertical="center" wrapText="1"/>
    </xf>
    <xf numFmtId="3" fontId="2" fillId="0" borderId="26" xfId="0" applyNumberFormat="1" applyFont="1" applyBorder="1" applyAlignment="1">
      <alignment vertical="center" wrapText="1"/>
    </xf>
    <xf numFmtId="3" fontId="2" fillId="0" borderId="5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/>
    </xf>
    <xf numFmtId="165" fontId="8" fillId="0" borderId="5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3" fontId="3" fillId="0" borderId="50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3" fontId="5" fillId="0" borderId="12" xfId="0" applyNumberFormat="1" applyFont="1" applyBorder="1" applyAlignment="1">
      <alignment horizontal="right" vertical="center"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Fill="1" applyBorder="1" applyAlignment="1" applyProtection="1">
      <alignment horizontal="left"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49" fontId="2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3" fontId="2" fillId="0" borderId="3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5" fontId="8" fillId="0" borderId="2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6" fillId="0" borderId="4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left" vertical="center"/>
      <protection locked="0"/>
    </xf>
    <xf numFmtId="3" fontId="3" fillId="0" borderId="36" xfId="0" applyNumberFormat="1" applyFont="1" applyFill="1" applyBorder="1" applyAlignment="1" applyProtection="1">
      <alignment horizontal="right" vertical="center"/>
      <protection locked="0"/>
    </xf>
    <xf numFmtId="3" fontId="3" fillId="0" borderId="12" xfId="0" applyNumberFormat="1" applyFont="1" applyBorder="1" applyAlignment="1">
      <alignment horizontal="right" vertical="center"/>
    </xf>
    <xf numFmtId="3" fontId="5" fillId="0" borderId="36" xfId="0" applyNumberFormat="1" applyFont="1" applyFill="1" applyBorder="1" applyAlignment="1" applyProtection="1">
      <alignment horizontal="right" vertical="center"/>
      <protection locked="0"/>
    </xf>
    <xf numFmtId="3" fontId="6" fillId="0" borderId="46" xfId="0" applyNumberFormat="1" applyFont="1" applyFill="1" applyBorder="1" applyAlignment="1" applyProtection="1">
      <alignment horizontal="right" vertical="center"/>
      <protection locked="0"/>
    </xf>
    <xf numFmtId="3" fontId="5" fillId="0" borderId="20" xfId="0" applyNumberFormat="1" applyFont="1" applyBorder="1" applyAlignment="1">
      <alignment horizontal="right" vertical="center"/>
    </xf>
    <xf numFmtId="3" fontId="17" fillId="0" borderId="26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54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49" fontId="17" fillId="0" borderId="55" xfId="0" applyNumberFormat="1" applyFont="1" applyFill="1" applyBorder="1" applyAlignment="1" applyProtection="1">
      <alignment horizontal="center" vertical="center"/>
      <protection locked="0"/>
    </xf>
    <xf numFmtId="0" fontId="17" fillId="0" borderId="56" xfId="0" applyNumberFormat="1" applyFont="1" applyFill="1" applyBorder="1" applyAlignment="1" applyProtection="1">
      <alignment horizontal="left" vertical="center"/>
      <protection locked="0"/>
    </xf>
    <xf numFmtId="3" fontId="17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5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0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Normalny_ARK2WYD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F2" sqref="F2:F4"/>
    </sheetView>
  </sheetViews>
  <sheetFormatPr defaultColWidth="9.00390625" defaultRowHeight="12.75"/>
  <cols>
    <col min="1" max="1" width="4.00390625" style="1" customWidth="1"/>
    <col min="2" max="2" width="22.125" style="1" customWidth="1"/>
    <col min="3" max="3" width="11.875" style="1" customWidth="1"/>
    <col min="4" max="7" width="11.75390625" style="1" customWidth="1"/>
    <col min="8" max="8" width="8.00390625" style="1" customWidth="1"/>
    <col min="9" max="16384" width="10.00390625" style="1" customWidth="1"/>
  </cols>
  <sheetData>
    <row r="1" spans="6:7" ht="12.75" customHeight="1">
      <c r="F1" s="2" t="s">
        <v>25</v>
      </c>
      <c r="G1" s="3"/>
    </row>
    <row r="2" spans="6:7" ht="12.75" customHeight="1">
      <c r="F2" s="3" t="s">
        <v>28</v>
      </c>
      <c r="G2" s="3"/>
    </row>
    <row r="3" spans="6:7" ht="12.75" customHeight="1">
      <c r="F3" s="3" t="s">
        <v>0</v>
      </c>
      <c r="G3" s="3"/>
    </row>
    <row r="4" spans="6:7" ht="12.75" customHeight="1">
      <c r="F4" s="3" t="s">
        <v>29</v>
      </c>
      <c r="G4" s="3"/>
    </row>
    <row r="6" ht="4.5" customHeight="1"/>
    <row r="8" spans="1:7" s="5" customFormat="1" ht="18" customHeight="1">
      <c r="A8" s="4" t="s">
        <v>1</v>
      </c>
      <c r="B8" s="4"/>
      <c r="C8" s="4"/>
      <c r="D8" s="4"/>
      <c r="E8" s="4"/>
      <c r="F8" s="4"/>
      <c r="G8" s="4"/>
    </row>
    <row r="9" spans="1:7" s="5" customFormat="1" ht="22.5" customHeight="1">
      <c r="A9" s="4" t="s">
        <v>27</v>
      </c>
      <c r="B9" s="4"/>
      <c r="C9" s="4"/>
      <c r="D9" s="4"/>
      <c r="E9" s="4"/>
      <c r="F9" s="4"/>
      <c r="G9" s="4"/>
    </row>
    <row r="10" spans="1:7" s="5" customFormat="1" ht="22.5" customHeight="1">
      <c r="A10" s="4" t="s">
        <v>26</v>
      </c>
      <c r="B10" s="4"/>
      <c r="C10" s="4"/>
      <c r="D10" s="4"/>
      <c r="E10" s="4"/>
      <c r="F10" s="4"/>
      <c r="G10" s="4"/>
    </row>
    <row r="11" spans="1:7" ht="25.5" customHeight="1" thickBot="1">
      <c r="A11" s="6"/>
      <c r="B11" s="6"/>
      <c r="C11" s="6"/>
      <c r="D11" s="6"/>
      <c r="E11" s="6"/>
      <c r="F11" s="6"/>
      <c r="G11" s="6" t="s">
        <v>2</v>
      </c>
    </row>
    <row r="12" spans="1:7" s="12" customFormat="1" ht="21.75" customHeight="1" thickTop="1">
      <c r="A12" s="7"/>
      <c r="B12" s="8"/>
      <c r="C12" s="9" t="s">
        <v>22</v>
      </c>
      <c r="D12" s="10"/>
      <c r="E12" s="10"/>
      <c r="F12" s="10"/>
      <c r="G12" s="11"/>
    </row>
    <row r="13" spans="1:7" s="18" customFormat="1" ht="56.25" customHeight="1" thickBot="1">
      <c r="A13" s="13" t="s">
        <v>3</v>
      </c>
      <c r="B13" s="14" t="s">
        <v>4</v>
      </c>
      <c r="C13" s="15" t="s">
        <v>23</v>
      </c>
      <c r="D13" s="16" t="s">
        <v>5</v>
      </c>
      <c r="E13" s="16" t="s">
        <v>6</v>
      </c>
      <c r="F13" s="16" t="s">
        <v>7</v>
      </c>
      <c r="G13" s="17" t="s">
        <v>24</v>
      </c>
    </row>
    <row r="14" spans="1:7" s="22" customFormat="1" ht="12.75" customHeight="1" thickBot="1" thickTop="1">
      <c r="A14" s="19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1">
        <v>7</v>
      </c>
    </row>
    <row r="15" spans="1:7" s="2" customFormat="1" ht="25.5" customHeight="1" thickTop="1">
      <c r="A15" s="23" t="s">
        <v>8</v>
      </c>
      <c r="B15" s="24" t="s">
        <v>9</v>
      </c>
      <c r="C15" s="25">
        <v>0</v>
      </c>
      <c r="D15" s="25">
        <f>1074300+1211000</f>
        <v>2285300</v>
      </c>
      <c r="E15" s="25">
        <f>SUM(C15:D15)</f>
        <v>2285300</v>
      </c>
      <c r="F15" s="25">
        <f>1074300+1211000</f>
        <v>2285300</v>
      </c>
      <c r="G15" s="26">
        <f>E15-F15</f>
        <v>0</v>
      </c>
    </row>
    <row r="16" spans="1:7" s="2" customFormat="1" ht="25.5" customHeight="1">
      <c r="A16" s="27" t="s">
        <v>10</v>
      </c>
      <c r="B16" s="28" t="s">
        <v>11</v>
      </c>
      <c r="C16" s="29">
        <v>13240</v>
      </c>
      <c r="D16" s="29">
        <v>32200</v>
      </c>
      <c r="E16" s="29">
        <f>SUM(C16:D16)</f>
        <v>45440</v>
      </c>
      <c r="F16" s="29">
        <v>35070</v>
      </c>
      <c r="G16" s="30">
        <f>E16-F16</f>
        <v>10370</v>
      </c>
    </row>
    <row r="17" spans="1:7" s="31" customFormat="1" ht="30" customHeight="1">
      <c r="A17" s="27" t="s">
        <v>12</v>
      </c>
      <c r="B17" s="28" t="s">
        <v>13</v>
      </c>
      <c r="C17" s="29">
        <f>SUM(C19:C20)</f>
        <v>52320</v>
      </c>
      <c r="D17" s="29">
        <f>SUM(D19:D20)</f>
        <v>850300</v>
      </c>
      <c r="E17" s="29">
        <f>SUM(C17:D17)</f>
        <v>902620</v>
      </c>
      <c r="F17" s="29">
        <f>SUM(F19:F20)</f>
        <v>859820</v>
      </c>
      <c r="G17" s="30">
        <f>C17+D17-F17</f>
        <v>42800</v>
      </c>
    </row>
    <row r="18" spans="1:7" s="2" customFormat="1" ht="14.25" customHeight="1">
      <c r="A18" s="32"/>
      <c r="B18" s="33" t="s">
        <v>14</v>
      </c>
      <c r="C18" s="34"/>
      <c r="D18" s="34"/>
      <c r="E18" s="34"/>
      <c r="F18" s="34"/>
      <c r="G18" s="35"/>
    </row>
    <row r="19" spans="1:7" s="40" customFormat="1" ht="18.75" customHeight="1">
      <c r="A19" s="36"/>
      <c r="B19" s="37" t="s">
        <v>15</v>
      </c>
      <c r="C19" s="38">
        <v>21800</v>
      </c>
      <c r="D19" s="38">
        <v>436200</v>
      </c>
      <c r="E19" s="38">
        <f>SUM(C19:D19)</f>
        <v>458000</v>
      </c>
      <c r="F19" s="38">
        <v>432700</v>
      </c>
      <c r="G19" s="39">
        <f>C19+D19-F19</f>
        <v>25300</v>
      </c>
    </row>
    <row r="20" spans="1:7" s="40" customFormat="1" ht="18.75" customHeight="1">
      <c r="A20" s="36"/>
      <c r="B20" s="37" t="s">
        <v>16</v>
      </c>
      <c r="C20" s="38">
        <v>30520</v>
      </c>
      <c r="D20" s="38">
        <v>414100</v>
      </c>
      <c r="E20" s="38">
        <f>SUM(C20:D20)</f>
        <v>444620</v>
      </c>
      <c r="F20" s="38">
        <v>427120</v>
      </c>
      <c r="G20" s="39">
        <f>C20+D20-F20</f>
        <v>17500</v>
      </c>
    </row>
    <row r="21" spans="1:7" s="40" customFormat="1" ht="30" customHeight="1">
      <c r="A21" s="23" t="s">
        <v>17</v>
      </c>
      <c r="B21" s="41" t="s">
        <v>18</v>
      </c>
      <c r="C21" s="25">
        <v>11370</v>
      </c>
      <c r="D21" s="25">
        <v>20000</v>
      </c>
      <c r="E21" s="25">
        <f>SUM(C21:D21)</f>
        <v>31370</v>
      </c>
      <c r="F21" s="25">
        <v>21000</v>
      </c>
      <c r="G21" s="42">
        <f>C21+D21-F21</f>
        <v>10370</v>
      </c>
    </row>
    <row r="22" spans="1:7" s="40" customFormat="1" ht="30" customHeight="1" thickBot="1">
      <c r="A22" s="32" t="s">
        <v>19</v>
      </c>
      <c r="B22" s="33" t="s">
        <v>20</v>
      </c>
      <c r="C22" s="34">
        <v>0</v>
      </c>
      <c r="D22" s="34">
        <v>5000</v>
      </c>
      <c r="E22" s="25">
        <f>SUM(C22:D22)</f>
        <v>5000</v>
      </c>
      <c r="F22" s="34">
        <v>5000</v>
      </c>
      <c r="G22" s="42">
        <f>C22+D22-F22</f>
        <v>0</v>
      </c>
    </row>
    <row r="23" spans="1:7" s="47" customFormat="1" ht="37.5" customHeight="1" thickBot="1" thickTop="1">
      <c r="A23" s="43" t="s">
        <v>21</v>
      </c>
      <c r="B23" s="44"/>
      <c r="C23" s="45">
        <f>C15+C16+C17+C21+C22</f>
        <v>76930</v>
      </c>
      <c r="D23" s="45">
        <f>D15+D16+D17+D21+D22</f>
        <v>3192800</v>
      </c>
      <c r="E23" s="45">
        <f>E15+E16+E17+E21+E22</f>
        <v>3269730</v>
      </c>
      <c r="F23" s="45">
        <f>F15+F16+F17+F21+F22</f>
        <v>3206190</v>
      </c>
      <c r="G23" s="46">
        <f>G15+G16+G17+G21+G22</f>
        <v>63540</v>
      </c>
    </row>
    <row r="24" ht="19.5" customHeight="1" thickTop="1"/>
  </sheetData>
  <printOptions/>
  <pageMargins left="0.7874015748031497" right="0.7874015748031497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H74"/>
  <sheetViews>
    <sheetView workbookViewId="0" topLeftCell="A1">
      <selection activeCell="I5" sqref="I5"/>
    </sheetView>
  </sheetViews>
  <sheetFormatPr defaultColWidth="9.00390625" defaultRowHeight="12.75"/>
  <cols>
    <col min="1" max="1" width="8.25390625" style="3" customWidth="1"/>
    <col min="2" max="2" width="40.25390625" style="3" customWidth="1"/>
    <col min="3" max="3" width="11.75390625" style="53" hidden="1" customWidth="1"/>
    <col min="4" max="4" width="12.75390625" style="50" customWidth="1"/>
    <col min="5" max="5" width="11.75390625" style="50" hidden="1" customWidth="1"/>
    <col min="6" max="6" width="12.75390625" style="50" customWidth="1"/>
    <col min="7" max="7" width="12.75390625" style="3" customWidth="1"/>
    <col min="8" max="16384" width="9.125" style="3" customWidth="1"/>
  </cols>
  <sheetData>
    <row r="1" spans="3:6" ht="12.75">
      <c r="C1" s="48"/>
      <c r="D1" s="49" t="s">
        <v>30</v>
      </c>
      <c r="F1" s="49"/>
    </row>
    <row r="2" spans="3:6" ht="12.75">
      <c r="C2" s="51"/>
      <c r="D2" s="3" t="s">
        <v>28</v>
      </c>
      <c r="F2" s="52"/>
    </row>
    <row r="3" spans="3:6" ht="12.75">
      <c r="C3" s="51"/>
      <c r="D3" s="3" t="s">
        <v>0</v>
      </c>
      <c r="F3" s="52"/>
    </row>
    <row r="4" spans="3:6" ht="12.75">
      <c r="C4" s="51"/>
      <c r="D4" s="3" t="s">
        <v>29</v>
      </c>
      <c r="F4" s="52"/>
    </row>
    <row r="5" ht="21" customHeight="1"/>
    <row r="6" spans="1:7" s="54" customFormat="1" ht="18.75">
      <c r="A6" s="310" t="s">
        <v>31</v>
      </c>
      <c r="B6" s="311"/>
      <c r="C6" s="311"/>
      <c r="D6" s="311"/>
      <c r="E6" s="311"/>
      <c r="F6" s="311"/>
      <c r="G6" s="311"/>
    </row>
    <row r="7" spans="1:7" s="54" customFormat="1" ht="20.25" customHeight="1">
      <c r="A7" s="312" t="s">
        <v>32</v>
      </c>
      <c r="B7" s="313"/>
      <c r="C7" s="313"/>
      <c r="D7" s="313"/>
      <c r="E7" s="313"/>
      <c r="F7" s="313"/>
      <c r="G7" s="313"/>
    </row>
    <row r="8" spans="1:7" s="56" customFormat="1" ht="19.5" customHeight="1">
      <c r="A8" s="310" t="s">
        <v>33</v>
      </c>
      <c r="B8" s="310"/>
      <c r="C8" s="310"/>
      <c r="D8" s="310"/>
      <c r="E8" s="310"/>
      <c r="F8" s="310"/>
      <c r="G8" s="310"/>
    </row>
    <row r="9" spans="3:7" ht="13.5" thickBot="1">
      <c r="C9" s="57"/>
      <c r="D9" s="58"/>
      <c r="F9" s="58"/>
      <c r="G9" s="58" t="s">
        <v>2</v>
      </c>
    </row>
    <row r="10" spans="1:7" s="65" customFormat="1" ht="20.25" customHeight="1" thickTop="1">
      <c r="A10" s="59" t="s">
        <v>34</v>
      </c>
      <c r="B10" s="60"/>
      <c r="C10" s="61" t="s">
        <v>35</v>
      </c>
      <c r="D10" s="61" t="s">
        <v>35</v>
      </c>
      <c r="E10" s="62" t="s">
        <v>36</v>
      </c>
      <c r="F10" s="63" t="s">
        <v>36</v>
      </c>
      <c r="G10" s="64" t="s">
        <v>37</v>
      </c>
    </row>
    <row r="11" spans="1:7" s="65" customFormat="1" ht="36.75" customHeight="1">
      <c r="A11" s="66" t="s">
        <v>38</v>
      </c>
      <c r="B11" s="67" t="s">
        <v>39</v>
      </c>
      <c r="C11" s="68" t="s">
        <v>40</v>
      </c>
      <c r="D11" s="69" t="s">
        <v>41</v>
      </c>
      <c r="E11" s="68" t="s">
        <v>40</v>
      </c>
      <c r="F11" s="70" t="s">
        <v>41</v>
      </c>
      <c r="G11" s="71" t="s">
        <v>41</v>
      </c>
    </row>
    <row r="12" spans="1:7" s="79" customFormat="1" ht="10.5" customHeight="1" thickBot="1">
      <c r="A12" s="72">
        <v>1</v>
      </c>
      <c r="B12" s="73">
        <v>2</v>
      </c>
      <c r="C12" s="74">
        <v>3</v>
      </c>
      <c r="D12" s="75">
        <v>3</v>
      </c>
      <c r="E12" s="76">
        <v>5</v>
      </c>
      <c r="F12" s="77">
        <v>4</v>
      </c>
      <c r="G12" s="78">
        <v>5</v>
      </c>
    </row>
    <row r="13" spans="1:7" s="87" customFormat="1" ht="26.25" customHeight="1" thickBot="1" thickTop="1">
      <c r="A13" s="80" t="s">
        <v>42</v>
      </c>
      <c r="B13" s="81" t="s">
        <v>43</v>
      </c>
      <c r="C13" s="82">
        <f>SUM(C15)</f>
        <v>693500</v>
      </c>
      <c r="D13" s="83">
        <f>SUM(D15)</f>
        <v>1074300</v>
      </c>
      <c r="E13" s="84">
        <f>SUM(E15)</f>
        <v>1213500</v>
      </c>
      <c r="F13" s="85">
        <f>F15</f>
        <v>1211000</v>
      </c>
      <c r="G13" s="86">
        <f>D13+F13</f>
        <v>2285300</v>
      </c>
    </row>
    <row r="14" spans="1:7" s="95" customFormat="1" ht="12" customHeight="1" hidden="1">
      <c r="A14" s="88"/>
      <c r="B14" s="89" t="s">
        <v>14</v>
      </c>
      <c r="C14" s="90"/>
      <c r="D14" s="91"/>
      <c r="E14" s="92"/>
      <c r="F14" s="93"/>
      <c r="G14" s="94"/>
    </row>
    <row r="15" spans="1:7" s="100" customFormat="1" ht="23.25" customHeight="1" thickBot="1" thickTop="1">
      <c r="A15" s="96">
        <v>600</v>
      </c>
      <c r="B15" s="97" t="s">
        <v>44</v>
      </c>
      <c r="C15" s="98">
        <f>SUM(C16+C20)</f>
        <v>693500</v>
      </c>
      <c r="D15" s="45">
        <f>SUM(D16+D20)</f>
        <v>1074300</v>
      </c>
      <c r="E15" s="99">
        <f>SUM(E16+E20)</f>
        <v>1213500</v>
      </c>
      <c r="F15" s="98">
        <f>F16</f>
        <v>1211000</v>
      </c>
      <c r="G15" s="46">
        <f aca="true" t="shared" si="0" ref="G15:G25">D15+F15</f>
        <v>2285300</v>
      </c>
    </row>
    <row r="16" spans="1:7" s="108" customFormat="1" ht="29.25" thickTop="1">
      <c r="A16" s="101">
        <v>60015</v>
      </c>
      <c r="B16" s="102" t="s">
        <v>45</v>
      </c>
      <c r="C16" s="103"/>
      <c r="D16" s="104"/>
      <c r="E16" s="105">
        <f>SUM(E17:E19)</f>
        <v>1213500</v>
      </c>
      <c r="F16" s="106">
        <f>SUM(F17:F19)</f>
        <v>1211000</v>
      </c>
      <c r="G16" s="107">
        <f t="shared" si="0"/>
        <v>1211000</v>
      </c>
    </row>
    <row r="17" spans="1:242" s="100" customFormat="1" ht="15" customHeight="1">
      <c r="A17" s="109" t="s">
        <v>46</v>
      </c>
      <c r="B17" s="110" t="s">
        <v>47</v>
      </c>
      <c r="C17" s="111"/>
      <c r="D17" s="112"/>
      <c r="E17" s="113">
        <v>10000</v>
      </c>
      <c r="F17" s="114">
        <f>C17-D17+E17</f>
        <v>10000</v>
      </c>
      <c r="G17" s="35">
        <f t="shared" si="0"/>
        <v>10000</v>
      </c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115"/>
      <c r="FT17" s="115"/>
      <c r="FU17" s="115"/>
      <c r="FV17" s="115"/>
      <c r="FW17" s="115"/>
      <c r="FX17" s="115"/>
      <c r="FY17" s="115"/>
      <c r="FZ17" s="115"/>
      <c r="GA17" s="115"/>
      <c r="GB17" s="115"/>
      <c r="GC17" s="115"/>
      <c r="GD17" s="115"/>
      <c r="GE17" s="115"/>
      <c r="GF17" s="115"/>
      <c r="GG17" s="115"/>
      <c r="GH17" s="115"/>
      <c r="GI17" s="115"/>
      <c r="GJ17" s="115"/>
      <c r="GK17" s="115"/>
      <c r="GL17" s="115"/>
      <c r="GM17" s="115"/>
      <c r="GN17" s="115"/>
      <c r="GO17" s="115"/>
      <c r="GP17" s="115"/>
      <c r="GQ17" s="115"/>
      <c r="GR17" s="115"/>
      <c r="GS17" s="115"/>
      <c r="GT17" s="115"/>
      <c r="GU17" s="115"/>
      <c r="GV17" s="115"/>
      <c r="GW17" s="115"/>
      <c r="GX17" s="115"/>
      <c r="GY17" s="115"/>
      <c r="GZ17" s="115"/>
      <c r="HA17" s="115"/>
      <c r="HB17" s="115"/>
      <c r="HC17" s="115"/>
      <c r="HD17" s="115"/>
      <c r="HE17" s="115"/>
      <c r="HF17" s="115"/>
      <c r="HG17" s="115"/>
      <c r="HH17" s="115"/>
      <c r="HI17" s="115"/>
      <c r="HJ17" s="115"/>
      <c r="HK17" s="115"/>
      <c r="HL17" s="115"/>
      <c r="HM17" s="115"/>
      <c r="HN17" s="115"/>
      <c r="HO17" s="115"/>
      <c r="HP17" s="115"/>
      <c r="HQ17" s="115"/>
      <c r="HR17" s="115"/>
      <c r="HS17" s="115"/>
      <c r="HT17" s="115"/>
      <c r="HU17" s="115"/>
      <c r="HV17" s="115"/>
      <c r="HW17" s="115"/>
      <c r="HX17" s="115"/>
      <c r="HY17" s="115"/>
      <c r="HZ17" s="115"/>
      <c r="IA17" s="115"/>
      <c r="IB17" s="115"/>
      <c r="IC17" s="115"/>
      <c r="ID17" s="115"/>
      <c r="IE17" s="115"/>
      <c r="IF17" s="115"/>
      <c r="IG17" s="115"/>
      <c r="IH17" s="115"/>
    </row>
    <row r="18" spans="1:242" s="100" customFormat="1" ht="27.75" customHeight="1">
      <c r="A18" s="109" t="s">
        <v>48</v>
      </c>
      <c r="B18" s="116" t="s">
        <v>49</v>
      </c>
      <c r="C18" s="111"/>
      <c r="D18" s="117"/>
      <c r="E18" s="113">
        <v>11000</v>
      </c>
      <c r="F18" s="114">
        <v>40000</v>
      </c>
      <c r="G18" s="35">
        <f t="shared" si="0"/>
        <v>40000</v>
      </c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</row>
    <row r="19" spans="1:242" s="100" customFormat="1" ht="15" customHeight="1">
      <c r="A19" s="109" t="s">
        <v>50</v>
      </c>
      <c r="B19" s="116" t="s">
        <v>51</v>
      </c>
      <c r="C19" s="111"/>
      <c r="D19" s="117"/>
      <c r="E19" s="113">
        <v>1192500</v>
      </c>
      <c r="F19" s="114">
        <v>1161000</v>
      </c>
      <c r="G19" s="35">
        <f t="shared" si="0"/>
        <v>1161000</v>
      </c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</row>
    <row r="20" spans="1:242" s="127" customFormat="1" ht="18" customHeight="1">
      <c r="A20" s="119">
        <v>60016</v>
      </c>
      <c r="B20" s="120" t="s">
        <v>52</v>
      </c>
      <c r="C20" s="121">
        <f>SUM(C21:C24)</f>
        <v>693500</v>
      </c>
      <c r="D20" s="122">
        <f>SUM(D21:D24)</f>
        <v>1074300</v>
      </c>
      <c r="E20" s="123"/>
      <c r="F20" s="124"/>
      <c r="G20" s="125">
        <f t="shared" si="0"/>
        <v>1074300</v>
      </c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  <c r="FU20" s="126"/>
      <c r="FV20" s="126"/>
      <c r="FW20" s="126"/>
      <c r="FX20" s="126"/>
      <c r="FY20" s="126"/>
      <c r="FZ20" s="126"/>
      <c r="GA20" s="126"/>
      <c r="GB20" s="126"/>
      <c r="GC20" s="126"/>
      <c r="GD20" s="126"/>
      <c r="GE20" s="126"/>
      <c r="GF20" s="126"/>
      <c r="GG20" s="126"/>
      <c r="GH20" s="126"/>
      <c r="GI20" s="126"/>
      <c r="GJ20" s="126"/>
      <c r="GK20" s="126"/>
      <c r="GL20" s="126"/>
      <c r="GM20" s="126"/>
      <c r="GN20" s="126"/>
      <c r="GO20" s="126"/>
      <c r="GP20" s="126"/>
      <c r="GQ20" s="126"/>
      <c r="GR20" s="126"/>
      <c r="GS20" s="126"/>
      <c r="GT20" s="126"/>
      <c r="GU20" s="126"/>
      <c r="GV20" s="126"/>
      <c r="GW20" s="126"/>
      <c r="GX20" s="126"/>
      <c r="GY20" s="126"/>
      <c r="GZ20" s="126"/>
      <c r="HA20" s="126"/>
      <c r="HB20" s="126"/>
      <c r="HC20" s="126"/>
      <c r="HD20" s="126"/>
      <c r="HE20" s="126"/>
      <c r="HF20" s="126"/>
      <c r="HG20" s="126"/>
      <c r="HH20" s="126"/>
      <c r="HI20" s="126"/>
      <c r="HJ20" s="126"/>
      <c r="HK20" s="126"/>
      <c r="HL20" s="126"/>
      <c r="HM20" s="126"/>
      <c r="HN20" s="126"/>
      <c r="HO20" s="126"/>
      <c r="HP20" s="126"/>
      <c r="HQ20" s="126"/>
      <c r="HR20" s="126"/>
      <c r="HS20" s="126"/>
      <c r="HT20" s="126"/>
      <c r="HU20" s="126"/>
      <c r="HV20" s="126"/>
      <c r="HW20" s="126"/>
      <c r="HX20" s="126"/>
      <c r="HY20" s="126"/>
      <c r="HZ20" s="126"/>
      <c r="IA20" s="126"/>
      <c r="IB20" s="126"/>
      <c r="IC20" s="126"/>
      <c r="ID20" s="126"/>
      <c r="IE20" s="126"/>
      <c r="IF20" s="126"/>
      <c r="IG20" s="126"/>
      <c r="IH20" s="126"/>
    </row>
    <row r="21" spans="1:242" s="100" customFormat="1" ht="16.5" customHeight="1">
      <c r="A21" s="109" t="s">
        <v>46</v>
      </c>
      <c r="B21" s="110" t="s">
        <v>47</v>
      </c>
      <c r="C21" s="111">
        <v>1000</v>
      </c>
      <c r="D21" s="128">
        <v>1000</v>
      </c>
      <c r="E21" s="129"/>
      <c r="F21" s="114"/>
      <c r="G21" s="35">
        <f t="shared" si="0"/>
        <v>1000</v>
      </c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</row>
    <row r="22" spans="1:242" s="100" customFormat="1" ht="27.75" customHeight="1">
      <c r="A22" s="109" t="s">
        <v>48</v>
      </c>
      <c r="B22" s="116" t="s">
        <v>49</v>
      </c>
      <c r="C22" s="111">
        <v>20000</v>
      </c>
      <c r="D22" s="128">
        <v>30000</v>
      </c>
      <c r="E22" s="129"/>
      <c r="F22" s="114"/>
      <c r="G22" s="35">
        <f t="shared" si="0"/>
        <v>30000</v>
      </c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</row>
    <row r="23" spans="1:242" s="100" customFormat="1" ht="15" customHeight="1">
      <c r="A23" s="109" t="s">
        <v>50</v>
      </c>
      <c r="B23" s="116" t="s">
        <v>51</v>
      </c>
      <c r="C23" s="111">
        <v>670500</v>
      </c>
      <c r="D23" s="128">
        <v>1041000</v>
      </c>
      <c r="E23" s="129"/>
      <c r="F23" s="114"/>
      <c r="G23" s="35">
        <f t="shared" si="0"/>
        <v>1041000</v>
      </c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</row>
    <row r="24" spans="1:242" s="100" customFormat="1" ht="16.5" customHeight="1" thickBot="1">
      <c r="A24" s="130" t="s">
        <v>53</v>
      </c>
      <c r="B24" s="116" t="s">
        <v>54</v>
      </c>
      <c r="C24" s="111">
        <v>2000</v>
      </c>
      <c r="D24" s="128">
        <v>2300</v>
      </c>
      <c r="E24" s="129"/>
      <c r="F24" s="114"/>
      <c r="G24" s="35">
        <f t="shared" si="0"/>
        <v>2300</v>
      </c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</row>
    <row r="25" spans="1:7" s="87" customFormat="1" ht="23.25" customHeight="1" thickBot="1" thickTop="1">
      <c r="A25" s="80" t="s">
        <v>55</v>
      </c>
      <c r="B25" s="131" t="s">
        <v>56</v>
      </c>
      <c r="C25" s="82">
        <f>C27+C58</f>
        <v>752893</v>
      </c>
      <c r="D25" s="83">
        <f>D27+D58</f>
        <v>1074300</v>
      </c>
      <c r="E25" s="84">
        <f>E27+E58</f>
        <v>1799100</v>
      </c>
      <c r="F25" s="85">
        <f>F27</f>
        <v>1211000</v>
      </c>
      <c r="G25" s="86">
        <f t="shared" si="0"/>
        <v>2285300</v>
      </c>
    </row>
    <row r="26" spans="1:7" ht="12" customHeight="1" hidden="1">
      <c r="A26" s="88"/>
      <c r="B26" s="89" t="s">
        <v>14</v>
      </c>
      <c r="C26" s="90"/>
      <c r="D26" s="91"/>
      <c r="E26" s="92"/>
      <c r="F26" s="93"/>
      <c r="G26" s="94"/>
    </row>
    <row r="27" spans="1:7" s="138" customFormat="1" ht="24.75" customHeight="1" thickBot="1" thickTop="1">
      <c r="A27" s="132">
        <v>600</v>
      </c>
      <c r="B27" s="133" t="s">
        <v>57</v>
      </c>
      <c r="C27" s="134">
        <f>SUM(C28+C44)</f>
        <v>440893</v>
      </c>
      <c r="D27" s="135">
        <f>SUM(D28+D44)</f>
        <v>1074300</v>
      </c>
      <c r="E27" s="134">
        <f>SUM(E28+E44)</f>
        <v>1221100</v>
      </c>
      <c r="F27" s="136">
        <f>F28</f>
        <v>1211000</v>
      </c>
      <c r="G27" s="137">
        <f>D27+F27</f>
        <v>2285300</v>
      </c>
    </row>
    <row r="28" spans="1:7" s="140" customFormat="1" ht="32.25" customHeight="1" thickTop="1">
      <c r="A28" s="139">
        <v>60015</v>
      </c>
      <c r="B28" s="102" t="s">
        <v>45</v>
      </c>
      <c r="C28" s="103"/>
      <c r="D28" s="104"/>
      <c r="E28" s="103">
        <f>SUM(E29:E34)</f>
        <v>1221100</v>
      </c>
      <c r="F28" s="106">
        <f>SUM(F29:F34)</f>
        <v>1211000</v>
      </c>
      <c r="G28" s="107">
        <f>D28+F28</f>
        <v>1211000</v>
      </c>
    </row>
    <row r="29" spans="1:7" s="144" customFormat="1" ht="15" customHeight="1">
      <c r="A29" s="32">
        <v>4210</v>
      </c>
      <c r="B29" s="141" t="s">
        <v>58</v>
      </c>
      <c r="C29" s="111"/>
      <c r="D29" s="142"/>
      <c r="E29" s="143">
        <v>10000</v>
      </c>
      <c r="F29" s="114">
        <v>3000</v>
      </c>
      <c r="G29" s="35">
        <f>D29+F29</f>
        <v>3000</v>
      </c>
    </row>
    <row r="30" spans="1:7" s="144" customFormat="1" ht="15" customHeight="1">
      <c r="A30" s="32">
        <v>4260</v>
      </c>
      <c r="B30" s="141" t="s">
        <v>59</v>
      </c>
      <c r="C30" s="111"/>
      <c r="D30" s="142"/>
      <c r="E30" s="111">
        <v>20000</v>
      </c>
      <c r="F30" s="114">
        <v>40000</v>
      </c>
      <c r="G30" s="35">
        <f>D30+F30</f>
        <v>40000</v>
      </c>
    </row>
    <row r="31" spans="1:7" s="145" customFormat="1" ht="15" customHeight="1">
      <c r="A31" s="32">
        <v>4270</v>
      </c>
      <c r="B31" s="141" t="s">
        <v>60</v>
      </c>
      <c r="C31" s="111"/>
      <c r="D31" s="142"/>
      <c r="E31" s="111">
        <v>1062500</v>
      </c>
      <c r="F31" s="114">
        <v>1047000</v>
      </c>
      <c r="G31" s="35">
        <v>1047000</v>
      </c>
    </row>
    <row r="32" spans="1:7" s="145" customFormat="1" ht="15" customHeight="1">
      <c r="A32" s="32">
        <v>4300</v>
      </c>
      <c r="B32" s="141" t="s">
        <v>61</v>
      </c>
      <c r="C32" s="111"/>
      <c r="D32" s="142"/>
      <c r="E32" s="111">
        <v>103000</v>
      </c>
      <c r="F32" s="114">
        <v>90000</v>
      </c>
      <c r="G32" s="35">
        <f>D32+F32</f>
        <v>90000</v>
      </c>
    </row>
    <row r="33" spans="1:7" s="145" customFormat="1" ht="15" customHeight="1">
      <c r="A33" s="32">
        <v>4430</v>
      </c>
      <c r="B33" s="141" t="s">
        <v>62</v>
      </c>
      <c r="C33" s="111"/>
      <c r="D33" s="142"/>
      <c r="E33" s="111">
        <v>21600</v>
      </c>
      <c r="F33" s="114">
        <v>2000</v>
      </c>
      <c r="G33" s="35">
        <f>D33+F33</f>
        <v>2000</v>
      </c>
    </row>
    <row r="34" spans="1:7" s="145" customFormat="1" ht="15" customHeight="1">
      <c r="A34" s="146">
        <v>4590</v>
      </c>
      <c r="B34" s="147" t="s">
        <v>63</v>
      </c>
      <c r="C34" s="148"/>
      <c r="D34" s="149"/>
      <c r="E34" s="148">
        <v>4000</v>
      </c>
      <c r="F34" s="150">
        <v>29000</v>
      </c>
      <c r="G34" s="151">
        <f>D34+F34</f>
        <v>29000</v>
      </c>
    </row>
    <row r="35" spans="1:7" s="158" customFormat="1" ht="15" customHeight="1">
      <c r="A35" s="36"/>
      <c r="B35" s="152" t="s">
        <v>64</v>
      </c>
      <c r="C35" s="153"/>
      <c r="D35" s="154"/>
      <c r="E35" s="155">
        <f>SUM(F36:F43)</f>
        <v>1211000</v>
      </c>
      <c r="F35" s="156">
        <f>C35-D35+E35</f>
        <v>1211000</v>
      </c>
      <c r="G35" s="157">
        <f>D35+F35</f>
        <v>1211000</v>
      </c>
    </row>
    <row r="36" spans="1:7" s="164" customFormat="1" ht="12.75" customHeight="1">
      <c r="A36" s="159"/>
      <c r="B36" s="160" t="s">
        <v>65</v>
      </c>
      <c r="C36" s="161"/>
      <c r="D36" s="162"/>
      <c r="E36" s="161">
        <v>829500</v>
      </c>
      <c r="F36" s="163">
        <v>747000</v>
      </c>
      <c r="G36" s="39">
        <f>D36+F36</f>
        <v>747000</v>
      </c>
    </row>
    <row r="37" spans="1:7" s="164" customFormat="1" ht="12.75" customHeight="1" hidden="1">
      <c r="A37" s="159"/>
      <c r="B37" s="160" t="s">
        <v>66</v>
      </c>
      <c r="C37" s="161"/>
      <c r="D37" s="162"/>
      <c r="E37" s="161">
        <v>61000</v>
      </c>
      <c r="F37" s="163">
        <v>0</v>
      </c>
      <c r="G37" s="39">
        <v>0</v>
      </c>
    </row>
    <row r="38" spans="1:7" s="164" customFormat="1" ht="12.75" customHeight="1">
      <c r="A38" s="159"/>
      <c r="B38" s="160" t="s">
        <v>67</v>
      </c>
      <c r="C38" s="161"/>
      <c r="D38" s="162"/>
      <c r="E38" s="161">
        <v>150000</v>
      </c>
      <c r="F38" s="163">
        <v>180000</v>
      </c>
      <c r="G38" s="39">
        <f aca="true" t="shared" si="1" ref="G38:G51">D38+F38</f>
        <v>180000</v>
      </c>
    </row>
    <row r="39" spans="1:7" s="164" customFormat="1" ht="12.75" customHeight="1">
      <c r="A39" s="159"/>
      <c r="B39" s="160" t="s">
        <v>68</v>
      </c>
      <c r="C39" s="161"/>
      <c r="D39" s="162"/>
      <c r="E39" s="161">
        <v>100000</v>
      </c>
      <c r="F39" s="163">
        <v>50000</v>
      </c>
      <c r="G39" s="39">
        <f t="shared" si="1"/>
        <v>50000</v>
      </c>
    </row>
    <row r="40" spans="1:7" s="164" customFormat="1" ht="12.75" customHeight="1">
      <c r="A40" s="159"/>
      <c r="B40" s="160" t="s">
        <v>69</v>
      </c>
      <c r="C40" s="161"/>
      <c r="D40" s="162"/>
      <c r="E40" s="161">
        <v>50000</v>
      </c>
      <c r="F40" s="163">
        <v>200000</v>
      </c>
      <c r="G40" s="39">
        <f t="shared" si="1"/>
        <v>200000</v>
      </c>
    </row>
    <row r="41" spans="1:7" s="164" customFormat="1" ht="12.75" customHeight="1">
      <c r="A41" s="159"/>
      <c r="B41" s="37" t="s">
        <v>70</v>
      </c>
      <c r="C41" s="161"/>
      <c r="D41" s="162"/>
      <c r="E41" s="161">
        <v>5000</v>
      </c>
      <c r="F41" s="163">
        <v>3000</v>
      </c>
      <c r="G41" s="39">
        <f t="shared" si="1"/>
        <v>3000</v>
      </c>
    </row>
    <row r="42" spans="1:7" s="164" customFormat="1" ht="12.75" customHeight="1">
      <c r="A42" s="159"/>
      <c r="B42" s="160" t="s">
        <v>71</v>
      </c>
      <c r="C42" s="161"/>
      <c r="D42" s="162"/>
      <c r="E42" s="161">
        <v>21600</v>
      </c>
      <c r="F42" s="163">
        <v>2000</v>
      </c>
      <c r="G42" s="39">
        <f t="shared" si="1"/>
        <v>2000</v>
      </c>
    </row>
    <row r="43" spans="1:7" s="164" customFormat="1" ht="24" customHeight="1">
      <c r="A43" s="165"/>
      <c r="B43" s="166" t="s">
        <v>72</v>
      </c>
      <c r="C43" s="167"/>
      <c r="D43" s="168"/>
      <c r="E43" s="167">
        <v>4000</v>
      </c>
      <c r="F43" s="169">
        <v>29000</v>
      </c>
      <c r="G43" s="170">
        <f t="shared" si="1"/>
        <v>29000</v>
      </c>
    </row>
    <row r="44" spans="1:7" s="177" customFormat="1" ht="21" customHeight="1">
      <c r="A44" s="171">
        <v>60016</v>
      </c>
      <c r="B44" s="172" t="s">
        <v>52</v>
      </c>
      <c r="C44" s="173">
        <f>SUM(C45:C49)</f>
        <v>440893</v>
      </c>
      <c r="D44" s="174">
        <f>SUM(D45:D49)</f>
        <v>1074300</v>
      </c>
      <c r="E44" s="173"/>
      <c r="F44" s="175"/>
      <c r="G44" s="176">
        <f t="shared" si="1"/>
        <v>1074300</v>
      </c>
    </row>
    <row r="45" spans="1:7" s="145" customFormat="1" ht="15" customHeight="1">
      <c r="A45" s="32">
        <v>4210</v>
      </c>
      <c r="B45" s="141" t="s">
        <v>58</v>
      </c>
      <c r="C45" s="111">
        <v>6000</v>
      </c>
      <c r="D45" s="34">
        <v>2000</v>
      </c>
      <c r="E45" s="111"/>
      <c r="F45" s="114"/>
      <c r="G45" s="35">
        <f t="shared" si="1"/>
        <v>2000</v>
      </c>
    </row>
    <row r="46" spans="1:7" s="145" customFormat="1" ht="15" customHeight="1">
      <c r="A46" s="32">
        <v>4270</v>
      </c>
      <c r="B46" s="141" t="s">
        <v>60</v>
      </c>
      <c r="C46" s="111">
        <v>327393</v>
      </c>
      <c r="D46" s="34">
        <v>917300</v>
      </c>
      <c r="E46" s="111"/>
      <c r="F46" s="114"/>
      <c r="G46" s="35">
        <f t="shared" si="1"/>
        <v>917300</v>
      </c>
    </row>
    <row r="47" spans="1:7" s="145" customFormat="1" ht="15" customHeight="1">
      <c r="A47" s="32">
        <v>4300</v>
      </c>
      <c r="B47" s="141" t="s">
        <v>61</v>
      </c>
      <c r="C47" s="111">
        <v>50000</v>
      </c>
      <c r="D47" s="34">
        <v>75000</v>
      </c>
      <c r="E47" s="111"/>
      <c r="F47" s="114"/>
      <c r="G47" s="35">
        <f t="shared" si="1"/>
        <v>75000</v>
      </c>
    </row>
    <row r="48" spans="1:7" s="145" customFormat="1" ht="15" customHeight="1">
      <c r="A48" s="32">
        <v>4430</v>
      </c>
      <c r="B48" s="141" t="s">
        <v>62</v>
      </c>
      <c r="C48" s="111">
        <v>22500</v>
      </c>
      <c r="D48" s="34">
        <v>5000</v>
      </c>
      <c r="E48" s="111"/>
      <c r="F48" s="114"/>
      <c r="G48" s="35">
        <f t="shared" si="1"/>
        <v>5000</v>
      </c>
    </row>
    <row r="49" spans="1:7" s="145" customFormat="1" ht="15" customHeight="1">
      <c r="A49" s="32">
        <v>4590</v>
      </c>
      <c r="B49" s="141" t="s">
        <v>63</v>
      </c>
      <c r="C49" s="111">
        <v>35000</v>
      </c>
      <c r="D49" s="34">
        <v>75000</v>
      </c>
      <c r="E49" s="111"/>
      <c r="F49" s="114"/>
      <c r="G49" s="35">
        <f t="shared" si="1"/>
        <v>75000</v>
      </c>
    </row>
    <row r="50" spans="1:7" s="164" customFormat="1" ht="15" customHeight="1">
      <c r="A50" s="36"/>
      <c r="B50" s="152" t="s">
        <v>64</v>
      </c>
      <c r="C50" s="153">
        <f>SUM(C51:C57)</f>
        <v>440893</v>
      </c>
      <c r="D50" s="162">
        <f>SUM(D51:D57)</f>
        <v>1074300</v>
      </c>
      <c r="E50" s="153"/>
      <c r="F50" s="156"/>
      <c r="G50" s="157">
        <f t="shared" si="1"/>
        <v>1074300</v>
      </c>
    </row>
    <row r="51" spans="1:7" s="164" customFormat="1" ht="15" customHeight="1">
      <c r="A51" s="159"/>
      <c r="B51" s="160" t="s">
        <v>65</v>
      </c>
      <c r="C51" s="161">
        <v>155393</v>
      </c>
      <c r="D51" s="38">
        <v>874300</v>
      </c>
      <c r="E51" s="161"/>
      <c r="F51" s="163"/>
      <c r="G51" s="39">
        <f t="shared" si="1"/>
        <v>874300</v>
      </c>
    </row>
    <row r="52" spans="1:7" s="164" customFormat="1" ht="15" customHeight="1" hidden="1">
      <c r="A52" s="159"/>
      <c r="B52" s="160" t="s">
        <v>66</v>
      </c>
      <c r="C52" s="161">
        <v>94000</v>
      </c>
      <c r="D52" s="38">
        <v>0</v>
      </c>
      <c r="E52" s="161"/>
      <c r="F52" s="163"/>
      <c r="G52" s="39"/>
    </row>
    <row r="53" spans="1:7" s="164" customFormat="1" ht="15" customHeight="1">
      <c r="A53" s="159"/>
      <c r="B53" s="160" t="s">
        <v>73</v>
      </c>
      <c r="C53" s="161">
        <v>50000</v>
      </c>
      <c r="D53" s="38">
        <v>50000</v>
      </c>
      <c r="E53" s="161"/>
      <c r="F53" s="163"/>
      <c r="G53" s="39">
        <f>D53+F53</f>
        <v>50000</v>
      </c>
    </row>
    <row r="54" spans="1:7" s="164" customFormat="1" ht="15" customHeight="1">
      <c r="A54" s="159"/>
      <c r="B54" s="160" t="s">
        <v>74</v>
      </c>
      <c r="C54" s="161">
        <v>78000</v>
      </c>
      <c r="D54" s="38">
        <v>68000</v>
      </c>
      <c r="E54" s="161"/>
      <c r="F54" s="163"/>
      <c r="G54" s="39">
        <f>D54+F54</f>
        <v>68000</v>
      </c>
    </row>
    <row r="55" spans="1:7" s="164" customFormat="1" ht="23.25" customHeight="1">
      <c r="A55" s="159"/>
      <c r="B55" s="37" t="s">
        <v>75</v>
      </c>
      <c r="C55" s="161">
        <v>6000</v>
      </c>
      <c r="D55" s="38">
        <v>2000</v>
      </c>
      <c r="E55" s="161"/>
      <c r="F55" s="163"/>
      <c r="G55" s="39">
        <f>D55+F55</f>
        <v>2000</v>
      </c>
    </row>
    <row r="56" spans="1:7" s="164" customFormat="1" ht="15" customHeight="1">
      <c r="A56" s="159"/>
      <c r="B56" s="160" t="s">
        <v>76</v>
      </c>
      <c r="C56" s="161">
        <v>22500</v>
      </c>
      <c r="D56" s="38">
        <v>5000</v>
      </c>
      <c r="E56" s="161"/>
      <c r="F56" s="163"/>
      <c r="G56" s="39">
        <f>D56+F56</f>
        <v>5000</v>
      </c>
    </row>
    <row r="57" spans="1:7" s="164" customFormat="1" ht="27.75" customHeight="1" thickBot="1">
      <c r="A57" s="159"/>
      <c r="B57" s="37" t="s">
        <v>77</v>
      </c>
      <c r="C57" s="161">
        <v>35000</v>
      </c>
      <c r="D57" s="38">
        <v>75000</v>
      </c>
      <c r="E57" s="178"/>
      <c r="F57" s="163"/>
      <c r="G57" s="39">
        <f>D57+F57</f>
        <v>75000</v>
      </c>
    </row>
    <row r="58" spans="1:7" s="164" customFormat="1" ht="33.75" customHeight="1" hidden="1">
      <c r="A58" s="179">
        <v>900</v>
      </c>
      <c r="B58" s="180" t="s">
        <v>78</v>
      </c>
      <c r="C58" s="136">
        <f>C59+C67+C71</f>
        <v>312000</v>
      </c>
      <c r="D58" s="135"/>
      <c r="E58" s="134">
        <f>E59+E67+E71</f>
        <v>578000</v>
      </c>
      <c r="F58" s="136"/>
      <c r="G58" s="137"/>
    </row>
    <row r="59" spans="1:7" s="164" customFormat="1" ht="21.75" customHeight="1" hidden="1">
      <c r="A59" s="181">
        <v>90001</v>
      </c>
      <c r="B59" s="182" t="s">
        <v>79</v>
      </c>
      <c r="C59" s="106">
        <f>SUM(C60:C62)</f>
        <v>202000</v>
      </c>
      <c r="D59" s="183"/>
      <c r="E59" s="105">
        <f>SUM(E60:E62)</f>
        <v>358000</v>
      </c>
      <c r="F59" s="106"/>
      <c r="G59" s="107"/>
    </row>
    <row r="60" spans="1:7" s="164" customFormat="1" ht="15" customHeight="1" hidden="1">
      <c r="A60" s="184">
        <v>4300</v>
      </c>
      <c r="B60" s="185" t="s">
        <v>61</v>
      </c>
      <c r="C60" s="114">
        <v>45000</v>
      </c>
      <c r="D60" s="162"/>
      <c r="E60" s="111">
        <v>5000</v>
      </c>
      <c r="F60" s="114"/>
      <c r="G60" s="35"/>
    </row>
    <row r="61" spans="1:7" s="164" customFormat="1" ht="15" customHeight="1" hidden="1">
      <c r="A61" s="184">
        <v>4430</v>
      </c>
      <c r="B61" s="185" t="s">
        <v>62</v>
      </c>
      <c r="C61" s="114">
        <v>77000</v>
      </c>
      <c r="D61" s="162"/>
      <c r="E61" s="111">
        <v>350000</v>
      </c>
      <c r="F61" s="114"/>
      <c r="G61" s="35"/>
    </row>
    <row r="62" spans="1:7" s="164" customFormat="1" ht="15" customHeight="1" hidden="1">
      <c r="A62" s="184">
        <v>4580</v>
      </c>
      <c r="B62" s="185" t="s">
        <v>80</v>
      </c>
      <c r="C62" s="114">
        <v>80000</v>
      </c>
      <c r="D62" s="162"/>
      <c r="E62" s="111">
        <v>3000</v>
      </c>
      <c r="F62" s="114"/>
      <c r="G62" s="35"/>
    </row>
    <row r="63" spans="1:7" s="164" customFormat="1" ht="15" customHeight="1" hidden="1">
      <c r="A63" s="32"/>
      <c r="B63" s="37" t="s">
        <v>64</v>
      </c>
      <c r="C63" s="161">
        <f>SUM(C64:C66)</f>
        <v>202000</v>
      </c>
      <c r="D63" s="38"/>
      <c r="E63" s="161">
        <f>SUM(E64:E66)</f>
        <v>358000</v>
      </c>
      <c r="F63" s="163"/>
      <c r="G63" s="39"/>
    </row>
    <row r="64" spans="1:7" s="164" customFormat="1" ht="15" customHeight="1" hidden="1">
      <c r="A64" s="32"/>
      <c r="B64" s="37" t="s">
        <v>81</v>
      </c>
      <c r="C64" s="161">
        <v>77000</v>
      </c>
      <c r="D64" s="162"/>
      <c r="E64" s="161">
        <v>350000</v>
      </c>
      <c r="F64" s="163"/>
      <c r="G64" s="39"/>
    </row>
    <row r="65" spans="1:7" s="164" customFormat="1" ht="15" customHeight="1" hidden="1">
      <c r="A65" s="32"/>
      <c r="B65" s="37" t="s">
        <v>82</v>
      </c>
      <c r="C65" s="161">
        <v>80000</v>
      </c>
      <c r="D65" s="162"/>
      <c r="E65" s="161">
        <v>3000</v>
      </c>
      <c r="F65" s="163"/>
      <c r="G65" s="39"/>
    </row>
    <row r="66" spans="1:7" s="164" customFormat="1" ht="15" customHeight="1" hidden="1">
      <c r="A66" s="32"/>
      <c r="B66" s="37" t="s">
        <v>83</v>
      </c>
      <c r="C66" s="161">
        <v>45000</v>
      </c>
      <c r="D66" s="162"/>
      <c r="E66" s="161">
        <v>5000</v>
      </c>
      <c r="F66" s="163"/>
      <c r="G66" s="39"/>
    </row>
    <row r="67" spans="1:7" s="164" customFormat="1" ht="15" customHeight="1" hidden="1">
      <c r="A67" s="171">
        <v>90003</v>
      </c>
      <c r="B67" s="172" t="s">
        <v>84</v>
      </c>
      <c r="C67" s="121">
        <f>C68</f>
        <v>50000</v>
      </c>
      <c r="D67" s="122"/>
      <c r="E67" s="121">
        <f>E68</f>
        <v>220000</v>
      </c>
      <c r="F67" s="124"/>
      <c r="G67" s="125"/>
    </row>
    <row r="68" spans="1:7" s="164" customFormat="1" ht="15" customHeight="1" hidden="1">
      <c r="A68" s="32">
        <v>4300</v>
      </c>
      <c r="B68" s="33" t="s">
        <v>61</v>
      </c>
      <c r="C68" s="111">
        <f>SUM(C69:C70)</f>
        <v>50000</v>
      </c>
      <c r="D68" s="34"/>
      <c r="E68" s="143">
        <f>SUM(E69:E70)</f>
        <v>220000</v>
      </c>
      <c r="F68" s="114"/>
      <c r="G68" s="35"/>
    </row>
    <row r="69" spans="1:7" s="164" customFormat="1" ht="15" customHeight="1" hidden="1">
      <c r="A69" s="159"/>
      <c r="B69" s="37" t="s">
        <v>85</v>
      </c>
      <c r="C69" s="161">
        <v>50000</v>
      </c>
      <c r="D69" s="162"/>
      <c r="E69" s="153"/>
      <c r="F69" s="163"/>
      <c r="G69" s="39"/>
    </row>
    <row r="70" spans="1:7" s="164" customFormat="1" ht="25.5" customHeight="1" hidden="1">
      <c r="A70" s="159"/>
      <c r="B70" s="37" t="s">
        <v>86</v>
      </c>
      <c r="C70" s="161">
        <v>0</v>
      </c>
      <c r="D70" s="162"/>
      <c r="E70" s="161">
        <v>220000</v>
      </c>
      <c r="F70" s="163"/>
      <c r="G70" s="39"/>
    </row>
    <row r="71" spans="1:7" s="164" customFormat="1" ht="15" customHeight="1" hidden="1">
      <c r="A71" s="171">
        <v>90004</v>
      </c>
      <c r="B71" s="172" t="s">
        <v>87</v>
      </c>
      <c r="C71" s="121">
        <f>C72</f>
        <v>60000</v>
      </c>
      <c r="D71" s="122"/>
      <c r="E71" s="121"/>
      <c r="F71" s="124"/>
      <c r="G71" s="125"/>
    </row>
    <row r="72" spans="1:7" s="164" customFormat="1" ht="15" customHeight="1" hidden="1">
      <c r="A72" s="32">
        <v>4300</v>
      </c>
      <c r="B72" s="33" t="s">
        <v>61</v>
      </c>
      <c r="C72" s="111">
        <f>C73</f>
        <v>60000</v>
      </c>
      <c r="D72" s="34"/>
      <c r="E72" s="111"/>
      <c r="F72" s="114"/>
      <c r="G72" s="35"/>
    </row>
    <row r="73" spans="1:7" s="164" customFormat="1" ht="15" customHeight="1" hidden="1">
      <c r="A73" s="159"/>
      <c r="B73" s="37" t="s">
        <v>88</v>
      </c>
      <c r="C73" s="161">
        <v>60000</v>
      </c>
      <c r="D73" s="162"/>
      <c r="E73" s="161"/>
      <c r="F73" s="163"/>
      <c r="G73" s="39"/>
    </row>
    <row r="74" spans="1:7" s="55" customFormat="1" ht="28.5" customHeight="1" thickBot="1" thickTop="1">
      <c r="A74" s="80" t="s">
        <v>89</v>
      </c>
      <c r="B74" s="186" t="s">
        <v>90</v>
      </c>
      <c r="C74" s="187" t="e">
        <f>#REF!+C13-C25</f>
        <v>#REF!</v>
      </c>
      <c r="D74" s="188">
        <f>D13-D25</f>
        <v>0</v>
      </c>
      <c r="E74" s="188">
        <f>E13-E25</f>
        <v>-585600</v>
      </c>
      <c r="F74" s="189">
        <f>F13-F25</f>
        <v>0</v>
      </c>
      <c r="G74" s="190">
        <f>D74+F74</f>
        <v>0</v>
      </c>
    </row>
    <row r="75" ht="13.5" thickTop="1"/>
  </sheetData>
  <mergeCells count="3">
    <mergeCell ref="A6:G6"/>
    <mergeCell ref="A7:G7"/>
    <mergeCell ref="A8:G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G7" sqref="G7"/>
    </sheetView>
  </sheetViews>
  <sheetFormatPr defaultColWidth="9.00390625" defaultRowHeight="12.75"/>
  <cols>
    <col min="1" max="1" width="6.625" style="3" customWidth="1"/>
    <col min="2" max="2" width="33.625" style="3" customWidth="1"/>
    <col min="3" max="3" width="14.75390625" style="3" hidden="1" customWidth="1"/>
    <col min="4" max="6" width="10.75390625" style="3" customWidth="1"/>
    <col min="7" max="16384" width="9.125" style="3" customWidth="1"/>
  </cols>
  <sheetData>
    <row r="1" spans="5:6" ht="12.75">
      <c r="E1" s="191" t="s">
        <v>91</v>
      </c>
      <c r="F1" s="191"/>
    </row>
    <row r="2" spans="5:6" ht="12.75">
      <c r="E2" s="3" t="s">
        <v>28</v>
      </c>
      <c r="F2" s="52"/>
    </row>
    <row r="3" spans="5:6" ht="12.75">
      <c r="E3" s="3" t="s">
        <v>0</v>
      </c>
      <c r="F3" s="192"/>
    </row>
    <row r="4" spans="5:6" ht="12.75">
      <c r="E4" s="3" t="s">
        <v>29</v>
      </c>
      <c r="F4" s="192"/>
    </row>
    <row r="5" ht="36" customHeight="1"/>
    <row r="6" spans="1:6" ht="59.25" customHeight="1">
      <c r="A6" s="193" t="s">
        <v>92</v>
      </c>
      <c r="B6" s="194"/>
      <c r="C6" s="194"/>
      <c r="D6" s="195"/>
      <c r="E6" s="195"/>
      <c r="F6" s="194"/>
    </row>
    <row r="7" spans="1:6" ht="28.5" customHeight="1">
      <c r="A7" s="196"/>
      <c r="B7" s="197"/>
      <c r="C7" s="197"/>
      <c r="F7" s="197"/>
    </row>
    <row r="8" spans="1:6" ht="18.75">
      <c r="A8" s="198"/>
      <c r="B8" s="199" t="s">
        <v>93</v>
      </c>
      <c r="C8" s="197"/>
      <c r="F8" s="197"/>
    </row>
    <row r="9" spans="1:6" ht="10.5" customHeight="1">
      <c r="A9" s="198"/>
      <c r="B9" s="200"/>
      <c r="C9" s="197"/>
      <c r="F9" s="197"/>
    </row>
    <row r="10" ht="13.5" thickBot="1">
      <c r="F10" s="201" t="s">
        <v>2</v>
      </c>
    </row>
    <row r="11" spans="1:6" ht="39" thickTop="1">
      <c r="A11" s="202" t="s">
        <v>94</v>
      </c>
      <c r="B11" s="60" t="s">
        <v>39</v>
      </c>
      <c r="C11" s="203" t="s">
        <v>95</v>
      </c>
      <c r="D11" s="204" t="s">
        <v>96</v>
      </c>
      <c r="E11" s="205" t="s">
        <v>97</v>
      </c>
      <c r="F11" s="206" t="s">
        <v>98</v>
      </c>
    </row>
    <row r="12" spans="1:6" ht="12.75">
      <c r="A12" s="207">
        <v>1</v>
      </c>
      <c r="B12" s="208">
        <v>2</v>
      </c>
      <c r="C12" s="208">
        <v>3</v>
      </c>
      <c r="D12" s="209">
        <v>3</v>
      </c>
      <c r="E12" s="210">
        <v>4</v>
      </c>
      <c r="F12" s="211">
        <v>5</v>
      </c>
    </row>
    <row r="13" spans="1:6" ht="32.25" thickBot="1">
      <c r="A13" s="212" t="s">
        <v>42</v>
      </c>
      <c r="B13" s="213" t="s">
        <v>99</v>
      </c>
      <c r="C13" s="214">
        <v>12816</v>
      </c>
      <c r="D13" s="214">
        <v>2220</v>
      </c>
      <c r="E13" s="215">
        <v>11020</v>
      </c>
      <c r="F13" s="216">
        <v>13240</v>
      </c>
    </row>
    <row r="14" spans="1:6" ht="27" customHeight="1" thickBot="1" thickTop="1">
      <c r="A14" s="217" t="s">
        <v>55</v>
      </c>
      <c r="B14" s="81" t="s">
        <v>100</v>
      </c>
      <c r="C14" s="98">
        <f>SUM(C15:C17)</f>
        <v>42118</v>
      </c>
      <c r="D14" s="98">
        <f>SUM(D15:D17)</f>
        <v>9300</v>
      </c>
      <c r="E14" s="45">
        <f>SUM(E15:E17)</f>
        <v>22900</v>
      </c>
      <c r="F14" s="218">
        <f>SUM(F15:F17)</f>
        <v>32200</v>
      </c>
    </row>
    <row r="15" spans="1:6" ht="18.75" customHeight="1" hidden="1">
      <c r="A15" s="219" t="s">
        <v>101</v>
      </c>
      <c r="B15" s="220" t="s">
        <v>80</v>
      </c>
      <c r="C15" s="114">
        <v>25</v>
      </c>
      <c r="D15" s="114"/>
      <c r="E15" s="34"/>
      <c r="F15" s="221"/>
    </row>
    <row r="16" spans="1:6" ht="27.75" customHeight="1" thickTop="1">
      <c r="A16" s="219" t="s">
        <v>102</v>
      </c>
      <c r="B16" s="222" t="s">
        <v>103</v>
      </c>
      <c r="C16" s="114">
        <v>6950</v>
      </c>
      <c r="D16" s="114">
        <v>400</v>
      </c>
      <c r="E16" s="34">
        <v>16900</v>
      </c>
      <c r="F16" s="221">
        <f>400+16900</f>
        <v>17300</v>
      </c>
    </row>
    <row r="17" spans="1:6" ht="18.75" customHeight="1" thickBot="1">
      <c r="A17" s="219" t="s">
        <v>53</v>
      </c>
      <c r="B17" s="220" t="s">
        <v>54</v>
      </c>
      <c r="C17" s="114">
        <v>35143</v>
      </c>
      <c r="D17" s="114">
        <v>8900</v>
      </c>
      <c r="E17" s="34">
        <v>6000</v>
      </c>
      <c r="F17" s="221">
        <f>8900+6000</f>
        <v>14900</v>
      </c>
    </row>
    <row r="18" spans="1:6" ht="21.75" customHeight="1" thickBot="1" thickTop="1">
      <c r="A18" s="80" t="s">
        <v>89</v>
      </c>
      <c r="B18" s="131" t="s">
        <v>56</v>
      </c>
      <c r="C18" s="98">
        <f>SUM(C19:C22)</f>
        <v>44161</v>
      </c>
      <c r="D18" s="98">
        <f>SUM(D19:D24)</f>
        <v>10470</v>
      </c>
      <c r="E18" s="45">
        <f>SUM(E19:E24)</f>
        <v>24600</v>
      </c>
      <c r="F18" s="218">
        <f>SUM(F19:F24)</f>
        <v>35070</v>
      </c>
    </row>
    <row r="19" spans="1:6" ht="18.75" customHeight="1" thickTop="1">
      <c r="A19" s="32">
        <v>4210</v>
      </c>
      <c r="B19" s="222" t="s">
        <v>58</v>
      </c>
      <c r="C19" s="114">
        <v>16085</v>
      </c>
      <c r="D19" s="114">
        <v>8000</v>
      </c>
      <c r="E19" s="34">
        <v>3100</v>
      </c>
      <c r="F19" s="221">
        <f>8000+3100</f>
        <v>11100</v>
      </c>
    </row>
    <row r="20" spans="1:6" ht="25.5">
      <c r="A20" s="32">
        <v>4240</v>
      </c>
      <c r="B20" s="222" t="s">
        <v>104</v>
      </c>
      <c r="C20" s="114">
        <v>11100</v>
      </c>
      <c r="D20" s="114"/>
      <c r="E20" s="34">
        <f>5000</f>
        <v>5000</v>
      </c>
      <c r="F20" s="221">
        <f>5000</f>
        <v>5000</v>
      </c>
    </row>
    <row r="21" spans="1:6" ht="18.75" customHeight="1">
      <c r="A21" s="32">
        <v>4270</v>
      </c>
      <c r="B21" s="222" t="s">
        <v>60</v>
      </c>
      <c r="C21" s="114"/>
      <c r="D21" s="114">
        <v>2470</v>
      </c>
      <c r="E21" s="34"/>
      <c r="F21" s="221">
        <v>2470</v>
      </c>
    </row>
    <row r="22" spans="1:6" ht="18.75" customHeight="1">
      <c r="A22" s="32">
        <v>4300</v>
      </c>
      <c r="B22" s="222" t="s">
        <v>61</v>
      </c>
      <c r="C22" s="114">
        <v>16976</v>
      </c>
      <c r="D22" s="114"/>
      <c r="E22" s="34">
        <f>15600</f>
        <v>15600</v>
      </c>
      <c r="F22" s="221">
        <f>15600</f>
        <v>15600</v>
      </c>
    </row>
    <row r="23" spans="1:6" ht="18.75" customHeight="1">
      <c r="A23" s="32">
        <v>4410</v>
      </c>
      <c r="B23" s="222" t="s">
        <v>105</v>
      </c>
      <c r="C23" s="114"/>
      <c r="D23" s="114"/>
      <c r="E23" s="34">
        <v>300</v>
      </c>
      <c r="F23" s="221">
        <v>300</v>
      </c>
    </row>
    <row r="24" spans="1:6" ht="18.75" customHeight="1" thickBot="1">
      <c r="A24" s="32">
        <v>4430</v>
      </c>
      <c r="B24" s="222" t="s">
        <v>62</v>
      </c>
      <c r="C24" s="114"/>
      <c r="D24" s="114"/>
      <c r="E24" s="34">
        <v>600</v>
      </c>
      <c r="F24" s="221">
        <v>600</v>
      </c>
    </row>
    <row r="25" spans="1:6" s="1" customFormat="1" ht="38.25" customHeight="1" thickBot="1" thickTop="1">
      <c r="A25" s="217" t="s">
        <v>106</v>
      </c>
      <c r="B25" s="223" t="s">
        <v>107</v>
      </c>
      <c r="C25" s="98">
        <f>C13+C14-C18</f>
        <v>10773</v>
      </c>
      <c r="D25" s="98">
        <f>D13+D14-D18</f>
        <v>1050</v>
      </c>
      <c r="E25" s="45">
        <f>E13+E14-E18</f>
        <v>9320</v>
      </c>
      <c r="F25" s="218">
        <f>F13+F14-F18</f>
        <v>10370</v>
      </c>
    </row>
    <row r="26" ht="13.5" thickTop="1"/>
    <row r="28" spans="3:6" ht="15">
      <c r="C28" s="138"/>
      <c r="F28" s="1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I7" sqref="I7"/>
    </sheetView>
  </sheetViews>
  <sheetFormatPr defaultColWidth="9.00390625" defaultRowHeight="12.75"/>
  <cols>
    <col min="1" max="1" width="7.375" style="0" customWidth="1"/>
    <col min="2" max="2" width="32.25390625" style="0" customWidth="1"/>
    <col min="3" max="3" width="14.75390625" style="0" hidden="1" customWidth="1"/>
    <col min="4" max="8" width="10.75390625" style="0" customWidth="1"/>
  </cols>
  <sheetData>
    <row r="1" spans="1:4" ht="1.5" customHeight="1">
      <c r="A1" s="3"/>
      <c r="B1" s="3"/>
      <c r="C1" s="3"/>
      <c r="D1" s="3"/>
    </row>
    <row r="2" spans="1:6" ht="12.75">
      <c r="A2" s="3"/>
      <c r="B2" s="3"/>
      <c r="F2" s="224" t="s">
        <v>108</v>
      </c>
    </row>
    <row r="3" spans="1:6" ht="12.75">
      <c r="A3" s="3"/>
      <c r="B3" s="3"/>
      <c r="F3" s="3" t="s">
        <v>28</v>
      </c>
    </row>
    <row r="4" spans="1:6" ht="12.75">
      <c r="A4" s="3"/>
      <c r="B4" s="3"/>
      <c r="F4" s="3" t="s">
        <v>0</v>
      </c>
    </row>
    <row r="5" spans="1:6" ht="12.75">
      <c r="A5" s="3"/>
      <c r="B5" s="3"/>
      <c r="F5" s="3" t="s">
        <v>29</v>
      </c>
    </row>
    <row r="6" spans="1:4" ht="19.5" customHeight="1">
      <c r="A6" s="3"/>
      <c r="B6" s="3"/>
      <c r="C6" s="2"/>
      <c r="D6" s="3"/>
    </row>
    <row r="7" spans="1:8" ht="34.5" customHeight="1">
      <c r="A7" s="314" t="s">
        <v>109</v>
      </c>
      <c r="B7" s="313"/>
      <c r="C7" s="313"/>
      <c r="D7" s="313"/>
      <c r="E7" s="313"/>
      <c r="F7" s="313"/>
      <c r="G7" s="313"/>
      <c r="H7" s="313"/>
    </row>
    <row r="8" spans="1:8" ht="15.75" customHeight="1">
      <c r="A8" s="315" t="s">
        <v>110</v>
      </c>
      <c r="B8" s="316"/>
      <c r="C8" s="316"/>
      <c r="D8" s="316"/>
      <c r="E8" s="316"/>
      <c r="F8" s="316"/>
      <c r="G8" s="316"/>
      <c r="H8" s="316"/>
    </row>
    <row r="9" spans="1:4" ht="18.75">
      <c r="A9" s="198"/>
      <c r="B9" s="199" t="s">
        <v>93</v>
      </c>
      <c r="C9" s="197"/>
      <c r="D9" s="197"/>
    </row>
    <row r="10" spans="1:8" ht="17.25" customHeight="1" thickBot="1">
      <c r="A10" s="198"/>
      <c r="B10" s="200"/>
      <c r="C10" s="197"/>
      <c r="D10" s="201"/>
      <c r="H10" s="201" t="s">
        <v>2</v>
      </c>
    </row>
    <row r="11" spans="1:4" ht="13.5" hidden="1" thickBot="1">
      <c r="A11" s="3"/>
      <c r="B11" s="3"/>
      <c r="C11" s="3"/>
      <c r="D11" s="201" t="s">
        <v>2</v>
      </c>
    </row>
    <row r="12" spans="1:8" s="3" customFormat="1" ht="39" thickTop="1">
      <c r="A12" s="202" t="s">
        <v>94</v>
      </c>
      <c r="B12" s="60" t="s">
        <v>39</v>
      </c>
      <c r="C12" s="225" t="s">
        <v>95</v>
      </c>
      <c r="D12" s="203" t="s">
        <v>111</v>
      </c>
      <c r="E12" s="225" t="s">
        <v>112</v>
      </c>
      <c r="F12" s="225" t="s">
        <v>113</v>
      </c>
      <c r="G12" s="225" t="s">
        <v>114</v>
      </c>
      <c r="H12" s="206" t="s">
        <v>115</v>
      </c>
    </row>
    <row r="13" spans="1:8" ht="12.75">
      <c r="A13" s="207">
        <v>1</v>
      </c>
      <c r="B13" s="208">
        <v>2</v>
      </c>
      <c r="C13" s="226">
        <v>3</v>
      </c>
      <c r="D13" s="208">
        <v>3</v>
      </c>
      <c r="E13" s="226">
        <v>4</v>
      </c>
      <c r="F13" s="226">
        <v>5</v>
      </c>
      <c r="G13" s="226">
        <v>6</v>
      </c>
      <c r="H13" s="211">
        <v>7</v>
      </c>
    </row>
    <row r="14" spans="1:8" s="232" customFormat="1" ht="32.25" thickBot="1">
      <c r="A14" s="227" t="s">
        <v>42</v>
      </c>
      <c r="B14" s="228" t="s">
        <v>99</v>
      </c>
      <c r="C14" s="229">
        <v>111234</v>
      </c>
      <c r="D14" s="230"/>
      <c r="E14" s="229">
        <v>800</v>
      </c>
      <c r="F14" s="229">
        <v>15300</v>
      </c>
      <c r="G14" s="229">
        <v>5700</v>
      </c>
      <c r="H14" s="231">
        <f aca="true" t="shared" si="0" ref="H14:H35">SUM(D14:G14)</f>
        <v>21800</v>
      </c>
    </row>
    <row r="15" spans="1:8" s="238" customFormat="1" ht="18.75" customHeight="1" thickBot="1" thickTop="1">
      <c r="A15" s="233" t="s">
        <v>55</v>
      </c>
      <c r="B15" s="234" t="s">
        <v>100</v>
      </c>
      <c r="C15" s="235">
        <f>SUM(C16:C18)</f>
        <v>326765</v>
      </c>
      <c r="D15" s="236">
        <f>SUM(D16:D18)</f>
        <v>19100</v>
      </c>
      <c r="E15" s="235">
        <f>SUM(E16:E18)</f>
        <v>26500</v>
      </c>
      <c r="F15" s="235">
        <f>SUM(F16:F18)</f>
        <v>96600</v>
      </c>
      <c r="G15" s="235">
        <f>SUM(G16:G18)</f>
        <v>294000</v>
      </c>
      <c r="H15" s="237">
        <f t="shared" si="0"/>
        <v>436200</v>
      </c>
    </row>
    <row r="16" spans="1:8" s="244" customFormat="1" ht="15" customHeight="1" thickTop="1">
      <c r="A16" s="239" t="s">
        <v>116</v>
      </c>
      <c r="B16" s="240" t="s">
        <v>117</v>
      </c>
      <c r="C16" s="241">
        <v>284190</v>
      </c>
      <c r="D16" s="242">
        <v>19000</v>
      </c>
      <c r="E16" s="241"/>
      <c r="F16" s="241">
        <v>88600</v>
      </c>
      <c r="G16" s="241">
        <v>294000</v>
      </c>
      <c r="H16" s="243">
        <f t="shared" si="0"/>
        <v>401600</v>
      </c>
    </row>
    <row r="17" spans="1:8" s="244" customFormat="1" ht="25.5">
      <c r="A17" s="239" t="s">
        <v>102</v>
      </c>
      <c r="B17" s="245" t="s">
        <v>103</v>
      </c>
      <c r="C17" s="241">
        <v>25844</v>
      </c>
      <c r="D17" s="242">
        <v>100</v>
      </c>
      <c r="E17" s="241">
        <v>20500</v>
      </c>
      <c r="F17" s="241">
        <v>8000</v>
      </c>
      <c r="G17" s="241"/>
      <c r="H17" s="243">
        <f t="shared" si="0"/>
        <v>28600</v>
      </c>
    </row>
    <row r="18" spans="1:8" s="238" customFormat="1" ht="15" customHeight="1" thickBot="1">
      <c r="A18" s="246" t="s">
        <v>53</v>
      </c>
      <c r="B18" s="222" t="s">
        <v>54</v>
      </c>
      <c r="C18" s="247">
        <v>16731</v>
      </c>
      <c r="D18" s="248"/>
      <c r="E18" s="247">
        <v>6000</v>
      </c>
      <c r="F18" s="247"/>
      <c r="G18" s="247"/>
      <c r="H18" s="249">
        <f t="shared" si="0"/>
        <v>6000</v>
      </c>
    </row>
    <row r="19" spans="1:8" s="238" customFormat="1" ht="21" customHeight="1" thickBot="1" thickTop="1">
      <c r="A19" s="250" t="s">
        <v>89</v>
      </c>
      <c r="B19" s="186" t="s">
        <v>56</v>
      </c>
      <c r="C19" s="235">
        <f>SUM(C20:C36)</f>
        <v>419618</v>
      </c>
      <c r="D19" s="236">
        <f>SUM(D20:D36)</f>
        <v>19100</v>
      </c>
      <c r="E19" s="235">
        <f>SUM(E20:E36)</f>
        <v>26500</v>
      </c>
      <c r="F19" s="235">
        <f>SUM(F20:F36)</f>
        <v>90000</v>
      </c>
      <c r="G19" s="235">
        <f>SUM(G20:G36)</f>
        <v>297100</v>
      </c>
      <c r="H19" s="237">
        <f t="shared" si="0"/>
        <v>432700</v>
      </c>
    </row>
    <row r="20" spans="1:8" s="244" customFormat="1" ht="15" customHeight="1" thickTop="1">
      <c r="A20" s="251">
        <v>4110</v>
      </c>
      <c r="B20" s="222" t="s">
        <v>118</v>
      </c>
      <c r="C20" s="247">
        <v>22615</v>
      </c>
      <c r="D20" s="248"/>
      <c r="E20" s="247"/>
      <c r="F20" s="247"/>
      <c r="G20" s="247">
        <v>20600</v>
      </c>
      <c r="H20" s="249">
        <f t="shared" si="0"/>
        <v>20600</v>
      </c>
    </row>
    <row r="21" spans="1:8" s="244" customFormat="1" ht="15" customHeight="1">
      <c r="A21" s="251">
        <v>4120</v>
      </c>
      <c r="B21" s="222" t="s">
        <v>119</v>
      </c>
      <c r="C21" s="247">
        <v>3271</v>
      </c>
      <c r="D21" s="248"/>
      <c r="E21" s="247"/>
      <c r="F21" s="247"/>
      <c r="G21" s="247">
        <v>2900</v>
      </c>
      <c r="H21" s="249">
        <f t="shared" si="0"/>
        <v>2900</v>
      </c>
    </row>
    <row r="22" spans="1:8" s="244" customFormat="1" ht="15" customHeight="1">
      <c r="A22" s="251">
        <v>4170</v>
      </c>
      <c r="B22" s="222" t="s">
        <v>120</v>
      </c>
      <c r="C22" s="247">
        <v>123057</v>
      </c>
      <c r="D22" s="248"/>
      <c r="E22" s="247"/>
      <c r="F22" s="247"/>
      <c r="G22" s="247">
        <v>119900</v>
      </c>
      <c r="H22" s="249">
        <f t="shared" si="0"/>
        <v>119900</v>
      </c>
    </row>
    <row r="23" spans="1:8" s="244" customFormat="1" ht="15" customHeight="1">
      <c r="A23" s="251">
        <v>4210</v>
      </c>
      <c r="B23" s="222" t="s">
        <v>58</v>
      </c>
      <c r="C23" s="247">
        <v>59220</v>
      </c>
      <c r="D23" s="248"/>
      <c r="E23" s="247">
        <v>1500</v>
      </c>
      <c r="F23" s="247">
        <v>3000</v>
      </c>
      <c r="G23" s="247">
        <v>84400</v>
      </c>
      <c r="H23" s="249">
        <f t="shared" si="0"/>
        <v>88900</v>
      </c>
    </row>
    <row r="24" spans="1:8" s="244" customFormat="1" ht="15" customHeight="1">
      <c r="A24" s="251">
        <v>4220</v>
      </c>
      <c r="B24" s="222" t="s">
        <v>121</v>
      </c>
      <c r="C24" s="247">
        <v>100000</v>
      </c>
      <c r="D24" s="248">
        <v>19100</v>
      </c>
      <c r="E24" s="247"/>
      <c r="F24" s="247">
        <v>82000</v>
      </c>
      <c r="G24" s="247"/>
      <c r="H24" s="249">
        <f t="shared" si="0"/>
        <v>101100</v>
      </c>
    </row>
    <row r="25" spans="1:8" s="244" customFormat="1" ht="25.5">
      <c r="A25" s="251">
        <v>4240</v>
      </c>
      <c r="B25" s="222" t="s">
        <v>104</v>
      </c>
      <c r="C25" s="247">
        <v>19600</v>
      </c>
      <c r="D25" s="248"/>
      <c r="E25" s="247">
        <v>1600</v>
      </c>
      <c r="F25" s="247">
        <v>5000</v>
      </c>
      <c r="G25" s="247">
        <v>10600</v>
      </c>
      <c r="H25" s="249">
        <f t="shared" si="0"/>
        <v>17200</v>
      </c>
    </row>
    <row r="26" spans="1:8" s="244" customFormat="1" ht="15" customHeight="1">
      <c r="A26" s="251">
        <v>4260</v>
      </c>
      <c r="B26" s="222" t="s">
        <v>59</v>
      </c>
      <c r="C26" s="247">
        <v>12300</v>
      </c>
      <c r="D26" s="248"/>
      <c r="E26" s="247"/>
      <c r="F26" s="247"/>
      <c r="G26" s="247">
        <v>7100</v>
      </c>
      <c r="H26" s="249">
        <f t="shared" si="0"/>
        <v>7100</v>
      </c>
    </row>
    <row r="27" spans="1:8" s="244" customFormat="1" ht="15" customHeight="1">
      <c r="A27" s="251">
        <v>4270</v>
      </c>
      <c r="B27" s="222" t="s">
        <v>60</v>
      </c>
      <c r="C27" s="247">
        <v>38274</v>
      </c>
      <c r="D27" s="248"/>
      <c r="E27" s="247">
        <v>10500</v>
      </c>
      <c r="F27" s="247"/>
      <c r="G27" s="247">
        <v>8600</v>
      </c>
      <c r="H27" s="249">
        <f t="shared" si="0"/>
        <v>19100</v>
      </c>
    </row>
    <row r="28" spans="1:8" s="244" customFormat="1" ht="15.75" customHeight="1" hidden="1">
      <c r="A28" s="251">
        <v>4280</v>
      </c>
      <c r="B28" s="222" t="s">
        <v>122</v>
      </c>
      <c r="C28" s="247">
        <v>300</v>
      </c>
      <c r="D28" s="248">
        <v>0</v>
      </c>
      <c r="E28" s="247">
        <v>0</v>
      </c>
      <c r="F28" s="247">
        <v>0</v>
      </c>
      <c r="G28" s="247">
        <v>0</v>
      </c>
      <c r="H28" s="249">
        <f t="shared" si="0"/>
        <v>0</v>
      </c>
    </row>
    <row r="29" spans="1:8" s="244" customFormat="1" ht="15" customHeight="1">
      <c r="A29" s="251">
        <v>4300</v>
      </c>
      <c r="B29" s="222" t="s">
        <v>61</v>
      </c>
      <c r="C29" s="247">
        <v>32981</v>
      </c>
      <c r="D29" s="248"/>
      <c r="E29" s="247">
        <v>12900</v>
      </c>
      <c r="F29" s="247"/>
      <c r="G29" s="247">
        <v>13500</v>
      </c>
      <c r="H29" s="249">
        <f t="shared" si="0"/>
        <v>26400</v>
      </c>
    </row>
    <row r="30" spans="1:8" s="244" customFormat="1" ht="15" customHeight="1" hidden="1">
      <c r="A30" s="251">
        <v>4350</v>
      </c>
      <c r="B30" s="222" t="s">
        <v>123</v>
      </c>
      <c r="C30" s="247">
        <v>2500</v>
      </c>
      <c r="D30" s="248">
        <v>0</v>
      </c>
      <c r="E30" s="247">
        <v>0</v>
      </c>
      <c r="F30" s="247">
        <v>0</v>
      </c>
      <c r="G30" s="247">
        <v>0</v>
      </c>
      <c r="H30" s="249">
        <f t="shared" si="0"/>
        <v>0</v>
      </c>
    </row>
    <row r="31" spans="1:8" s="244" customFormat="1" ht="38.25">
      <c r="A31" s="251">
        <v>4370</v>
      </c>
      <c r="B31" s="222" t="s">
        <v>124</v>
      </c>
      <c r="C31" s="247">
        <v>0</v>
      </c>
      <c r="D31" s="248"/>
      <c r="E31" s="247"/>
      <c r="F31" s="247"/>
      <c r="G31" s="247">
        <v>1400</v>
      </c>
      <c r="H31" s="249">
        <f t="shared" si="0"/>
        <v>1400</v>
      </c>
    </row>
    <row r="32" spans="1:8" s="244" customFormat="1" ht="15" customHeight="1">
      <c r="A32" s="251">
        <v>4410</v>
      </c>
      <c r="B32" s="222" t="s">
        <v>105</v>
      </c>
      <c r="C32" s="247">
        <v>3300</v>
      </c>
      <c r="D32" s="248"/>
      <c r="E32" s="247"/>
      <c r="F32" s="247"/>
      <c r="G32" s="247">
        <v>2500</v>
      </c>
      <c r="H32" s="249">
        <f t="shared" si="0"/>
        <v>2500</v>
      </c>
    </row>
    <row r="33" spans="1:8" s="244" customFormat="1" ht="15" customHeight="1" hidden="1">
      <c r="A33" s="251">
        <v>4430</v>
      </c>
      <c r="B33" s="222" t="s">
        <v>62</v>
      </c>
      <c r="C33" s="247">
        <v>2200</v>
      </c>
      <c r="D33" s="248">
        <v>0</v>
      </c>
      <c r="E33" s="247">
        <v>0</v>
      </c>
      <c r="F33" s="247">
        <v>0</v>
      </c>
      <c r="G33" s="247">
        <v>0</v>
      </c>
      <c r="H33" s="249">
        <f t="shared" si="0"/>
        <v>0</v>
      </c>
    </row>
    <row r="34" spans="1:8" s="244" customFormat="1" ht="25.5" customHeight="1">
      <c r="A34" s="251">
        <v>4700</v>
      </c>
      <c r="B34" s="222" t="s">
        <v>125</v>
      </c>
      <c r="C34" s="247">
        <v>0</v>
      </c>
      <c r="D34" s="248"/>
      <c r="E34" s="247"/>
      <c r="F34" s="247"/>
      <c r="G34" s="247">
        <v>7200</v>
      </c>
      <c r="H34" s="249">
        <f t="shared" si="0"/>
        <v>7200</v>
      </c>
    </row>
    <row r="35" spans="1:8" s="244" customFormat="1" ht="25.5" customHeight="1">
      <c r="A35" s="251">
        <v>4740</v>
      </c>
      <c r="B35" s="222" t="s">
        <v>126</v>
      </c>
      <c r="C35" s="247">
        <v>0</v>
      </c>
      <c r="D35" s="248"/>
      <c r="E35" s="247"/>
      <c r="F35" s="247"/>
      <c r="G35" s="247">
        <v>1700</v>
      </c>
      <c r="H35" s="249">
        <f t="shared" si="0"/>
        <v>1700</v>
      </c>
    </row>
    <row r="36" spans="1:8" s="244" customFormat="1" ht="26.25" thickBot="1">
      <c r="A36" s="251">
        <v>4750</v>
      </c>
      <c r="B36" s="222" t="s">
        <v>127</v>
      </c>
      <c r="C36" s="247">
        <v>0</v>
      </c>
      <c r="D36" s="248"/>
      <c r="E36" s="247"/>
      <c r="F36" s="247"/>
      <c r="G36" s="247">
        <v>16700</v>
      </c>
      <c r="H36" s="249">
        <f>SUM(D36:G36)</f>
        <v>16700</v>
      </c>
    </row>
    <row r="37" spans="1:8" s="232" customFormat="1" ht="36" customHeight="1" thickBot="1" thickTop="1">
      <c r="A37" s="233" t="s">
        <v>106</v>
      </c>
      <c r="B37" s="223" t="s">
        <v>107</v>
      </c>
      <c r="C37" s="235">
        <f>C14+C15-C19</f>
        <v>18381</v>
      </c>
      <c r="D37" s="236">
        <f>D14+D15-D19</f>
        <v>0</v>
      </c>
      <c r="E37" s="235">
        <f>E14+E15-E19</f>
        <v>800</v>
      </c>
      <c r="F37" s="235">
        <f>F14+F15-F19</f>
        <v>21900</v>
      </c>
      <c r="G37" s="235">
        <f>G14+G15-G19</f>
        <v>2600</v>
      </c>
      <c r="H37" s="237">
        <f>SUM(D37:G37)</f>
        <v>25300</v>
      </c>
    </row>
    <row r="38" s="232" customFormat="1" ht="13.5" thickTop="1"/>
    <row r="39" s="232" customFormat="1" ht="12.75"/>
    <row r="40" s="232" customFormat="1" ht="12.75"/>
    <row r="41" s="232" customFormat="1" ht="12.75"/>
    <row r="42" s="232" customFormat="1" ht="12.75"/>
    <row r="43" s="232" customFormat="1" ht="12.75"/>
    <row r="44" s="232" customFormat="1" ht="12.75"/>
    <row r="45" s="232" customFormat="1" ht="12.75"/>
    <row r="46" s="232" customFormat="1" ht="12.75"/>
    <row r="47" s="232" customFormat="1" ht="12.75"/>
    <row r="48" s="232" customFormat="1" ht="12.75"/>
  </sheetData>
  <mergeCells count="2">
    <mergeCell ref="A7:H7"/>
    <mergeCell ref="A8:H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I9" sqref="I9"/>
    </sheetView>
  </sheetViews>
  <sheetFormatPr defaultColWidth="9.00390625" defaultRowHeight="12.75"/>
  <cols>
    <col min="1" max="1" width="6.625" style="3" customWidth="1"/>
    <col min="2" max="2" width="32.375" style="3" customWidth="1"/>
    <col min="3" max="3" width="14.75390625" style="3" hidden="1" customWidth="1"/>
    <col min="4" max="6" width="10.75390625" style="3" customWidth="1"/>
    <col min="7" max="16384" width="9.125" style="3" customWidth="1"/>
  </cols>
  <sheetData>
    <row r="1" ht="12.75">
      <c r="D1" s="2" t="s">
        <v>128</v>
      </c>
    </row>
    <row r="2" ht="12.75">
      <c r="D2" s="3" t="s">
        <v>28</v>
      </c>
    </row>
    <row r="3" spans="2:4" ht="15">
      <c r="B3" s="138"/>
      <c r="D3" s="3" t="s">
        <v>0</v>
      </c>
    </row>
    <row r="4" ht="12.75">
      <c r="D4" s="3" t="s">
        <v>29</v>
      </c>
    </row>
    <row r="5" ht="23.25" customHeight="1"/>
    <row r="6" ht="2.25" customHeight="1"/>
    <row r="7" spans="1:6" s="252" customFormat="1" ht="54.75" customHeight="1">
      <c r="A7" s="317" t="s">
        <v>129</v>
      </c>
      <c r="B7" s="318"/>
      <c r="C7" s="318"/>
      <c r="D7" s="318"/>
      <c r="E7" s="318"/>
      <c r="F7" s="318"/>
    </row>
    <row r="8" spans="1:4" s="252" customFormat="1" ht="19.5" customHeight="1">
      <c r="A8" s="196"/>
      <c r="B8" s="4"/>
      <c r="C8" s="4"/>
      <c r="D8" s="4"/>
    </row>
    <row r="9" spans="1:4" ht="25.5" customHeight="1">
      <c r="A9" s="198"/>
      <c r="B9" s="199" t="s">
        <v>130</v>
      </c>
      <c r="C9" s="197"/>
      <c r="D9" s="197"/>
    </row>
    <row r="10" spans="1:4" ht="9.75" customHeight="1">
      <c r="A10" s="198"/>
      <c r="B10" s="200"/>
      <c r="C10" s="197"/>
      <c r="D10" s="197"/>
    </row>
    <row r="11" spans="4:6" ht="13.5" thickBot="1">
      <c r="D11" s="201"/>
      <c r="F11" s="201" t="s">
        <v>2</v>
      </c>
    </row>
    <row r="12" spans="1:6" ht="39" thickTop="1">
      <c r="A12" s="202" t="s">
        <v>94</v>
      </c>
      <c r="B12" s="60" t="s">
        <v>39</v>
      </c>
      <c r="C12" s="225" t="s">
        <v>95</v>
      </c>
      <c r="D12" s="203" t="s">
        <v>131</v>
      </c>
      <c r="E12" s="225" t="s">
        <v>132</v>
      </c>
      <c r="F12" s="206" t="s">
        <v>133</v>
      </c>
    </row>
    <row r="13" spans="1:6" ht="12" customHeight="1">
      <c r="A13" s="207">
        <v>1</v>
      </c>
      <c r="B13" s="208">
        <v>2</v>
      </c>
      <c r="C13" s="226">
        <v>3</v>
      </c>
      <c r="D13" s="208">
        <v>3</v>
      </c>
      <c r="E13" s="226">
        <v>4</v>
      </c>
      <c r="F13" s="211">
        <v>5</v>
      </c>
    </row>
    <row r="14" spans="1:6" s="1" customFormat="1" ht="30.75" customHeight="1" thickBot="1">
      <c r="A14" s="253" t="s">
        <v>42</v>
      </c>
      <c r="B14" s="228" t="s">
        <v>99</v>
      </c>
      <c r="C14" s="174">
        <v>13305</v>
      </c>
      <c r="D14" s="175">
        <v>12720</v>
      </c>
      <c r="E14" s="174">
        <v>17800</v>
      </c>
      <c r="F14" s="254">
        <f>SUM(D14:E14)</f>
        <v>30520</v>
      </c>
    </row>
    <row r="15" spans="1:6" ht="27" customHeight="1" thickBot="1" thickTop="1">
      <c r="A15" s="217" t="s">
        <v>55</v>
      </c>
      <c r="B15" s="81" t="s">
        <v>100</v>
      </c>
      <c r="C15" s="45">
        <f>SUM(C16:C19)</f>
        <v>355150</v>
      </c>
      <c r="D15" s="98">
        <f>SUM(D16:D18)</f>
        <v>60100</v>
      </c>
      <c r="E15" s="45">
        <f>SUM(E16:E18)</f>
        <v>354000</v>
      </c>
      <c r="F15" s="218">
        <f>SUM(D15:E15)</f>
        <v>414100</v>
      </c>
    </row>
    <row r="16" spans="1:6" ht="17.25" customHeight="1" thickTop="1">
      <c r="A16" s="219" t="s">
        <v>116</v>
      </c>
      <c r="B16" s="220" t="s">
        <v>117</v>
      </c>
      <c r="C16" s="34">
        <v>352400</v>
      </c>
      <c r="D16" s="114">
        <v>58100</v>
      </c>
      <c r="E16" s="34">
        <v>354000</v>
      </c>
      <c r="F16" s="221">
        <f>SUM(D16:E16)</f>
        <v>412100</v>
      </c>
    </row>
    <row r="17" spans="1:6" ht="17.25" customHeight="1" hidden="1">
      <c r="A17" s="255" t="s">
        <v>101</v>
      </c>
      <c r="B17" s="256" t="s">
        <v>80</v>
      </c>
      <c r="C17" s="34">
        <v>50</v>
      </c>
      <c r="D17" s="114">
        <v>0</v>
      </c>
      <c r="E17" s="34">
        <v>0</v>
      </c>
      <c r="F17" s="221">
        <v>0</v>
      </c>
    </row>
    <row r="18" spans="1:6" ht="26.25" thickBot="1">
      <c r="A18" s="219" t="s">
        <v>102</v>
      </c>
      <c r="B18" s="222" t="s">
        <v>103</v>
      </c>
      <c r="C18" s="34">
        <v>2000</v>
      </c>
      <c r="D18" s="114">
        <v>2000</v>
      </c>
      <c r="E18" s="34"/>
      <c r="F18" s="221">
        <f>SUM(D18:E18)</f>
        <v>2000</v>
      </c>
    </row>
    <row r="19" spans="1:6" ht="13.5" hidden="1" thickBot="1">
      <c r="A19" s="219" t="s">
        <v>53</v>
      </c>
      <c r="B19" s="220" t="s">
        <v>54</v>
      </c>
      <c r="C19" s="34">
        <v>700</v>
      </c>
      <c r="D19" s="114">
        <v>0</v>
      </c>
      <c r="E19" s="34">
        <v>0</v>
      </c>
      <c r="F19" s="221">
        <v>0</v>
      </c>
    </row>
    <row r="20" spans="1:6" ht="27" customHeight="1" thickBot="1" thickTop="1">
      <c r="A20" s="80" t="s">
        <v>89</v>
      </c>
      <c r="B20" s="131" t="s">
        <v>56</v>
      </c>
      <c r="C20" s="45">
        <f>SUM(C22:C26)</f>
        <v>355000</v>
      </c>
      <c r="D20" s="98">
        <f>SUM(D21:D27)</f>
        <v>71520</v>
      </c>
      <c r="E20" s="45">
        <f>SUM(E21:E27)</f>
        <v>355600</v>
      </c>
      <c r="F20" s="218">
        <f>SUM(D20:E20)</f>
        <v>427120</v>
      </c>
    </row>
    <row r="21" spans="1:6" ht="17.25" customHeight="1" hidden="1">
      <c r="A21" s="32">
        <v>3110</v>
      </c>
      <c r="B21" s="220" t="s">
        <v>134</v>
      </c>
      <c r="C21" s="34"/>
      <c r="D21" s="114"/>
      <c r="E21" s="34"/>
      <c r="F21" s="221"/>
    </row>
    <row r="22" spans="1:6" ht="17.25" customHeight="1" thickTop="1">
      <c r="A22" s="32">
        <v>4210</v>
      </c>
      <c r="B22" s="222" t="s">
        <v>58</v>
      </c>
      <c r="C22" s="34">
        <v>4500</v>
      </c>
      <c r="D22" s="114">
        <v>16400</v>
      </c>
      <c r="E22" s="34">
        <v>1500</v>
      </c>
      <c r="F22" s="221">
        <f>SUM(D22:E22)</f>
        <v>17900</v>
      </c>
    </row>
    <row r="23" spans="1:6" ht="17.25" customHeight="1">
      <c r="A23" s="32">
        <v>4220</v>
      </c>
      <c r="B23" s="222" t="s">
        <v>121</v>
      </c>
      <c r="C23" s="34">
        <v>348600</v>
      </c>
      <c r="D23" s="114">
        <v>50600</v>
      </c>
      <c r="E23" s="34">
        <v>354000</v>
      </c>
      <c r="F23" s="221">
        <f>SUM(D23:E23)</f>
        <v>404600</v>
      </c>
    </row>
    <row r="24" spans="1:6" ht="25.5">
      <c r="A24" s="32">
        <v>4240</v>
      </c>
      <c r="B24" s="222" t="s">
        <v>104</v>
      </c>
      <c r="C24" s="34">
        <v>800</v>
      </c>
      <c r="D24" s="114">
        <v>3000</v>
      </c>
      <c r="E24" s="34"/>
      <c r="F24" s="221">
        <f>SUM(D24:E24)</f>
        <v>3000</v>
      </c>
    </row>
    <row r="25" spans="1:6" ht="17.25" customHeight="1" hidden="1">
      <c r="A25" s="32">
        <v>4270</v>
      </c>
      <c r="B25" s="222" t="s">
        <v>60</v>
      </c>
      <c r="C25" s="34"/>
      <c r="D25" s="114"/>
      <c r="E25" s="34"/>
      <c r="F25" s="221"/>
    </row>
    <row r="26" spans="1:6" ht="17.25" customHeight="1" thickBot="1">
      <c r="A26" s="32">
        <v>4300</v>
      </c>
      <c r="B26" s="222" t="s">
        <v>61</v>
      </c>
      <c r="C26" s="34">
        <v>1100</v>
      </c>
      <c r="D26" s="114">
        <v>1520</v>
      </c>
      <c r="E26" s="34">
        <v>100</v>
      </c>
      <c r="F26" s="221">
        <f>SUM(D26:E26)</f>
        <v>1620</v>
      </c>
    </row>
    <row r="27" spans="1:6" ht="17.25" customHeight="1" hidden="1">
      <c r="A27" s="32">
        <v>6050</v>
      </c>
      <c r="B27" s="222" t="s">
        <v>135</v>
      </c>
      <c r="C27" s="34"/>
      <c r="D27" s="114"/>
      <c r="E27" s="34"/>
      <c r="F27" s="221"/>
    </row>
    <row r="28" spans="1:6" s="1" customFormat="1" ht="33" thickBot="1" thickTop="1">
      <c r="A28" s="217" t="s">
        <v>106</v>
      </c>
      <c r="B28" s="223" t="s">
        <v>107</v>
      </c>
      <c r="C28" s="45">
        <f>C14+C15-C20</f>
        <v>13455</v>
      </c>
      <c r="D28" s="98">
        <f>D14+D15-D20</f>
        <v>1300</v>
      </c>
      <c r="E28" s="45">
        <f>E14+E15-E20</f>
        <v>16200</v>
      </c>
      <c r="F28" s="218">
        <f>SUM(D28:E28)</f>
        <v>17500</v>
      </c>
    </row>
    <row r="29" ht="13.5" thickTop="1"/>
  </sheetData>
  <mergeCells count="1">
    <mergeCell ref="A7:F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5"/>
  <sheetViews>
    <sheetView workbookViewId="0" topLeftCell="A1">
      <selection activeCell="F7" sqref="F6:F7"/>
    </sheetView>
  </sheetViews>
  <sheetFormatPr defaultColWidth="9.00390625" defaultRowHeight="12.75"/>
  <cols>
    <col min="1" max="1" width="3.625" style="3" customWidth="1"/>
    <col min="2" max="2" width="7.875" style="3" customWidth="1"/>
    <col min="3" max="3" width="45.75390625" style="3" customWidth="1"/>
    <col min="4" max="4" width="22.625" style="3" customWidth="1"/>
    <col min="5" max="5" width="9.75390625" style="3" customWidth="1"/>
    <col min="6" max="16384" width="9.125" style="3" customWidth="1"/>
  </cols>
  <sheetData>
    <row r="1" spans="2:5" ht="12.75">
      <c r="B1" s="257"/>
      <c r="C1" s="257"/>
      <c r="D1" s="258" t="s">
        <v>136</v>
      </c>
      <c r="E1" s="257"/>
    </row>
    <row r="2" spans="2:5" ht="12.75">
      <c r="B2" s="257"/>
      <c r="C2" s="257"/>
      <c r="D2" s="3" t="s">
        <v>28</v>
      </c>
      <c r="E2" s="257"/>
    </row>
    <row r="3" spans="2:5" ht="12.75">
      <c r="B3" s="257"/>
      <c r="C3" s="257"/>
      <c r="D3" s="3" t="s">
        <v>0</v>
      </c>
      <c r="E3" s="257"/>
    </row>
    <row r="4" spans="2:5" ht="12.75">
      <c r="B4" s="257"/>
      <c r="C4" s="257"/>
      <c r="D4" s="3" t="s">
        <v>29</v>
      </c>
      <c r="E4" s="257"/>
    </row>
    <row r="5" spans="2:5" ht="36.75" customHeight="1">
      <c r="B5" s="257"/>
      <c r="C5" s="257"/>
      <c r="D5" s="257"/>
      <c r="E5" s="257"/>
    </row>
    <row r="6" spans="2:5" ht="18" customHeight="1">
      <c r="B6" s="310" t="s">
        <v>137</v>
      </c>
      <c r="C6" s="319"/>
      <c r="D6" s="319"/>
      <c r="E6" s="259"/>
    </row>
    <row r="7" spans="2:5" ht="18" customHeight="1">
      <c r="B7" s="310" t="s">
        <v>138</v>
      </c>
      <c r="C7" s="319"/>
      <c r="D7" s="319"/>
      <c r="E7" s="259"/>
    </row>
    <row r="8" spans="2:5" ht="18" customHeight="1">
      <c r="B8" s="315" t="s">
        <v>26</v>
      </c>
      <c r="C8" s="319"/>
      <c r="D8" s="319"/>
      <c r="E8" s="260"/>
    </row>
    <row r="9" spans="2:5" ht="18" customHeight="1" thickBot="1">
      <c r="B9" s="261"/>
      <c r="C9" s="197"/>
      <c r="D9" s="201" t="s">
        <v>2</v>
      </c>
      <c r="E9" s="262"/>
    </row>
    <row r="10" spans="2:4" s="65" customFormat="1" ht="50.25" customHeight="1" thickTop="1">
      <c r="B10" s="59" t="s">
        <v>139</v>
      </c>
      <c r="C10" s="60" t="s">
        <v>39</v>
      </c>
      <c r="D10" s="263" t="s">
        <v>140</v>
      </c>
    </row>
    <row r="11" spans="2:4" s="264" customFormat="1" ht="10.5" customHeight="1">
      <c r="B11" s="207">
        <v>1</v>
      </c>
      <c r="C11" s="265">
        <v>2</v>
      </c>
      <c r="D11" s="266">
        <v>3</v>
      </c>
    </row>
    <row r="12" spans="2:4" s="5" customFormat="1" ht="23.25" customHeight="1" thickBot="1">
      <c r="B12" s="267" t="s">
        <v>42</v>
      </c>
      <c r="C12" s="268" t="s">
        <v>141</v>
      </c>
      <c r="D12" s="269">
        <v>11369.65</v>
      </c>
    </row>
    <row r="13" spans="2:4" s="270" customFormat="1" ht="26.25" customHeight="1" thickBot="1" thickTop="1">
      <c r="B13" s="271" t="s">
        <v>55</v>
      </c>
      <c r="C13" s="272" t="s">
        <v>100</v>
      </c>
      <c r="D13" s="273">
        <f>D14</f>
        <v>20000</v>
      </c>
    </row>
    <row r="14" spans="2:4" ht="22.5" customHeight="1" thickBot="1" thickTop="1">
      <c r="B14" s="179">
        <v>852</v>
      </c>
      <c r="C14" s="274" t="s">
        <v>142</v>
      </c>
      <c r="D14" s="46">
        <f>D15</f>
        <v>20000</v>
      </c>
    </row>
    <row r="15" spans="2:4" ht="25.5" customHeight="1" thickTop="1">
      <c r="B15" s="275">
        <v>85226</v>
      </c>
      <c r="C15" s="276" t="s">
        <v>143</v>
      </c>
      <c r="D15" s="277">
        <f>SUM(D16:D17)</f>
        <v>20000</v>
      </c>
    </row>
    <row r="16" spans="2:4" s="95" customFormat="1" ht="27" customHeight="1">
      <c r="B16" s="278" t="s">
        <v>102</v>
      </c>
      <c r="C16" s="279" t="s">
        <v>103</v>
      </c>
      <c r="D16" s="30">
        <v>8000</v>
      </c>
    </row>
    <row r="17" spans="2:4" s="95" customFormat="1" ht="17.25" customHeight="1" thickBot="1">
      <c r="B17" s="278" t="s">
        <v>53</v>
      </c>
      <c r="C17" s="279" t="s">
        <v>54</v>
      </c>
      <c r="D17" s="35">
        <v>12000</v>
      </c>
    </row>
    <row r="18" spans="2:4" s="270" customFormat="1" ht="26.25" customHeight="1" thickBot="1" thickTop="1">
      <c r="B18" s="271" t="s">
        <v>89</v>
      </c>
      <c r="C18" s="272" t="s">
        <v>144</v>
      </c>
      <c r="D18" s="273">
        <f>D19</f>
        <v>21000</v>
      </c>
    </row>
    <row r="19" spans="2:4" ht="22.5" customHeight="1" thickBot="1" thickTop="1">
      <c r="B19" s="179">
        <v>852</v>
      </c>
      <c r="C19" s="274" t="s">
        <v>142</v>
      </c>
      <c r="D19" s="46">
        <f>D20</f>
        <v>21000</v>
      </c>
    </row>
    <row r="20" spans="2:4" ht="25.5" customHeight="1" thickTop="1">
      <c r="B20" s="275">
        <v>85226</v>
      </c>
      <c r="C20" s="276" t="s">
        <v>143</v>
      </c>
      <c r="D20" s="107">
        <f>SUM(D21:D24)</f>
        <v>21000</v>
      </c>
    </row>
    <row r="21" spans="2:4" ht="17.25" customHeight="1">
      <c r="B21" s="278" t="s">
        <v>145</v>
      </c>
      <c r="C21" s="279" t="s">
        <v>58</v>
      </c>
      <c r="D21" s="35">
        <v>8000</v>
      </c>
    </row>
    <row r="22" spans="2:4" ht="17.25" customHeight="1">
      <c r="B22" s="32">
        <v>4240</v>
      </c>
      <c r="C22" s="222" t="s">
        <v>104</v>
      </c>
      <c r="D22" s="35">
        <v>3000</v>
      </c>
    </row>
    <row r="23" spans="2:4" s="95" customFormat="1" ht="17.25" customHeight="1">
      <c r="B23" s="278" t="s">
        <v>146</v>
      </c>
      <c r="C23" s="280" t="s">
        <v>61</v>
      </c>
      <c r="D23" s="35">
        <v>7000</v>
      </c>
    </row>
    <row r="24" spans="2:4" s="95" customFormat="1" ht="17.25" customHeight="1" thickBot="1">
      <c r="B24" s="281" t="s">
        <v>147</v>
      </c>
      <c r="C24" s="282" t="s">
        <v>105</v>
      </c>
      <c r="D24" s="283">
        <v>3000</v>
      </c>
    </row>
    <row r="25" spans="2:4" s="55" customFormat="1" ht="28.5" customHeight="1" thickBot="1" thickTop="1">
      <c r="B25" s="80" t="s">
        <v>106</v>
      </c>
      <c r="C25" s="186" t="s">
        <v>148</v>
      </c>
      <c r="D25" s="190">
        <f>D12+D13-D18</f>
        <v>10369.650000000001</v>
      </c>
    </row>
    <row r="26" ht="13.5" thickTop="1"/>
  </sheetData>
  <mergeCells count="3">
    <mergeCell ref="B6:D6"/>
    <mergeCell ref="B7:D7"/>
    <mergeCell ref="B8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E4" sqref="E4"/>
    </sheetView>
  </sheetViews>
  <sheetFormatPr defaultColWidth="9.00390625" defaultRowHeight="12.75"/>
  <cols>
    <col min="1" max="1" width="9.125" style="257" customWidth="1"/>
    <col min="2" max="2" width="46.625" style="257" customWidth="1"/>
    <col min="3" max="3" width="14.75390625" style="257" hidden="1" customWidth="1"/>
    <col min="4" max="4" width="18.375" style="257" customWidth="1"/>
    <col min="5" max="5" width="15.75390625" style="257" customWidth="1"/>
    <col min="6" max="6" width="2.00390625" style="257" customWidth="1"/>
    <col min="7" max="16384" width="9.125" style="257" customWidth="1"/>
  </cols>
  <sheetData>
    <row r="1" ht="12.75">
      <c r="B1" s="284" t="s">
        <v>149</v>
      </c>
    </row>
    <row r="2" ht="12.75">
      <c r="B2" s="3" t="s">
        <v>150</v>
      </c>
    </row>
    <row r="3" ht="12.75">
      <c r="B3" s="3" t="s">
        <v>151</v>
      </c>
    </row>
    <row r="4" ht="12.75">
      <c r="B4" s="3" t="s">
        <v>152</v>
      </c>
    </row>
    <row r="5" ht="36.75" customHeight="1"/>
    <row r="6" spans="1:6" s="285" customFormat="1" ht="20.25" customHeight="1">
      <c r="A6" s="310" t="s">
        <v>153</v>
      </c>
      <c r="B6" s="319"/>
      <c r="C6" s="319"/>
      <c r="D6" s="319"/>
      <c r="E6" s="199"/>
      <c r="F6" s="199"/>
    </row>
    <row r="7" spans="1:6" s="285" customFormat="1" ht="20.25" customHeight="1">
      <c r="A7" s="286" t="s">
        <v>154</v>
      </c>
      <c r="B7" s="199"/>
      <c r="C7" s="199"/>
      <c r="D7" s="199"/>
      <c r="E7" s="199"/>
      <c r="F7" s="199"/>
    </row>
    <row r="8" spans="2:6" s="285" customFormat="1" ht="18" customHeight="1">
      <c r="B8" s="287" t="s">
        <v>155</v>
      </c>
      <c r="C8" s="287"/>
      <c r="D8" s="199"/>
      <c r="E8" s="199"/>
      <c r="F8" s="199"/>
    </row>
    <row r="9" spans="1:5" ht="33.75" customHeight="1" thickBot="1">
      <c r="A9" s="261"/>
      <c r="B9" s="197"/>
      <c r="C9" s="197"/>
      <c r="D9" s="288" t="s">
        <v>2</v>
      </c>
      <c r="E9" s="288"/>
    </row>
    <row r="10" spans="1:4" s="290" customFormat="1" ht="50.25" customHeight="1" thickTop="1">
      <c r="A10" s="59" t="s">
        <v>139</v>
      </c>
      <c r="B10" s="60" t="s">
        <v>39</v>
      </c>
      <c r="C10" s="289" t="s">
        <v>156</v>
      </c>
      <c r="D10" s="263" t="s">
        <v>140</v>
      </c>
    </row>
    <row r="11" spans="1:4" s="2" customFormat="1" ht="10.5" customHeight="1">
      <c r="A11" s="72">
        <v>1</v>
      </c>
      <c r="B11" s="73">
        <v>2</v>
      </c>
      <c r="C11" s="291">
        <v>3</v>
      </c>
      <c r="D11" s="292">
        <v>3</v>
      </c>
    </row>
    <row r="12" spans="1:4" s="2" customFormat="1" ht="24" customHeight="1" thickBot="1">
      <c r="A12" s="267" t="s">
        <v>42</v>
      </c>
      <c r="B12" s="268" t="s">
        <v>157</v>
      </c>
      <c r="C12" s="293">
        <v>0</v>
      </c>
      <c r="D12" s="294">
        <v>0</v>
      </c>
    </row>
    <row r="13" spans="1:4" s="287" customFormat="1" ht="27" customHeight="1" thickBot="1" thickTop="1">
      <c r="A13" s="271" t="s">
        <v>55</v>
      </c>
      <c r="B13" s="295" t="s">
        <v>100</v>
      </c>
      <c r="C13" s="296">
        <f aca="true" t="shared" si="0" ref="C13:D15">C14</f>
        <v>1500</v>
      </c>
      <c r="D13" s="297">
        <f t="shared" si="0"/>
        <v>5000</v>
      </c>
    </row>
    <row r="14" spans="1:4" ht="24" customHeight="1" thickBot="1" thickTop="1">
      <c r="A14" s="179">
        <v>852</v>
      </c>
      <c r="B14" s="274" t="s">
        <v>142</v>
      </c>
      <c r="C14" s="298">
        <f t="shared" si="0"/>
        <v>1500</v>
      </c>
      <c r="D14" s="273">
        <f t="shared" si="0"/>
        <v>5000</v>
      </c>
    </row>
    <row r="15" spans="1:4" ht="19.5" customHeight="1" thickTop="1">
      <c r="A15" s="275">
        <v>85203</v>
      </c>
      <c r="B15" s="276" t="s">
        <v>158</v>
      </c>
      <c r="C15" s="299">
        <f t="shared" si="0"/>
        <v>1500</v>
      </c>
      <c r="D15" s="300">
        <f t="shared" si="0"/>
        <v>5000</v>
      </c>
    </row>
    <row r="16" spans="1:4" s="303" customFormat="1" ht="20.25" customHeight="1" thickBot="1">
      <c r="A16" s="278" t="s">
        <v>53</v>
      </c>
      <c r="B16" s="279" t="s">
        <v>54</v>
      </c>
      <c r="C16" s="301">
        <v>1500</v>
      </c>
      <c r="D16" s="302">
        <v>5000</v>
      </c>
    </row>
    <row r="17" spans="1:4" s="287" customFormat="1" ht="27" customHeight="1" thickBot="1" thickTop="1">
      <c r="A17" s="304" t="s">
        <v>89</v>
      </c>
      <c r="B17" s="295" t="s">
        <v>144</v>
      </c>
      <c r="C17" s="296">
        <f aca="true" t="shared" si="1" ref="C17:D19">C18</f>
        <v>452</v>
      </c>
      <c r="D17" s="297">
        <f t="shared" si="1"/>
        <v>5000</v>
      </c>
    </row>
    <row r="18" spans="1:4" ht="24" customHeight="1" thickBot="1" thickTop="1">
      <c r="A18" s="179">
        <v>852</v>
      </c>
      <c r="B18" s="274" t="s">
        <v>142</v>
      </c>
      <c r="C18" s="298">
        <f t="shared" si="1"/>
        <v>452</v>
      </c>
      <c r="D18" s="273">
        <f t="shared" si="1"/>
        <v>5000</v>
      </c>
    </row>
    <row r="19" spans="1:4" ht="19.5" customHeight="1" thickTop="1">
      <c r="A19" s="275">
        <v>85203</v>
      </c>
      <c r="B19" s="276" t="s">
        <v>158</v>
      </c>
      <c r="C19" s="305">
        <f t="shared" si="1"/>
        <v>452</v>
      </c>
      <c r="D19" s="300">
        <f t="shared" si="1"/>
        <v>5000</v>
      </c>
    </row>
    <row r="20" spans="1:4" s="303" customFormat="1" ht="27" customHeight="1" thickBot="1">
      <c r="A20" s="306" t="s">
        <v>146</v>
      </c>
      <c r="B20" s="307" t="s">
        <v>61</v>
      </c>
      <c r="C20" s="308">
        <v>452</v>
      </c>
      <c r="D20" s="302">
        <v>5000</v>
      </c>
    </row>
    <row r="21" spans="1:4" s="55" customFormat="1" ht="28.5" customHeight="1" thickBot="1" thickTop="1">
      <c r="A21" s="80" t="s">
        <v>106</v>
      </c>
      <c r="B21" s="186" t="s">
        <v>148</v>
      </c>
      <c r="C21" s="188">
        <f>C12+C13-C17</f>
        <v>1048</v>
      </c>
      <c r="D21" s="309">
        <f>D12+D13-D17</f>
        <v>0</v>
      </c>
    </row>
    <row r="22" ht="13.5" thickTop="1"/>
  </sheetData>
  <mergeCells count="1">
    <mergeCell ref="A6:D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Malgorzata Krol</cp:lastModifiedBy>
  <cp:lastPrinted>2007-12-21T13:36:46Z</cp:lastPrinted>
  <dcterms:created xsi:type="dcterms:W3CDTF">2007-10-15T13:11:45Z</dcterms:created>
  <dcterms:modified xsi:type="dcterms:W3CDTF">2008-01-03T11:34:18Z</dcterms:modified>
  <cp:category/>
  <cp:version/>
  <cp:contentType/>
  <cp:contentStatus/>
</cp:coreProperties>
</file>