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7"/>
  </bookViews>
  <sheets>
    <sheet name=" 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7 " sheetId="7" r:id="rId7"/>
    <sheet name="Nr 8" sheetId="8" r:id="rId8"/>
  </sheets>
  <definedNames>
    <definedName name="_xlnm.Print_Titles" localSheetId="0">' Nr 1'!$8:$10</definedName>
    <definedName name="_xlnm.Print_Titles" localSheetId="1">'Nr 2'!$8:$10</definedName>
    <definedName name="_xlnm.Print_Titles" localSheetId="7">'Nr 8'!$8:$11</definedName>
  </definedNames>
  <calcPr fullCalcOnLoad="1"/>
</workbook>
</file>

<file path=xl/sharedStrings.xml><?xml version="1.0" encoding="utf-8"?>
<sst xmlns="http://schemas.openxmlformats.org/spreadsheetml/2006/main" count="396" uniqueCount="245">
  <si>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</si>
  <si>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</si>
  <si>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</si>
  <si>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</si>
  <si>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</si>
  <si>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</si>
  <si>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</si>
  <si>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</si>
  <si>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</si>
  <si>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</si>
  <si>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</si>
  <si>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</si>
  <si>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POMOC SPOŁECZNA</t>
  </si>
  <si>
    <t>Pozostała działalność</t>
  </si>
  <si>
    <t>E</t>
  </si>
  <si>
    <t>TRANSPORT I ŁĄCZNOŚĆ</t>
  </si>
  <si>
    <t>Drogi publiczne gminne</t>
  </si>
  <si>
    <t>Zmniejszenia</t>
  </si>
  <si>
    <t>0970</t>
  </si>
  <si>
    <t>OŚWIATA I WYCHOWANIE</t>
  </si>
  <si>
    <t>4300</t>
  </si>
  <si>
    <t>Zakup materiałów i wyposażenia</t>
  </si>
  <si>
    <t>IK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</si>
  <si>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</si>
  <si>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</si>
  <si>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</si>
  <si>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</si>
  <si>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</si>
  <si>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</si>
  <si>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</si>
  <si>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</si>
  <si>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</si>
  <si>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</si>
  <si>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</si>
  <si>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</si>
  <si>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</si>
  <si>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</si>
  <si>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</si>
  <si>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</si>
  <si>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</si>
  <si>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</si>
  <si>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</si>
  <si>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</si>
  <si>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</si>
  <si>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</si>
  <si>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</si>
  <si>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Różne opłaty i składki</t>
  </si>
  <si>
    <t>Załącznik nr 2 do Uchwały</t>
  </si>
  <si>
    <t>80195</t>
  </si>
  <si>
    <t>2705</t>
  </si>
  <si>
    <t>4215</t>
  </si>
  <si>
    <t>4305</t>
  </si>
  <si>
    <t>4425</t>
  </si>
  <si>
    <t>4435</t>
  </si>
  <si>
    <t>Podróże służbowe zagraniczne</t>
  </si>
  <si>
    <t>"Leonardo da Vinci  - Transfer Wiedzy Transfer Umiejętności - Aktywni Ustawicznie"</t>
  </si>
  <si>
    <t>Zakup pomocy naukowych, dydaktycznych i książek</t>
  </si>
  <si>
    <t>Załącznik nr 4 do Uchwały</t>
  </si>
  <si>
    <t>z dnia 7 lutego 2008 roku</t>
  </si>
  <si>
    <t>ZMIANY  PLANU  DOCHODÓW  I  WYDATKÓW  NA  ZADANIA  WŁASNE  GMINY                                      W  2008  ROKU</t>
  </si>
  <si>
    <t>TURYSTYKA</t>
  </si>
  <si>
    <t>RWZ</t>
  </si>
  <si>
    <t>2708</t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</si>
  <si>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"Transgraniczna wymiana doświadczeń w Euroregionie Pomerania"</t>
    </r>
  </si>
  <si>
    <t>KULTURA I OCHRONA DZIEDZICTWA NARODOWEGO</t>
  </si>
  <si>
    <t>92105</t>
  </si>
  <si>
    <t>Pozostałe zadania w zakresie kultury</t>
  </si>
  <si>
    <t>92195</t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</si>
  <si>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"XII Polsko - Niemiecki Festiwal Młodzieży Koszalin 2007"</t>
    </r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</si>
  <si>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"Pomern Design2006"</t>
    </r>
  </si>
  <si>
    <t>OP</t>
  </si>
  <si>
    <t>KULTURA FIZYCZNA I SPORT</t>
  </si>
  <si>
    <t>92605</t>
  </si>
  <si>
    <t>Dotacja celowa z budżetu na finansowanie lub dofinansowanie zadań zleconych do realizacji stowarzyszeniom</t>
  </si>
  <si>
    <t>4245</t>
  </si>
  <si>
    <t>Zakup usług dostępu do sieci Internet</t>
  </si>
  <si>
    <t>Zakup materiałów papierniczych do sprzętu drukarskiego i urządzeń kserograficznych</t>
  </si>
  <si>
    <t xml:space="preserve">Zakup akcesoriów komputerowych, w tym programów i licencji </t>
  </si>
  <si>
    <t>4355</t>
  </si>
  <si>
    <t>4745</t>
  </si>
  <si>
    <t>4755</t>
  </si>
  <si>
    <t>4365</t>
  </si>
  <si>
    <t>Opłaty z tytułu zakupu usług telefonii komórkowej</t>
  </si>
  <si>
    <t>BEZPIECZEŃSTWO PUBLICZNE I OCHRONA PRZECIWPOŻAROWA</t>
  </si>
  <si>
    <t>75411</t>
  </si>
  <si>
    <t>Komendy powiatowe Państwowej Straży Pożarnej</t>
  </si>
  <si>
    <t>Wydatki na zakupy inwestycyjne jednostek budżetowych</t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</si>
  <si>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</si>
  <si>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t>750</t>
  </si>
  <si>
    <t>ADMINISTRACJA PUBLICZNA</t>
  </si>
  <si>
    <t>75095</t>
  </si>
  <si>
    <t>4390</t>
  </si>
  <si>
    <t>Zakup usług obejmujących wykonanie ekspertyz, analiz i opinii</t>
  </si>
  <si>
    <t>KS</t>
  </si>
  <si>
    <t>Wydatki na zakupy inwestycyjne jednostek budżetowych:</t>
  </si>
  <si>
    <t xml:space="preserve">GOSPODARKA KOMUNALNA I OCHRONA ŚRODOWISKA </t>
  </si>
  <si>
    <t>90095</t>
  </si>
  <si>
    <r>
      <t xml:space="preserve">Wydatki inwestycyjne jednostek budżetowych - </t>
    </r>
    <r>
      <rPr>
        <i/>
        <sz val="10"/>
        <rFont val="Arial Narrow"/>
        <family val="2"/>
      </rPr>
      <t>"Inwestycyjne inicjatywy społeczne"</t>
    </r>
  </si>
  <si>
    <t xml:space="preserve"> - uzbrojenie ul. Austriackiej - działka 60</t>
  </si>
  <si>
    <t xml:space="preserve"> - uzbrojenie ul. Austriackiej - działka 27</t>
  </si>
  <si>
    <t xml:space="preserve"> - uzbrojenie ul. Austriackiej - działka 4</t>
  </si>
  <si>
    <t>DZIAŁALNOŚĆ USŁUGOWA</t>
  </si>
  <si>
    <t>Cmentarze</t>
  </si>
  <si>
    <t>6050</t>
  </si>
  <si>
    <t>Wydatki inwestycyjne jednostek budżetowych</t>
  </si>
  <si>
    <t>ZMIANY W   PLANIE   WYDATKÓW   NA  ZADANIA  ZLECONE POWIATOWI   Z ZAKRESU ADMINISTRACJI RZĄDOWEJ
W  2008  ROKU</t>
  </si>
  <si>
    <t>710</t>
  </si>
  <si>
    <t>A</t>
  </si>
  <si>
    <t>71015</t>
  </si>
  <si>
    <t>Nadzór budowlany</t>
  </si>
  <si>
    <t>zakup zestawów komputerowych</t>
  </si>
  <si>
    <t>zakup samochodu</t>
  </si>
  <si>
    <t>Drogi wewnętrzne</t>
  </si>
  <si>
    <t xml:space="preserve"> "Osiedle Unii Europejskiej - drogi"</t>
  </si>
  <si>
    <t>Wydatki inwestycyjne jednostek budżetowych:</t>
  </si>
  <si>
    <t xml:space="preserve"> "Osiedle Topolowe - drogi"</t>
  </si>
  <si>
    <r>
      <t xml:space="preserve">Wydatki inwestycyjne jednostek budżetowych - </t>
    </r>
    <r>
      <rPr>
        <i/>
        <sz val="10"/>
        <rFont val="Arial Narrow"/>
        <family val="2"/>
      </rPr>
      <t>"ulica Syrenki - Bohaterów Warszawy  - dojazd do mieszkań socjalnych"</t>
    </r>
  </si>
  <si>
    <r>
      <t xml:space="preserve">Wydatki inwestycyjne jednostek budżetowych - </t>
    </r>
    <r>
      <rPr>
        <i/>
        <sz val="10"/>
        <rFont val="Arial Narrow"/>
        <family val="2"/>
      </rPr>
      <t>"Budowa szaletów miejskich (szalety na terenie Doliny Sportowej)"</t>
    </r>
  </si>
  <si>
    <t>Zadania w zakresie kultury fizycznej i sportu</t>
  </si>
  <si>
    <r>
      <t xml:space="preserve">Środki na dofinansowanie własnych zadań bieżących gmin pozyskane z innych źródeł -  </t>
    </r>
    <r>
      <rPr>
        <i/>
        <sz val="10"/>
        <rFont val="Arial Narrow"/>
        <family val="2"/>
      </rPr>
      <t>"Program Comenius - Partnerskie projekty szkół 2007/2008"</t>
    </r>
  </si>
  <si>
    <t>"Program Comenius - Partnerskie projekty szkół 2007/2008"</t>
  </si>
  <si>
    <t>85295</t>
  </si>
  <si>
    <r>
      <t xml:space="preserve">Wpływy z różnych dochodów - </t>
    </r>
    <r>
      <rPr>
        <i/>
        <sz val="10"/>
        <rFont val="Arial Narrow"/>
        <family val="2"/>
      </rPr>
      <t>prace społecznie użyteczne</t>
    </r>
  </si>
  <si>
    <t>3110</t>
  </si>
  <si>
    <r>
      <t xml:space="preserve">Świadczenia społeczne </t>
    </r>
    <r>
      <rPr>
        <i/>
        <sz val="10"/>
        <rFont val="Arial Narrow"/>
        <family val="2"/>
      </rPr>
      <t>- prace społecznie użyteczne</t>
    </r>
  </si>
  <si>
    <t>ZK</t>
  </si>
  <si>
    <t>NA  2008  ROK</t>
  </si>
  <si>
    <t>Załącznik nr 8 do Uchwały</t>
  </si>
  <si>
    <t>Lp.</t>
  </si>
  <si>
    <t>Dział</t>
  </si>
  <si>
    <t>Rozdział</t>
  </si>
  <si>
    <t>Nazwa programu inwestycyjnego i zadania finansowanego z budżetu</t>
  </si>
  <si>
    <t>2008 r.</t>
  </si>
  <si>
    <t>2009 r.</t>
  </si>
  <si>
    <t>( w tys.zł.)</t>
  </si>
  <si>
    <t>2011 r.</t>
  </si>
  <si>
    <t>Uzbrojenie terenu pod Słupską Specjalną Strefę Ekonomiczną</t>
  </si>
  <si>
    <t>Budowa hali widowiskowo-sportowej</t>
  </si>
  <si>
    <t>Boiska sportowe przy ZS Nr 13</t>
  </si>
  <si>
    <t>ZMIANY  W   PLANIE  WYDATKÓW NA ZADANIA   WŁASNE  POWIATU                                          W  2008  ROKU</t>
  </si>
  <si>
    <t>Osiedle "Unii Europejskiej"- drogi</t>
  </si>
  <si>
    <t>Osiedle "Topolowe"- drogi</t>
  </si>
  <si>
    <t>ul.Syrenki - Boh. Warszawy - dojazd do mieszkań socjalnych</t>
  </si>
  <si>
    <t>Rozbudowa Cmentarza Komunalnego</t>
  </si>
  <si>
    <t>Inwestycyjne inicjatywy społeczne</t>
  </si>
  <si>
    <t>Budowa szaletów miejskich</t>
  </si>
  <si>
    <t>ZMIANY W LIMITACH  WYDATKÓW  BUDŻETOWYCH  NA  WIELOLETNIE  PROGRAMY  INWESTYCYJNE                                                                                    W  LATACH  2008 - 2010</t>
  </si>
  <si>
    <t>Zmiany</t>
  </si>
  <si>
    <t>Plan pierwotny</t>
  </si>
  <si>
    <t>Plan po zmianach</t>
  </si>
  <si>
    <r>
      <t>Przebudowa ul.Zawiszy Czarnego, ul.Dąbrówki, Ks.Anastazji, K.Wielkiego - zmiana nazwy "</t>
    </r>
    <r>
      <rPr>
        <b/>
        <i/>
        <sz val="10"/>
        <rFont val="Arial Narrow"/>
        <family val="2"/>
      </rPr>
      <t>Przebudowa ulic: Zawiszy Czarnego, Dąbrówki, Księżnej Anastazji, Kazimierza Wielkiego, Marii Ludwiki, Bogusława II"</t>
    </r>
  </si>
  <si>
    <r>
      <t xml:space="preserve">Kolektor XXVIII - zmiana nazwy </t>
    </r>
    <r>
      <rPr>
        <b/>
        <i/>
        <sz val="10"/>
        <rFont val="Arial Narrow"/>
        <family val="2"/>
      </rPr>
      <t>"Kolektor północny"</t>
    </r>
  </si>
  <si>
    <r>
      <t>Budowa parkingu przy ul. Budowniczych -  zmiana nazwy</t>
    </r>
    <r>
      <rPr>
        <b/>
        <i/>
        <sz val="10"/>
        <rFont val="Arial Narrow"/>
        <family val="2"/>
      </rPr>
      <t xml:space="preserve"> "Budowa parkingu przy ulicy Budowniczych wraz z przebudową ulicy"</t>
    </r>
  </si>
  <si>
    <t xml:space="preserve">Nr  XX / 200 / 2008  </t>
  </si>
  <si>
    <t xml:space="preserve">Nr XX / 200 / 2008  </t>
  </si>
  <si>
    <t>Wysokość wydatków w latach</t>
  </si>
  <si>
    <t>Załącznik nr 5 do Uchwały</t>
  </si>
  <si>
    <t xml:space="preserve">Nr XX / 200 / 2008 </t>
  </si>
  <si>
    <t xml:space="preserve">z dnia 7 lutego 2008 r.      </t>
  </si>
  <si>
    <t xml:space="preserve">ZMIANY PLANU PRZYCHODÓW I WYDATKÓW DOCHODÓW WŁASNYCH  </t>
  </si>
  <si>
    <t xml:space="preserve">                                        ZARZĄDU DRÓG MIEJSKICH NA 2008 ROK</t>
  </si>
  <si>
    <t xml:space="preserve">    GMINA  </t>
  </si>
  <si>
    <t>Dział, rozdział        §</t>
  </si>
  <si>
    <t>Przewidywane wykonanie w 2006 roku</t>
  </si>
  <si>
    <t>Plan na                                    2008 rok</t>
  </si>
  <si>
    <t>Plan po zmianach na                                    2008 rok</t>
  </si>
  <si>
    <t>I</t>
  </si>
  <si>
    <t>Stan środków  na początek roku</t>
  </si>
  <si>
    <t>II</t>
  </si>
  <si>
    <t xml:space="preserve">PRZYCHODY </t>
  </si>
  <si>
    <t>TRANSPORT  I  ŁĄCZNOŚĆ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</si>
  <si>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</si>
  <si>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</si>
  <si>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</si>
  <si>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</si>
  <si>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</si>
  <si>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</si>
  <si>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Wpływy z różnych dochodów</t>
  </si>
  <si>
    <t>III</t>
  </si>
  <si>
    <t>WYDATKI OGÓŁEM</t>
  </si>
  <si>
    <t>Zakup usług remontowych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</si>
  <si>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</si>
  <si>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</si>
  <si>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</si>
  <si>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</si>
  <si>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</si>
  <si>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</si>
  <si>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</si>
  <si>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</si>
  <si>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</si>
  <si>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</si>
  <si>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</si>
  <si>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</si>
  <si>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</si>
  <si>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</si>
  <si>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</si>
  <si>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</si>
  <si>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</si>
  <si>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</si>
  <si>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</si>
  <si>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</si>
  <si>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IV</t>
  </si>
  <si>
    <t>Stan środków na koniec roku (I+II-III)</t>
  </si>
  <si>
    <t>Załącznik nr 6 do Uchwały</t>
  </si>
  <si>
    <t xml:space="preserve">    POWIAT  </t>
  </si>
  <si>
    <t>Drogi publiczne w miastach na prawach powiatu - bez dróg gminnych</t>
  </si>
  <si>
    <t>Zakup energii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</si>
  <si>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</si>
  <si>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</si>
  <si>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</si>
  <si>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</si>
  <si>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</si>
  <si>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</si>
  <si>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 xml:space="preserve">                                                                                                      Załącznik Nr 7 do Uchwały</t>
  </si>
  <si>
    <t xml:space="preserve">                                                                                                      Nr XX / 200 / 2008 </t>
  </si>
  <si>
    <t xml:space="preserve">                                                                                                      Rady Miejskiej w Koszalinie</t>
  </si>
  <si>
    <t xml:space="preserve">                                                                                                      z dnia 7 lutego 2008 r.      </t>
  </si>
  <si>
    <t>ZMIANY PLANU FINANSOWEGO</t>
  </si>
  <si>
    <t xml:space="preserve">   POWIATOWEGO FUNDUSZU GOSPODARKI </t>
  </si>
  <si>
    <t xml:space="preserve">   ZASOBEM GEODEZYJNYM I KARTOGRAFICZNYM</t>
  </si>
  <si>
    <t xml:space="preserve"> NA 2008 ROK</t>
  </si>
  <si>
    <t>Dział
Rozdział
§</t>
  </si>
  <si>
    <t>Przewidywane wykonanie                     2005 r.</t>
  </si>
  <si>
    <t>Plan na                                               2008 r.</t>
  </si>
  <si>
    <t>Plan po zmianach na                                               2008 r.</t>
  </si>
  <si>
    <t>Fundusz Gospodarki Zasobem Geodezyjnym i Kartograficznym</t>
  </si>
  <si>
    <t>710          71030</t>
  </si>
  <si>
    <t>PRZYCHODY W CIĄGU ROKU</t>
  </si>
  <si>
    <t>Grzywny i inne kary pieniężne od osób prawnych i innych jednostek organizacyjnych</t>
  </si>
  <si>
    <t>0830</t>
  </si>
  <si>
    <t>Wpływy z usług</t>
  </si>
  <si>
    <t>0920</t>
  </si>
  <si>
    <t>PRZYCHODY OGÓŁEM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</si>
  <si>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</si>
  <si>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</si>
  <si>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</si>
  <si>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</si>
  <si>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</si>
  <si>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</si>
  <si>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</si>
  <si>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</si>
  <si>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inwestycyjne</t>
  </si>
  <si>
    <t>Wydatki na zakupy inwestycyjne funduszy celowych</t>
  </si>
  <si>
    <t>V</t>
  </si>
  <si>
    <t>STAN ŚRODKÓW OBROTOWYCH  
NA KONIEC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</si>
</sst>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b/>
      <i/>
      <sz val="11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sz val="10"/>
      <name val="MS Sans Serif"/>
      <family val="0"/>
    </font>
    <font>
      <i/>
      <sz val="9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Continuous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164" fontId="14" fillId="0" borderId="4" xfId="21" applyNumberFormat="1" applyFont="1" applyFill="1" applyBorder="1" applyAlignment="1" applyProtection="1">
      <alignment vertical="center" wrapText="1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21" applyNumberFormat="1" applyFont="1" applyFill="1" applyBorder="1" applyAlignment="1" applyProtection="1">
      <alignment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164" fontId="15" fillId="0" borderId="26" xfId="21" applyNumberFormat="1" applyFont="1" applyFill="1" applyBorder="1" applyAlignment="1" applyProtection="1">
      <alignment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right" vertical="center"/>
      <protection locked="0"/>
    </xf>
    <xf numFmtId="1" fontId="14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9" xfId="21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49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16" xfId="0" applyNumberFormat="1" applyFont="1" applyFill="1" applyBorder="1" applyAlignment="1" applyProtection="1">
      <alignment vertical="center"/>
      <protection locked="0"/>
    </xf>
    <xf numFmtId="0" fontId="20" fillId="0" borderId="2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164" fontId="19" fillId="0" borderId="26" xfId="21" applyNumberFormat="1" applyFont="1" applyFill="1" applyBorder="1" applyAlignment="1" applyProtection="1">
      <alignment vertical="center" wrapText="1"/>
      <protection locked="0"/>
    </xf>
    <xf numFmtId="3" fontId="15" fillId="0" borderId="31" xfId="0" applyNumberFormat="1" applyFont="1" applyFill="1" applyBorder="1" applyAlignment="1" applyProtection="1">
      <alignment horizontal="right" vertical="center"/>
      <protection locked="0"/>
    </xf>
    <xf numFmtId="3" fontId="15" fillId="0" borderId="32" xfId="0" applyNumberFormat="1" applyFont="1" applyFill="1" applyBorder="1" applyAlignment="1" applyProtection="1">
      <alignment horizontal="right" vertical="center"/>
      <protection locked="0"/>
    </xf>
    <xf numFmtId="3" fontId="21" fillId="0" borderId="27" xfId="0" applyNumberFormat="1" applyFont="1" applyFill="1" applyBorder="1" applyAlignment="1" applyProtection="1">
      <alignment horizontal="right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6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>
      <alignment vertical="center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36" xfId="0" applyNumberFormat="1" applyFont="1" applyFill="1" applyBorder="1" applyAlignment="1" applyProtection="1">
      <alignment/>
      <protection locked="0"/>
    </xf>
    <xf numFmtId="0" fontId="6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vertical="center"/>
    </xf>
    <xf numFmtId="0" fontId="14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" xfId="0" applyNumberFormat="1" applyFont="1" applyFill="1" applyBorder="1" applyAlignment="1" applyProtection="1">
      <alignment vertical="center" wrapText="1"/>
      <protection locked="0"/>
    </xf>
    <xf numFmtId="3" fontId="15" fillId="0" borderId="21" xfId="0" applyNumberFormat="1" applyFont="1" applyFill="1" applyBorder="1" applyAlignment="1" applyProtection="1">
      <alignment horizontal="right" vertical="center"/>
      <protection locked="0"/>
    </xf>
    <xf numFmtId="164" fontId="15" fillId="0" borderId="1" xfId="21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49" fontId="14" fillId="0" borderId="39" xfId="0" applyNumberFormat="1" applyFont="1" applyFill="1" applyBorder="1" applyAlignment="1" applyProtection="1">
      <alignment horizontal="center" vertical="center"/>
      <protection locked="0"/>
    </xf>
    <xf numFmtId="164" fontId="14" fillId="0" borderId="23" xfId="21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164" fontId="15" fillId="0" borderId="33" xfId="21" applyNumberFormat="1" applyFont="1" applyFill="1" applyBorder="1" applyAlignment="1" applyProtection="1">
      <alignment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3" fontId="15" fillId="0" borderId="45" xfId="0" applyNumberFormat="1" applyFont="1" applyFill="1" applyBorder="1" applyAlignment="1" applyProtection="1">
      <alignment horizontal="right" vertical="center"/>
      <protection locked="0"/>
    </xf>
    <xf numFmtId="3" fontId="15" fillId="0" borderId="46" xfId="0" applyNumberFormat="1" applyFont="1" applyFill="1" applyBorder="1" applyAlignment="1" applyProtection="1">
      <alignment horizontal="right" vertical="center"/>
      <protection locked="0"/>
    </xf>
    <xf numFmtId="3" fontId="21" fillId="0" borderId="46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14" xfId="0" applyNumberFormat="1" applyFont="1" applyFill="1" applyBorder="1" applyAlignment="1" applyProtection="1">
      <alignment horizontal="centerContinuous" vertical="center"/>
      <protection locked="0"/>
    </xf>
    <xf numFmtId="3" fontId="15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26" xfId="21" applyNumberFormat="1" applyFont="1" applyFill="1" applyBorder="1" applyAlignment="1" applyProtection="1">
      <alignment vertical="center" wrapText="1"/>
      <protection locked="0"/>
    </xf>
    <xf numFmtId="0" fontId="14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4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1" fontId="15" fillId="0" borderId="49" xfId="0" applyNumberFormat="1" applyFont="1" applyBorder="1" applyAlignment="1" applyProtection="1">
      <alignment horizontal="centerContinuous" vertical="center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3" fontId="15" fillId="0" borderId="43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49" fontId="14" fillId="0" borderId="38" xfId="0" applyNumberFormat="1" applyFont="1" applyFill="1" applyBorder="1" applyAlignment="1" applyProtection="1">
      <alignment horizontal="centerContinuous" vertical="center"/>
      <protection locked="0"/>
    </xf>
    <xf numFmtId="3" fontId="14" fillId="0" borderId="8" xfId="0" applyNumberFormat="1" applyFont="1" applyFill="1" applyBorder="1" applyAlignment="1" applyProtection="1">
      <alignment vertical="center" wrapText="1"/>
      <protection locked="0"/>
    </xf>
    <xf numFmtId="1" fontId="14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" xfId="21" applyNumberFormat="1" applyFont="1" applyFill="1" applyBorder="1" applyAlignment="1" applyProtection="1">
      <alignment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4" xfId="0" applyNumberFormat="1" applyFont="1" applyFill="1" applyBorder="1" applyAlignment="1" applyProtection="1">
      <alignment horizontal="centerContinuous" vertical="center"/>
      <protection locked="0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1" fontId="14" fillId="0" borderId="48" xfId="0" applyNumberFormat="1" applyFont="1" applyFill="1" applyBorder="1" applyAlignment="1" applyProtection="1">
      <alignment horizontal="centerContinuous" vertical="center"/>
      <protection locked="0"/>
    </xf>
    <xf numFmtId="1" fontId="15" fillId="0" borderId="51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" xfId="21" applyNumberFormat="1" applyFont="1" applyFill="1" applyBorder="1" applyAlignment="1" applyProtection="1">
      <alignment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40" xfId="0" applyNumberFormat="1" applyFont="1" applyFill="1" applyBorder="1" applyAlignment="1" applyProtection="1">
      <alignment vertical="center" wrapText="1"/>
      <protection locked="0"/>
    </xf>
    <xf numFmtId="49" fontId="15" fillId="0" borderId="48" xfId="0" applyNumberFormat="1" applyFont="1" applyFill="1" applyBorder="1" applyAlignment="1" applyProtection="1">
      <alignment horizontal="centerContinuous" vertical="center"/>
      <protection locked="0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1" xfId="0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49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9" xfId="0" applyFont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0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9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5" fillId="0" borderId="54" xfId="0" applyNumberFormat="1" applyFont="1" applyFill="1" applyBorder="1" applyAlignment="1" applyProtection="1">
      <alignment horizontal="right" vertical="center"/>
      <protection locked="0"/>
    </xf>
    <xf numFmtId="3" fontId="15" fillId="0" borderId="41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>
      <alignment vertical="center"/>
    </xf>
    <xf numFmtId="49" fontId="15" fillId="0" borderId="56" xfId="0" applyNumberFormat="1" applyFont="1" applyFill="1" applyBorder="1" applyAlignment="1" applyProtection="1">
      <alignment horizontal="centerContinuous" vertical="center"/>
      <protection locked="0"/>
    </xf>
    <xf numFmtId="3" fontId="15" fillId="0" borderId="35" xfId="0" applyNumberFormat="1" applyFont="1" applyFill="1" applyBorder="1" applyAlignment="1" applyProtection="1">
      <alignment vertical="center" wrapText="1"/>
      <protection locked="0"/>
    </xf>
    <xf numFmtId="49" fontId="14" fillId="0" borderId="48" xfId="0" applyNumberFormat="1" applyFont="1" applyFill="1" applyBorder="1" applyAlignment="1" applyProtection="1">
      <alignment horizontal="centerContinuous" vertical="center"/>
      <protection locked="0"/>
    </xf>
    <xf numFmtId="1" fontId="14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7" xfId="21" applyNumberFormat="1" applyFont="1" applyFill="1" applyBorder="1" applyAlignment="1" applyProtection="1">
      <alignment vertical="center" wrapText="1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/>
      <protection locked="0"/>
    </xf>
    <xf numFmtId="0" fontId="12" fillId="0" borderId="61" xfId="0" applyNumberFormat="1" applyFont="1" applyFill="1" applyBorder="1" applyAlignment="1" applyProtection="1">
      <alignment horizontal="center" vertical="top" wrapText="1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5" fillId="0" borderId="63" xfId="0" applyNumberFormat="1" applyFont="1" applyFill="1" applyBorder="1" applyAlignment="1" applyProtection="1">
      <alignment horizontal="right" vertical="center"/>
      <protection locked="0"/>
    </xf>
    <xf numFmtId="3" fontId="14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Border="1" applyAlignment="1">
      <alignment vertical="center"/>
    </xf>
    <xf numFmtId="0" fontId="20" fillId="0" borderId="17" xfId="0" applyNumberFormat="1" applyFont="1" applyFill="1" applyBorder="1" applyAlignment="1" applyProtection="1">
      <alignment vertical="center"/>
      <protection locked="0"/>
    </xf>
    <xf numFmtId="3" fontId="17" fillId="0" borderId="64" xfId="0" applyNumberFormat="1" applyFont="1" applyFill="1" applyBorder="1" applyAlignment="1" applyProtection="1">
      <alignment horizontal="right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8" fillId="0" borderId="6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/>
    </xf>
    <xf numFmtId="3" fontId="15" fillId="0" borderId="67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0" borderId="66" xfId="0" applyFont="1" applyBorder="1" applyAlignment="1">
      <alignment/>
    </xf>
    <xf numFmtId="3" fontId="3" fillId="0" borderId="67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center"/>
    </xf>
    <xf numFmtId="3" fontId="14" fillId="0" borderId="67" xfId="0" applyNumberFormat="1" applyFont="1" applyBorder="1" applyAlignment="1">
      <alignment horizontal="center" vertical="center"/>
    </xf>
    <xf numFmtId="0" fontId="15" fillId="0" borderId="66" xfId="0" applyFont="1" applyBorder="1" applyAlignment="1">
      <alignment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7" xfId="0" applyNumberFormat="1" applyFont="1" applyBorder="1" applyAlignment="1">
      <alignment/>
    </xf>
    <xf numFmtId="3" fontId="10" fillId="0" borderId="67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9" fillId="0" borderId="57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0" fontId="15" fillId="0" borderId="65" xfId="0" applyFont="1" applyBorder="1" applyAlignment="1">
      <alignment/>
    </xf>
    <xf numFmtId="0" fontId="14" fillId="0" borderId="2" xfId="0" applyFont="1" applyBorder="1" applyAlignment="1">
      <alignment vertical="center"/>
    </xf>
    <xf numFmtId="4" fontId="14" fillId="0" borderId="55" xfId="0" applyNumberFormat="1" applyFont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14" fillId="0" borderId="8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horizontal="centerContinuous" vertical="center"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0" fontId="18" fillId="0" borderId="7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wrapText="1"/>
    </xf>
    <xf numFmtId="0" fontId="2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72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19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46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77" xfId="0" applyFont="1" applyBorder="1" applyAlignment="1">
      <alignment horizontal="centerContinuous" vertical="center" wrapText="1"/>
    </xf>
    <xf numFmtId="0" fontId="14" fillId="0" borderId="75" xfId="0" applyFont="1" applyBorder="1" applyAlignment="1">
      <alignment horizontal="centerContinuous" vertical="center" wrapText="1"/>
    </xf>
    <xf numFmtId="0" fontId="14" fillId="0" borderId="78" xfId="0" applyFont="1" applyBorder="1" applyAlignment="1">
      <alignment horizontal="centerContinuous" vertical="center" wrapText="1"/>
    </xf>
    <xf numFmtId="0" fontId="6" fillId="0" borderId="75" xfId="0" applyFont="1" applyBorder="1" applyAlignment="1">
      <alignment horizontal="centerContinuous" vertical="center" wrapText="1"/>
    </xf>
    <xf numFmtId="0" fontId="3" fillId="0" borderId="75" xfId="0" applyFont="1" applyBorder="1" applyAlignment="1">
      <alignment horizontal="centerContinuous" vertical="center" wrapText="1"/>
    </xf>
    <xf numFmtId="0" fontId="3" fillId="0" borderId="79" xfId="0" applyFont="1" applyBorder="1" applyAlignment="1">
      <alignment horizontal="centerContinuous" vertical="center" wrapText="1"/>
    </xf>
    <xf numFmtId="0" fontId="3" fillId="0" borderId="79" xfId="0" applyFont="1" applyBorder="1" applyAlignment="1">
      <alignment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164" fontId="10" fillId="0" borderId="40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164" fontId="10" fillId="0" borderId="61" xfId="0" applyNumberFormat="1" applyFont="1" applyBorder="1" applyAlignment="1">
      <alignment horizontal="right" vertical="center"/>
    </xf>
    <xf numFmtId="164" fontId="10" fillId="0" borderId="29" xfId="0" applyNumberFormat="1" applyFont="1" applyBorder="1" applyAlignment="1">
      <alignment horizontal="right" vertical="center"/>
    </xf>
    <xf numFmtId="164" fontId="10" fillId="0" borderId="7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164" fontId="19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40" xfId="0" applyNumberFormat="1" applyFont="1" applyBorder="1" applyAlignment="1">
      <alignment vertical="center"/>
    </xf>
    <xf numFmtId="164" fontId="10" fillId="0" borderId="61" xfId="0" applyNumberFormat="1" applyFont="1" applyBorder="1" applyAlignment="1">
      <alignment vertical="center"/>
    </xf>
    <xf numFmtId="164" fontId="10" fillId="0" borderId="29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164" fontId="10" fillId="0" borderId="7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40" xfId="0" applyFont="1" applyBorder="1" applyAlignment="1">
      <alignment horizontal="left" vertical="center" wrapText="1"/>
    </xf>
    <xf numFmtId="165" fontId="10" fillId="0" borderId="19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4" fontId="19" fillId="0" borderId="19" xfId="0" applyNumberFormat="1" applyFont="1" applyBorder="1" applyAlignment="1">
      <alignment vertical="center"/>
    </xf>
    <xf numFmtId="165" fontId="10" fillId="0" borderId="27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10" fillId="0" borderId="57" xfId="0" applyNumberFormat="1" applyFont="1" applyBorder="1" applyAlignment="1">
      <alignment vertical="center"/>
    </xf>
    <xf numFmtId="164" fontId="10" fillId="0" borderId="50" xfId="0" applyNumberFormat="1" applyFont="1" applyBorder="1" applyAlignment="1">
      <alignment vertical="center"/>
    </xf>
    <xf numFmtId="164" fontId="10" fillId="0" borderId="81" xfId="0" applyNumberFormat="1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18" applyFont="1" applyAlignment="1">
      <alignment horizontal="left" vertical="center"/>
      <protection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18" fillId="0" borderId="8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/>
    </xf>
    <xf numFmtId="165" fontId="12" fillId="0" borderId="71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65" fontId="18" fillId="0" borderId="7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/>
    </xf>
    <xf numFmtId="3" fontId="13" fillId="0" borderId="84" xfId="0" applyNumberFormat="1" applyFont="1" applyBorder="1" applyAlignment="1">
      <alignment horizontal="center" vertical="center"/>
    </xf>
    <xf numFmtId="3" fontId="13" fillId="0" borderId="83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14" fillId="0" borderId="85" xfId="0" applyNumberFormat="1" applyFont="1" applyBorder="1" applyAlignment="1">
      <alignment horizontal="right" vertical="center"/>
    </xf>
    <xf numFmtId="4" fontId="14" fillId="0" borderId="74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85" xfId="0" applyNumberFormat="1" applyFont="1" applyBorder="1" applyAlignment="1">
      <alignment vertical="center"/>
    </xf>
    <xf numFmtId="4" fontId="14" fillId="0" borderId="8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5" fillId="0" borderId="57" xfId="0" applyNumberFormat="1" applyFont="1" applyBorder="1" applyAlignment="1">
      <alignment vertical="center"/>
    </xf>
    <xf numFmtId="3" fontId="15" fillId="0" borderId="87" xfId="0" applyNumberFormat="1" applyFont="1" applyBorder="1" applyAlignment="1">
      <alignment vertical="center"/>
    </xf>
    <xf numFmtId="3" fontId="14" fillId="0" borderId="81" xfId="0" applyNumberFormat="1" applyFont="1" applyBorder="1" applyAlignment="1">
      <alignment vertical="center"/>
    </xf>
    <xf numFmtId="4" fontId="14" fillId="0" borderId="58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4" fillId="0" borderId="68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18" fillId="0" borderId="8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 wrapText="1"/>
    </xf>
    <xf numFmtId="3" fontId="18" fillId="0" borderId="70" xfId="0" applyNumberFormat="1" applyFont="1" applyBorder="1" applyAlignment="1">
      <alignment vertical="center"/>
    </xf>
    <xf numFmtId="4" fontId="18" fillId="0" borderId="40" xfId="0" applyNumberFormat="1" applyFont="1" applyBorder="1" applyAlignment="1">
      <alignment vertical="center"/>
    </xf>
    <xf numFmtId="3" fontId="18" fillId="0" borderId="70" xfId="0" applyNumberFormat="1" applyFont="1" applyFill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49" fontId="3" fillId="0" borderId="8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49" fontId="3" fillId="0" borderId="66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4" fontId="14" fillId="0" borderId="85" xfId="0" applyNumberFormat="1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18" fillId="0" borderId="57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4" fontId="5" fillId="0" borderId="81" xfId="0" applyNumberFormat="1" applyFont="1" applyBorder="1" applyAlignment="1">
      <alignment vertical="center"/>
    </xf>
    <xf numFmtId="4" fontId="5" fillId="0" borderId="58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3" fontId="27" fillId="0" borderId="87" xfId="0" applyNumberFormat="1" applyFont="1" applyBorder="1" applyAlignment="1">
      <alignment vertical="center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22" xfId="0" applyNumberFormat="1" applyFont="1" applyBorder="1" applyAlignment="1">
      <alignment vertical="center"/>
    </xf>
    <xf numFmtId="4" fontId="14" fillId="0" borderId="23" xfId="0" applyNumberFormat="1" applyFont="1" applyBorder="1" applyAlignment="1">
      <alignment vertical="center"/>
    </xf>
    <xf numFmtId="3" fontId="14" fillId="0" borderId="71" xfId="0" applyNumberFormat="1" applyFont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vertical="center" wrapText="1"/>
      <protection locked="0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3" fontId="14" fillId="0" borderId="70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84" xfId="0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3" fontId="13" fillId="0" borderId="70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14" fillId="0" borderId="74" xfId="0" applyNumberFormat="1" applyFont="1" applyBorder="1" applyAlignment="1">
      <alignment vertical="center"/>
    </xf>
    <xf numFmtId="4" fontId="14" fillId="0" borderId="81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0" fontId="18" fillId="0" borderId="90" xfId="0" applyFont="1" applyBorder="1" applyAlignment="1">
      <alignment horizontal="center" vertical="center"/>
    </xf>
    <xf numFmtId="0" fontId="18" fillId="0" borderId="40" xfId="0" applyFont="1" applyBorder="1" applyAlignment="1">
      <alignment vertical="center" wrapText="1"/>
    </xf>
    <xf numFmtId="3" fontId="18" fillId="0" borderId="75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4" fontId="18" fillId="0" borderId="24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14" fillId="0" borderId="58" xfId="0" applyNumberFormat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4" fontId="3" fillId="0" borderId="77" xfId="0" applyNumberFormat="1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45" xfId="0" applyFont="1" applyBorder="1" applyAlignment="1">
      <alignment horizontal="center" vertical="center"/>
    </xf>
    <xf numFmtId="0" fontId="27" fillId="0" borderId="35" xfId="0" applyFont="1" applyBorder="1" applyAlignment="1">
      <alignment vertical="center" wrapText="1"/>
    </xf>
    <xf numFmtId="3" fontId="27" fillId="0" borderId="75" xfId="0" applyNumberFormat="1" applyFont="1" applyBorder="1" applyAlignment="1">
      <alignment vertical="center"/>
    </xf>
    <xf numFmtId="4" fontId="27" fillId="0" borderId="77" xfId="0" applyNumberFormat="1" applyFont="1" applyBorder="1" applyAlignment="1">
      <alignment vertical="center"/>
    </xf>
    <xf numFmtId="3" fontId="27" fillId="0" borderId="77" xfId="0" applyNumberFormat="1" applyFont="1" applyBorder="1" applyAlignment="1">
      <alignment vertical="center"/>
    </xf>
    <xf numFmtId="3" fontId="27" fillId="0" borderId="35" xfId="0" applyNumberFormat="1" applyFont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166" fontId="5" fillId="0" borderId="0" xfId="0" applyNumberFormat="1" applyFont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165" fontId="18" fillId="0" borderId="74" xfId="0" applyNumberFormat="1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3" fillId="0" borderId="44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13" fillId="0" borderId="40" xfId="0" applyNumberFormat="1" applyFont="1" applyFill="1" applyBorder="1" applyAlignment="1" applyProtection="1">
      <alignment horizontal="center" vertical="center" wrapText="1"/>
      <protection/>
    </xf>
    <xf numFmtId="1" fontId="13" fillId="0" borderId="78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3" fontId="6" fillId="0" borderId="40" xfId="0" applyNumberFormat="1" applyFont="1" applyBorder="1" applyAlignment="1">
      <alignment horizontal="right" vertical="center"/>
    </xf>
    <xf numFmtId="3" fontId="6" fillId="0" borderId="78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3" fontId="18" fillId="0" borderId="7" xfId="0" applyNumberFormat="1" applyFont="1" applyBorder="1" applyAlignment="1">
      <alignment horizontal="right" vertical="center"/>
    </xf>
    <xf numFmtId="3" fontId="18" fillId="0" borderId="9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14" fillId="0" borderId="55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/>
    </xf>
    <xf numFmtId="3" fontId="3" fillId="0" borderId="7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/>
    </xf>
    <xf numFmtId="3" fontId="3" fillId="0" borderId="93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>
      <alignment horizontal="right" vertical="center"/>
    </xf>
    <xf numFmtId="3" fontId="3" fillId="0" borderId="79" xfId="0" applyNumberFormat="1" applyFont="1" applyBorder="1" applyAlignment="1">
      <alignment horizontal="right" vertical="center"/>
    </xf>
    <xf numFmtId="164" fontId="3" fillId="0" borderId="40" xfId="21" applyNumberFormat="1" applyFont="1" applyFill="1" applyBorder="1" applyAlignment="1" applyProtection="1">
      <alignment vertical="center" wrapText="1"/>
      <protection locked="0"/>
    </xf>
    <xf numFmtId="0" fontId="3" fillId="0" borderId="63" xfId="0" applyFont="1" applyBorder="1" applyAlignment="1">
      <alignment horizontal="center" vertical="center"/>
    </xf>
    <xf numFmtId="164" fontId="3" fillId="0" borderId="1" xfId="21" applyNumberFormat="1" applyFont="1" applyFill="1" applyBorder="1" applyAlignment="1" applyProtection="1">
      <alignment vertical="center" wrapText="1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67" xfId="0" applyNumberFormat="1" applyFont="1" applyBorder="1" applyAlignment="1">
      <alignment horizontal="right" vertical="center"/>
    </xf>
    <xf numFmtId="0" fontId="15" fillId="0" borderId="63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/>
    </xf>
    <xf numFmtId="3" fontId="15" fillId="0" borderId="67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3" fontId="16" fillId="0" borderId="6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55">
      <selection activeCell="E4" sqref="E4"/>
    </sheetView>
  </sheetViews>
  <sheetFormatPr defaultColWidth="9.00390625" defaultRowHeight="12.75"/>
  <cols>
    <col min="1" max="1" width="6.875" style="33" customWidth="1"/>
    <col min="2" max="2" width="41.25390625" style="33" customWidth="1"/>
    <col min="3" max="3" width="6.375" style="33" customWidth="1"/>
    <col min="4" max="6" width="13.375" style="33" customWidth="1"/>
    <col min="7" max="7" width="10.00390625" style="33" customWidth="1"/>
    <col min="8" max="8" width="13.875" style="33" customWidth="1"/>
    <col min="9" max="9" width="14.375" style="33" customWidth="1"/>
    <col min="10" max="16384" width="10.00390625" style="33" customWidth="1"/>
  </cols>
  <sheetData>
    <row r="1" spans="4:5" ht="12" customHeight="1">
      <c r="D1" s="2"/>
      <c r="E1" s="2" t="s">
        <v>45</v>
      </c>
    </row>
    <row r="2" spans="1:5" ht="12" customHeight="1">
      <c r="A2" s="34"/>
      <c r="B2" s="35"/>
      <c r="C2" s="36"/>
      <c r="D2" s="52"/>
      <c r="E2" s="52" t="s">
        <v>153</v>
      </c>
    </row>
    <row r="3" spans="1:5" ht="12" customHeight="1">
      <c r="A3" s="34"/>
      <c r="B3" s="35"/>
      <c r="C3" s="36"/>
      <c r="D3" s="52"/>
      <c r="E3" s="52" t="s">
        <v>24</v>
      </c>
    </row>
    <row r="4" spans="1:5" ht="12" customHeight="1">
      <c r="A4" s="34"/>
      <c r="B4" s="35"/>
      <c r="C4" s="36"/>
      <c r="D4" s="52"/>
      <c r="E4" s="52" t="s">
        <v>58</v>
      </c>
    </row>
    <row r="5" spans="1:5" ht="4.5" customHeight="1">
      <c r="A5" s="34"/>
      <c r="B5" s="35"/>
      <c r="C5" s="36"/>
      <c r="D5" s="36"/>
      <c r="E5" s="36"/>
    </row>
    <row r="6" spans="1:6" s="20" customFormat="1" ht="35.25" customHeight="1">
      <c r="A6" s="22" t="s">
        <v>59</v>
      </c>
      <c r="B6" s="23"/>
      <c r="C6" s="21"/>
      <c r="D6" s="21"/>
      <c r="E6" s="21"/>
      <c r="F6" s="37"/>
    </row>
    <row r="7" spans="1:6" s="20" customFormat="1" ht="11.25" customHeight="1" thickBot="1">
      <c r="A7" s="22"/>
      <c r="B7" s="23"/>
      <c r="C7" s="21"/>
      <c r="D7" s="21"/>
      <c r="E7" s="21"/>
      <c r="F7" s="38" t="s">
        <v>0</v>
      </c>
    </row>
    <row r="8" spans="1:6" s="40" customFormat="1" ht="21" customHeight="1">
      <c r="A8" s="39" t="s">
        <v>1</v>
      </c>
      <c r="B8" s="645" t="s">
        <v>2</v>
      </c>
      <c r="C8" s="24" t="s">
        <v>3</v>
      </c>
      <c r="D8" s="83" t="s">
        <v>4</v>
      </c>
      <c r="E8" s="93" t="s">
        <v>5</v>
      </c>
      <c r="F8" s="93"/>
    </row>
    <row r="9" spans="1:6" s="40" customFormat="1" ht="12" customHeight="1">
      <c r="A9" s="41" t="s">
        <v>6</v>
      </c>
      <c r="B9" s="646"/>
      <c r="C9" s="25" t="s">
        <v>7</v>
      </c>
      <c r="D9" s="53" t="s">
        <v>11</v>
      </c>
      <c r="E9" s="108" t="s">
        <v>17</v>
      </c>
      <c r="F9" s="29" t="s">
        <v>8</v>
      </c>
    </row>
    <row r="10" spans="1:6" s="42" customFormat="1" ht="12.75" customHeight="1" thickBot="1">
      <c r="A10" s="26">
        <v>1</v>
      </c>
      <c r="B10" s="27">
        <v>2</v>
      </c>
      <c r="C10" s="27">
        <v>3</v>
      </c>
      <c r="D10" s="54">
        <v>4</v>
      </c>
      <c r="E10" s="109">
        <v>5</v>
      </c>
      <c r="F10" s="30">
        <v>6</v>
      </c>
    </row>
    <row r="11" spans="1:8" s="43" customFormat="1" ht="18" thickBot="1" thickTop="1">
      <c r="A11" s="55">
        <v>600</v>
      </c>
      <c r="B11" s="56" t="s">
        <v>15</v>
      </c>
      <c r="C11" s="145" t="s">
        <v>22</v>
      </c>
      <c r="D11" s="57"/>
      <c r="E11" s="110">
        <f>SUM(E12+E16)</f>
        <v>200500</v>
      </c>
      <c r="F11" s="32">
        <f>F12+F16</f>
        <v>200500</v>
      </c>
      <c r="H11" s="44"/>
    </row>
    <row r="12" spans="1:6" s="43" customFormat="1" ht="17.25" thickTop="1">
      <c r="A12" s="65">
        <v>60016</v>
      </c>
      <c r="B12" s="66" t="s">
        <v>16</v>
      </c>
      <c r="C12" s="269"/>
      <c r="D12" s="67"/>
      <c r="E12" s="111">
        <f>SUM(E13)</f>
        <v>200500</v>
      </c>
      <c r="F12" s="45">
        <f>SUM(F13)</f>
        <v>60500</v>
      </c>
    </row>
    <row r="13" spans="1:6" s="43" customFormat="1" ht="16.5" customHeight="1">
      <c r="A13" s="143">
        <v>6050</v>
      </c>
      <c r="B13" s="99" t="s">
        <v>114</v>
      </c>
      <c r="C13" s="94"/>
      <c r="D13" s="64"/>
      <c r="E13" s="113">
        <f>SUM(E14:E15)</f>
        <v>200500</v>
      </c>
      <c r="F13" s="31">
        <f>SUM(F14:F15)</f>
        <v>60500</v>
      </c>
    </row>
    <row r="14" spans="1:6" s="139" customFormat="1" ht="12.75" customHeight="1">
      <c r="A14" s="195"/>
      <c r="B14" s="119" t="s">
        <v>113</v>
      </c>
      <c r="C14" s="135"/>
      <c r="D14" s="136"/>
      <c r="E14" s="137"/>
      <c r="F14" s="138">
        <v>60500</v>
      </c>
    </row>
    <row r="15" spans="1:6" s="139" customFormat="1" ht="12.75" customHeight="1">
      <c r="A15" s="195"/>
      <c r="B15" s="119" t="s">
        <v>115</v>
      </c>
      <c r="C15" s="196"/>
      <c r="D15" s="197"/>
      <c r="E15" s="198">
        <v>200500</v>
      </c>
      <c r="F15" s="199"/>
    </row>
    <row r="16" spans="1:6" s="43" customFormat="1" ht="15.75" customHeight="1">
      <c r="A16" s="65">
        <v>60017</v>
      </c>
      <c r="B16" s="66" t="s">
        <v>112</v>
      </c>
      <c r="C16" s="269"/>
      <c r="D16" s="67"/>
      <c r="E16" s="111"/>
      <c r="F16" s="45">
        <f>SUM(F17)</f>
        <v>140000</v>
      </c>
    </row>
    <row r="17" spans="1:6" s="43" customFormat="1" ht="45" customHeight="1" thickBot="1">
      <c r="A17" s="143">
        <v>6050</v>
      </c>
      <c r="B17" s="99" t="s">
        <v>116</v>
      </c>
      <c r="C17" s="270"/>
      <c r="D17" s="200"/>
      <c r="E17" s="201"/>
      <c r="F17" s="202">
        <v>140000</v>
      </c>
    </row>
    <row r="18" spans="1:8" s="43" customFormat="1" ht="15" customHeight="1" thickBot="1" thickTop="1">
      <c r="A18" s="55">
        <v>630</v>
      </c>
      <c r="B18" s="56" t="s">
        <v>60</v>
      </c>
      <c r="C18" s="145" t="s">
        <v>61</v>
      </c>
      <c r="D18" s="57">
        <f>SUM(D19)</f>
        <v>3151</v>
      </c>
      <c r="E18" s="110"/>
      <c r="F18" s="32"/>
      <c r="H18" s="44"/>
    </row>
    <row r="19" spans="1:6" s="43" customFormat="1" ht="15" customHeight="1" thickTop="1">
      <c r="A19" s="65">
        <v>63095</v>
      </c>
      <c r="B19" s="66" t="s">
        <v>13</v>
      </c>
      <c r="C19" s="269"/>
      <c r="D19" s="67">
        <f>SUM(D20:D20)</f>
        <v>3151</v>
      </c>
      <c r="E19" s="111"/>
      <c r="F19" s="45"/>
    </row>
    <row r="20" spans="1:6" s="43" customFormat="1" ht="45" customHeight="1" thickBot="1">
      <c r="A20" s="68" t="s">
        <v>62</v>
      </c>
      <c r="B20" s="62" t="s">
        <v>63</v>
      </c>
      <c r="C20" s="94"/>
      <c r="D20" s="64">
        <v>3151</v>
      </c>
      <c r="E20" s="113"/>
      <c r="F20" s="31"/>
    </row>
    <row r="21" spans="1:6" s="43" customFormat="1" ht="15" customHeight="1" thickBot="1" thickTop="1">
      <c r="A21" s="148">
        <v>710</v>
      </c>
      <c r="B21" s="149" t="s">
        <v>101</v>
      </c>
      <c r="C21" s="145" t="s">
        <v>22</v>
      </c>
      <c r="D21" s="98"/>
      <c r="E21" s="127"/>
      <c r="F21" s="32">
        <f>SUM(F22)</f>
        <v>300000</v>
      </c>
    </row>
    <row r="22" spans="1:6" s="43" customFormat="1" ht="14.25" customHeight="1" thickTop="1">
      <c r="A22" s="142">
        <v>71035</v>
      </c>
      <c r="B22" s="150" t="s">
        <v>102</v>
      </c>
      <c r="C22" s="122"/>
      <c r="D22" s="100"/>
      <c r="E22" s="128"/>
      <c r="F22" s="61">
        <f>SUM(F23)</f>
        <v>300000</v>
      </c>
    </row>
    <row r="23" spans="1:6" s="43" customFormat="1" ht="19.5" customHeight="1" thickBot="1">
      <c r="A23" s="151" t="s">
        <v>103</v>
      </c>
      <c r="B23" s="152" t="s">
        <v>104</v>
      </c>
      <c r="C23" s="94"/>
      <c r="D23" s="64"/>
      <c r="E23" s="113"/>
      <c r="F23" s="31">
        <v>300000</v>
      </c>
    </row>
    <row r="24" spans="1:6" s="43" customFormat="1" ht="18" customHeight="1" thickBot="1" thickTop="1">
      <c r="A24" s="129" t="s">
        <v>88</v>
      </c>
      <c r="B24" s="130" t="s">
        <v>89</v>
      </c>
      <c r="C24" s="84"/>
      <c r="D24" s="98"/>
      <c r="E24" s="110">
        <f>E25</f>
        <v>182000</v>
      </c>
      <c r="F24" s="32">
        <f>SUM(F25)</f>
        <v>200000</v>
      </c>
    </row>
    <row r="25" spans="1:6" s="103" customFormat="1" ht="15.75" customHeight="1" thickTop="1">
      <c r="A25" s="101" t="s">
        <v>90</v>
      </c>
      <c r="B25" s="58" t="s">
        <v>13</v>
      </c>
      <c r="C25" s="271"/>
      <c r="D25" s="60"/>
      <c r="E25" s="115">
        <f>SUM(E26:E27)</f>
        <v>182000</v>
      </c>
      <c r="F25" s="61">
        <f>SUM(F26:F27)</f>
        <v>200000</v>
      </c>
    </row>
    <row r="26" spans="1:6" s="43" customFormat="1" ht="45" customHeight="1">
      <c r="A26" s="106">
        <v>2820</v>
      </c>
      <c r="B26" s="107" t="s">
        <v>73</v>
      </c>
      <c r="C26" s="94" t="s">
        <v>70</v>
      </c>
      <c r="D26" s="64"/>
      <c r="E26" s="113">
        <v>182000</v>
      </c>
      <c r="F26" s="31"/>
    </row>
    <row r="27" spans="1:6" s="43" customFormat="1" ht="30.75" customHeight="1" thickBot="1">
      <c r="A27" s="68" t="s">
        <v>91</v>
      </c>
      <c r="B27" s="62" t="s">
        <v>92</v>
      </c>
      <c r="C27" s="94" t="s">
        <v>61</v>
      </c>
      <c r="D27" s="64"/>
      <c r="E27" s="113"/>
      <c r="F27" s="31">
        <v>200000</v>
      </c>
    </row>
    <row r="28" spans="1:8" s="43" customFormat="1" ht="18" thickBot="1" thickTop="1">
      <c r="A28" s="55">
        <v>801</v>
      </c>
      <c r="B28" s="56" t="s">
        <v>19</v>
      </c>
      <c r="C28" s="145" t="s">
        <v>14</v>
      </c>
      <c r="D28" s="57">
        <f>SUM(D29)</f>
        <v>44935</v>
      </c>
      <c r="E28" s="110"/>
      <c r="F28" s="32">
        <f>SUM(F29)</f>
        <v>136504</v>
      </c>
      <c r="H28" s="44"/>
    </row>
    <row r="29" spans="1:6" s="43" customFormat="1" ht="12.75" customHeight="1" thickTop="1">
      <c r="A29" s="70" t="s">
        <v>48</v>
      </c>
      <c r="B29" s="66" t="s">
        <v>13</v>
      </c>
      <c r="C29" s="269"/>
      <c r="D29" s="67">
        <f>SUM(D30)</f>
        <v>44935</v>
      </c>
      <c r="E29" s="111"/>
      <c r="F29" s="45">
        <f>F31</f>
        <v>136504</v>
      </c>
    </row>
    <row r="30" spans="1:6" s="43" customFormat="1" ht="42.75" customHeight="1">
      <c r="A30" s="68" t="s">
        <v>49</v>
      </c>
      <c r="B30" s="62" t="s">
        <v>119</v>
      </c>
      <c r="C30" s="94"/>
      <c r="D30" s="64">
        <v>44935</v>
      </c>
      <c r="E30" s="113"/>
      <c r="F30" s="31"/>
    </row>
    <row r="31" spans="1:6" s="43" customFormat="1" ht="24" customHeight="1">
      <c r="A31" s="68"/>
      <c r="B31" s="76" t="s">
        <v>120</v>
      </c>
      <c r="C31" s="94"/>
      <c r="D31" s="79"/>
      <c r="E31" s="114"/>
      <c r="F31" s="69">
        <f>SUM(F32:F39)</f>
        <v>136504</v>
      </c>
    </row>
    <row r="32" spans="1:6" s="43" customFormat="1" ht="13.5" customHeight="1">
      <c r="A32" s="68" t="s">
        <v>50</v>
      </c>
      <c r="B32" s="62" t="s">
        <v>21</v>
      </c>
      <c r="C32" s="94"/>
      <c r="D32" s="64"/>
      <c r="E32" s="113"/>
      <c r="F32" s="31">
        <v>18885</v>
      </c>
    </row>
    <row r="33" spans="1:6" s="43" customFormat="1" ht="13.5" customHeight="1">
      <c r="A33" s="68" t="s">
        <v>74</v>
      </c>
      <c r="B33" s="62" t="s">
        <v>56</v>
      </c>
      <c r="C33" s="94"/>
      <c r="D33" s="64"/>
      <c r="E33" s="113"/>
      <c r="F33" s="31">
        <v>4000</v>
      </c>
    </row>
    <row r="34" spans="1:6" s="43" customFormat="1" ht="13.5" customHeight="1">
      <c r="A34" s="68" t="s">
        <v>51</v>
      </c>
      <c r="B34" s="62" t="s">
        <v>9</v>
      </c>
      <c r="C34" s="94"/>
      <c r="D34" s="64"/>
      <c r="E34" s="113"/>
      <c r="F34" s="31">
        <v>18361</v>
      </c>
    </row>
    <row r="35" spans="1:6" s="43" customFormat="1" ht="12.75" customHeight="1">
      <c r="A35" s="117" t="s">
        <v>78</v>
      </c>
      <c r="B35" s="118" t="s">
        <v>75</v>
      </c>
      <c r="C35" s="94"/>
      <c r="D35" s="64"/>
      <c r="E35" s="113"/>
      <c r="F35" s="31">
        <v>500</v>
      </c>
    </row>
    <row r="36" spans="1:6" s="43" customFormat="1" ht="14.25" customHeight="1">
      <c r="A36" s="68" t="s">
        <v>52</v>
      </c>
      <c r="B36" s="62" t="s">
        <v>54</v>
      </c>
      <c r="C36" s="94"/>
      <c r="D36" s="64"/>
      <c r="E36" s="113"/>
      <c r="F36" s="31">
        <v>87758</v>
      </c>
    </row>
    <row r="37" spans="1:6" s="43" customFormat="1" ht="12" customHeight="1">
      <c r="A37" s="68" t="s">
        <v>53</v>
      </c>
      <c r="B37" s="62" t="s">
        <v>46</v>
      </c>
      <c r="C37" s="94"/>
      <c r="D37" s="64"/>
      <c r="E37" s="113"/>
      <c r="F37" s="31">
        <v>2600</v>
      </c>
    </row>
    <row r="38" spans="1:6" s="43" customFormat="1" ht="30" customHeight="1">
      <c r="A38" s="117" t="s">
        <v>79</v>
      </c>
      <c r="B38" s="118" t="s">
        <v>76</v>
      </c>
      <c r="C38" s="94"/>
      <c r="D38" s="64"/>
      <c r="E38" s="113"/>
      <c r="F38" s="31">
        <v>1000</v>
      </c>
    </row>
    <row r="39" spans="1:6" s="43" customFormat="1" ht="30" customHeight="1">
      <c r="A39" s="205" t="s">
        <v>80</v>
      </c>
      <c r="B39" s="206" t="s">
        <v>77</v>
      </c>
      <c r="C39" s="85"/>
      <c r="D39" s="78"/>
      <c r="E39" s="112"/>
      <c r="F39" s="77">
        <v>3400</v>
      </c>
    </row>
    <row r="40" spans="1:6" s="43" customFormat="1" ht="19.5" customHeight="1" thickBot="1">
      <c r="A40" s="208">
        <v>852</v>
      </c>
      <c r="B40" s="209" t="s">
        <v>12</v>
      </c>
      <c r="C40" s="272" t="s">
        <v>93</v>
      </c>
      <c r="D40" s="210">
        <f>D41</f>
        <v>70200</v>
      </c>
      <c r="E40" s="211"/>
      <c r="F40" s="212">
        <f>SUM(F41)</f>
        <v>130850</v>
      </c>
    </row>
    <row r="41" spans="1:6" s="103" customFormat="1" ht="16.5" customHeight="1" thickTop="1">
      <c r="A41" s="207" t="s">
        <v>121</v>
      </c>
      <c r="B41" s="150" t="s">
        <v>13</v>
      </c>
      <c r="C41" s="269"/>
      <c r="D41" s="67">
        <f>SUM(D42:D43)</f>
        <v>70200</v>
      </c>
      <c r="E41" s="111"/>
      <c r="F41" s="45">
        <f>SUM(F42:F44)</f>
        <v>130850</v>
      </c>
    </row>
    <row r="42" spans="1:6" s="43" customFormat="1" ht="29.25" customHeight="1">
      <c r="A42" s="117" t="s">
        <v>18</v>
      </c>
      <c r="B42" s="107" t="s">
        <v>122</v>
      </c>
      <c r="C42" s="94"/>
      <c r="D42" s="64">
        <v>70200</v>
      </c>
      <c r="E42" s="113"/>
      <c r="F42" s="31"/>
    </row>
    <row r="43" spans="1:6" s="139" customFormat="1" ht="15.75" customHeight="1">
      <c r="A43" s="117" t="s">
        <v>123</v>
      </c>
      <c r="B43" s="118" t="s">
        <v>124</v>
      </c>
      <c r="C43" s="135"/>
      <c r="D43" s="136"/>
      <c r="E43" s="137"/>
      <c r="F43" s="31">
        <v>117000</v>
      </c>
    </row>
    <row r="44" spans="1:6" s="139" customFormat="1" ht="15.75" customHeight="1" thickBot="1">
      <c r="A44" s="117" t="s">
        <v>20</v>
      </c>
      <c r="B44" s="118" t="s">
        <v>9</v>
      </c>
      <c r="C44" s="135"/>
      <c r="D44" s="136"/>
      <c r="E44" s="137"/>
      <c r="F44" s="31">
        <v>13850</v>
      </c>
    </row>
    <row r="45" spans="1:6" s="139" customFormat="1" ht="29.25" customHeight="1" thickBot="1" thickTop="1">
      <c r="A45" s="131">
        <v>900</v>
      </c>
      <c r="B45" s="132" t="s">
        <v>95</v>
      </c>
      <c r="C45" s="145" t="s">
        <v>22</v>
      </c>
      <c r="D45" s="144"/>
      <c r="E45" s="110"/>
      <c r="F45" s="32">
        <f>F46</f>
        <v>193000</v>
      </c>
    </row>
    <row r="46" spans="1:6" s="103" customFormat="1" ht="16.5" customHeight="1" thickTop="1">
      <c r="A46" s="70" t="s">
        <v>96</v>
      </c>
      <c r="B46" s="104" t="s">
        <v>13</v>
      </c>
      <c r="C46" s="273"/>
      <c r="D46" s="67"/>
      <c r="E46" s="111"/>
      <c r="F46" s="45">
        <f>SUM(F47:F48)</f>
        <v>193000</v>
      </c>
    </row>
    <row r="47" spans="1:6" s="103" customFormat="1" ht="42" customHeight="1">
      <c r="A47" s="143">
        <v>6050</v>
      </c>
      <c r="B47" s="99" t="s">
        <v>117</v>
      </c>
      <c r="C47" s="274"/>
      <c r="D47" s="87"/>
      <c r="E47" s="116"/>
      <c r="F47" s="31">
        <v>100000</v>
      </c>
    </row>
    <row r="48" spans="1:6" s="139" customFormat="1" ht="30" customHeight="1">
      <c r="A48" s="146">
        <v>6050</v>
      </c>
      <c r="B48" s="99" t="s">
        <v>97</v>
      </c>
      <c r="C48" s="135"/>
      <c r="D48" s="136"/>
      <c r="E48" s="137"/>
      <c r="F48" s="31">
        <f>SUM(F49:F51)</f>
        <v>93000</v>
      </c>
    </row>
    <row r="49" spans="1:6" s="139" customFormat="1" ht="12" customHeight="1">
      <c r="A49" s="146"/>
      <c r="B49" s="147" t="s">
        <v>98</v>
      </c>
      <c r="C49" s="135"/>
      <c r="D49" s="136"/>
      <c r="E49" s="137"/>
      <c r="F49" s="138">
        <v>13000</v>
      </c>
    </row>
    <row r="50" spans="1:6" s="139" customFormat="1" ht="12" customHeight="1">
      <c r="A50" s="140"/>
      <c r="B50" s="147" t="s">
        <v>99</v>
      </c>
      <c r="C50" s="135"/>
      <c r="D50" s="136"/>
      <c r="E50" s="137"/>
      <c r="F50" s="138">
        <v>66000</v>
      </c>
    </row>
    <row r="51" spans="1:6" s="139" customFormat="1" ht="12" customHeight="1" thickBot="1">
      <c r="A51" s="140"/>
      <c r="B51" s="147" t="s">
        <v>100</v>
      </c>
      <c r="C51" s="135"/>
      <c r="D51" s="136"/>
      <c r="E51" s="137"/>
      <c r="F51" s="138">
        <v>14000</v>
      </c>
    </row>
    <row r="52" spans="1:6" s="43" customFormat="1" ht="31.5" customHeight="1" thickBot="1" thickTop="1">
      <c r="A52" s="96">
        <v>921</v>
      </c>
      <c r="B52" s="97" t="s">
        <v>64</v>
      </c>
      <c r="C52" s="145" t="s">
        <v>61</v>
      </c>
      <c r="D52" s="57">
        <f>D53+D55</f>
        <v>371777</v>
      </c>
      <c r="E52" s="110"/>
      <c r="F52" s="32"/>
    </row>
    <row r="53" spans="1:6" s="103" customFormat="1" ht="15.75" customHeight="1" thickTop="1">
      <c r="A53" s="101" t="s">
        <v>65</v>
      </c>
      <c r="B53" s="102" t="s">
        <v>66</v>
      </c>
      <c r="C53" s="275"/>
      <c r="D53" s="60">
        <f>SUM(D54)</f>
        <v>55064</v>
      </c>
      <c r="E53" s="115"/>
      <c r="F53" s="61"/>
    </row>
    <row r="54" spans="1:6" s="43" customFormat="1" ht="43.5" customHeight="1">
      <c r="A54" s="68" t="s">
        <v>62</v>
      </c>
      <c r="B54" s="105" t="s">
        <v>69</v>
      </c>
      <c r="C54" s="276"/>
      <c r="D54" s="64">
        <v>55064</v>
      </c>
      <c r="E54" s="113"/>
      <c r="F54" s="31"/>
    </row>
    <row r="55" spans="1:6" s="103" customFormat="1" ht="16.5" customHeight="1">
      <c r="A55" s="70" t="s">
        <v>67</v>
      </c>
      <c r="B55" s="104" t="s">
        <v>13</v>
      </c>
      <c r="C55" s="273"/>
      <c r="D55" s="67">
        <f>SUM(D56)</f>
        <v>316713</v>
      </c>
      <c r="E55" s="111"/>
      <c r="F55" s="45"/>
    </row>
    <row r="56" spans="1:6" s="43" customFormat="1" ht="48.75" customHeight="1" thickBot="1">
      <c r="A56" s="68" t="s">
        <v>62</v>
      </c>
      <c r="B56" s="99" t="s">
        <v>68</v>
      </c>
      <c r="C56" s="276"/>
      <c r="D56" s="64">
        <v>316713</v>
      </c>
      <c r="E56" s="113"/>
      <c r="F56" s="31"/>
    </row>
    <row r="57" spans="1:6" s="43" customFormat="1" ht="16.5" customHeight="1" thickBot="1" thickTop="1">
      <c r="A57" s="96">
        <v>926</v>
      </c>
      <c r="B57" s="97" t="s">
        <v>71</v>
      </c>
      <c r="C57" s="145" t="s">
        <v>70</v>
      </c>
      <c r="D57" s="57"/>
      <c r="E57" s="110"/>
      <c r="F57" s="32">
        <f>SUM(F58)</f>
        <v>70000</v>
      </c>
    </row>
    <row r="58" spans="1:6" s="103" customFormat="1" ht="18.75" customHeight="1" thickTop="1">
      <c r="A58" s="101" t="s">
        <v>72</v>
      </c>
      <c r="B58" s="102" t="s">
        <v>118</v>
      </c>
      <c r="C58" s="275"/>
      <c r="D58" s="60"/>
      <c r="E58" s="115"/>
      <c r="F58" s="61">
        <f>SUM(F59)</f>
        <v>70000</v>
      </c>
    </row>
    <row r="59" spans="1:6" s="103" customFormat="1" ht="50.25" customHeight="1" thickBot="1">
      <c r="A59" s="106">
        <v>2820</v>
      </c>
      <c r="B59" s="107" t="s">
        <v>73</v>
      </c>
      <c r="C59" s="274"/>
      <c r="D59" s="87"/>
      <c r="E59" s="116"/>
      <c r="F59" s="31">
        <v>70000</v>
      </c>
    </row>
    <row r="60" spans="1:9" s="48" customFormat="1" ht="18.75" customHeight="1" thickBot="1" thickTop="1">
      <c r="A60" s="46"/>
      <c r="B60" s="17" t="s">
        <v>10</v>
      </c>
      <c r="C60" s="17"/>
      <c r="D60" s="88">
        <f>D11+D18+D21+D24+D28+D40+D45+D52+D57</f>
        <v>490063</v>
      </c>
      <c r="E60" s="204">
        <f>E11+E18+E21+E24+E28+E40+E45+E52+E57</f>
        <v>382500</v>
      </c>
      <c r="F60" s="18">
        <f>F11+F18+F21+F24+F28+F40+F45+F52+F57</f>
        <v>1230854</v>
      </c>
      <c r="H60" s="49"/>
      <c r="I60" s="49"/>
    </row>
    <row r="61" spans="1:6" ht="20.25" customHeight="1" thickBot="1" thickTop="1">
      <c r="A61" s="72"/>
      <c r="B61" s="50" t="s">
        <v>23</v>
      </c>
      <c r="C61" s="73"/>
      <c r="D61" s="203"/>
      <c r="E61" s="647">
        <f>F60-E60</f>
        <v>848354</v>
      </c>
      <c r="F61" s="648"/>
    </row>
    <row r="62" ht="16.5" thickTop="1"/>
    <row r="67" spans="2:3" ht="15.75">
      <c r="B67" s="75"/>
      <c r="C67" s="75"/>
    </row>
    <row r="68" spans="2:3" ht="15.75">
      <c r="B68" s="75"/>
      <c r="C68" s="75"/>
    </row>
    <row r="69" ht="15.75">
      <c r="B69" s="75"/>
    </row>
  </sheetData>
  <mergeCells count="2">
    <mergeCell ref="B8:B9"/>
    <mergeCell ref="E61:F61"/>
  </mergeCells>
  <printOptions horizontalCentered="1"/>
  <pageMargins left="0" right="0" top="0.984251968503937" bottom="0.3937007874015748" header="0.5118110236220472" footer="0.35433070866141736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D20" sqref="D20"/>
    </sheetView>
  </sheetViews>
  <sheetFormatPr defaultColWidth="9.00390625" defaultRowHeight="12.75"/>
  <cols>
    <col min="1" max="1" width="6.875" style="33" customWidth="1"/>
    <col min="2" max="2" width="33.75390625" style="33" customWidth="1"/>
    <col min="3" max="3" width="5.875" style="33" customWidth="1"/>
    <col min="4" max="5" width="19.625" style="33" customWidth="1"/>
    <col min="6" max="6" width="14.375" style="33" customWidth="1"/>
    <col min="7" max="16384" width="10.00390625" style="33" customWidth="1"/>
  </cols>
  <sheetData>
    <row r="1" spans="4:5" ht="11.25" customHeight="1">
      <c r="D1" s="2"/>
      <c r="E1" s="2" t="s">
        <v>47</v>
      </c>
    </row>
    <row r="2" spans="1:5" ht="11.25" customHeight="1">
      <c r="A2" s="34"/>
      <c r="B2" s="35"/>
      <c r="C2" s="36"/>
      <c r="D2" s="52"/>
      <c r="E2" s="52" t="s">
        <v>154</v>
      </c>
    </row>
    <row r="3" spans="1:5" ht="11.25" customHeight="1">
      <c r="A3" s="34"/>
      <c r="B3" s="35"/>
      <c r="C3" s="36"/>
      <c r="D3" s="52"/>
      <c r="E3" s="52" t="s">
        <v>24</v>
      </c>
    </row>
    <row r="4" spans="1:5" ht="14.25" customHeight="1">
      <c r="A4" s="34"/>
      <c r="B4" s="35"/>
      <c r="C4" s="36"/>
      <c r="D4" s="52"/>
      <c r="E4" s="52" t="s">
        <v>58</v>
      </c>
    </row>
    <row r="5" spans="1:5" ht="18" customHeight="1">
      <c r="A5" s="34"/>
      <c r="B5" s="35"/>
      <c r="C5" s="36"/>
      <c r="D5" s="36"/>
      <c r="E5" s="36"/>
    </row>
    <row r="6" spans="1:5" s="20" customFormat="1" ht="54" customHeight="1">
      <c r="A6" s="22" t="s">
        <v>139</v>
      </c>
      <c r="B6" s="23"/>
      <c r="C6" s="21"/>
      <c r="D6" s="21"/>
      <c r="E6" s="21"/>
    </row>
    <row r="7" spans="1:5" s="20" customFormat="1" ht="14.25" customHeight="1" thickBot="1">
      <c r="A7" s="22"/>
      <c r="B7" s="23"/>
      <c r="C7" s="21"/>
      <c r="D7" s="81"/>
      <c r="E7" s="81" t="s">
        <v>0</v>
      </c>
    </row>
    <row r="8" spans="1:5" s="40" customFormat="1" ht="25.5">
      <c r="A8" s="39" t="s">
        <v>1</v>
      </c>
      <c r="B8" s="649" t="s">
        <v>2</v>
      </c>
      <c r="C8" s="24" t="s">
        <v>3</v>
      </c>
      <c r="D8" s="93" t="s">
        <v>5</v>
      </c>
      <c r="E8" s="93"/>
    </row>
    <row r="9" spans="1:5" s="40" customFormat="1" ht="13.5" customHeight="1">
      <c r="A9" s="41" t="s">
        <v>6</v>
      </c>
      <c r="B9" s="650"/>
      <c r="C9" s="25" t="s">
        <v>7</v>
      </c>
      <c r="D9" s="213" t="s">
        <v>17</v>
      </c>
      <c r="E9" s="86" t="s">
        <v>8</v>
      </c>
    </row>
    <row r="10" spans="1:5" s="42" customFormat="1" ht="10.5" customHeight="1" thickBot="1">
      <c r="A10" s="26">
        <v>1</v>
      </c>
      <c r="B10" s="51">
        <v>2</v>
      </c>
      <c r="C10" s="27">
        <v>3</v>
      </c>
      <c r="D10" s="51">
        <v>4</v>
      </c>
      <c r="E10" s="30">
        <v>5</v>
      </c>
    </row>
    <row r="11" spans="1:5" s="2" customFormat="1" ht="33.75" customHeight="1" thickBot="1" thickTop="1">
      <c r="A11" s="120">
        <v>754</v>
      </c>
      <c r="B11" s="121" t="s">
        <v>83</v>
      </c>
      <c r="C11" s="145" t="s">
        <v>125</v>
      </c>
      <c r="D11" s="214">
        <f>SUM(D12)</f>
        <v>600000</v>
      </c>
      <c r="E11" s="32">
        <f>SUM(E12)</f>
        <v>1300000</v>
      </c>
    </row>
    <row r="12" spans="1:5" s="2" customFormat="1" ht="33" customHeight="1" thickTop="1">
      <c r="A12" s="123" t="s">
        <v>84</v>
      </c>
      <c r="B12" s="124" t="s">
        <v>85</v>
      </c>
      <c r="C12" s="122"/>
      <c r="D12" s="215">
        <f>SUM(D13:D14)</f>
        <v>600000</v>
      </c>
      <c r="E12" s="61">
        <f>SUM(E13:E14)</f>
        <v>1300000</v>
      </c>
    </row>
    <row r="13" spans="1:5" s="2" customFormat="1" ht="32.25" customHeight="1">
      <c r="A13" s="106">
        <v>6060</v>
      </c>
      <c r="B13" s="107" t="s">
        <v>86</v>
      </c>
      <c r="C13" s="94"/>
      <c r="D13" s="216">
        <v>600000</v>
      </c>
      <c r="E13" s="31"/>
    </row>
    <row r="14" spans="1:5" s="2" customFormat="1" ht="81.75" customHeight="1" thickBot="1">
      <c r="A14" s="125">
        <v>6220</v>
      </c>
      <c r="B14" s="126" t="s">
        <v>87</v>
      </c>
      <c r="C14" s="94"/>
      <c r="D14" s="216"/>
      <c r="E14" s="31">
        <v>1300000</v>
      </c>
    </row>
    <row r="15" spans="1:5" s="2" customFormat="1" ht="21.75" customHeight="1" thickBot="1" thickTop="1">
      <c r="A15" s="55">
        <v>801</v>
      </c>
      <c r="B15" s="56" t="s">
        <v>19</v>
      </c>
      <c r="C15" s="145" t="s">
        <v>14</v>
      </c>
      <c r="D15" s="214"/>
      <c r="E15" s="32">
        <f>E16</f>
        <v>35600</v>
      </c>
    </row>
    <row r="16" spans="1:5" s="2" customFormat="1" ht="18" customHeight="1" thickTop="1">
      <c r="A16" s="70" t="s">
        <v>48</v>
      </c>
      <c r="B16" s="66" t="s">
        <v>13</v>
      </c>
      <c r="C16" s="85"/>
      <c r="D16" s="217"/>
      <c r="E16" s="71">
        <f>E17</f>
        <v>35600</v>
      </c>
    </row>
    <row r="17" spans="1:5" s="2" customFormat="1" ht="31.5" customHeight="1">
      <c r="A17" s="68"/>
      <c r="B17" s="119" t="s">
        <v>55</v>
      </c>
      <c r="C17" s="80"/>
      <c r="D17" s="220"/>
      <c r="E17" s="221">
        <f>SUM(E18:E20)</f>
        <v>35600</v>
      </c>
    </row>
    <row r="18" spans="1:5" s="2" customFormat="1" ht="15" customHeight="1">
      <c r="A18" s="68" t="s">
        <v>51</v>
      </c>
      <c r="B18" s="62" t="s">
        <v>9</v>
      </c>
      <c r="C18" s="63"/>
      <c r="D18" s="216"/>
      <c r="E18" s="31">
        <v>35063</v>
      </c>
    </row>
    <row r="19" spans="1:5" s="2" customFormat="1" ht="30.75" customHeight="1">
      <c r="A19" s="68" t="s">
        <v>81</v>
      </c>
      <c r="B19" s="62" t="s">
        <v>82</v>
      </c>
      <c r="C19" s="63"/>
      <c r="D19" s="216"/>
      <c r="E19" s="31">
        <v>179</v>
      </c>
    </row>
    <row r="20" spans="1:5" s="2" customFormat="1" ht="15.75" customHeight="1" thickBot="1">
      <c r="A20" s="68" t="s">
        <v>53</v>
      </c>
      <c r="B20" s="62" t="s">
        <v>46</v>
      </c>
      <c r="C20" s="63"/>
      <c r="D20" s="216"/>
      <c r="E20" s="31">
        <v>358</v>
      </c>
    </row>
    <row r="21" spans="1:6" s="48" customFormat="1" ht="17.25" customHeight="1" thickBot="1" thickTop="1">
      <c r="A21" s="46"/>
      <c r="B21" s="17" t="s">
        <v>10</v>
      </c>
      <c r="C21" s="47"/>
      <c r="D21" s="218">
        <f>D15+D11</f>
        <v>600000</v>
      </c>
      <c r="E21" s="18">
        <f>E15+E11</f>
        <v>1335600</v>
      </c>
      <c r="F21" s="95"/>
    </row>
    <row r="22" spans="1:5" s="74" customFormat="1" ht="19.5" customHeight="1" thickBot="1" thickTop="1">
      <c r="A22" s="72"/>
      <c r="B22" s="50" t="s">
        <v>23</v>
      </c>
      <c r="C22" s="219"/>
      <c r="D22" s="268">
        <f>E21-D21</f>
        <v>735600</v>
      </c>
      <c r="E22" s="222"/>
    </row>
    <row r="23" spans="4:5" ht="16.5" thickTop="1">
      <c r="D23" s="92"/>
      <c r="E23" s="92"/>
    </row>
  </sheetData>
  <mergeCells count="1">
    <mergeCell ref="B8:B9"/>
  </mergeCells>
  <printOptions horizontalCentered="1"/>
  <pageMargins left="0" right="0" top="0.984251968503937" bottom="0.3937007874015748" header="0.5118110236220472" footer="0.5118110236220472"/>
  <pageSetup firstPageNumber="6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7">
      <selection activeCell="D2" sqref="D2"/>
    </sheetView>
  </sheetViews>
  <sheetFormatPr defaultColWidth="9.00390625" defaultRowHeight="12.75"/>
  <cols>
    <col min="1" max="1" width="6.75390625" style="153" customWidth="1"/>
    <col min="2" max="2" width="30.625" style="153" customWidth="1"/>
    <col min="3" max="3" width="6.125" style="153" customWidth="1"/>
    <col min="4" max="5" width="14.75390625" style="153" customWidth="1"/>
    <col min="6" max="16384" width="10.00390625" style="153" customWidth="1"/>
  </cols>
  <sheetData>
    <row r="1" spans="4:5" ht="12.75" customHeight="1">
      <c r="D1" s="163" t="s">
        <v>44</v>
      </c>
      <c r="E1" s="163"/>
    </row>
    <row r="2" spans="1:5" ht="12.75" customHeight="1">
      <c r="A2" s="154"/>
      <c r="B2" s="164"/>
      <c r="C2" s="165"/>
      <c r="D2" s="52" t="s">
        <v>153</v>
      </c>
      <c r="E2" s="166"/>
    </row>
    <row r="3" spans="1:5" ht="12.75" customHeight="1">
      <c r="A3" s="154"/>
      <c r="B3" s="164"/>
      <c r="C3" s="165"/>
      <c r="D3" s="52" t="s">
        <v>24</v>
      </c>
      <c r="E3" s="166"/>
    </row>
    <row r="4" spans="1:5" ht="11.25" customHeight="1">
      <c r="A4" s="154"/>
      <c r="B4" s="164"/>
      <c r="C4" s="165"/>
      <c r="D4" s="52" t="s">
        <v>58</v>
      </c>
      <c r="E4" s="166"/>
    </row>
    <row r="5" spans="1:5" ht="29.25" customHeight="1">
      <c r="A5" s="154"/>
      <c r="B5" s="164"/>
      <c r="C5" s="165"/>
      <c r="D5" s="165"/>
      <c r="E5" s="166"/>
    </row>
    <row r="6" spans="1:5" s="170" customFormat="1" ht="67.5" customHeight="1">
      <c r="A6" s="155" t="s">
        <v>105</v>
      </c>
      <c r="B6" s="167"/>
      <c r="C6" s="168"/>
      <c r="D6" s="168"/>
      <c r="E6" s="169"/>
    </row>
    <row r="7" spans="1:5" s="170" customFormat="1" ht="13.5" customHeight="1" thickBot="1">
      <c r="A7" s="155"/>
      <c r="B7" s="167"/>
      <c r="C7" s="168"/>
      <c r="D7" s="168"/>
      <c r="E7" s="171" t="s">
        <v>0</v>
      </c>
    </row>
    <row r="8" spans="1:5" s="174" customFormat="1" ht="30" customHeight="1">
      <c r="A8" s="156" t="s">
        <v>1</v>
      </c>
      <c r="B8" s="172" t="s">
        <v>2</v>
      </c>
      <c r="C8" s="173" t="s">
        <v>3</v>
      </c>
      <c r="D8" s="188" t="s">
        <v>5</v>
      </c>
      <c r="E8" s="185"/>
    </row>
    <row r="9" spans="1:5" s="174" customFormat="1" ht="14.25" customHeight="1">
      <c r="A9" s="157" t="s">
        <v>6</v>
      </c>
      <c r="B9" s="175"/>
      <c r="C9" s="176" t="s">
        <v>7</v>
      </c>
      <c r="D9" s="189" t="s">
        <v>17</v>
      </c>
      <c r="E9" s="186" t="s">
        <v>8</v>
      </c>
    </row>
    <row r="10" spans="1:5" s="178" customFormat="1" ht="13.5" customHeight="1" thickBot="1">
      <c r="A10" s="158">
        <v>1</v>
      </c>
      <c r="B10" s="177">
        <v>2</v>
      </c>
      <c r="C10" s="177">
        <v>3</v>
      </c>
      <c r="D10" s="177">
        <v>4</v>
      </c>
      <c r="E10" s="187">
        <v>5</v>
      </c>
    </row>
    <row r="11" spans="1:5" s="178" customFormat="1" ht="24" customHeight="1" thickBot="1" thickTop="1">
      <c r="A11" s="159" t="s">
        <v>106</v>
      </c>
      <c r="B11" s="179" t="s">
        <v>101</v>
      </c>
      <c r="C11" s="28" t="s">
        <v>107</v>
      </c>
      <c r="D11" s="89">
        <f>SUM(D12)</f>
        <v>40000</v>
      </c>
      <c r="E11" s="32">
        <f>E12</f>
        <v>40000</v>
      </c>
    </row>
    <row r="12" spans="1:5" s="178" customFormat="1" ht="24" customHeight="1" thickTop="1">
      <c r="A12" s="160" t="s">
        <v>108</v>
      </c>
      <c r="B12" s="180" t="s">
        <v>109</v>
      </c>
      <c r="C12" s="59"/>
      <c r="D12" s="90">
        <f>SUM(D13)</f>
        <v>40000</v>
      </c>
      <c r="E12" s="61">
        <f>SUM(E13)</f>
        <v>40000</v>
      </c>
    </row>
    <row r="13" spans="1:5" s="178" customFormat="1" ht="33.75" customHeight="1">
      <c r="A13" s="106">
        <v>6060</v>
      </c>
      <c r="B13" s="107" t="s">
        <v>94</v>
      </c>
      <c r="C13" s="181"/>
      <c r="D13" s="91">
        <f>SUM(D14:D15)</f>
        <v>40000</v>
      </c>
      <c r="E13" s="31">
        <f>SUM(E14:E15)</f>
        <v>40000</v>
      </c>
    </row>
    <row r="14" spans="1:5" s="139" customFormat="1" ht="12.75" customHeight="1">
      <c r="A14" s="133"/>
      <c r="B14" s="134" t="s">
        <v>110</v>
      </c>
      <c r="C14" s="192"/>
      <c r="D14" s="193">
        <v>40000</v>
      </c>
      <c r="E14" s="138"/>
    </row>
    <row r="15" spans="1:5" s="139" customFormat="1" ht="19.5" customHeight="1" thickBot="1">
      <c r="A15" s="140"/>
      <c r="B15" s="141" t="s">
        <v>111</v>
      </c>
      <c r="C15" s="192"/>
      <c r="D15" s="194"/>
      <c r="E15" s="138">
        <v>40000</v>
      </c>
    </row>
    <row r="16" spans="1:6" s="139" customFormat="1" ht="18.75" customHeight="1" thickBot="1" thickTop="1">
      <c r="A16" s="161"/>
      <c r="B16" s="182" t="s">
        <v>10</v>
      </c>
      <c r="C16" s="183"/>
      <c r="D16" s="190">
        <f>D11</f>
        <v>40000</v>
      </c>
      <c r="E16" s="191">
        <f>E11</f>
        <v>40000</v>
      </c>
      <c r="F16" s="184"/>
    </row>
    <row r="17" s="162" customFormat="1" ht="18" customHeight="1" thickTop="1"/>
    <row r="18" s="162" customFormat="1" ht="12.75"/>
    <row r="19" s="162" customFormat="1" ht="12.75"/>
    <row r="20" s="162" customFormat="1" ht="12.75"/>
    <row r="21" spans="1:6" s="162" customFormat="1" ht="15.75">
      <c r="A21" s="153"/>
      <c r="B21" s="153"/>
      <c r="C21" s="153"/>
      <c r="D21" s="153"/>
      <c r="E21" s="153"/>
      <c r="F21" s="153"/>
    </row>
  </sheetData>
  <printOptions horizontalCentered="1"/>
  <pageMargins left="0" right="0" top="0.984251968503937" bottom="0.984251968503937" header="0.5118110236220472" footer="0.5118110236220472"/>
  <pageSetup firstPageNumber="7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1">
      <selection activeCell="C38" sqref="C38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57</v>
      </c>
    </row>
    <row r="2" ht="14.25" customHeight="1">
      <c r="C2" s="52" t="s">
        <v>153</v>
      </c>
    </row>
    <row r="3" spans="1:4" ht="15.75" customHeight="1">
      <c r="A3" s="3"/>
      <c r="B3" s="3"/>
      <c r="C3" s="52" t="s">
        <v>24</v>
      </c>
      <c r="D3" s="4"/>
    </row>
    <row r="4" spans="1:4" ht="13.5" customHeight="1">
      <c r="A4" s="3"/>
      <c r="B4" s="3"/>
      <c r="C4" s="52" t="s">
        <v>58</v>
      </c>
      <c r="D4" s="4"/>
    </row>
    <row r="5" spans="1:4" ht="6.75" customHeight="1">
      <c r="A5" s="3"/>
      <c r="B5" s="3"/>
      <c r="C5" s="5"/>
      <c r="D5" s="4"/>
    </row>
    <row r="6" spans="1:4" ht="18">
      <c r="A6" s="6" t="s">
        <v>25</v>
      </c>
      <c r="B6" s="223"/>
      <c r="C6" s="223"/>
      <c r="D6" s="4"/>
    </row>
    <row r="7" spans="1:4" ht="23.25" customHeight="1">
      <c r="A7" s="6" t="s">
        <v>26</v>
      </c>
      <c r="B7" s="223"/>
      <c r="C7" s="3"/>
      <c r="D7" s="4"/>
    </row>
    <row r="8" spans="1:4" ht="18">
      <c r="A8" s="7" t="s">
        <v>27</v>
      </c>
      <c r="B8" s="223"/>
      <c r="C8" s="3"/>
      <c r="D8" s="4"/>
    </row>
    <row r="9" spans="1:4" ht="18">
      <c r="A9" s="7" t="s">
        <v>126</v>
      </c>
      <c r="B9" s="223"/>
      <c r="C9" s="3"/>
      <c r="D9" s="4"/>
    </row>
    <row r="10" ht="18" customHeight="1" thickBot="1">
      <c r="D10" s="8" t="s">
        <v>0</v>
      </c>
    </row>
    <row r="11" spans="1:4" ht="28.5" customHeight="1" thickBot="1" thickTop="1">
      <c r="A11" s="224" t="s">
        <v>28</v>
      </c>
      <c r="B11" s="225" t="s">
        <v>29</v>
      </c>
      <c r="C11" s="225" t="s">
        <v>30</v>
      </c>
      <c r="D11" s="226" t="s">
        <v>31</v>
      </c>
    </row>
    <row r="12" spans="1:4" s="230" customFormat="1" ht="12" customHeight="1" thickBot="1" thickTop="1">
      <c r="A12" s="227">
        <v>1</v>
      </c>
      <c r="B12" s="228">
        <v>2</v>
      </c>
      <c r="C12" s="228">
        <v>3</v>
      </c>
      <c r="D12" s="229">
        <v>4</v>
      </c>
    </row>
    <row r="13" spans="1:4" s="235" customFormat="1" ht="45" customHeight="1" thickTop="1">
      <c r="A13" s="231">
        <v>952</v>
      </c>
      <c r="B13" s="232" t="s">
        <v>32</v>
      </c>
      <c r="C13" s="233">
        <f>SUM(C16:C19)</f>
        <v>25000000</v>
      </c>
      <c r="D13" s="234"/>
    </row>
    <row r="14" spans="1:4" ht="9.75" customHeight="1">
      <c r="A14" s="236"/>
      <c r="B14" s="9" t="s">
        <v>33</v>
      </c>
      <c r="C14" s="10"/>
      <c r="D14" s="237"/>
    </row>
    <row r="15" spans="1:4" ht="12" customHeight="1">
      <c r="A15" s="236"/>
      <c r="B15" s="9"/>
      <c r="C15" s="10"/>
      <c r="D15" s="237"/>
    </row>
    <row r="16" spans="1:4" ht="18" customHeight="1">
      <c r="A16" s="236"/>
      <c r="B16" s="238" t="s">
        <v>34</v>
      </c>
      <c r="C16" s="239">
        <v>25000000</v>
      </c>
      <c r="D16" s="237"/>
    </row>
    <row r="17" spans="1:4" ht="6" customHeight="1">
      <c r="A17" s="236"/>
      <c r="B17" s="11"/>
      <c r="C17" s="240"/>
      <c r="D17" s="241"/>
    </row>
    <row r="18" spans="1:4" ht="6" customHeight="1">
      <c r="A18" s="236"/>
      <c r="B18" s="11"/>
      <c r="C18" s="12"/>
      <c r="D18" s="237"/>
    </row>
    <row r="19" spans="1:4" ht="6" customHeight="1">
      <c r="A19" s="236"/>
      <c r="B19" s="11"/>
      <c r="C19" s="12"/>
      <c r="D19" s="241"/>
    </row>
    <row r="20" spans="1:4" s="235" customFormat="1" ht="24.75" customHeight="1">
      <c r="A20" s="231">
        <v>955</v>
      </c>
      <c r="B20" s="242" t="s">
        <v>35</v>
      </c>
      <c r="C20" s="243">
        <f>22438200-197000+800000+587041+13850+493000</f>
        <v>24135091</v>
      </c>
      <c r="D20" s="244"/>
    </row>
    <row r="21" spans="1:4" s="235" customFormat="1" ht="16.5" customHeight="1">
      <c r="A21" s="245"/>
      <c r="B21" s="246"/>
      <c r="C21" s="247"/>
      <c r="D21" s="234"/>
    </row>
    <row r="22" spans="1:4" s="235" customFormat="1" ht="16.5">
      <c r="A22" s="231">
        <v>992</v>
      </c>
      <c r="B22" s="242" t="s">
        <v>36</v>
      </c>
      <c r="C22" s="248"/>
      <c r="D22" s="249">
        <f>SUM(D24:D28)</f>
        <v>10061200</v>
      </c>
    </row>
    <row r="23" spans="1:4" ht="15.75" customHeight="1">
      <c r="A23" s="236"/>
      <c r="B23" s="9" t="s">
        <v>33</v>
      </c>
      <c r="C23" s="13"/>
      <c r="D23" s="250"/>
    </row>
    <row r="24" spans="1:4" ht="19.5" customHeight="1">
      <c r="A24" s="236"/>
      <c r="B24" s="15" t="s">
        <v>37</v>
      </c>
      <c r="C24" s="251"/>
      <c r="D24" s="252">
        <v>883500</v>
      </c>
    </row>
    <row r="25" spans="1:4" ht="19.5" customHeight="1">
      <c r="A25" s="236"/>
      <c r="B25" s="15" t="s">
        <v>38</v>
      </c>
      <c r="C25" s="251"/>
      <c r="D25" s="252">
        <v>6309600</v>
      </c>
    </row>
    <row r="26" spans="1:4" ht="19.5" customHeight="1">
      <c r="A26" s="236"/>
      <c r="B26" s="15" t="s">
        <v>39</v>
      </c>
      <c r="C26" s="14"/>
      <c r="D26" s="253">
        <v>1666700</v>
      </c>
    </row>
    <row r="27" spans="1:4" ht="19.5" customHeight="1">
      <c r="A27" s="236"/>
      <c r="B27" s="16" t="s">
        <v>40</v>
      </c>
      <c r="C27" s="14"/>
      <c r="D27" s="253">
        <v>200000</v>
      </c>
    </row>
    <row r="28" spans="1:4" ht="19.5" customHeight="1">
      <c r="A28" s="236"/>
      <c r="B28" s="16" t="s">
        <v>41</v>
      </c>
      <c r="C28" s="14"/>
      <c r="D28" s="253">
        <v>1001400</v>
      </c>
    </row>
    <row r="29" spans="1:4" ht="5.25" customHeight="1" thickBot="1">
      <c r="A29" s="254"/>
      <c r="B29" s="255"/>
      <c r="C29" s="256"/>
      <c r="D29" s="257"/>
    </row>
    <row r="30" spans="1:4" s="235" customFormat="1" ht="19.5" customHeight="1" thickBot="1" thickTop="1">
      <c r="A30" s="258"/>
      <c r="B30" s="259" t="s">
        <v>42</v>
      </c>
      <c r="C30" s="266">
        <f>C20+C13+C21</f>
        <v>49135091</v>
      </c>
      <c r="D30" s="267">
        <f>D22</f>
        <v>10061200</v>
      </c>
    </row>
    <row r="31" spans="1:4" s="235" customFormat="1" ht="18.75" customHeight="1" thickBot="1" thickTop="1">
      <c r="A31" s="258"/>
      <c r="B31" s="259" t="s">
        <v>43</v>
      </c>
      <c r="C31" s="19">
        <f>D30-C30</f>
        <v>-39073891</v>
      </c>
      <c r="D31" s="260"/>
    </row>
    <row r="32" spans="1:4" ht="16.5" thickTop="1">
      <c r="A32" s="82"/>
      <c r="B32" s="261"/>
      <c r="C32" s="262"/>
      <c r="D32" s="262"/>
    </row>
    <row r="33" spans="1:4" ht="15.75">
      <c r="A33" s="82"/>
      <c r="B33" s="261"/>
      <c r="C33" s="262"/>
      <c r="D33" s="262"/>
    </row>
    <row r="34" spans="1:4" ht="15.75">
      <c r="A34" s="82"/>
      <c r="B34" s="263"/>
      <c r="C34" s="262"/>
      <c r="D34" s="262"/>
    </row>
    <row r="35" spans="1:4" ht="15.75">
      <c r="A35" s="82"/>
      <c r="B35" s="263"/>
      <c r="C35" s="262"/>
      <c r="D35" s="262"/>
    </row>
    <row r="36" spans="1:4" ht="15.75">
      <c r="A36" s="82"/>
      <c r="B36" s="263"/>
      <c r="C36" s="262"/>
      <c r="D36" s="262"/>
    </row>
    <row r="37" spans="1:4" ht="15.75">
      <c r="A37" s="82"/>
      <c r="B37" s="263"/>
      <c r="C37" s="262"/>
      <c r="D37" s="262"/>
    </row>
    <row r="38" spans="1:4" ht="12.75">
      <c r="A38" s="82"/>
      <c r="B38" s="82"/>
      <c r="C38" s="264"/>
      <c r="D38" s="264"/>
    </row>
    <row r="39" spans="1:4" ht="12.75">
      <c r="A39" s="82"/>
      <c r="B39" s="82"/>
      <c r="C39" s="264"/>
      <c r="D39" s="264"/>
    </row>
    <row r="40" spans="1:4" ht="12.75">
      <c r="A40" s="82"/>
      <c r="B40" s="82"/>
      <c r="C40" s="264"/>
      <c r="D40" s="264"/>
    </row>
    <row r="41" spans="3:4" ht="12.75">
      <c r="C41" s="265"/>
      <c r="D41" s="265"/>
    </row>
    <row r="42" spans="3:4" ht="12.75">
      <c r="C42" s="265"/>
      <c r="D42" s="265"/>
    </row>
    <row r="43" spans="3:4" ht="12.75">
      <c r="C43" s="265"/>
      <c r="D43" s="265"/>
    </row>
    <row r="44" spans="3:4" ht="12.75">
      <c r="C44" s="265"/>
      <c r="D44" s="265"/>
    </row>
    <row r="45" spans="3:4" ht="12.75">
      <c r="C45" s="265"/>
      <c r="D45" s="265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H54"/>
  <sheetViews>
    <sheetView workbookViewId="0" topLeftCell="A24">
      <selection activeCell="A58" sqref="A58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397" hidden="1" customWidth="1"/>
    <col min="4" max="4" width="12.75390625" style="395" customWidth="1"/>
    <col min="5" max="5" width="11.75390625" style="395" hidden="1" customWidth="1"/>
    <col min="6" max="6" width="12.375" style="395" customWidth="1"/>
    <col min="7" max="7" width="12.75390625" style="1" customWidth="1"/>
    <col min="8" max="16384" width="9.125" style="1" customWidth="1"/>
  </cols>
  <sheetData>
    <row r="1" spans="3:6" ht="12.75">
      <c r="C1" s="394"/>
      <c r="D1" s="1"/>
      <c r="F1" s="396" t="s">
        <v>156</v>
      </c>
    </row>
    <row r="2" spans="3:6" ht="12.75">
      <c r="C2" s="372"/>
      <c r="D2" s="1"/>
      <c r="F2" s="1" t="s">
        <v>157</v>
      </c>
    </row>
    <row r="3" spans="3:6" ht="12.75">
      <c r="C3" s="372"/>
      <c r="D3" s="1"/>
      <c r="F3" s="1" t="s">
        <v>24</v>
      </c>
    </row>
    <row r="4" spans="3:6" ht="12.75">
      <c r="C4" s="372"/>
      <c r="D4" s="1"/>
      <c r="F4" s="1" t="s">
        <v>158</v>
      </c>
    </row>
    <row r="5" ht="21" customHeight="1"/>
    <row r="6" spans="1:7" s="399" customFormat="1" ht="18">
      <c r="A6" s="651" t="s">
        <v>159</v>
      </c>
      <c r="B6" s="652"/>
      <c r="C6" s="652"/>
      <c r="D6" s="652"/>
      <c r="E6" s="652"/>
      <c r="F6" s="652"/>
      <c r="G6" s="652"/>
    </row>
    <row r="7" spans="1:7" s="399" customFormat="1" ht="20.25" customHeight="1">
      <c r="A7" s="653" t="s">
        <v>160</v>
      </c>
      <c r="B7" s="654"/>
      <c r="C7" s="654"/>
      <c r="D7" s="654"/>
      <c r="E7" s="654"/>
      <c r="F7" s="654"/>
      <c r="G7" s="654"/>
    </row>
    <row r="8" spans="1:7" s="400" customFormat="1" ht="19.5" customHeight="1">
      <c r="A8" s="651" t="s">
        <v>161</v>
      </c>
      <c r="B8" s="651"/>
      <c r="C8" s="651"/>
      <c r="D8" s="651"/>
      <c r="E8" s="651"/>
      <c r="F8" s="651"/>
      <c r="G8" s="651"/>
    </row>
    <row r="9" spans="3:7" ht="13.5" thickBot="1">
      <c r="C9" s="401"/>
      <c r="D9" s="402"/>
      <c r="F9" s="402"/>
      <c r="G9" s="402" t="s">
        <v>0</v>
      </c>
    </row>
    <row r="10" spans="1:7" s="410" customFormat="1" ht="42.75" customHeight="1" thickTop="1">
      <c r="A10" s="403" t="s">
        <v>162</v>
      </c>
      <c r="B10" s="404" t="s">
        <v>29</v>
      </c>
      <c r="C10" s="405" t="s">
        <v>163</v>
      </c>
      <c r="D10" s="406" t="s">
        <v>164</v>
      </c>
      <c r="E10" s="407" t="s">
        <v>163</v>
      </c>
      <c r="F10" s="408" t="s">
        <v>147</v>
      </c>
      <c r="G10" s="409" t="s">
        <v>165</v>
      </c>
    </row>
    <row r="11" spans="1:7" s="418" customFormat="1" ht="10.5" customHeight="1" thickBot="1">
      <c r="A11" s="411">
        <v>1</v>
      </c>
      <c r="B11" s="412">
        <v>2</v>
      </c>
      <c r="C11" s="413">
        <v>3</v>
      </c>
      <c r="D11" s="414">
        <v>3</v>
      </c>
      <c r="E11" s="415">
        <v>5</v>
      </c>
      <c r="F11" s="416">
        <v>4</v>
      </c>
      <c r="G11" s="417">
        <v>5</v>
      </c>
    </row>
    <row r="12" spans="1:7" s="410" customFormat="1" ht="20.25" customHeight="1" thickBot="1" thickTop="1">
      <c r="A12" s="419" t="s">
        <v>166</v>
      </c>
      <c r="B12" s="420" t="s">
        <v>167</v>
      </c>
      <c r="C12" s="266">
        <v>560328</v>
      </c>
      <c r="D12" s="266">
        <v>0</v>
      </c>
      <c r="E12" s="266"/>
      <c r="F12" s="421">
        <v>171256.83</v>
      </c>
      <c r="G12" s="422">
        <f>D12+F12</f>
        <v>171256.83</v>
      </c>
    </row>
    <row r="13" spans="1:7" s="429" customFormat="1" ht="26.25" customHeight="1" thickBot="1" thickTop="1">
      <c r="A13" s="419" t="s">
        <v>168</v>
      </c>
      <c r="B13" s="423" t="s">
        <v>169</v>
      </c>
      <c r="C13" s="424" t="e">
        <f>SUM(C15)</f>
        <v>#REF!</v>
      </c>
      <c r="D13" s="425">
        <f>SUM(D15)</f>
        <v>1074300</v>
      </c>
      <c r="E13" s="426" t="e">
        <f>SUM(E15)</f>
        <v>#REF!</v>
      </c>
      <c r="F13" s="427"/>
      <c r="G13" s="428">
        <f>D13+F13</f>
        <v>1074300</v>
      </c>
    </row>
    <row r="14" spans="1:7" s="437" customFormat="1" ht="15" customHeight="1" hidden="1">
      <c r="A14" s="430"/>
      <c r="B14" s="431" t="s">
        <v>33</v>
      </c>
      <c r="C14" s="432"/>
      <c r="D14" s="433"/>
      <c r="E14" s="434"/>
      <c r="F14" s="435"/>
      <c r="G14" s="436"/>
    </row>
    <row r="15" spans="1:7" s="437" customFormat="1" ht="23.25" customHeight="1" thickBot="1" thickTop="1">
      <c r="A15" s="438">
        <v>600</v>
      </c>
      <c r="B15" s="431" t="s">
        <v>170</v>
      </c>
      <c r="C15" s="439" t="e">
        <f>SUM(#REF!+C16)</f>
        <v>#REF!</v>
      </c>
      <c r="D15" s="440">
        <f>D16</f>
        <v>1074300</v>
      </c>
      <c r="E15" s="441" t="e">
        <f>SUM(#REF!+E16)</f>
        <v>#REF!</v>
      </c>
      <c r="F15" s="439"/>
      <c r="G15" s="422">
        <f aca="true" t="shared" si="0" ref="G15:G21">D15+F15</f>
        <v>1074300</v>
      </c>
    </row>
    <row r="16" spans="1:242" s="450" customFormat="1" ht="18" customHeight="1" thickTop="1">
      <c r="A16" s="442">
        <v>60016</v>
      </c>
      <c r="B16" s="443" t="s">
        <v>16</v>
      </c>
      <c r="C16" s="444">
        <f>SUM(C17:C20)</f>
        <v>693500</v>
      </c>
      <c r="D16" s="445">
        <f>SUM(D17:D20)</f>
        <v>1074300</v>
      </c>
      <c r="E16" s="446"/>
      <c r="F16" s="447"/>
      <c r="G16" s="448">
        <f t="shared" si="0"/>
        <v>1074300</v>
      </c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49"/>
      <c r="DN16" s="449"/>
      <c r="DO16" s="449"/>
      <c r="DP16" s="449"/>
      <c r="DQ16" s="449"/>
      <c r="DR16" s="449"/>
      <c r="DS16" s="449"/>
      <c r="DT16" s="449"/>
      <c r="DU16" s="449"/>
      <c r="DV16" s="449"/>
      <c r="DW16" s="449"/>
      <c r="DX16" s="449"/>
      <c r="DY16" s="449"/>
      <c r="DZ16" s="449"/>
      <c r="EA16" s="449"/>
      <c r="EB16" s="449"/>
      <c r="EC16" s="449"/>
      <c r="ED16" s="449"/>
      <c r="EE16" s="449"/>
      <c r="EF16" s="449"/>
      <c r="EG16" s="449"/>
      <c r="EH16" s="449"/>
      <c r="EI16" s="449"/>
      <c r="EJ16" s="449"/>
      <c r="EK16" s="449"/>
      <c r="EL16" s="449"/>
      <c r="EM16" s="449"/>
      <c r="EN16" s="449"/>
      <c r="EO16" s="449"/>
      <c r="EP16" s="449"/>
      <c r="EQ16" s="449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  <c r="FF16" s="449"/>
      <c r="FG16" s="449"/>
      <c r="FH16" s="449"/>
      <c r="FI16" s="449"/>
      <c r="FJ16" s="449"/>
      <c r="FK16" s="449"/>
      <c r="FL16" s="449"/>
      <c r="FM16" s="449"/>
      <c r="FN16" s="449"/>
      <c r="FO16" s="449"/>
      <c r="FP16" s="449"/>
      <c r="FQ16" s="449"/>
      <c r="FR16" s="449"/>
      <c r="FS16" s="449"/>
      <c r="FT16" s="449"/>
      <c r="FU16" s="449"/>
      <c r="FV16" s="449"/>
      <c r="FW16" s="449"/>
      <c r="FX16" s="449"/>
      <c r="FY16" s="449"/>
      <c r="FZ16" s="449"/>
      <c r="GA16" s="449"/>
      <c r="GB16" s="449"/>
      <c r="GC16" s="449"/>
      <c r="GD16" s="449"/>
      <c r="GE16" s="449"/>
      <c r="GF16" s="449"/>
      <c r="GG16" s="449"/>
      <c r="GH16" s="449"/>
      <c r="GI16" s="449"/>
      <c r="GJ16" s="449"/>
      <c r="GK16" s="449"/>
      <c r="GL16" s="449"/>
      <c r="GM16" s="449"/>
      <c r="GN16" s="449"/>
      <c r="GO16" s="449"/>
      <c r="GP16" s="449"/>
      <c r="GQ16" s="449"/>
      <c r="GR16" s="449"/>
      <c r="GS16" s="449"/>
      <c r="GT16" s="449"/>
      <c r="GU16" s="449"/>
      <c r="GV16" s="449"/>
      <c r="GW16" s="449"/>
      <c r="GX16" s="449"/>
      <c r="GY16" s="449"/>
      <c r="GZ16" s="449"/>
      <c r="HA16" s="449"/>
      <c r="HB16" s="449"/>
      <c r="HC16" s="449"/>
      <c r="HD16" s="449"/>
      <c r="HE16" s="449"/>
      <c r="HF16" s="449"/>
      <c r="HG16" s="449"/>
      <c r="HH16" s="449"/>
      <c r="HI16" s="449"/>
      <c r="HJ16" s="449"/>
      <c r="HK16" s="449"/>
      <c r="HL16" s="449"/>
      <c r="HM16" s="449"/>
      <c r="HN16" s="449"/>
      <c r="HO16" s="449"/>
      <c r="HP16" s="449"/>
      <c r="HQ16" s="449"/>
      <c r="HR16" s="449"/>
      <c r="HS16" s="449"/>
      <c r="HT16" s="449"/>
      <c r="HU16" s="449"/>
      <c r="HV16" s="449"/>
      <c r="HW16" s="449"/>
      <c r="HX16" s="449"/>
      <c r="HY16" s="449"/>
      <c r="HZ16" s="449"/>
      <c r="IA16" s="449"/>
      <c r="IB16" s="449"/>
      <c r="IC16" s="449"/>
      <c r="ID16" s="449"/>
      <c r="IE16" s="449"/>
      <c r="IF16" s="449"/>
      <c r="IG16" s="449"/>
      <c r="IH16" s="449"/>
    </row>
    <row r="17" spans="1:242" s="263" customFormat="1" ht="16.5" customHeight="1">
      <c r="A17" s="451" t="s">
        <v>171</v>
      </c>
      <c r="B17" s="452" t="s">
        <v>172</v>
      </c>
      <c r="C17" s="453">
        <v>1000</v>
      </c>
      <c r="D17" s="454">
        <v>1000</v>
      </c>
      <c r="E17" s="455"/>
      <c r="F17" s="456"/>
      <c r="G17" s="457">
        <f t="shared" si="0"/>
        <v>1000</v>
      </c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</row>
    <row r="18" spans="1:242" s="263" customFormat="1" ht="27.75" customHeight="1">
      <c r="A18" s="451" t="s">
        <v>173</v>
      </c>
      <c r="B18" s="459" t="s">
        <v>174</v>
      </c>
      <c r="C18" s="453">
        <v>20000</v>
      </c>
      <c r="D18" s="454">
        <v>30000</v>
      </c>
      <c r="E18" s="455"/>
      <c r="F18" s="456"/>
      <c r="G18" s="457">
        <f t="shared" si="0"/>
        <v>30000</v>
      </c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</row>
    <row r="19" spans="1:242" s="263" customFormat="1" ht="15" customHeight="1">
      <c r="A19" s="451" t="s">
        <v>175</v>
      </c>
      <c r="B19" s="459" t="s">
        <v>176</v>
      </c>
      <c r="C19" s="453">
        <v>670500</v>
      </c>
      <c r="D19" s="454">
        <v>1041000</v>
      </c>
      <c r="E19" s="455"/>
      <c r="F19" s="456"/>
      <c r="G19" s="457">
        <f t="shared" si="0"/>
        <v>1041000</v>
      </c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</row>
    <row r="20" spans="1:242" s="263" customFormat="1" ht="16.5" customHeight="1" thickBot="1">
      <c r="A20" s="460" t="s">
        <v>18</v>
      </c>
      <c r="B20" s="459" t="s">
        <v>177</v>
      </c>
      <c r="C20" s="453">
        <v>2000</v>
      </c>
      <c r="D20" s="454">
        <v>2300</v>
      </c>
      <c r="E20" s="455"/>
      <c r="F20" s="456"/>
      <c r="G20" s="457">
        <f t="shared" si="0"/>
        <v>2300</v>
      </c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</row>
    <row r="21" spans="1:7" s="429" customFormat="1" ht="23.25" customHeight="1" thickBot="1" thickTop="1">
      <c r="A21" s="419" t="s">
        <v>178</v>
      </c>
      <c r="B21" s="461" t="s">
        <v>179</v>
      </c>
      <c r="C21" s="424" t="e">
        <f>C23+C38</f>
        <v>#REF!</v>
      </c>
      <c r="D21" s="425">
        <f>D23</f>
        <v>1074300</v>
      </c>
      <c r="E21" s="426" t="e">
        <f>E23+E38</f>
        <v>#REF!</v>
      </c>
      <c r="F21" s="462">
        <f>F23</f>
        <v>171256.83</v>
      </c>
      <c r="G21" s="428">
        <f t="shared" si="0"/>
        <v>1245556.83</v>
      </c>
    </row>
    <row r="22" spans="1:7" ht="12" customHeight="1" hidden="1">
      <c r="A22" s="463"/>
      <c r="B22" s="464" t="s">
        <v>33</v>
      </c>
      <c r="C22" s="465"/>
      <c r="D22" s="466"/>
      <c r="E22" s="467"/>
      <c r="F22" s="468"/>
      <c r="G22" s="469"/>
    </row>
    <row r="23" spans="1:7" s="235" customFormat="1" ht="24.75" customHeight="1" thickBot="1" thickTop="1">
      <c r="A23" s="470">
        <v>600</v>
      </c>
      <c r="B23" s="431" t="s">
        <v>15</v>
      </c>
      <c r="C23" s="441" t="e">
        <f>SUM(#REF!+C24)</f>
        <v>#REF!</v>
      </c>
      <c r="D23" s="440">
        <f>D24</f>
        <v>1074300</v>
      </c>
      <c r="E23" s="441" t="e">
        <f>SUM(#REF!+E24)</f>
        <v>#REF!</v>
      </c>
      <c r="F23" s="421">
        <f>F24</f>
        <v>171256.83</v>
      </c>
      <c r="G23" s="422">
        <f>D23+F23</f>
        <v>1245556.83</v>
      </c>
    </row>
    <row r="24" spans="1:7" s="474" customFormat="1" ht="21" customHeight="1" thickTop="1">
      <c r="A24" s="471">
        <v>60016</v>
      </c>
      <c r="B24" s="472" t="s">
        <v>16</v>
      </c>
      <c r="C24" s="444">
        <f>SUM(C25:C29)</f>
        <v>440893</v>
      </c>
      <c r="D24" s="445">
        <f>SUM(D25:D29)</f>
        <v>1074300</v>
      </c>
      <c r="E24" s="473">
        <f>SUM(E25:E29)</f>
        <v>0</v>
      </c>
      <c r="F24" s="445">
        <f>SUM(F25:F29)</f>
        <v>171256.83</v>
      </c>
      <c r="G24" s="448">
        <f aca="true" t="shared" si="1" ref="G24:G31">D24+F24</f>
        <v>1245556.83</v>
      </c>
    </row>
    <row r="25" spans="1:7" s="478" customFormat="1" ht="15" customHeight="1">
      <c r="A25" s="475">
        <v>4210</v>
      </c>
      <c r="B25" s="476" t="s">
        <v>21</v>
      </c>
      <c r="C25" s="453">
        <v>6000</v>
      </c>
      <c r="D25" s="477">
        <v>2000</v>
      </c>
      <c r="E25" s="453"/>
      <c r="F25" s="456"/>
      <c r="G25" s="457">
        <f t="shared" si="1"/>
        <v>2000</v>
      </c>
    </row>
    <row r="26" spans="1:7" s="478" customFormat="1" ht="15" customHeight="1">
      <c r="A26" s="475">
        <v>4270</v>
      </c>
      <c r="B26" s="476" t="s">
        <v>180</v>
      </c>
      <c r="C26" s="453">
        <v>327393</v>
      </c>
      <c r="D26" s="477">
        <v>917300</v>
      </c>
      <c r="E26" s="453"/>
      <c r="F26" s="479">
        <v>171256.83</v>
      </c>
      <c r="G26" s="457">
        <f t="shared" si="1"/>
        <v>1088556.83</v>
      </c>
    </row>
    <row r="27" spans="1:7" s="478" customFormat="1" ht="15" customHeight="1">
      <c r="A27" s="475">
        <v>4300</v>
      </c>
      <c r="B27" s="476" t="s">
        <v>9</v>
      </c>
      <c r="C27" s="453">
        <v>50000</v>
      </c>
      <c r="D27" s="477">
        <v>75000</v>
      </c>
      <c r="E27" s="453"/>
      <c r="F27" s="456"/>
      <c r="G27" s="457">
        <f t="shared" si="1"/>
        <v>75000</v>
      </c>
    </row>
    <row r="28" spans="1:7" s="478" customFormat="1" ht="15" customHeight="1">
      <c r="A28" s="475">
        <v>4430</v>
      </c>
      <c r="B28" s="476" t="s">
        <v>46</v>
      </c>
      <c r="C28" s="453">
        <v>22500</v>
      </c>
      <c r="D28" s="477">
        <v>5000</v>
      </c>
      <c r="E28" s="453"/>
      <c r="F28" s="456"/>
      <c r="G28" s="457">
        <f t="shared" si="1"/>
        <v>5000</v>
      </c>
    </row>
    <row r="29" spans="1:7" s="478" customFormat="1" ht="15" customHeight="1">
      <c r="A29" s="475">
        <v>4590</v>
      </c>
      <c r="B29" s="476" t="s">
        <v>181</v>
      </c>
      <c r="C29" s="453">
        <v>35000</v>
      </c>
      <c r="D29" s="477">
        <v>75000</v>
      </c>
      <c r="E29" s="453"/>
      <c r="F29" s="456"/>
      <c r="G29" s="457">
        <f t="shared" si="1"/>
        <v>75000</v>
      </c>
    </row>
    <row r="30" spans="1:7" s="388" customFormat="1" ht="15" customHeight="1">
      <c r="A30" s="480"/>
      <c r="B30" s="481" t="s">
        <v>182</v>
      </c>
      <c r="C30" s="482">
        <f>SUM(C31:C37)</f>
        <v>440893</v>
      </c>
      <c r="D30" s="483">
        <f>SUM(D31:D37)</f>
        <v>1074300</v>
      </c>
      <c r="E30" s="484">
        <f>SUM(E31:E37)</f>
        <v>0</v>
      </c>
      <c r="F30" s="483">
        <f>SUM(F31:F37)</f>
        <v>171256.83</v>
      </c>
      <c r="G30" s="485">
        <f t="shared" si="1"/>
        <v>1245556.83</v>
      </c>
    </row>
    <row r="31" spans="1:7" s="388" customFormat="1" ht="15" customHeight="1">
      <c r="A31" s="486"/>
      <c r="B31" s="487" t="s">
        <v>183</v>
      </c>
      <c r="C31" s="488">
        <v>155393</v>
      </c>
      <c r="D31" s="489">
        <v>874300</v>
      </c>
      <c r="E31" s="488"/>
      <c r="F31" s="490">
        <v>171256.83</v>
      </c>
      <c r="G31" s="491">
        <f t="shared" si="1"/>
        <v>1045556.83</v>
      </c>
    </row>
    <row r="32" spans="1:7" s="388" customFormat="1" ht="15" customHeight="1" hidden="1">
      <c r="A32" s="486"/>
      <c r="B32" s="487" t="s">
        <v>184</v>
      </c>
      <c r="C32" s="488">
        <v>94000</v>
      </c>
      <c r="D32" s="489">
        <v>0</v>
      </c>
      <c r="E32" s="488"/>
      <c r="F32" s="492"/>
      <c r="G32" s="491"/>
    </row>
    <row r="33" spans="1:7" s="388" customFormat="1" ht="15" customHeight="1">
      <c r="A33" s="486"/>
      <c r="B33" s="487" t="s">
        <v>185</v>
      </c>
      <c r="C33" s="488">
        <v>50000</v>
      </c>
      <c r="D33" s="489">
        <v>50000</v>
      </c>
      <c r="E33" s="488"/>
      <c r="F33" s="492"/>
      <c r="G33" s="491">
        <f>D33+F33</f>
        <v>50000</v>
      </c>
    </row>
    <row r="34" spans="1:7" s="388" customFormat="1" ht="15" customHeight="1">
      <c r="A34" s="486"/>
      <c r="B34" s="487" t="s">
        <v>186</v>
      </c>
      <c r="C34" s="488">
        <v>78000</v>
      </c>
      <c r="D34" s="489">
        <v>68000</v>
      </c>
      <c r="E34" s="488"/>
      <c r="F34" s="492"/>
      <c r="G34" s="491">
        <f>D34+F34</f>
        <v>68000</v>
      </c>
    </row>
    <row r="35" spans="1:7" s="388" customFormat="1" ht="23.25" customHeight="1">
      <c r="A35" s="486"/>
      <c r="B35" s="493" t="s">
        <v>187</v>
      </c>
      <c r="C35" s="488">
        <v>6000</v>
      </c>
      <c r="D35" s="489">
        <v>2000</v>
      </c>
      <c r="E35" s="488"/>
      <c r="F35" s="492"/>
      <c r="G35" s="491">
        <f>D35+F35</f>
        <v>2000</v>
      </c>
    </row>
    <row r="36" spans="1:7" s="388" customFormat="1" ht="15" customHeight="1">
      <c r="A36" s="486"/>
      <c r="B36" s="487" t="s">
        <v>188</v>
      </c>
      <c r="C36" s="488">
        <v>22500</v>
      </c>
      <c r="D36" s="489">
        <v>5000</v>
      </c>
      <c r="E36" s="488"/>
      <c r="F36" s="492"/>
      <c r="G36" s="491">
        <f>D36+F36</f>
        <v>5000</v>
      </c>
    </row>
    <row r="37" spans="1:7" s="388" customFormat="1" ht="27.75" customHeight="1" thickBot="1">
      <c r="A37" s="486"/>
      <c r="B37" s="493" t="s">
        <v>189</v>
      </c>
      <c r="C37" s="488">
        <v>35000</v>
      </c>
      <c r="D37" s="489">
        <v>75000</v>
      </c>
      <c r="E37" s="494"/>
      <c r="F37" s="492"/>
      <c r="G37" s="491">
        <f>D37+F37</f>
        <v>75000</v>
      </c>
    </row>
    <row r="38" spans="1:7" s="388" customFormat="1" ht="33.75" customHeight="1" hidden="1">
      <c r="A38" s="495">
        <v>900</v>
      </c>
      <c r="B38" s="496" t="s">
        <v>190</v>
      </c>
      <c r="C38" s="439">
        <f>C39+C47+C51</f>
        <v>312000</v>
      </c>
      <c r="D38" s="440"/>
      <c r="E38" s="441">
        <f>E39+E47+E51</f>
        <v>578000</v>
      </c>
      <c r="F38" s="439"/>
      <c r="G38" s="422"/>
    </row>
    <row r="39" spans="1:7" s="388" customFormat="1" ht="21.75" customHeight="1" hidden="1">
      <c r="A39" s="497">
        <v>90001</v>
      </c>
      <c r="B39" s="498" t="s">
        <v>191</v>
      </c>
      <c r="C39" s="499">
        <f>SUM(C40:C42)</f>
        <v>202000</v>
      </c>
      <c r="D39" s="500"/>
      <c r="E39" s="501">
        <f>SUM(E40:E42)</f>
        <v>358000</v>
      </c>
      <c r="F39" s="499"/>
      <c r="G39" s="502"/>
    </row>
    <row r="40" spans="1:7" s="388" customFormat="1" ht="15" customHeight="1" hidden="1">
      <c r="A40" s="503">
        <v>4300</v>
      </c>
      <c r="B40" s="504" t="s">
        <v>9</v>
      </c>
      <c r="C40" s="456">
        <v>45000</v>
      </c>
      <c r="D40" s="483"/>
      <c r="E40" s="453">
        <v>5000</v>
      </c>
      <c r="F40" s="456"/>
      <c r="G40" s="457"/>
    </row>
    <row r="41" spans="1:7" s="388" customFormat="1" ht="15" customHeight="1" hidden="1">
      <c r="A41" s="503">
        <v>4430</v>
      </c>
      <c r="B41" s="504" t="s">
        <v>46</v>
      </c>
      <c r="C41" s="456">
        <v>77000</v>
      </c>
      <c r="D41" s="483"/>
      <c r="E41" s="453">
        <v>350000</v>
      </c>
      <c r="F41" s="456"/>
      <c r="G41" s="457"/>
    </row>
    <row r="42" spans="1:7" s="388" customFormat="1" ht="15" customHeight="1" hidden="1">
      <c r="A42" s="503">
        <v>4580</v>
      </c>
      <c r="B42" s="504" t="s">
        <v>192</v>
      </c>
      <c r="C42" s="456">
        <v>80000</v>
      </c>
      <c r="D42" s="483"/>
      <c r="E42" s="453">
        <v>3000</v>
      </c>
      <c r="F42" s="456"/>
      <c r="G42" s="457"/>
    </row>
    <row r="43" spans="1:7" s="388" customFormat="1" ht="15" customHeight="1" hidden="1">
      <c r="A43" s="475"/>
      <c r="B43" s="493" t="s">
        <v>182</v>
      </c>
      <c r="C43" s="488">
        <f>SUM(C44:C46)</f>
        <v>202000</v>
      </c>
      <c r="D43" s="489"/>
      <c r="E43" s="488">
        <f>SUM(E44:E46)</f>
        <v>358000</v>
      </c>
      <c r="F43" s="492"/>
      <c r="G43" s="491"/>
    </row>
    <row r="44" spans="1:7" s="388" customFormat="1" ht="15" customHeight="1" hidden="1">
      <c r="A44" s="475"/>
      <c r="B44" s="493" t="s">
        <v>193</v>
      </c>
      <c r="C44" s="488">
        <v>77000</v>
      </c>
      <c r="D44" s="483"/>
      <c r="E44" s="488">
        <v>350000</v>
      </c>
      <c r="F44" s="492"/>
      <c r="G44" s="491"/>
    </row>
    <row r="45" spans="1:7" s="388" customFormat="1" ht="15" customHeight="1" hidden="1">
      <c r="A45" s="475"/>
      <c r="B45" s="493" t="s">
        <v>194</v>
      </c>
      <c r="C45" s="488">
        <v>80000</v>
      </c>
      <c r="D45" s="483"/>
      <c r="E45" s="488">
        <v>3000</v>
      </c>
      <c r="F45" s="492"/>
      <c r="G45" s="491"/>
    </row>
    <row r="46" spans="1:7" s="388" customFormat="1" ht="15" customHeight="1" hidden="1">
      <c r="A46" s="475"/>
      <c r="B46" s="493" t="s">
        <v>195</v>
      </c>
      <c r="C46" s="488">
        <v>45000</v>
      </c>
      <c r="D46" s="483"/>
      <c r="E46" s="488">
        <v>5000</v>
      </c>
      <c r="F46" s="492"/>
      <c r="G46" s="491"/>
    </row>
    <row r="47" spans="1:7" s="388" customFormat="1" ht="15" customHeight="1" hidden="1">
      <c r="A47" s="505">
        <v>90003</v>
      </c>
      <c r="B47" s="506" t="s">
        <v>196</v>
      </c>
      <c r="C47" s="507">
        <f>C48</f>
        <v>50000</v>
      </c>
      <c r="D47" s="508"/>
      <c r="E47" s="507">
        <f>E48</f>
        <v>220000</v>
      </c>
      <c r="F47" s="509"/>
      <c r="G47" s="510"/>
    </row>
    <row r="48" spans="1:7" s="388" customFormat="1" ht="15" customHeight="1" hidden="1">
      <c r="A48" s="475">
        <v>4300</v>
      </c>
      <c r="B48" s="511" t="s">
        <v>9</v>
      </c>
      <c r="C48" s="453">
        <f>SUM(C49:C50)</f>
        <v>50000</v>
      </c>
      <c r="D48" s="477"/>
      <c r="E48" s="512">
        <f>SUM(E49:E50)</f>
        <v>220000</v>
      </c>
      <c r="F48" s="456"/>
      <c r="G48" s="457"/>
    </row>
    <row r="49" spans="1:7" s="388" customFormat="1" ht="15" customHeight="1" hidden="1">
      <c r="A49" s="486"/>
      <c r="B49" s="493" t="s">
        <v>197</v>
      </c>
      <c r="C49" s="488">
        <v>50000</v>
      </c>
      <c r="D49" s="483"/>
      <c r="E49" s="482"/>
      <c r="F49" s="492"/>
      <c r="G49" s="491"/>
    </row>
    <row r="50" spans="1:7" s="388" customFormat="1" ht="25.5" customHeight="1" hidden="1">
      <c r="A50" s="486"/>
      <c r="B50" s="493" t="s">
        <v>198</v>
      </c>
      <c r="C50" s="488">
        <v>0</v>
      </c>
      <c r="D50" s="483"/>
      <c r="E50" s="488">
        <v>220000</v>
      </c>
      <c r="F50" s="492"/>
      <c r="G50" s="491"/>
    </row>
    <row r="51" spans="1:7" s="388" customFormat="1" ht="15" customHeight="1" hidden="1">
      <c r="A51" s="505">
        <v>90004</v>
      </c>
      <c r="B51" s="506" t="s">
        <v>199</v>
      </c>
      <c r="C51" s="507">
        <f>C52</f>
        <v>60000</v>
      </c>
      <c r="D51" s="508"/>
      <c r="E51" s="507"/>
      <c r="F51" s="509"/>
      <c r="G51" s="510"/>
    </row>
    <row r="52" spans="1:7" s="388" customFormat="1" ht="15" customHeight="1" hidden="1">
      <c r="A52" s="475">
        <v>4300</v>
      </c>
      <c r="B52" s="511" t="s">
        <v>9</v>
      </c>
      <c r="C52" s="453">
        <f>C53</f>
        <v>60000</v>
      </c>
      <c r="D52" s="477"/>
      <c r="E52" s="453"/>
      <c r="F52" s="456"/>
      <c r="G52" s="457"/>
    </row>
    <row r="53" spans="1:7" s="388" customFormat="1" ht="15" customHeight="1" hidden="1">
      <c r="A53" s="486"/>
      <c r="B53" s="493" t="s">
        <v>200</v>
      </c>
      <c r="C53" s="488">
        <v>60000</v>
      </c>
      <c r="D53" s="483"/>
      <c r="E53" s="488"/>
      <c r="F53" s="492"/>
      <c r="G53" s="491"/>
    </row>
    <row r="54" spans="1:7" s="48" customFormat="1" ht="28.5" customHeight="1" thickBot="1" thickTop="1">
      <c r="A54" s="513" t="s">
        <v>201</v>
      </c>
      <c r="B54" s="514" t="s">
        <v>202</v>
      </c>
      <c r="C54" s="515" t="e">
        <f>#REF!+C13-C21</f>
        <v>#REF!</v>
      </c>
      <c r="D54" s="516">
        <v>0</v>
      </c>
      <c r="E54" s="516" t="e">
        <f>E12+E13-E21</f>
        <v>#REF!</v>
      </c>
      <c r="F54" s="516">
        <v>0</v>
      </c>
      <c r="G54" s="88">
        <v>0</v>
      </c>
    </row>
    <row r="55" ht="13.5" thickTop="1"/>
  </sheetData>
  <mergeCells count="3">
    <mergeCell ref="A6:G6"/>
    <mergeCell ref="A7:G7"/>
    <mergeCell ref="A8:G8"/>
  </mergeCells>
  <printOptions/>
  <pageMargins left="0.75" right="0.75" top="1" bottom="1" header="0.5" footer="0.5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G55"/>
  <sheetViews>
    <sheetView workbookViewId="0" topLeftCell="A22">
      <selection activeCell="A1" sqref="A1:IV16384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397" hidden="1" customWidth="1"/>
    <col min="4" max="4" width="12.75390625" style="395" customWidth="1"/>
    <col min="5" max="5" width="11.75390625" style="395" hidden="1" customWidth="1"/>
    <col min="6" max="6" width="12.75390625" style="395" customWidth="1"/>
    <col min="7" max="7" width="12.75390625" style="1" customWidth="1"/>
    <col min="8" max="16384" width="9.125" style="1" customWidth="1"/>
  </cols>
  <sheetData>
    <row r="1" spans="3:6" ht="12.75">
      <c r="C1" s="394"/>
      <c r="D1" s="1"/>
      <c r="F1" s="396" t="s">
        <v>203</v>
      </c>
    </row>
    <row r="2" spans="3:6" ht="12.75">
      <c r="C2" s="372"/>
      <c r="D2" s="1"/>
      <c r="F2" s="1" t="s">
        <v>157</v>
      </c>
    </row>
    <row r="3" spans="3:6" ht="12.75">
      <c r="C3" s="372"/>
      <c r="D3" s="1"/>
      <c r="F3" s="1" t="s">
        <v>24</v>
      </c>
    </row>
    <row r="4" spans="3:6" ht="12.75">
      <c r="C4" s="372"/>
      <c r="D4" s="1"/>
      <c r="F4" s="1" t="s">
        <v>158</v>
      </c>
    </row>
    <row r="5" ht="21" customHeight="1"/>
    <row r="6" spans="1:7" s="399" customFormat="1" ht="18">
      <c r="A6" s="651" t="s">
        <v>159</v>
      </c>
      <c r="B6" s="652"/>
      <c r="C6" s="652"/>
      <c r="D6" s="652"/>
      <c r="E6" s="652"/>
      <c r="F6" s="652"/>
      <c r="G6" s="652"/>
    </row>
    <row r="7" spans="1:7" s="399" customFormat="1" ht="20.25" customHeight="1">
      <c r="A7" s="653" t="s">
        <v>160</v>
      </c>
      <c r="B7" s="654"/>
      <c r="C7" s="654"/>
      <c r="D7" s="654"/>
      <c r="E7" s="654"/>
      <c r="F7" s="654"/>
      <c r="G7" s="654"/>
    </row>
    <row r="8" spans="1:7" s="400" customFormat="1" ht="19.5" customHeight="1">
      <c r="A8" s="651" t="s">
        <v>204</v>
      </c>
      <c r="B8" s="651"/>
      <c r="C8" s="651"/>
      <c r="D8" s="651"/>
      <c r="E8" s="651"/>
      <c r="F8" s="651"/>
      <c r="G8" s="651"/>
    </row>
    <row r="9" spans="3:7" ht="13.5" thickBot="1">
      <c r="C9" s="401"/>
      <c r="D9" s="402"/>
      <c r="F9" s="402"/>
      <c r="G9" s="402" t="s">
        <v>0</v>
      </c>
    </row>
    <row r="10" spans="1:7" s="410" customFormat="1" ht="42.75" customHeight="1" thickTop="1">
      <c r="A10" s="403" t="s">
        <v>162</v>
      </c>
      <c r="B10" s="404" t="s">
        <v>29</v>
      </c>
      <c r="C10" s="405" t="s">
        <v>163</v>
      </c>
      <c r="D10" s="406" t="s">
        <v>164</v>
      </c>
      <c r="E10" s="407" t="s">
        <v>163</v>
      </c>
      <c r="F10" s="406" t="s">
        <v>147</v>
      </c>
      <c r="G10" s="409" t="s">
        <v>165</v>
      </c>
    </row>
    <row r="11" spans="1:7" s="418" customFormat="1" ht="10.5" customHeight="1" thickBot="1">
      <c r="A11" s="517">
        <v>1</v>
      </c>
      <c r="B11" s="518">
        <v>2</v>
      </c>
      <c r="C11" s="519">
        <v>3</v>
      </c>
      <c r="D11" s="520">
        <v>3</v>
      </c>
      <c r="E11" s="521">
        <v>4</v>
      </c>
      <c r="F11" s="522">
        <v>4</v>
      </c>
      <c r="G11" s="523">
        <v>5</v>
      </c>
    </row>
    <row r="12" spans="1:7" s="528" customFormat="1" ht="20.25" customHeight="1" thickBot="1" thickTop="1">
      <c r="A12" s="524" t="s">
        <v>166</v>
      </c>
      <c r="B12" s="420" t="s">
        <v>167</v>
      </c>
      <c r="C12" s="525">
        <v>560328</v>
      </c>
      <c r="D12" s="525">
        <v>0</v>
      </c>
      <c r="E12" s="525"/>
      <c r="F12" s="526">
        <v>720092.78</v>
      </c>
      <c r="G12" s="527">
        <f>D12+F12</f>
        <v>720092.78</v>
      </c>
    </row>
    <row r="13" spans="1:7" s="429" customFormat="1" ht="26.25" customHeight="1" thickBot="1" thickTop="1">
      <c r="A13" s="419" t="s">
        <v>168</v>
      </c>
      <c r="B13" s="423" t="s">
        <v>169</v>
      </c>
      <c r="C13" s="424" t="e">
        <f>SUM(C15)</f>
        <v>#REF!</v>
      </c>
      <c r="D13" s="462">
        <f>D15</f>
        <v>1211000</v>
      </c>
      <c r="E13" s="427" t="e">
        <f>E15</f>
        <v>#REF!</v>
      </c>
      <c r="F13" s="529"/>
      <c r="G13" s="428">
        <f>D13+F13</f>
        <v>1211000</v>
      </c>
    </row>
    <row r="14" spans="1:7" s="437" customFormat="1" ht="12" customHeight="1" hidden="1">
      <c r="A14" s="430"/>
      <c r="B14" s="431" t="s">
        <v>33</v>
      </c>
      <c r="C14" s="432"/>
      <c r="D14" s="530"/>
      <c r="E14" s="435"/>
      <c r="F14" s="531"/>
      <c r="G14" s="436"/>
    </row>
    <row r="15" spans="1:7" s="437" customFormat="1" ht="23.25" customHeight="1" thickBot="1" thickTop="1">
      <c r="A15" s="438">
        <v>600</v>
      </c>
      <c r="B15" s="431" t="s">
        <v>170</v>
      </c>
      <c r="C15" s="439" t="e">
        <f>SUM(C16+#REF!)</f>
        <v>#REF!</v>
      </c>
      <c r="D15" s="421">
        <f>D16</f>
        <v>1211000</v>
      </c>
      <c r="E15" s="439" t="e">
        <f>E16</f>
        <v>#REF!</v>
      </c>
      <c r="F15" s="266"/>
      <c r="G15" s="422">
        <f>D15+F15</f>
        <v>1211000</v>
      </c>
    </row>
    <row r="16" spans="1:7" s="450" customFormat="1" ht="30.75" customHeight="1" thickTop="1">
      <c r="A16" s="532">
        <v>60015</v>
      </c>
      <c r="B16" s="533" t="s">
        <v>205</v>
      </c>
      <c r="C16" s="534"/>
      <c r="D16" s="535">
        <f>SUM(D17:D19)</f>
        <v>1211000</v>
      </c>
      <c r="E16" s="536" t="e">
        <f>SUM(E17:E19)</f>
        <v>#REF!</v>
      </c>
      <c r="F16" s="537"/>
      <c r="G16" s="538">
        <f>D16+F16</f>
        <v>1211000</v>
      </c>
    </row>
    <row r="17" spans="1:241" s="263" customFormat="1" ht="15" customHeight="1">
      <c r="A17" s="451" t="s">
        <v>171</v>
      </c>
      <c r="B17" s="452" t="s">
        <v>172</v>
      </c>
      <c r="C17" s="453"/>
      <c r="D17" s="479">
        <v>10000</v>
      </c>
      <c r="E17" s="456" t="e">
        <f>C17-#REF!+D17</f>
        <v>#REF!</v>
      </c>
      <c r="F17" s="539"/>
      <c r="G17" s="457">
        <f>D17+F17</f>
        <v>10000</v>
      </c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0"/>
      <c r="CF17" s="540"/>
      <c r="CG17" s="540"/>
      <c r="CH17" s="540"/>
      <c r="CI17" s="540"/>
      <c r="CJ17" s="540"/>
      <c r="CK17" s="540"/>
      <c r="CL17" s="540"/>
      <c r="CM17" s="540"/>
      <c r="CN17" s="540"/>
      <c r="CO17" s="540"/>
      <c r="CP17" s="540"/>
      <c r="CQ17" s="540"/>
      <c r="CR17" s="540"/>
      <c r="CS17" s="540"/>
      <c r="CT17" s="540"/>
      <c r="CU17" s="540"/>
      <c r="CV17" s="540"/>
      <c r="CW17" s="540"/>
      <c r="CX17" s="540"/>
      <c r="CY17" s="540"/>
      <c r="CZ17" s="540"/>
      <c r="DA17" s="540"/>
      <c r="DB17" s="540"/>
      <c r="DC17" s="540"/>
      <c r="DD17" s="540"/>
      <c r="DE17" s="540"/>
      <c r="DF17" s="540"/>
      <c r="DG17" s="540"/>
      <c r="DH17" s="540"/>
      <c r="DI17" s="540"/>
      <c r="DJ17" s="540"/>
      <c r="DK17" s="540"/>
      <c r="DL17" s="540"/>
      <c r="DM17" s="540"/>
      <c r="DN17" s="540"/>
      <c r="DO17" s="540"/>
      <c r="DP17" s="540"/>
      <c r="DQ17" s="540"/>
      <c r="DR17" s="540"/>
      <c r="DS17" s="540"/>
      <c r="DT17" s="540"/>
      <c r="DU17" s="540"/>
      <c r="DV17" s="540"/>
      <c r="DW17" s="540"/>
      <c r="DX17" s="540"/>
      <c r="DY17" s="540"/>
      <c r="DZ17" s="540"/>
      <c r="EA17" s="540"/>
      <c r="EB17" s="540"/>
      <c r="EC17" s="540"/>
      <c r="ED17" s="540"/>
      <c r="EE17" s="540"/>
      <c r="EF17" s="540"/>
      <c r="EG17" s="540"/>
      <c r="EH17" s="540"/>
      <c r="EI17" s="540"/>
      <c r="EJ17" s="540"/>
      <c r="EK17" s="540"/>
      <c r="EL17" s="540"/>
      <c r="EM17" s="540"/>
      <c r="EN17" s="540"/>
      <c r="EO17" s="540"/>
      <c r="EP17" s="540"/>
      <c r="EQ17" s="540"/>
      <c r="ER17" s="540"/>
      <c r="ES17" s="540"/>
      <c r="ET17" s="540"/>
      <c r="EU17" s="540"/>
      <c r="EV17" s="540"/>
      <c r="EW17" s="540"/>
      <c r="EX17" s="540"/>
      <c r="EY17" s="540"/>
      <c r="EZ17" s="540"/>
      <c r="FA17" s="540"/>
      <c r="FB17" s="540"/>
      <c r="FC17" s="540"/>
      <c r="FD17" s="540"/>
      <c r="FE17" s="540"/>
      <c r="FF17" s="540"/>
      <c r="FG17" s="540"/>
      <c r="FH17" s="540"/>
      <c r="FI17" s="540"/>
      <c r="FJ17" s="540"/>
      <c r="FK17" s="540"/>
      <c r="FL17" s="540"/>
      <c r="FM17" s="540"/>
      <c r="FN17" s="540"/>
      <c r="FO17" s="540"/>
      <c r="FP17" s="540"/>
      <c r="FQ17" s="540"/>
      <c r="FR17" s="540"/>
      <c r="FS17" s="540"/>
      <c r="FT17" s="540"/>
      <c r="FU17" s="540"/>
      <c r="FV17" s="540"/>
      <c r="FW17" s="540"/>
      <c r="FX17" s="540"/>
      <c r="FY17" s="540"/>
      <c r="FZ17" s="540"/>
      <c r="GA17" s="540"/>
      <c r="GB17" s="540"/>
      <c r="GC17" s="540"/>
      <c r="GD17" s="540"/>
      <c r="GE17" s="540"/>
      <c r="GF17" s="540"/>
      <c r="GG17" s="540"/>
      <c r="GH17" s="540"/>
      <c r="GI17" s="540"/>
      <c r="GJ17" s="540"/>
      <c r="GK17" s="540"/>
      <c r="GL17" s="540"/>
      <c r="GM17" s="540"/>
      <c r="GN17" s="540"/>
      <c r="GO17" s="540"/>
      <c r="GP17" s="540"/>
      <c r="GQ17" s="540"/>
      <c r="GR17" s="540"/>
      <c r="GS17" s="540"/>
      <c r="GT17" s="540"/>
      <c r="GU17" s="540"/>
      <c r="GV17" s="540"/>
      <c r="GW17" s="540"/>
      <c r="GX17" s="540"/>
      <c r="GY17" s="540"/>
      <c r="GZ17" s="540"/>
      <c r="HA17" s="540"/>
      <c r="HB17" s="540"/>
      <c r="HC17" s="540"/>
      <c r="HD17" s="540"/>
      <c r="HE17" s="540"/>
      <c r="HF17" s="540"/>
      <c r="HG17" s="540"/>
      <c r="HH17" s="540"/>
      <c r="HI17" s="540"/>
      <c r="HJ17" s="540"/>
      <c r="HK17" s="540"/>
      <c r="HL17" s="540"/>
      <c r="HM17" s="540"/>
      <c r="HN17" s="540"/>
      <c r="HO17" s="540"/>
      <c r="HP17" s="540"/>
      <c r="HQ17" s="540"/>
      <c r="HR17" s="540"/>
      <c r="HS17" s="540"/>
      <c r="HT17" s="540"/>
      <c r="HU17" s="540"/>
      <c r="HV17" s="540"/>
      <c r="HW17" s="540"/>
      <c r="HX17" s="540"/>
      <c r="HY17" s="540"/>
      <c r="HZ17" s="540"/>
      <c r="IA17" s="540"/>
      <c r="IB17" s="540"/>
      <c r="IC17" s="540"/>
      <c r="ID17" s="540"/>
      <c r="IE17" s="540"/>
      <c r="IF17" s="540"/>
      <c r="IG17" s="540"/>
    </row>
    <row r="18" spans="1:241" s="263" customFormat="1" ht="27.75" customHeight="1">
      <c r="A18" s="451" t="s">
        <v>173</v>
      </c>
      <c r="B18" s="459" t="s">
        <v>174</v>
      </c>
      <c r="C18" s="453"/>
      <c r="D18" s="479">
        <v>40000</v>
      </c>
      <c r="E18" s="456">
        <v>40000</v>
      </c>
      <c r="F18" s="539"/>
      <c r="G18" s="457">
        <f>D18+F18</f>
        <v>40000</v>
      </c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</row>
    <row r="19" spans="1:241" s="263" customFormat="1" ht="15" customHeight="1" thickBot="1">
      <c r="A19" s="451" t="s">
        <v>175</v>
      </c>
      <c r="B19" s="459" t="s">
        <v>176</v>
      </c>
      <c r="C19" s="453"/>
      <c r="D19" s="479">
        <v>1161000</v>
      </c>
      <c r="E19" s="456">
        <v>1161000</v>
      </c>
      <c r="F19" s="539"/>
      <c r="G19" s="457">
        <f>D19+F19</f>
        <v>1161000</v>
      </c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</row>
    <row r="20" spans="1:7" s="429" customFormat="1" ht="23.25" customHeight="1" thickBot="1" thickTop="1">
      <c r="A20" s="419" t="s">
        <v>178</v>
      </c>
      <c r="B20" s="461" t="s">
        <v>179</v>
      </c>
      <c r="C20" s="424" t="e">
        <f>C22+C39</f>
        <v>#REF!</v>
      </c>
      <c r="D20" s="462">
        <f>D22</f>
        <v>1211000</v>
      </c>
      <c r="E20" s="462">
        <f>E22</f>
        <v>1211000</v>
      </c>
      <c r="F20" s="462">
        <f>F22</f>
        <v>720092.78</v>
      </c>
      <c r="G20" s="428">
        <f>G22</f>
        <v>1931092.78</v>
      </c>
    </row>
    <row r="21" spans="1:7" s="235" customFormat="1" ht="12" customHeight="1" hidden="1">
      <c r="A21" s="430"/>
      <c r="B21" s="431" t="s">
        <v>33</v>
      </c>
      <c r="C21" s="432"/>
      <c r="D21" s="530"/>
      <c r="E21" s="435"/>
      <c r="F21" s="531"/>
      <c r="G21" s="541"/>
    </row>
    <row r="22" spans="1:7" s="235" customFormat="1" ht="24.75" customHeight="1" thickBot="1" thickTop="1">
      <c r="A22" s="470">
        <v>600</v>
      </c>
      <c r="B22" s="431" t="s">
        <v>15</v>
      </c>
      <c r="C22" s="441" t="e">
        <f>SUM(C23+#REF!)</f>
        <v>#REF!</v>
      </c>
      <c r="D22" s="421">
        <f>D23</f>
        <v>1211000</v>
      </c>
      <c r="E22" s="421">
        <f>E23</f>
        <v>1211000</v>
      </c>
      <c r="F22" s="421">
        <f>F23</f>
        <v>720092.78</v>
      </c>
      <c r="G22" s="422">
        <f>G23</f>
        <v>1931092.78</v>
      </c>
    </row>
    <row r="23" spans="1:7" s="543" customFormat="1" ht="30.75" customHeight="1" thickTop="1">
      <c r="A23" s="542">
        <v>60015</v>
      </c>
      <c r="B23" s="533" t="s">
        <v>205</v>
      </c>
      <c r="C23" s="534"/>
      <c r="D23" s="535">
        <f>SUM(D24:D29)</f>
        <v>1211000</v>
      </c>
      <c r="E23" s="535">
        <f>SUM(E24:E29)</f>
        <v>1211000</v>
      </c>
      <c r="F23" s="535">
        <f>SUM(F24:F29)</f>
        <v>720092.78</v>
      </c>
      <c r="G23" s="538">
        <f>SUM(G24:G29)</f>
        <v>1931092.78</v>
      </c>
    </row>
    <row r="24" spans="1:7" s="544" customFormat="1" ht="15" customHeight="1">
      <c r="A24" s="475">
        <v>4210</v>
      </c>
      <c r="B24" s="476" t="s">
        <v>21</v>
      </c>
      <c r="C24" s="453"/>
      <c r="D24" s="479">
        <v>3000</v>
      </c>
      <c r="E24" s="456">
        <v>3000</v>
      </c>
      <c r="F24" s="539"/>
      <c r="G24" s="457">
        <f aca="true" t="shared" si="0" ref="G24:G29">D24+F24</f>
        <v>3000</v>
      </c>
    </row>
    <row r="25" spans="1:7" s="544" customFormat="1" ht="15" customHeight="1">
      <c r="A25" s="475">
        <v>4260</v>
      </c>
      <c r="B25" s="476" t="s">
        <v>206</v>
      </c>
      <c r="C25" s="453"/>
      <c r="D25" s="479">
        <v>40000</v>
      </c>
      <c r="E25" s="456">
        <v>40000</v>
      </c>
      <c r="F25" s="539"/>
      <c r="G25" s="457">
        <f t="shared" si="0"/>
        <v>40000</v>
      </c>
    </row>
    <row r="26" spans="1:7" s="478" customFormat="1" ht="15" customHeight="1">
      <c r="A26" s="475">
        <v>4270</v>
      </c>
      <c r="B26" s="476" t="s">
        <v>180</v>
      </c>
      <c r="C26" s="453"/>
      <c r="D26" s="479">
        <v>1047000</v>
      </c>
      <c r="E26" s="456">
        <v>1047000</v>
      </c>
      <c r="F26" s="477">
        <v>720092.78</v>
      </c>
      <c r="G26" s="457">
        <f t="shared" si="0"/>
        <v>1767092.78</v>
      </c>
    </row>
    <row r="27" spans="1:7" s="478" customFormat="1" ht="15" customHeight="1">
      <c r="A27" s="475">
        <v>4300</v>
      </c>
      <c r="B27" s="476" t="s">
        <v>9</v>
      </c>
      <c r="C27" s="453"/>
      <c r="D27" s="479">
        <v>90000</v>
      </c>
      <c r="E27" s="456">
        <v>90000</v>
      </c>
      <c r="F27" s="539"/>
      <c r="G27" s="457">
        <f t="shared" si="0"/>
        <v>90000</v>
      </c>
    </row>
    <row r="28" spans="1:7" s="478" customFormat="1" ht="15" customHeight="1">
      <c r="A28" s="475">
        <v>4430</v>
      </c>
      <c r="B28" s="476" t="s">
        <v>46</v>
      </c>
      <c r="C28" s="453"/>
      <c r="D28" s="479">
        <v>2000</v>
      </c>
      <c r="E28" s="456">
        <v>2000</v>
      </c>
      <c r="F28" s="539"/>
      <c r="G28" s="457">
        <f t="shared" si="0"/>
        <v>2000</v>
      </c>
    </row>
    <row r="29" spans="1:7" s="478" customFormat="1" ht="15" customHeight="1">
      <c r="A29" s="545">
        <v>4590</v>
      </c>
      <c r="B29" s="546" t="s">
        <v>181</v>
      </c>
      <c r="C29" s="547"/>
      <c r="D29" s="548">
        <v>29000</v>
      </c>
      <c r="E29" s="549">
        <v>29000</v>
      </c>
      <c r="F29" s="550"/>
      <c r="G29" s="551">
        <f t="shared" si="0"/>
        <v>29000</v>
      </c>
    </row>
    <row r="30" spans="1:7" s="553" customFormat="1" ht="15" customHeight="1">
      <c r="A30" s="480"/>
      <c r="B30" s="481" t="s">
        <v>182</v>
      </c>
      <c r="C30" s="482"/>
      <c r="D30" s="552">
        <f>SUM(D31:D38)</f>
        <v>1211000</v>
      </c>
      <c r="E30" s="552">
        <f>SUM(E31:E38)</f>
        <v>1211000</v>
      </c>
      <c r="F30" s="483">
        <f>SUM(F31:F38)</f>
        <v>720092.78</v>
      </c>
      <c r="G30" s="485">
        <f>SUM(G31:G38)</f>
        <v>1931092.78</v>
      </c>
    </row>
    <row r="31" spans="1:7" s="388" customFormat="1" ht="12.75" customHeight="1">
      <c r="A31" s="486"/>
      <c r="B31" s="487" t="s">
        <v>183</v>
      </c>
      <c r="C31" s="488"/>
      <c r="D31" s="490">
        <v>747000</v>
      </c>
      <c r="E31" s="492">
        <v>747000</v>
      </c>
      <c r="F31" s="489">
        <v>720092.78</v>
      </c>
      <c r="G31" s="491">
        <f>D31+F31</f>
        <v>1467092.78</v>
      </c>
    </row>
    <row r="32" spans="1:7" s="388" customFormat="1" ht="12.75" customHeight="1" hidden="1">
      <c r="A32" s="486"/>
      <c r="B32" s="487" t="s">
        <v>184</v>
      </c>
      <c r="C32" s="488"/>
      <c r="D32" s="490">
        <v>0</v>
      </c>
      <c r="E32" s="492">
        <v>0</v>
      </c>
      <c r="F32" s="554">
        <v>0</v>
      </c>
      <c r="G32" s="491">
        <v>0</v>
      </c>
    </row>
    <row r="33" spans="1:7" s="388" customFormat="1" ht="12.75" customHeight="1">
      <c r="A33" s="486"/>
      <c r="B33" s="487" t="s">
        <v>207</v>
      </c>
      <c r="C33" s="488"/>
      <c r="D33" s="490">
        <v>180000</v>
      </c>
      <c r="E33" s="492">
        <v>180000</v>
      </c>
      <c r="F33" s="554"/>
      <c r="G33" s="491">
        <f aca="true" t="shared" si="1" ref="G33:G38">D33+F33</f>
        <v>180000</v>
      </c>
    </row>
    <row r="34" spans="1:7" s="388" customFormat="1" ht="12.75" customHeight="1">
      <c r="A34" s="486"/>
      <c r="B34" s="487" t="s">
        <v>208</v>
      </c>
      <c r="C34" s="488"/>
      <c r="D34" s="490">
        <v>50000</v>
      </c>
      <c r="E34" s="492">
        <v>50000</v>
      </c>
      <c r="F34" s="554"/>
      <c r="G34" s="491">
        <f t="shared" si="1"/>
        <v>50000</v>
      </c>
    </row>
    <row r="35" spans="1:7" s="388" customFormat="1" ht="12.75" customHeight="1">
      <c r="A35" s="486"/>
      <c r="B35" s="487" t="s">
        <v>209</v>
      </c>
      <c r="C35" s="488"/>
      <c r="D35" s="490">
        <v>200000</v>
      </c>
      <c r="E35" s="492">
        <v>200000</v>
      </c>
      <c r="F35" s="554"/>
      <c r="G35" s="491">
        <f t="shared" si="1"/>
        <v>200000</v>
      </c>
    </row>
    <row r="36" spans="1:7" s="388" customFormat="1" ht="12.75" customHeight="1">
      <c r="A36" s="486"/>
      <c r="B36" s="493" t="s">
        <v>210</v>
      </c>
      <c r="C36" s="488"/>
      <c r="D36" s="490">
        <v>3000</v>
      </c>
      <c r="E36" s="492">
        <v>3000</v>
      </c>
      <c r="F36" s="554"/>
      <c r="G36" s="491">
        <f t="shared" si="1"/>
        <v>3000</v>
      </c>
    </row>
    <row r="37" spans="1:7" s="388" customFormat="1" ht="12.75" customHeight="1">
      <c r="A37" s="486"/>
      <c r="B37" s="487" t="s">
        <v>211</v>
      </c>
      <c r="C37" s="488"/>
      <c r="D37" s="490">
        <v>2000</v>
      </c>
      <c r="E37" s="492">
        <v>2000</v>
      </c>
      <c r="F37" s="554"/>
      <c r="G37" s="491">
        <f t="shared" si="1"/>
        <v>2000</v>
      </c>
    </row>
    <row r="38" spans="1:7" s="388" customFormat="1" ht="24" customHeight="1" thickBot="1">
      <c r="A38" s="555"/>
      <c r="B38" s="556" t="s">
        <v>212</v>
      </c>
      <c r="C38" s="557"/>
      <c r="D38" s="558">
        <v>29000</v>
      </c>
      <c r="E38" s="559">
        <v>29000</v>
      </c>
      <c r="F38" s="560"/>
      <c r="G38" s="561">
        <f t="shared" si="1"/>
        <v>29000</v>
      </c>
    </row>
    <row r="39" spans="1:7" s="388" customFormat="1" ht="33.75" customHeight="1" hidden="1">
      <c r="A39" s="495">
        <v>900</v>
      </c>
      <c r="B39" s="496" t="s">
        <v>190</v>
      </c>
      <c r="C39" s="439">
        <f>C40+C48+C52</f>
        <v>312000</v>
      </c>
      <c r="D39" s="439"/>
      <c r="E39" s="439"/>
      <c r="F39" s="266"/>
      <c r="G39" s="267"/>
    </row>
    <row r="40" spans="1:7" s="388" customFormat="1" ht="21.75" customHeight="1" hidden="1">
      <c r="A40" s="497">
        <v>90001</v>
      </c>
      <c r="B40" s="498" t="s">
        <v>191</v>
      </c>
      <c r="C40" s="499">
        <f>SUM(C41:C43)</f>
        <v>202000</v>
      </c>
      <c r="D40" s="499"/>
      <c r="E40" s="499"/>
      <c r="F40" s="562"/>
      <c r="G40" s="563"/>
    </row>
    <row r="41" spans="1:7" s="388" customFormat="1" ht="15" customHeight="1" hidden="1">
      <c r="A41" s="503">
        <v>4300</v>
      </c>
      <c r="B41" s="504" t="s">
        <v>9</v>
      </c>
      <c r="C41" s="456">
        <v>45000</v>
      </c>
      <c r="D41" s="456"/>
      <c r="E41" s="456"/>
      <c r="F41" s="539"/>
      <c r="G41" s="564"/>
    </row>
    <row r="42" spans="1:7" s="388" customFormat="1" ht="15" customHeight="1" hidden="1">
      <c r="A42" s="503">
        <v>4430</v>
      </c>
      <c r="B42" s="504" t="s">
        <v>46</v>
      </c>
      <c r="C42" s="456">
        <v>77000</v>
      </c>
      <c r="D42" s="456"/>
      <c r="E42" s="456"/>
      <c r="F42" s="539"/>
      <c r="G42" s="564"/>
    </row>
    <row r="43" spans="1:7" s="388" customFormat="1" ht="15" customHeight="1" hidden="1">
      <c r="A43" s="503">
        <v>4580</v>
      </c>
      <c r="B43" s="504" t="s">
        <v>192</v>
      </c>
      <c r="C43" s="456">
        <v>80000</v>
      </c>
      <c r="D43" s="456"/>
      <c r="E43" s="456"/>
      <c r="F43" s="539"/>
      <c r="G43" s="564"/>
    </row>
    <row r="44" spans="1:7" s="388" customFormat="1" ht="15" customHeight="1" hidden="1">
      <c r="A44" s="475"/>
      <c r="B44" s="493" t="s">
        <v>182</v>
      </c>
      <c r="C44" s="488">
        <f>SUM(C45:C47)</f>
        <v>202000</v>
      </c>
      <c r="D44" s="492"/>
      <c r="E44" s="492"/>
      <c r="F44" s="554"/>
      <c r="G44" s="565"/>
    </row>
    <row r="45" spans="1:7" s="388" customFormat="1" ht="15" customHeight="1" hidden="1">
      <c r="A45" s="475"/>
      <c r="B45" s="493" t="s">
        <v>193</v>
      </c>
      <c r="C45" s="488">
        <v>77000</v>
      </c>
      <c r="D45" s="492"/>
      <c r="E45" s="492"/>
      <c r="F45" s="554"/>
      <c r="G45" s="565"/>
    </row>
    <row r="46" spans="1:7" s="388" customFormat="1" ht="15" customHeight="1" hidden="1">
      <c r="A46" s="475"/>
      <c r="B46" s="493" t="s">
        <v>194</v>
      </c>
      <c r="C46" s="488">
        <v>80000</v>
      </c>
      <c r="D46" s="492"/>
      <c r="E46" s="492"/>
      <c r="F46" s="554"/>
      <c r="G46" s="565"/>
    </row>
    <row r="47" spans="1:7" s="388" customFormat="1" ht="15" customHeight="1" hidden="1">
      <c r="A47" s="475"/>
      <c r="B47" s="493" t="s">
        <v>195</v>
      </c>
      <c r="C47" s="488">
        <v>45000</v>
      </c>
      <c r="D47" s="492"/>
      <c r="E47" s="492"/>
      <c r="F47" s="554"/>
      <c r="G47" s="565"/>
    </row>
    <row r="48" spans="1:7" s="388" customFormat="1" ht="15" customHeight="1" hidden="1">
      <c r="A48" s="505">
        <v>90003</v>
      </c>
      <c r="B48" s="506" t="s">
        <v>196</v>
      </c>
      <c r="C48" s="507">
        <f>C49</f>
        <v>50000</v>
      </c>
      <c r="D48" s="509"/>
      <c r="E48" s="509"/>
      <c r="F48" s="566"/>
      <c r="G48" s="567"/>
    </row>
    <row r="49" spans="1:7" s="388" customFormat="1" ht="15" customHeight="1" hidden="1">
      <c r="A49" s="475">
        <v>4300</v>
      </c>
      <c r="B49" s="511" t="s">
        <v>9</v>
      </c>
      <c r="C49" s="453">
        <f>SUM(C50:C51)</f>
        <v>50000</v>
      </c>
      <c r="D49" s="456"/>
      <c r="E49" s="456"/>
      <c r="F49" s="539"/>
      <c r="G49" s="564"/>
    </row>
    <row r="50" spans="1:7" s="388" customFormat="1" ht="15" customHeight="1" hidden="1">
      <c r="A50" s="486"/>
      <c r="B50" s="493" t="s">
        <v>197</v>
      </c>
      <c r="C50" s="488">
        <v>50000</v>
      </c>
      <c r="D50" s="492"/>
      <c r="E50" s="492"/>
      <c r="F50" s="554"/>
      <c r="G50" s="565"/>
    </row>
    <row r="51" spans="1:7" s="388" customFormat="1" ht="25.5" customHeight="1" hidden="1">
      <c r="A51" s="486"/>
      <c r="B51" s="493" t="s">
        <v>198</v>
      </c>
      <c r="C51" s="488">
        <v>0</v>
      </c>
      <c r="D51" s="492"/>
      <c r="E51" s="492"/>
      <c r="F51" s="554"/>
      <c r="G51" s="565"/>
    </row>
    <row r="52" spans="1:7" s="388" customFormat="1" ht="15" customHeight="1" hidden="1">
      <c r="A52" s="505">
        <v>90004</v>
      </c>
      <c r="B52" s="506" t="s">
        <v>199</v>
      </c>
      <c r="C52" s="507">
        <f>C53</f>
        <v>60000</v>
      </c>
      <c r="D52" s="509"/>
      <c r="E52" s="509"/>
      <c r="F52" s="566"/>
      <c r="G52" s="567"/>
    </row>
    <row r="53" spans="1:7" s="388" customFormat="1" ht="15" customHeight="1" hidden="1">
      <c r="A53" s="475">
        <v>4300</v>
      </c>
      <c r="B53" s="511" t="s">
        <v>9</v>
      </c>
      <c r="C53" s="453">
        <f>C54</f>
        <v>60000</v>
      </c>
      <c r="D53" s="456"/>
      <c r="E53" s="456"/>
      <c r="F53" s="539"/>
      <c r="G53" s="564"/>
    </row>
    <row r="54" spans="1:7" s="388" customFormat="1" ht="15" customHeight="1" hidden="1">
      <c r="A54" s="486"/>
      <c r="B54" s="493" t="s">
        <v>200</v>
      </c>
      <c r="C54" s="488">
        <v>60000</v>
      </c>
      <c r="D54" s="492"/>
      <c r="E54" s="492"/>
      <c r="F54" s="554"/>
      <c r="G54" s="565"/>
    </row>
    <row r="55" spans="1:7" s="48" customFormat="1" ht="28.5" customHeight="1" thickBot="1" thickTop="1">
      <c r="A55" s="513" t="s">
        <v>201</v>
      </c>
      <c r="B55" s="514" t="s">
        <v>202</v>
      </c>
      <c r="C55" s="515" t="e">
        <f>#REF!+C13-C20</f>
        <v>#REF!</v>
      </c>
      <c r="D55" s="204">
        <f>D12+D13-D20</f>
        <v>0</v>
      </c>
      <c r="E55" s="204" t="e">
        <f>E12+E13-E20</f>
        <v>#REF!</v>
      </c>
      <c r="F55" s="204">
        <f>F12+F13-F20</f>
        <v>0</v>
      </c>
      <c r="G55" s="88">
        <f>G12+G13-G20</f>
        <v>0</v>
      </c>
    </row>
    <row r="56" ht="13.5" thickTop="1"/>
  </sheetData>
  <mergeCells count="3">
    <mergeCell ref="A6:G6"/>
    <mergeCell ref="A7:G7"/>
    <mergeCell ref="A8:G8"/>
  </mergeCells>
  <printOptions/>
  <pageMargins left="0.75" right="0.75" top="1" bottom="1" header="0.5" footer="0.5"/>
  <pageSetup firstPageNumber="10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26">
      <selection activeCell="H10" sqref="H10"/>
    </sheetView>
  </sheetViews>
  <sheetFormatPr defaultColWidth="9.00390625" defaultRowHeight="12.75"/>
  <cols>
    <col min="1" max="1" width="5.375" style="278" customWidth="1"/>
    <col min="2" max="2" width="9.25390625" style="568" customWidth="1"/>
    <col min="3" max="3" width="35.25390625" style="278" customWidth="1"/>
    <col min="4" max="4" width="14.75390625" style="569" hidden="1" customWidth="1"/>
    <col min="5" max="5" width="11.75390625" style="569" customWidth="1"/>
    <col min="6" max="7" width="11.75390625" style="278" customWidth="1"/>
    <col min="8" max="16384" width="10.00390625" style="278" customWidth="1"/>
  </cols>
  <sheetData>
    <row r="1" spans="3:5" ht="12.75" customHeight="1">
      <c r="C1" s="1" t="s">
        <v>213</v>
      </c>
      <c r="E1" s="1"/>
    </row>
    <row r="2" spans="3:5" ht="12.75" customHeight="1">
      <c r="C2" s="1" t="s">
        <v>214</v>
      </c>
      <c r="E2" s="1"/>
    </row>
    <row r="3" spans="3:5" ht="12.75" customHeight="1">
      <c r="C3" s="1" t="s">
        <v>215</v>
      </c>
      <c r="E3" s="1"/>
    </row>
    <row r="4" spans="3:5" ht="12.75" customHeight="1">
      <c r="C4" s="1" t="s">
        <v>216</v>
      </c>
      <c r="E4" s="1"/>
    </row>
    <row r="5" ht="12.75" customHeight="1" hidden="1"/>
    <row r="6" ht="32.25" customHeight="1"/>
    <row r="7" spans="1:7" s="48" customFormat="1" ht="17.25" customHeight="1">
      <c r="A7" s="651" t="s">
        <v>217</v>
      </c>
      <c r="B7" s="656"/>
      <c r="C7" s="656"/>
      <c r="D7" s="656"/>
      <c r="E7" s="656"/>
      <c r="F7" s="656"/>
      <c r="G7" s="656"/>
    </row>
    <row r="8" spans="1:7" s="48" customFormat="1" ht="17.25" customHeight="1">
      <c r="A8" s="651" t="s">
        <v>218</v>
      </c>
      <c r="B8" s="655"/>
      <c r="C8" s="655"/>
      <c r="D8" s="655"/>
      <c r="E8" s="655"/>
      <c r="F8" s="655"/>
      <c r="G8" s="655"/>
    </row>
    <row r="9" spans="1:7" s="48" customFormat="1" ht="17.25" customHeight="1">
      <c r="A9" s="651" t="s">
        <v>219</v>
      </c>
      <c r="B9" s="655"/>
      <c r="C9" s="655"/>
      <c r="D9" s="655"/>
      <c r="E9" s="655"/>
      <c r="F9" s="655"/>
      <c r="G9" s="655"/>
    </row>
    <row r="10" spans="1:7" s="48" customFormat="1" ht="17.25" customHeight="1">
      <c r="A10" s="651" t="s">
        <v>220</v>
      </c>
      <c r="B10" s="655"/>
      <c r="C10" s="655"/>
      <c r="D10" s="655"/>
      <c r="E10" s="655"/>
      <c r="F10" s="655"/>
      <c r="G10" s="655"/>
    </row>
    <row r="11" spans="2:5" s="48" customFormat="1" ht="17.25" customHeight="1">
      <c r="B11" s="570"/>
      <c r="C11" s="6"/>
      <c r="D11" s="571"/>
      <c r="E11" s="571"/>
    </row>
    <row r="12" spans="2:7" ht="22.5" customHeight="1" thickBot="1">
      <c r="B12" s="572"/>
      <c r="C12" s="294"/>
      <c r="D12" s="573"/>
      <c r="E12" s="574"/>
      <c r="G12" s="574" t="s">
        <v>0</v>
      </c>
    </row>
    <row r="13" spans="1:7" s="580" customFormat="1" ht="45" customHeight="1" thickTop="1">
      <c r="A13" s="575" t="s">
        <v>128</v>
      </c>
      <c r="B13" s="576" t="s">
        <v>221</v>
      </c>
      <c r="C13" s="577" t="s">
        <v>29</v>
      </c>
      <c r="D13" s="578" t="s">
        <v>222</v>
      </c>
      <c r="E13" s="579" t="s">
        <v>223</v>
      </c>
      <c r="F13" s="579" t="s">
        <v>147</v>
      </c>
      <c r="G13" s="579" t="s">
        <v>224</v>
      </c>
    </row>
    <row r="14" spans="1:7" s="586" customFormat="1" ht="12.75" customHeight="1" thickBot="1">
      <c r="A14" s="581">
        <v>1</v>
      </c>
      <c r="B14" s="582">
        <v>2</v>
      </c>
      <c r="C14" s="583">
        <v>3</v>
      </c>
      <c r="D14" s="584">
        <v>3</v>
      </c>
      <c r="E14" s="585">
        <v>4</v>
      </c>
      <c r="F14" s="585">
        <v>4</v>
      </c>
      <c r="G14" s="585">
        <v>4</v>
      </c>
    </row>
    <row r="15" spans="1:7" s="592" customFormat="1" ht="21" customHeight="1" hidden="1">
      <c r="A15" s="587"/>
      <c r="B15" s="588">
        <v>710</v>
      </c>
      <c r="C15" s="589" t="s">
        <v>101</v>
      </c>
      <c r="D15" s="590"/>
      <c r="E15" s="591"/>
      <c r="F15" s="591"/>
      <c r="G15" s="591"/>
    </row>
    <row r="16" spans="1:7" s="598" customFormat="1" ht="30" customHeight="1" hidden="1">
      <c r="A16" s="593"/>
      <c r="B16" s="594">
        <v>71030</v>
      </c>
      <c r="C16" s="595" t="s">
        <v>225</v>
      </c>
      <c r="D16" s="596"/>
      <c r="E16" s="597"/>
      <c r="F16" s="597"/>
      <c r="G16" s="597"/>
    </row>
    <row r="17" spans="1:7" s="398" customFormat="1" ht="23.25" customHeight="1" thickBot="1" thickTop="1">
      <c r="A17" s="524" t="s">
        <v>166</v>
      </c>
      <c r="B17" s="599"/>
      <c r="C17" s="420" t="s">
        <v>167</v>
      </c>
      <c r="D17" s="600" t="e">
        <f>#REF!+#REF!-#REF!</f>
        <v>#REF!</v>
      </c>
      <c r="E17" s="601">
        <v>0</v>
      </c>
      <c r="F17" s="601">
        <v>997607</v>
      </c>
      <c r="G17" s="601">
        <f>E17+F17</f>
        <v>997607</v>
      </c>
    </row>
    <row r="18" spans="1:7" s="605" customFormat="1" ht="30" customHeight="1" thickBot="1" thickTop="1">
      <c r="A18" s="419" t="s">
        <v>168</v>
      </c>
      <c r="B18" s="602" t="s">
        <v>226</v>
      </c>
      <c r="C18" s="603" t="s">
        <v>227</v>
      </c>
      <c r="D18" s="604">
        <f>SUM(D19:D21)</f>
        <v>420000</v>
      </c>
      <c r="E18" s="601">
        <f>SUM(E19:E21)</f>
        <v>440000</v>
      </c>
      <c r="F18" s="601">
        <f>SUM(F19:F21)</f>
        <v>30000</v>
      </c>
      <c r="G18" s="601">
        <f>SUM(G19:G21)</f>
        <v>470000</v>
      </c>
    </row>
    <row r="19" spans="1:7" s="598" customFormat="1" ht="27.75" customHeight="1" thickTop="1">
      <c r="A19" s="606"/>
      <c r="B19" s="607" t="s">
        <v>173</v>
      </c>
      <c r="C19" s="608" t="s">
        <v>228</v>
      </c>
      <c r="D19" s="609">
        <v>0</v>
      </c>
      <c r="E19" s="610">
        <v>0</v>
      </c>
      <c r="F19" s="610">
        <v>30000</v>
      </c>
      <c r="G19" s="610">
        <f>E19+F19</f>
        <v>30000</v>
      </c>
    </row>
    <row r="20" spans="1:7" ht="17.25" customHeight="1">
      <c r="A20" s="611"/>
      <c r="B20" s="612" t="s">
        <v>229</v>
      </c>
      <c r="C20" s="613" t="s">
        <v>230</v>
      </c>
      <c r="D20" s="614">
        <v>380000</v>
      </c>
      <c r="E20" s="615">
        <v>420000</v>
      </c>
      <c r="F20" s="615"/>
      <c r="G20" s="615">
        <v>420000</v>
      </c>
    </row>
    <row r="21" spans="1:7" ht="17.25" customHeight="1" thickBot="1">
      <c r="A21" s="611"/>
      <c r="B21" s="607" t="s">
        <v>231</v>
      </c>
      <c r="C21" s="511" t="s">
        <v>192</v>
      </c>
      <c r="D21" s="609">
        <v>40000</v>
      </c>
      <c r="E21" s="610">
        <v>20000</v>
      </c>
      <c r="F21" s="610"/>
      <c r="G21" s="610">
        <v>20000</v>
      </c>
    </row>
    <row r="22" spans="1:7" s="616" customFormat="1" ht="25.5" customHeight="1" thickBot="1" thickTop="1">
      <c r="A22" s="419" t="s">
        <v>178</v>
      </c>
      <c r="B22" s="599"/>
      <c r="C22" s="603" t="s">
        <v>232</v>
      </c>
      <c r="D22" s="604" t="e">
        <f>SUM(D18+D17)</f>
        <v>#REF!</v>
      </c>
      <c r="E22" s="601">
        <f>SUM(E18+E17)</f>
        <v>440000</v>
      </c>
      <c r="F22" s="601">
        <f>SUM(F18+F17)</f>
        <v>1027607</v>
      </c>
      <c r="G22" s="601">
        <f>SUM(G18+G17)</f>
        <v>1467607</v>
      </c>
    </row>
    <row r="23" spans="1:7" s="617" customFormat="1" ht="30" customHeight="1" thickBot="1" thickTop="1">
      <c r="A23" s="419" t="s">
        <v>201</v>
      </c>
      <c r="B23" s="602" t="s">
        <v>226</v>
      </c>
      <c r="C23" s="603" t="s">
        <v>233</v>
      </c>
      <c r="D23" s="604">
        <f>SUM(D24+D32)</f>
        <v>1059100</v>
      </c>
      <c r="E23" s="601">
        <f>SUM(E24+E32)</f>
        <v>440000</v>
      </c>
      <c r="F23" s="601">
        <f>SUM(F24+F32)</f>
        <v>1027607</v>
      </c>
      <c r="G23" s="601">
        <f>SUM(G24+G32)</f>
        <v>1467607</v>
      </c>
    </row>
    <row r="24" spans="1:7" s="617" customFormat="1" ht="22.5" customHeight="1" thickTop="1">
      <c r="A24" s="618"/>
      <c r="B24" s="619"/>
      <c r="C24" s="232" t="s">
        <v>234</v>
      </c>
      <c r="D24" s="620">
        <f>SUM(D25:D29)</f>
        <v>927600</v>
      </c>
      <c r="E24" s="621">
        <f>SUM(E25:E31)</f>
        <v>440000</v>
      </c>
      <c r="F24" s="621">
        <f>SUM(F25:F31)</f>
        <v>1027607</v>
      </c>
      <c r="G24" s="621">
        <f>SUM(G25:G31)</f>
        <v>1467607</v>
      </c>
    </row>
    <row r="25" spans="1:7" ht="19.5" customHeight="1">
      <c r="A25" s="611"/>
      <c r="B25" s="622">
        <v>2960</v>
      </c>
      <c r="C25" s="623" t="s">
        <v>235</v>
      </c>
      <c r="D25" s="624">
        <v>84000</v>
      </c>
      <c r="E25" s="625">
        <v>88000</v>
      </c>
      <c r="F25" s="625">
        <v>6000</v>
      </c>
      <c r="G25" s="625">
        <f aca="true" t="shared" si="0" ref="G25:G31">E25+F25</f>
        <v>94000</v>
      </c>
    </row>
    <row r="26" spans="1:7" ht="19.5" customHeight="1">
      <c r="A26" s="611"/>
      <c r="B26" s="626">
        <v>4210</v>
      </c>
      <c r="C26" s="613" t="s">
        <v>236</v>
      </c>
      <c r="D26" s="614">
        <v>3700</v>
      </c>
      <c r="E26" s="615">
        <v>1700</v>
      </c>
      <c r="F26" s="615">
        <v>5300</v>
      </c>
      <c r="G26" s="627">
        <f t="shared" si="0"/>
        <v>7000</v>
      </c>
    </row>
    <row r="27" spans="1:7" ht="19.5" customHeight="1">
      <c r="A27" s="611"/>
      <c r="B27" s="628">
        <v>4240</v>
      </c>
      <c r="C27" s="511" t="s">
        <v>56</v>
      </c>
      <c r="D27" s="609"/>
      <c r="E27" s="610">
        <v>300</v>
      </c>
      <c r="F27" s="610"/>
      <c r="G27" s="627">
        <f t="shared" si="0"/>
        <v>300</v>
      </c>
    </row>
    <row r="28" spans="1:7" ht="19.5" customHeight="1">
      <c r="A28" s="611"/>
      <c r="B28" s="626">
        <v>4300</v>
      </c>
      <c r="C28" s="613" t="s">
        <v>237</v>
      </c>
      <c r="D28" s="614">
        <v>830500</v>
      </c>
      <c r="E28" s="615">
        <f>350000-7000</f>
        <v>343000</v>
      </c>
      <c r="F28" s="615">
        <v>1003307</v>
      </c>
      <c r="G28" s="627">
        <f t="shared" si="0"/>
        <v>1346307</v>
      </c>
    </row>
    <row r="29" spans="1:7" ht="30" customHeight="1">
      <c r="A29" s="611"/>
      <c r="B29" s="629">
        <v>4700</v>
      </c>
      <c r="C29" s="630" t="s">
        <v>238</v>
      </c>
      <c r="D29" s="631">
        <v>9400</v>
      </c>
      <c r="E29" s="632">
        <v>5000</v>
      </c>
      <c r="F29" s="632"/>
      <c r="G29" s="627">
        <f t="shared" si="0"/>
        <v>5000</v>
      </c>
    </row>
    <row r="30" spans="1:7" ht="30" customHeight="1">
      <c r="A30" s="611"/>
      <c r="B30" s="626">
        <v>4740</v>
      </c>
      <c r="C30" s="633" t="s">
        <v>239</v>
      </c>
      <c r="D30" s="614"/>
      <c r="E30" s="615">
        <v>2000</v>
      </c>
      <c r="F30" s="615"/>
      <c r="G30" s="627">
        <f t="shared" si="0"/>
        <v>2000</v>
      </c>
    </row>
    <row r="31" spans="1:7" ht="30" customHeight="1" thickBot="1">
      <c r="A31" s="611"/>
      <c r="B31" s="634">
        <v>4750</v>
      </c>
      <c r="C31" s="635" t="s">
        <v>240</v>
      </c>
      <c r="D31" s="609"/>
      <c r="E31" s="610">
        <v>0</v>
      </c>
      <c r="F31" s="610">
        <v>13000</v>
      </c>
      <c r="G31" s="610">
        <f t="shared" si="0"/>
        <v>13000</v>
      </c>
    </row>
    <row r="32" spans="1:7" s="544" customFormat="1" ht="18.75" customHeight="1" hidden="1">
      <c r="A32" s="611"/>
      <c r="B32" s="636"/>
      <c r="C32" s="637" t="s">
        <v>241</v>
      </c>
      <c r="D32" s="638">
        <f>D33</f>
        <v>131500</v>
      </c>
      <c r="E32" s="639">
        <f>E33</f>
        <v>0</v>
      </c>
      <c r="F32" s="639">
        <f>F33</f>
        <v>0</v>
      </c>
      <c r="G32" s="639">
        <f>G33</f>
        <v>0</v>
      </c>
    </row>
    <row r="33" spans="1:7" s="616" customFormat="1" ht="18.75" customHeight="1" hidden="1">
      <c r="A33" s="611"/>
      <c r="B33" s="640">
        <v>6120</v>
      </c>
      <c r="C33" s="641" t="s">
        <v>242</v>
      </c>
      <c r="D33" s="642">
        <v>131500</v>
      </c>
      <c r="E33" s="643">
        <v>0</v>
      </c>
      <c r="F33" s="643">
        <v>0</v>
      </c>
      <c r="G33" s="643">
        <v>0</v>
      </c>
    </row>
    <row r="34" spans="1:7" s="616" customFormat="1" ht="36.75" customHeight="1" thickBot="1" thickTop="1">
      <c r="A34" s="419" t="s">
        <v>243</v>
      </c>
      <c r="B34" s="599"/>
      <c r="C34" s="644" t="s">
        <v>244</v>
      </c>
      <c r="D34" s="604" t="e">
        <f>D22-D23</f>
        <v>#REF!</v>
      </c>
      <c r="E34" s="601">
        <f>E22-E23</f>
        <v>0</v>
      </c>
      <c r="F34" s="601">
        <f>F22-F23</f>
        <v>0</v>
      </c>
      <c r="G34" s="601">
        <f>G22-G23</f>
        <v>0</v>
      </c>
    </row>
    <row r="35" ht="16.5" thickTop="1"/>
    <row r="37" spans="2:5" ht="12.75">
      <c r="B37" s="278"/>
      <c r="D37" s="278"/>
      <c r="E37" s="278"/>
    </row>
    <row r="38" spans="2:5" ht="12.75">
      <c r="B38" s="278"/>
      <c r="D38" s="278"/>
      <c r="E38" s="278"/>
    </row>
    <row r="39" spans="2:5" ht="12.75">
      <c r="B39" s="278"/>
      <c r="D39" s="278"/>
      <c r="E39" s="278"/>
    </row>
    <row r="40" spans="2:5" ht="12.75">
      <c r="B40" s="278"/>
      <c r="D40" s="278"/>
      <c r="E40" s="278"/>
    </row>
    <row r="41" spans="2:5" ht="12.75">
      <c r="B41" s="278"/>
      <c r="D41" s="278"/>
      <c r="E41" s="278"/>
    </row>
    <row r="42" spans="2:5" ht="12.75">
      <c r="B42" s="278"/>
      <c r="D42" s="278"/>
      <c r="E42" s="278"/>
    </row>
    <row r="43" spans="2:5" ht="12.75">
      <c r="B43" s="278"/>
      <c r="D43" s="278"/>
      <c r="E43" s="278"/>
    </row>
    <row r="44" spans="2:5" ht="12.75">
      <c r="B44" s="278"/>
      <c r="D44" s="278"/>
      <c r="E44" s="278"/>
    </row>
    <row r="45" spans="2:5" ht="12.75">
      <c r="B45" s="278"/>
      <c r="D45" s="278"/>
      <c r="E45" s="278"/>
    </row>
    <row r="46" spans="2:5" ht="12.75">
      <c r="B46" s="278"/>
      <c r="D46" s="278"/>
      <c r="E46" s="278"/>
    </row>
    <row r="47" spans="2:5" ht="12.75">
      <c r="B47" s="278"/>
      <c r="D47" s="278"/>
      <c r="E47" s="278"/>
    </row>
    <row r="48" spans="2:5" ht="12.75">
      <c r="B48" s="278"/>
      <c r="D48" s="278"/>
      <c r="E48" s="278"/>
    </row>
    <row r="49" spans="2:5" ht="12.75">
      <c r="B49" s="278"/>
      <c r="D49" s="278"/>
      <c r="E49" s="278"/>
    </row>
    <row r="50" spans="2:5" ht="12.75">
      <c r="B50" s="278"/>
      <c r="D50" s="278"/>
      <c r="E50" s="278"/>
    </row>
    <row r="51" spans="2:5" ht="12.75">
      <c r="B51" s="278"/>
      <c r="D51" s="278"/>
      <c r="E51" s="278"/>
    </row>
    <row r="52" spans="2:5" ht="12.75">
      <c r="B52" s="278"/>
      <c r="D52" s="278"/>
      <c r="E52" s="278"/>
    </row>
    <row r="53" spans="2:5" ht="12.75">
      <c r="B53" s="278"/>
      <c r="D53" s="278"/>
      <c r="E53" s="278"/>
    </row>
    <row r="54" spans="2:5" ht="12.75">
      <c r="B54" s="278"/>
      <c r="D54" s="278"/>
      <c r="E54" s="278"/>
    </row>
    <row r="55" spans="2:5" ht="12.75">
      <c r="B55" s="278"/>
      <c r="D55" s="278"/>
      <c r="E55" s="278"/>
    </row>
    <row r="56" spans="2:5" ht="12.75">
      <c r="B56" s="278"/>
      <c r="D56" s="278"/>
      <c r="E56" s="278"/>
    </row>
    <row r="57" spans="2:5" ht="12.75">
      <c r="B57" s="278"/>
      <c r="D57" s="278"/>
      <c r="E57" s="278"/>
    </row>
    <row r="58" spans="2:5" ht="12.75">
      <c r="B58" s="278"/>
      <c r="D58" s="278"/>
      <c r="E58" s="278"/>
    </row>
    <row r="59" spans="2:5" ht="12.75">
      <c r="B59" s="278"/>
      <c r="D59" s="278"/>
      <c r="E59" s="278"/>
    </row>
    <row r="60" spans="2:5" ht="12.75">
      <c r="B60" s="278"/>
      <c r="D60" s="278"/>
      <c r="E60" s="278"/>
    </row>
    <row r="61" spans="2:5" ht="12.75">
      <c r="B61" s="278"/>
      <c r="D61" s="278"/>
      <c r="E61" s="278"/>
    </row>
    <row r="62" spans="2:5" ht="12.75">
      <c r="B62" s="278"/>
      <c r="D62" s="278"/>
      <c r="E62" s="278"/>
    </row>
    <row r="63" spans="2:5" ht="12.75">
      <c r="B63" s="278"/>
      <c r="D63" s="278"/>
      <c r="E63" s="278"/>
    </row>
    <row r="64" spans="2:5" ht="12.75">
      <c r="B64" s="278"/>
      <c r="D64" s="278"/>
      <c r="E64" s="278"/>
    </row>
    <row r="65" spans="2:5" ht="12.75">
      <c r="B65" s="278"/>
      <c r="D65" s="278"/>
      <c r="E65" s="278"/>
    </row>
    <row r="66" spans="2:5" ht="12.75">
      <c r="B66" s="278"/>
      <c r="D66" s="278"/>
      <c r="E66" s="278"/>
    </row>
    <row r="67" spans="2:5" ht="12.75">
      <c r="B67" s="278"/>
      <c r="D67" s="278"/>
      <c r="E67" s="278"/>
    </row>
    <row r="68" spans="2:5" ht="12.75">
      <c r="B68" s="278"/>
      <c r="D68" s="278"/>
      <c r="E68" s="278"/>
    </row>
    <row r="69" spans="2:5" ht="12.75">
      <c r="B69" s="278"/>
      <c r="D69" s="278"/>
      <c r="E69" s="278"/>
    </row>
    <row r="70" spans="2:5" ht="12.75">
      <c r="B70" s="278"/>
      <c r="D70" s="278"/>
      <c r="E70" s="278"/>
    </row>
    <row r="71" spans="2:5" ht="12.75">
      <c r="B71" s="278"/>
      <c r="D71" s="278"/>
      <c r="E71" s="278"/>
    </row>
    <row r="72" spans="2:5" ht="12.75">
      <c r="B72" s="278"/>
      <c r="D72" s="278"/>
      <c r="E72" s="278"/>
    </row>
    <row r="73" spans="2:5" ht="12.75">
      <c r="B73" s="278"/>
      <c r="D73" s="278"/>
      <c r="E73" s="278"/>
    </row>
    <row r="74" spans="2:5" ht="12.75">
      <c r="B74" s="278"/>
      <c r="D74" s="278"/>
      <c r="E74" s="278"/>
    </row>
    <row r="75" spans="2:5" ht="12.75">
      <c r="B75" s="278"/>
      <c r="D75" s="278"/>
      <c r="E75" s="278"/>
    </row>
    <row r="76" spans="2:5" ht="12.75">
      <c r="B76" s="278"/>
      <c r="D76" s="278"/>
      <c r="E76" s="278"/>
    </row>
    <row r="77" spans="2:5" ht="12.75">
      <c r="B77" s="278"/>
      <c r="D77" s="278"/>
      <c r="E77" s="278"/>
    </row>
    <row r="78" spans="2:5" ht="12.75">
      <c r="B78" s="278"/>
      <c r="D78" s="278"/>
      <c r="E78" s="278"/>
    </row>
    <row r="79" spans="2:5" ht="12.75">
      <c r="B79" s="278"/>
      <c r="D79" s="278"/>
      <c r="E79" s="278"/>
    </row>
    <row r="80" spans="2:5" ht="12.75">
      <c r="B80" s="278"/>
      <c r="D80" s="278"/>
      <c r="E80" s="278"/>
    </row>
    <row r="81" spans="2:5" ht="12.75">
      <c r="B81" s="278"/>
      <c r="D81" s="278"/>
      <c r="E81" s="278"/>
    </row>
    <row r="82" spans="2:5" ht="12.75">
      <c r="B82" s="278"/>
      <c r="D82" s="278"/>
      <c r="E82" s="278"/>
    </row>
    <row r="83" spans="2:5" ht="12.75">
      <c r="B83" s="278"/>
      <c r="D83" s="278"/>
      <c r="E83" s="278"/>
    </row>
    <row r="84" spans="2:5" ht="12.75">
      <c r="B84" s="278"/>
      <c r="D84" s="278"/>
      <c r="E84" s="278"/>
    </row>
    <row r="85" spans="2:5" ht="12.75">
      <c r="B85" s="278"/>
      <c r="D85" s="278"/>
      <c r="E85" s="278"/>
    </row>
    <row r="86" spans="2:5" ht="12.75">
      <c r="B86" s="278"/>
      <c r="D86" s="278"/>
      <c r="E86" s="278"/>
    </row>
    <row r="87" spans="2:5" ht="12.75">
      <c r="B87" s="278"/>
      <c r="D87" s="278"/>
      <c r="E87" s="278"/>
    </row>
    <row r="88" spans="2:5" ht="12.75">
      <c r="B88" s="278"/>
      <c r="D88" s="278"/>
      <c r="E88" s="278"/>
    </row>
    <row r="89" spans="2:5" ht="12.75">
      <c r="B89" s="278"/>
      <c r="D89" s="278"/>
      <c r="E89" s="278"/>
    </row>
    <row r="90" spans="2:5" ht="12.75">
      <c r="B90" s="278"/>
      <c r="D90" s="278"/>
      <c r="E90" s="278"/>
    </row>
    <row r="91" spans="2:5" ht="12.75">
      <c r="B91" s="278"/>
      <c r="D91" s="278"/>
      <c r="E91" s="278"/>
    </row>
    <row r="92" spans="2:5" ht="12.75">
      <c r="B92" s="278"/>
      <c r="D92" s="278"/>
      <c r="E92" s="278"/>
    </row>
    <row r="93" spans="2:5" ht="12.75">
      <c r="B93" s="278"/>
      <c r="D93" s="278"/>
      <c r="E93" s="278"/>
    </row>
    <row r="94" spans="2:5" ht="12.75">
      <c r="B94" s="278"/>
      <c r="D94" s="278"/>
      <c r="E94" s="278"/>
    </row>
    <row r="95" spans="2:5" ht="12.75">
      <c r="B95" s="278"/>
      <c r="D95" s="278"/>
      <c r="E95" s="278"/>
    </row>
    <row r="96" spans="2:5" ht="12.75">
      <c r="B96" s="278"/>
      <c r="D96" s="278"/>
      <c r="E96" s="278"/>
    </row>
    <row r="97" spans="2:5" ht="12.75">
      <c r="B97" s="278"/>
      <c r="D97" s="278"/>
      <c r="E97" s="278"/>
    </row>
    <row r="98" spans="2:5" ht="12.75">
      <c r="B98" s="278"/>
      <c r="D98" s="278"/>
      <c r="E98" s="278"/>
    </row>
    <row r="99" spans="2:5" ht="12.75">
      <c r="B99" s="278"/>
      <c r="D99" s="278"/>
      <c r="E99" s="278"/>
    </row>
    <row r="100" spans="2:5" ht="12.75">
      <c r="B100" s="278"/>
      <c r="D100" s="278"/>
      <c r="E100" s="278"/>
    </row>
    <row r="101" spans="2:5" ht="12.75">
      <c r="B101" s="278"/>
      <c r="D101" s="278"/>
      <c r="E101" s="278"/>
    </row>
    <row r="102" spans="2:5" ht="12.75">
      <c r="B102" s="278"/>
      <c r="D102" s="278"/>
      <c r="E102" s="278"/>
    </row>
    <row r="103" spans="2:5" ht="12.75">
      <c r="B103" s="278"/>
      <c r="D103" s="278"/>
      <c r="E103" s="278"/>
    </row>
    <row r="104" spans="2:5" ht="12.75">
      <c r="B104" s="278"/>
      <c r="D104" s="278"/>
      <c r="E104" s="278"/>
    </row>
    <row r="105" spans="2:5" ht="12.75">
      <c r="B105" s="278"/>
      <c r="D105" s="278"/>
      <c r="E105" s="278"/>
    </row>
    <row r="106" spans="2:5" ht="12.75">
      <c r="B106" s="278"/>
      <c r="D106" s="278"/>
      <c r="E106" s="278"/>
    </row>
    <row r="107" spans="2:5" ht="12.75">
      <c r="B107" s="278"/>
      <c r="D107" s="278"/>
      <c r="E107" s="278"/>
    </row>
    <row r="108" spans="2:5" ht="12.75">
      <c r="B108" s="278"/>
      <c r="D108" s="278"/>
      <c r="E108" s="278"/>
    </row>
    <row r="109" spans="2:5" ht="12.75">
      <c r="B109" s="278"/>
      <c r="D109" s="278"/>
      <c r="E109" s="278"/>
    </row>
    <row r="110" spans="2:5" ht="12.75">
      <c r="B110" s="278"/>
      <c r="D110" s="278"/>
      <c r="E110" s="278"/>
    </row>
    <row r="111" spans="2:5" ht="12.75">
      <c r="B111" s="278"/>
      <c r="D111" s="278"/>
      <c r="E111" s="278"/>
    </row>
    <row r="112" spans="2:5" ht="12.75">
      <c r="B112" s="278"/>
      <c r="D112" s="278"/>
      <c r="E112" s="278"/>
    </row>
    <row r="113" spans="2:5" ht="12.75">
      <c r="B113" s="278"/>
      <c r="D113" s="278"/>
      <c r="E113" s="278"/>
    </row>
    <row r="114" spans="2:5" ht="12.75">
      <c r="B114" s="278"/>
      <c r="D114" s="278"/>
      <c r="E114" s="278"/>
    </row>
    <row r="115" spans="2:5" ht="12.75">
      <c r="B115" s="278"/>
      <c r="D115" s="278"/>
      <c r="E115" s="278"/>
    </row>
    <row r="116" spans="2:5" ht="12.75">
      <c r="B116" s="278"/>
      <c r="D116" s="278"/>
      <c r="E116" s="278"/>
    </row>
    <row r="117" spans="2:5" ht="12.75">
      <c r="B117" s="278"/>
      <c r="D117" s="278"/>
      <c r="E117" s="278"/>
    </row>
    <row r="118" spans="2:5" ht="12.75">
      <c r="B118" s="278"/>
      <c r="D118" s="278"/>
      <c r="E118" s="278"/>
    </row>
    <row r="119" spans="2:5" ht="12.75">
      <c r="B119" s="278"/>
      <c r="D119" s="278"/>
      <c r="E119" s="278"/>
    </row>
    <row r="120" spans="2:5" ht="12.75">
      <c r="B120" s="278"/>
      <c r="D120" s="278"/>
      <c r="E120" s="278"/>
    </row>
    <row r="121" spans="2:5" ht="12.75">
      <c r="B121" s="278"/>
      <c r="D121" s="278"/>
      <c r="E121" s="278"/>
    </row>
    <row r="122" spans="2:5" ht="12.75">
      <c r="B122" s="278"/>
      <c r="D122" s="278"/>
      <c r="E122" s="278"/>
    </row>
    <row r="123" spans="2:5" ht="12.75">
      <c r="B123" s="278"/>
      <c r="D123" s="278"/>
      <c r="E123" s="278"/>
    </row>
    <row r="124" spans="2:5" ht="12.75">
      <c r="B124" s="278"/>
      <c r="D124" s="278"/>
      <c r="E124" s="278"/>
    </row>
    <row r="125" spans="2:5" ht="12.75">
      <c r="B125" s="278"/>
      <c r="D125" s="278"/>
      <c r="E125" s="278"/>
    </row>
    <row r="126" spans="2:5" ht="12.75">
      <c r="B126" s="278"/>
      <c r="D126" s="278"/>
      <c r="E126" s="278"/>
    </row>
    <row r="127" spans="2:5" ht="12.75">
      <c r="B127" s="278"/>
      <c r="D127" s="278"/>
      <c r="E127" s="278"/>
    </row>
    <row r="128" spans="2:5" ht="12.75">
      <c r="B128" s="278"/>
      <c r="D128" s="278"/>
      <c r="E128" s="278"/>
    </row>
    <row r="129" spans="2:5" ht="12.75">
      <c r="B129" s="278"/>
      <c r="D129" s="278"/>
      <c r="E129" s="278"/>
    </row>
    <row r="130" spans="2:5" ht="12.75">
      <c r="B130" s="278"/>
      <c r="D130" s="278"/>
      <c r="E130" s="278"/>
    </row>
    <row r="131" spans="2:5" ht="12.75">
      <c r="B131" s="278"/>
      <c r="D131" s="278"/>
      <c r="E131" s="278"/>
    </row>
    <row r="132" spans="2:5" ht="12.75">
      <c r="B132" s="278"/>
      <c r="D132" s="278"/>
      <c r="E132" s="278"/>
    </row>
    <row r="133" spans="2:5" ht="12.75">
      <c r="B133" s="278"/>
      <c r="D133" s="278"/>
      <c r="E133" s="278"/>
    </row>
    <row r="134" spans="2:5" ht="12.75">
      <c r="B134" s="278"/>
      <c r="D134" s="278"/>
      <c r="E134" s="278"/>
    </row>
    <row r="135" spans="2:5" ht="12.75">
      <c r="B135" s="278"/>
      <c r="D135" s="278"/>
      <c r="E135" s="278"/>
    </row>
    <row r="136" spans="2:5" ht="12.75">
      <c r="B136" s="278"/>
      <c r="D136" s="278"/>
      <c r="E136" s="278"/>
    </row>
    <row r="137" spans="2:5" ht="12.75">
      <c r="B137" s="278"/>
      <c r="D137" s="278"/>
      <c r="E137" s="278"/>
    </row>
    <row r="138" spans="2:5" ht="12.75">
      <c r="B138" s="278"/>
      <c r="D138" s="278"/>
      <c r="E138" s="278"/>
    </row>
    <row r="139" spans="2:5" ht="12.75">
      <c r="B139" s="278"/>
      <c r="D139" s="278"/>
      <c r="E139" s="278"/>
    </row>
    <row r="140" spans="2:5" ht="12.75">
      <c r="B140" s="278"/>
      <c r="D140" s="278"/>
      <c r="E140" s="278"/>
    </row>
    <row r="141" spans="2:5" ht="12.75">
      <c r="B141" s="278"/>
      <c r="D141" s="278"/>
      <c r="E141" s="278"/>
    </row>
    <row r="142" spans="2:5" ht="12.75">
      <c r="B142" s="278"/>
      <c r="D142" s="278"/>
      <c r="E142" s="278"/>
    </row>
    <row r="143" spans="2:5" ht="12.75">
      <c r="B143" s="278"/>
      <c r="D143" s="278"/>
      <c r="E143" s="278"/>
    </row>
    <row r="144" spans="2:5" ht="12.75">
      <c r="B144" s="278"/>
      <c r="D144" s="278"/>
      <c r="E144" s="278"/>
    </row>
    <row r="145" spans="2:5" ht="12.75">
      <c r="B145" s="278"/>
      <c r="D145" s="278"/>
      <c r="E145" s="278"/>
    </row>
    <row r="146" spans="2:5" ht="12.75">
      <c r="B146" s="278"/>
      <c r="D146" s="278"/>
      <c r="E146" s="278"/>
    </row>
    <row r="147" spans="2:5" ht="12.75">
      <c r="B147" s="278"/>
      <c r="D147" s="278"/>
      <c r="E147" s="278"/>
    </row>
    <row r="148" spans="2:5" ht="12.75">
      <c r="B148" s="278"/>
      <c r="D148" s="278"/>
      <c r="E148" s="278"/>
    </row>
    <row r="149" spans="2:5" ht="12.75">
      <c r="B149" s="278"/>
      <c r="D149" s="278"/>
      <c r="E149" s="278"/>
    </row>
    <row r="150" spans="2:5" ht="12.75">
      <c r="B150" s="278"/>
      <c r="D150" s="278"/>
      <c r="E150" s="278"/>
    </row>
    <row r="151" spans="2:5" ht="12.75">
      <c r="B151" s="278"/>
      <c r="D151" s="278"/>
      <c r="E151" s="278"/>
    </row>
    <row r="152" spans="2:5" ht="12.75">
      <c r="B152" s="278"/>
      <c r="D152" s="278"/>
      <c r="E152" s="278"/>
    </row>
    <row r="153" spans="2:5" ht="12.75">
      <c r="B153" s="278"/>
      <c r="D153" s="278"/>
      <c r="E153" s="278"/>
    </row>
    <row r="154" spans="2:5" ht="12.75">
      <c r="B154" s="278"/>
      <c r="D154" s="278"/>
      <c r="E154" s="278"/>
    </row>
    <row r="155" spans="2:5" ht="12.75">
      <c r="B155" s="278"/>
      <c r="D155" s="278"/>
      <c r="E155" s="278"/>
    </row>
    <row r="156" spans="2:5" ht="12.75">
      <c r="B156" s="278"/>
      <c r="D156" s="278"/>
      <c r="E156" s="278"/>
    </row>
    <row r="157" spans="2:5" ht="12.75">
      <c r="B157" s="278"/>
      <c r="D157" s="278"/>
      <c r="E157" s="278"/>
    </row>
    <row r="158" spans="2:5" ht="12.75">
      <c r="B158" s="278"/>
      <c r="D158" s="278"/>
      <c r="E158" s="278"/>
    </row>
    <row r="159" spans="2:5" ht="12.75">
      <c r="B159" s="278"/>
      <c r="D159" s="278"/>
      <c r="E159" s="278"/>
    </row>
    <row r="160" spans="2:5" ht="12.75">
      <c r="B160" s="278"/>
      <c r="D160" s="278"/>
      <c r="E160" s="278"/>
    </row>
    <row r="161" spans="2:5" ht="12.75">
      <c r="B161" s="278"/>
      <c r="D161" s="278"/>
      <c r="E161" s="278"/>
    </row>
    <row r="162" spans="2:5" ht="12.75">
      <c r="B162" s="278"/>
      <c r="D162" s="278"/>
      <c r="E162" s="278"/>
    </row>
    <row r="163" spans="2:5" ht="12.75">
      <c r="B163" s="278"/>
      <c r="D163" s="278"/>
      <c r="E163" s="278"/>
    </row>
    <row r="164" spans="2:5" ht="12.75">
      <c r="B164" s="278"/>
      <c r="D164" s="278"/>
      <c r="E164" s="278"/>
    </row>
    <row r="165" spans="2:5" ht="12.75">
      <c r="B165" s="278"/>
      <c r="D165" s="278"/>
      <c r="E165" s="278"/>
    </row>
    <row r="166" spans="2:5" ht="12.75">
      <c r="B166" s="278"/>
      <c r="D166" s="278"/>
      <c r="E166" s="278"/>
    </row>
    <row r="167" spans="2:5" ht="12.75">
      <c r="B167" s="278"/>
      <c r="D167" s="278"/>
      <c r="E167" s="278"/>
    </row>
    <row r="168" spans="2:5" ht="12.75">
      <c r="B168" s="278"/>
      <c r="D168" s="278"/>
      <c r="E168" s="278"/>
    </row>
    <row r="169" spans="2:5" ht="12.75">
      <c r="B169" s="278"/>
      <c r="D169" s="278"/>
      <c r="E169" s="278"/>
    </row>
    <row r="170" spans="2:5" ht="12.75">
      <c r="B170" s="278"/>
      <c r="D170" s="278"/>
      <c r="E170" s="278"/>
    </row>
    <row r="171" spans="2:5" ht="12.75">
      <c r="B171" s="278"/>
      <c r="D171" s="278"/>
      <c r="E171" s="278"/>
    </row>
    <row r="172" spans="2:5" ht="12.75">
      <c r="B172" s="278"/>
      <c r="D172" s="278"/>
      <c r="E172" s="278"/>
    </row>
    <row r="173" spans="2:5" ht="12.75">
      <c r="B173" s="278"/>
      <c r="D173" s="278"/>
      <c r="E173" s="278"/>
    </row>
    <row r="174" spans="2:5" ht="12.75">
      <c r="B174" s="278"/>
      <c r="D174" s="278"/>
      <c r="E174" s="278"/>
    </row>
    <row r="175" spans="2:5" ht="12.75">
      <c r="B175" s="278"/>
      <c r="D175" s="278"/>
      <c r="E175" s="278"/>
    </row>
    <row r="176" spans="2:5" ht="12.75">
      <c r="B176" s="278"/>
      <c r="D176" s="278"/>
      <c r="E176" s="278"/>
    </row>
    <row r="177" spans="2:5" ht="12.75">
      <c r="B177" s="278"/>
      <c r="D177" s="278"/>
      <c r="E177" s="278"/>
    </row>
    <row r="178" spans="2:5" ht="12.75">
      <c r="B178" s="278"/>
      <c r="D178" s="278"/>
      <c r="E178" s="278"/>
    </row>
  </sheetData>
  <mergeCells count="4">
    <mergeCell ref="A9:G9"/>
    <mergeCell ref="A10:G10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79"/>
  <sheetViews>
    <sheetView tabSelected="1" workbookViewId="0" topLeftCell="D15">
      <selection activeCell="J31" sqref="J31"/>
    </sheetView>
  </sheetViews>
  <sheetFormatPr defaultColWidth="9.00390625" defaultRowHeight="12.75"/>
  <cols>
    <col min="1" max="1" width="5.125" style="1" customWidth="1"/>
    <col min="2" max="2" width="5.625" style="1" customWidth="1"/>
    <col min="3" max="3" width="7.75390625" style="1" customWidth="1"/>
    <col min="4" max="4" width="5.75390625" style="277" customWidth="1"/>
    <col min="5" max="5" width="43.00390625" style="278" customWidth="1"/>
    <col min="6" max="8" width="11.75390625" style="1" customWidth="1"/>
    <col min="9" max="11" width="11.625" style="1" customWidth="1"/>
    <col min="12" max="12" width="3.625" style="1" hidden="1" customWidth="1"/>
    <col min="13" max="13" width="0.2421875" style="1" hidden="1" customWidth="1"/>
    <col min="14" max="14" width="11.00390625" style="1" customWidth="1"/>
    <col min="15" max="15" width="9.75390625" style="1" bestFit="1" customWidth="1"/>
    <col min="16" max="16384" width="9.125" style="1" customWidth="1"/>
  </cols>
  <sheetData>
    <row r="1" spans="9:11" ht="12.75">
      <c r="I1" s="2" t="s">
        <v>127</v>
      </c>
      <c r="J1" s="2"/>
      <c r="K1" s="2"/>
    </row>
    <row r="2" spans="9:11" ht="12.75">
      <c r="I2" s="52" t="s">
        <v>153</v>
      </c>
      <c r="J2" s="52"/>
      <c r="K2" s="52"/>
    </row>
    <row r="3" spans="9:11" ht="12.75">
      <c r="I3" s="52" t="s">
        <v>24</v>
      </c>
      <c r="J3" s="52"/>
      <c r="K3" s="52"/>
    </row>
    <row r="4" spans="9:11" ht="12.75">
      <c r="I4" s="52" t="s">
        <v>58</v>
      </c>
      <c r="J4" s="52"/>
      <c r="K4" s="52"/>
    </row>
    <row r="5" spans="9:11" ht="13.5" customHeight="1">
      <c r="I5" s="52"/>
      <c r="J5" s="52"/>
      <c r="K5" s="52"/>
    </row>
    <row r="6" spans="1:14" ht="37.5" customHeight="1">
      <c r="A6" s="7" t="s">
        <v>146</v>
      </c>
      <c r="B6" s="7"/>
      <c r="C6" s="279"/>
      <c r="D6" s="280"/>
      <c r="E6" s="281"/>
      <c r="F6" s="282"/>
      <c r="G6" s="282"/>
      <c r="H6" s="282"/>
      <c r="I6" s="282"/>
      <c r="J6" s="282"/>
      <c r="K6" s="282"/>
      <c r="L6" s="283"/>
      <c r="M6" s="283"/>
      <c r="N6" s="283"/>
    </row>
    <row r="7" spans="2:14" ht="13.5" thickBot="1">
      <c r="B7" s="284"/>
      <c r="I7" s="285"/>
      <c r="J7" s="285"/>
      <c r="K7" s="285"/>
      <c r="L7" s="286"/>
      <c r="M7" s="287" t="s">
        <v>134</v>
      </c>
      <c r="N7" s="287"/>
    </row>
    <row r="8" spans="1:14" ht="31.5" customHeight="1" thickTop="1">
      <c r="A8" s="288" t="s">
        <v>128</v>
      </c>
      <c r="B8" s="289" t="s">
        <v>129</v>
      </c>
      <c r="C8" s="290" t="s">
        <v>130</v>
      </c>
      <c r="D8" s="290" t="s">
        <v>28</v>
      </c>
      <c r="E8" s="291" t="s">
        <v>131</v>
      </c>
      <c r="F8" s="657" t="s">
        <v>155</v>
      </c>
      <c r="G8" s="658"/>
      <c r="H8" s="658"/>
      <c r="I8" s="659"/>
      <c r="J8" s="659"/>
      <c r="K8" s="660"/>
      <c r="L8" s="292"/>
      <c r="M8" s="293"/>
      <c r="N8" s="294"/>
    </row>
    <row r="9" spans="1:14" ht="15" customHeight="1">
      <c r="A9" s="295"/>
      <c r="B9" s="296"/>
      <c r="C9" s="297"/>
      <c r="D9" s="297"/>
      <c r="E9" s="298"/>
      <c r="F9" s="299" t="s">
        <v>132</v>
      </c>
      <c r="G9" s="300"/>
      <c r="H9" s="301"/>
      <c r="I9" s="302" t="s">
        <v>133</v>
      </c>
      <c r="J9" s="303"/>
      <c r="K9" s="304"/>
      <c r="L9" s="292"/>
      <c r="M9" s="305"/>
      <c r="N9" s="294"/>
    </row>
    <row r="10" spans="1:14" ht="24" customHeight="1">
      <c r="A10" s="306"/>
      <c r="B10" s="307"/>
      <c r="C10" s="308"/>
      <c r="D10" s="308"/>
      <c r="E10" s="309"/>
      <c r="F10" s="308" t="s">
        <v>148</v>
      </c>
      <c r="G10" s="310" t="s">
        <v>147</v>
      </c>
      <c r="H10" s="311" t="s">
        <v>149</v>
      </c>
      <c r="I10" s="312" t="s">
        <v>148</v>
      </c>
      <c r="J10" s="313" t="s">
        <v>147</v>
      </c>
      <c r="K10" s="314" t="s">
        <v>149</v>
      </c>
      <c r="L10" s="315"/>
      <c r="M10" s="316" t="s">
        <v>135</v>
      </c>
      <c r="N10" s="317"/>
    </row>
    <row r="11" spans="1:14" s="325" customFormat="1" ht="13.5">
      <c r="A11" s="318">
        <v>1</v>
      </c>
      <c r="B11" s="319">
        <v>2</v>
      </c>
      <c r="C11" s="320">
        <v>3</v>
      </c>
      <c r="D11" s="319">
        <v>4</v>
      </c>
      <c r="E11" s="320">
        <v>5</v>
      </c>
      <c r="F11" s="320">
        <v>6</v>
      </c>
      <c r="G11" s="320">
        <v>7</v>
      </c>
      <c r="H11" s="321">
        <v>8</v>
      </c>
      <c r="I11" s="319">
        <v>9</v>
      </c>
      <c r="J11" s="322">
        <v>10</v>
      </c>
      <c r="K11" s="321">
        <v>11</v>
      </c>
      <c r="L11" s="323"/>
      <c r="M11" s="321">
        <v>12</v>
      </c>
      <c r="N11" s="324"/>
    </row>
    <row r="12" spans="1:14" s="337" customFormat="1" ht="51">
      <c r="A12" s="326">
        <v>16</v>
      </c>
      <c r="B12" s="327">
        <v>600</v>
      </c>
      <c r="C12" s="328">
        <v>60016</v>
      </c>
      <c r="D12" s="329">
        <v>6050</v>
      </c>
      <c r="E12" s="330" t="s">
        <v>150</v>
      </c>
      <c r="F12" s="331"/>
      <c r="G12" s="331"/>
      <c r="H12" s="332"/>
      <c r="I12" s="333"/>
      <c r="J12" s="334"/>
      <c r="K12" s="332"/>
      <c r="L12" s="335"/>
      <c r="M12" s="332">
        <v>0</v>
      </c>
      <c r="N12" s="336"/>
    </row>
    <row r="13" spans="1:14" s="341" customFormat="1" ht="18" customHeight="1">
      <c r="A13" s="326">
        <v>19</v>
      </c>
      <c r="B13" s="338">
        <v>600</v>
      </c>
      <c r="C13" s="328">
        <v>60016</v>
      </c>
      <c r="D13" s="329">
        <v>6050</v>
      </c>
      <c r="E13" s="339" t="s">
        <v>140</v>
      </c>
      <c r="F13" s="331">
        <f>1000</f>
        <v>1000</v>
      </c>
      <c r="G13" s="331">
        <v>60.5</v>
      </c>
      <c r="H13" s="340">
        <f>F13+G13</f>
        <v>1060.5</v>
      </c>
      <c r="I13" s="333"/>
      <c r="J13" s="334"/>
      <c r="K13" s="332"/>
      <c r="L13" s="335"/>
      <c r="M13" s="332">
        <v>1000</v>
      </c>
      <c r="N13" s="336"/>
    </row>
    <row r="14" spans="1:14" s="341" customFormat="1" ht="18" customHeight="1">
      <c r="A14" s="326">
        <v>20</v>
      </c>
      <c r="B14" s="338">
        <v>600</v>
      </c>
      <c r="C14" s="328">
        <v>60016</v>
      </c>
      <c r="D14" s="329">
        <v>6050</v>
      </c>
      <c r="E14" s="339" t="s">
        <v>141</v>
      </c>
      <c r="F14" s="342">
        <f>1200</f>
        <v>1200</v>
      </c>
      <c r="G14" s="342">
        <v>-200.5</v>
      </c>
      <c r="H14" s="340">
        <f aca="true" t="shared" si="0" ref="H14:H23">F14+G14</f>
        <v>999.5</v>
      </c>
      <c r="I14" s="343"/>
      <c r="J14" s="344"/>
      <c r="K14" s="345"/>
      <c r="L14" s="346"/>
      <c r="M14" s="345">
        <v>500</v>
      </c>
      <c r="N14" s="347"/>
    </row>
    <row r="15" spans="1:14" s="278" customFormat="1" ht="15.75" customHeight="1">
      <c r="A15" s="326">
        <v>28</v>
      </c>
      <c r="B15" s="327">
        <v>600</v>
      </c>
      <c r="C15" s="328">
        <v>60017</v>
      </c>
      <c r="D15" s="329">
        <v>6050</v>
      </c>
      <c r="E15" s="330" t="s">
        <v>142</v>
      </c>
      <c r="F15" s="342">
        <f>250</f>
        <v>250</v>
      </c>
      <c r="G15" s="342">
        <v>140</v>
      </c>
      <c r="H15" s="340">
        <f t="shared" si="0"/>
        <v>390</v>
      </c>
      <c r="I15" s="343"/>
      <c r="J15" s="344"/>
      <c r="K15" s="345"/>
      <c r="L15" s="346"/>
      <c r="M15" s="345">
        <v>0</v>
      </c>
      <c r="N15" s="347"/>
    </row>
    <row r="16" spans="1:14" s="278" customFormat="1" ht="15.75" customHeight="1">
      <c r="A16" s="326">
        <v>36</v>
      </c>
      <c r="B16" s="338">
        <v>710</v>
      </c>
      <c r="C16" s="328">
        <v>71035</v>
      </c>
      <c r="D16" s="328">
        <v>6050</v>
      </c>
      <c r="E16" s="339" t="s">
        <v>143</v>
      </c>
      <c r="F16" s="342">
        <f>100</f>
        <v>100</v>
      </c>
      <c r="G16" s="342">
        <v>300</v>
      </c>
      <c r="H16" s="340">
        <f t="shared" si="0"/>
        <v>400</v>
      </c>
      <c r="I16" s="343"/>
      <c r="J16" s="344"/>
      <c r="K16" s="345"/>
      <c r="L16" s="346"/>
      <c r="M16" s="345">
        <v>800</v>
      </c>
      <c r="N16" s="347"/>
    </row>
    <row r="17" spans="1:14" s="278" customFormat="1" ht="15" customHeight="1">
      <c r="A17" s="326">
        <v>58</v>
      </c>
      <c r="B17" s="327">
        <v>900</v>
      </c>
      <c r="C17" s="328">
        <v>90095</v>
      </c>
      <c r="D17" s="328">
        <v>6050</v>
      </c>
      <c r="E17" s="339" t="s">
        <v>151</v>
      </c>
      <c r="F17" s="342"/>
      <c r="G17" s="342"/>
      <c r="H17" s="340"/>
      <c r="I17" s="343"/>
      <c r="J17" s="344"/>
      <c r="K17" s="345"/>
      <c r="L17" s="346"/>
      <c r="M17" s="345">
        <v>0</v>
      </c>
      <c r="N17" s="347"/>
    </row>
    <row r="18" spans="1:14" ht="14.25" customHeight="1">
      <c r="A18" s="326">
        <v>61</v>
      </c>
      <c r="B18" s="338">
        <v>900</v>
      </c>
      <c r="C18" s="328">
        <v>90095</v>
      </c>
      <c r="D18" s="328">
        <v>6050</v>
      </c>
      <c r="E18" s="339" t="s">
        <v>144</v>
      </c>
      <c r="F18" s="342">
        <v>1000</v>
      </c>
      <c r="G18" s="342">
        <v>93</v>
      </c>
      <c r="H18" s="340">
        <f t="shared" si="0"/>
        <v>1093</v>
      </c>
      <c r="I18" s="343"/>
      <c r="J18" s="344"/>
      <c r="K18" s="345"/>
      <c r="L18" s="346"/>
      <c r="M18" s="345">
        <v>200</v>
      </c>
      <c r="N18" s="347"/>
    </row>
    <row r="19" spans="1:15" s="278" customFormat="1" ht="43.5" customHeight="1">
      <c r="A19" s="326">
        <v>80</v>
      </c>
      <c r="B19" s="327">
        <v>600</v>
      </c>
      <c r="C19" s="328">
        <v>60017</v>
      </c>
      <c r="D19" s="329">
        <v>6050</v>
      </c>
      <c r="E19" s="348" t="s">
        <v>152</v>
      </c>
      <c r="F19" s="342"/>
      <c r="G19" s="342"/>
      <c r="H19" s="340"/>
      <c r="I19" s="343"/>
      <c r="J19" s="344"/>
      <c r="K19" s="345"/>
      <c r="L19" s="346"/>
      <c r="M19" s="345">
        <v>0</v>
      </c>
      <c r="N19" s="347"/>
      <c r="O19" s="1"/>
    </row>
    <row r="20" spans="1:14" s="278" customFormat="1" ht="18" customHeight="1">
      <c r="A20" s="326">
        <v>86</v>
      </c>
      <c r="B20" s="327">
        <v>900</v>
      </c>
      <c r="C20" s="328">
        <v>90095</v>
      </c>
      <c r="D20" s="328">
        <v>6050</v>
      </c>
      <c r="E20" s="339" t="s">
        <v>145</v>
      </c>
      <c r="F20" s="342">
        <f>100</f>
        <v>100</v>
      </c>
      <c r="G20" s="342">
        <v>100</v>
      </c>
      <c r="H20" s="340">
        <f t="shared" si="0"/>
        <v>200</v>
      </c>
      <c r="I20" s="343"/>
      <c r="J20" s="344"/>
      <c r="K20" s="345"/>
      <c r="L20" s="346"/>
      <c r="M20" s="349">
        <v>100</v>
      </c>
      <c r="N20" s="350"/>
    </row>
    <row r="21" spans="1:14" s="278" customFormat="1" ht="18" customHeight="1">
      <c r="A21" s="326">
        <v>96</v>
      </c>
      <c r="B21" s="327">
        <v>801</v>
      </c>
      <c r="C21" s="328">
        <v>80101</v>
      </c>
      <c r="D21" s="328">
        <v>6050</v>
      </c>
      <c r="E21" s="339" t="s">
        <v>138</v>
      </c>
      <c r="F21" s="342">
        <f>100+1000</f>
        <v>1100</v>
      </c>
      <c r="G21" s="342"/>
      <c r="H21" s="340">
        <f t="shared" si="0"/>
        <v>1100</v>
      </c>
      <c r="I21" s="343">
        <v>2450</v>
      </c>
      <c r="J21" s="344">
        <v>350</v>
      </c>
      <c r="K21" s="351">
        <f>I21+J21</f>
        <v>2800</v>
      </c>
      <c r="L21" s="347"/>
      <c r="M21" s="352">
        <v>0</v>
      </c>
      <c r="N21" s="350"/>
    </row>
    <row r="22" spans="1:14" s="278" customFormat="1" ht="17.25" customHeight="1">
      <c r="A22" s="326">
        <v>100</v>
      </c>
      <c r="B22" s="327">
        <v>900</v>
      </c>
      <c r="C22" s="328">
        <v>90001</v>
      </c>
      <c r="D22" s="328">
        <v>6050</v>
      </c>
      <c r="E22" s="330" t="s">
        <v>136</v>
      </c>
      <c r="F22" s="342">
        <v>0</v>
      </c>
      <c r="G22" s="342"/>
      <c r="H22" s="340">
        <f t="shared" si="0"/>
        <v>0</v>
      </c>
      <c r="I22" s="343">
        <v>0</v>
      </c>
      <c r="J22" s="344">
        <v>3000</v>
      </c>
      <c r="K22" s="351">
        <f>I22+J22</f>
        <v>3000</v>
      </c>
      <c r="L22" s="347"/>
      <c r="M22" s="353">
        <v>4000</v>
      </c>
      <c r="N22" s="347"/>
    </row>
    <row r="23" spans="1:14" s="278" customFormat="1" ht="18" customHeight="1" thickBot="1">
      <c r="A23" s="326">
        <v>102</v>
      </c>
      <c r="B23" s="327">
        <v>926</v>
      </c>
      <c r="C23" s="328">
        <v>92601</v>
      </c>
      <c r="D23" s="328">
        <v>6050</v>
      </c>
      <c r="E23" s="330" t="s">
        <v>137</v>
      </c>
      <c r="F23" s="354">
        <v>100</v>
      </c>
      <c r="G23" s="354"/>
      <c r="H23" s="340">
        <f t="shared" si="0"/>
        <v>100</v>
      </c>
      <c r="I23" s="355">
        <v>7700</v>
      </c>
      <c r="J23" s="356">
        <v>-3350</v>
      </c>
      <c r="K23" s="351">
        <f>I23+J23</f>
        <v>4350</v>
      </c>
      <c r="L23" s="347"/>
      <c r="M23" s="353">
        <v>2000</v>
      </c>
      <c r="N23" s="347"/>
    </row>
    <row r="24" spans="1:27" s="367" customFormat="1" ht="18.75" customHeight="1" thickBot="1" thickTop="1">
      <c r="A24" s="357"/>
      <c r="B24" s="358"/>
      <c r="C24" s="358"/>
      <c r="D24" s="359"/>
      <c r="E24" s="360" t="s">
        <v>42</v>
      </c>
      <c r="F24" s="361">
        <f aca="true" t="shared" si="1" ref="F24:K24">SUM(F12:F23)</f>
        <v>4850</v>
      </c>
      <c r="G24" s="361">
        <f t="shared" si="1"/>
        <v>493</v>
      </c>
      <c r="H24" s="362">
        <f t="shared" si="1"/>
        <v>5343</v>
      </c>
      <c r="I24" s="363">
        <f t="shared" si="1"/>
        <v>10150</v>
      </c>
      <c r="J24" s="363">
        <f t="shared" si="1"/>
        <v>0</v>
      </c>
      <c r="K24" s="362">
        <f t="shared" si="1"/>
        <v>10150</v>
      </c>
      <c r="L24" s="364"/>
      <c r="M24" s="362" t="e">
        <f>#REF!+#REF!+#REF!</f>
        <v>#REF!</v>
      </c>
      <c r="N24" s="365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</row>
    <row r="25" spans="2:27" s="367" customFormat="1" ht="24.75" customHeight="1" thickTop="1">
      <c r="B25" s="368"/>
      <c r="C25" s="368"/>
      <c r="D25" s="369"/>
      <c r="E25" s="370"/>
      <c r="F25" s="365"/>
      <c r="G25" s="365"/>
      <c r="H25" s="365"/>
      <c r="I25" s="365"/>
      <c r="J25" s="365"/>
      <c r="K25" s="365"/>
      <c r="L25" s="365"/>
      <c r="M25" s="365"/>
      <c r="N25" s="365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</row>
    <row r="26" spans="2:27" s="367" customFormat="1" ht="24.75" customHeight="1">
      <c r="B26" s="368"/>
      <c r="C26" s="368"/>
      <c r="D26" s="369"/>
      <c r="E26" s="370"/>
      <c r="F26" s="365"/>
      <c r="G26" s="365"/>
      <c r="H26" s="365"/>
      <c r="I26" s="365"/>
      <c r="J26" s="365"/>
      <c r="K26" s="365"/>
      <c r="L26" s="365"/>
      <c r="M26" s="365"/>
      <c r="N26" s="365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</row>
    <row r="27" spans="4:54" s="341" customFormat="1" ht="12.75">
      <c r="D27" s="371"/>
      <c r="E27" s="1"/>
      <c r="F27" s="1"/>
      <c r="G27" s="1"/>
      <c r="H27" s="1"/>
      <c r="I27" s="1"/>
      <c r="J27" s="1"/>
      <c r="K27" s="1"/>
      <c r="L27" s="1"/>
      <c r="M27" s="372"/>
      <c r="N27" s="37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18" ht="13.5">
      <c r="B28" s="373"/>
      <c r="C28" s="374"/>
      <c r="D28" s="374"/>
      <c r="E28" s="375"/>
      <c r="F28" s="375"/>
      <c r="G28" s="375"/>
      <c r="H28" s="375"/>
      <c r="I28" s="375"/>
      <c r="J28" s="375"/>
      <c r="K28" s="375"/>
      <c r="L28" s="376"/>
      <c r="M28" s="377"/>
      <c r="N28" s="377"/>
      <c r="O28" s="374"/>
      <c r="P28" s="375"/>
      <c r="Q28" s="378"/>
      <c r="R28" s="379"/>
    </row>
    <row r="29" spans="2:18" ht="13.5">
      <c r="B29" s="373"/>
      <c r="D29" s="1"/>
      <c r="E29" s="380"/>
      <c r="F29" s="380"/>
      <c r="G29" s="380"/>
      <c r="H29" s="380"/>
      <c r="I29" s="380"/>
      <c r="J29" s="380"/>
      <c r="K29" s="380"/>
      <c r="L29" s="381"/>
      <c r="M29" s="372"/>
      <c r="N29" s="372"/>
      <c r="P29" s="380"/>
      <c r="Q29" s="82"/>
      <c r="R29" s="265"/>
    </row>
    <row r="30" spans="2:18" ht="12.75">
      <c r="B30" s="382"/>
      <c r="D30" s="383"/>
      <c r="E30" s="380"/>
      <c r="F30" s="380"/>
      <c r="G30" s="380"/>
      <c r="H30" s="380"/>
      <c r="I30" s="380"/>
      <c r="J30" s="380"/>
      <c r="K30" s="380"/>
      <c r="L30" s="381"/>
      <c r="M30" s="372"/>
      <c r="N30" s="372"/>
      <c r="P30" s="380"/>
      <c r="Q30" s="82"/>
      <c r="R30" s="265"/>
    </row>
    <row r="31" spans="4:20" ht="18">
      <c r="D31" s="371"/>
      <c r="E31" s="384"/>
      <c r="F31" s="384"/>
      <c r="G31" s="384"/>
      <c r="H31" s="384"/>
      <c r="I31" s="384"/>
      <c r="J31" s="384"/>
      <c r="K31" s="384"/>
      <c r="L31" s="384"/>
      <c r="M31" s="385"/>
      <c r="N31" s="385"/>
      <c r="O31" s="384"/>
      <c r="P31" s="384"/>
      <c r="Q31" s="384"/>
      <c r="R31" s="384"/>
      <c r="S31" s="384"/>
      <c r="T31" s="384"/>
    </row>
    <row r="32" spans="4:54" s="384" customFormat="1" ht="18">
      <c r="D32" s="371"/>
      <c r="E32" s="82"/>
      <c r="F32" s="82"/>
      <c r="G32" s="82"/>
      <c r="H32" s="82"/>
      <c r="I32" s="82"/>
      <c r="J32" s="82"/>
      <c r="K32" s="82"/>
      <c r="L32" s="82"/>
      <c r="M32" s="386"/>
      <c r="N32" s="386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</row>
    <row r="33" spans="4:14" s="82" customFormat="1" ht="12.75">
      <c r="D33" s="387"/>
      <c r="M33" s="386"/>
      <c r="N33" s="386"/>
    </row>
    <row r="34" spans="4:14" s="82" customFormat="1" ht="12.75">
      <c r="D34" s="387"/>
      <c r="M34" s="386"/>
      <c r="N34" s="386"/>
    </row>
    <row r="35" spans="4:20" s="82" customFormat="1" ht="12.75">
      <c r="D35" s="371"/>
      <c r="E35" s="388"/>
      <c r="F35" s="388"/>
      <c r="G35" s="388"/>
      <c r="H35" s="388"/>
      <c r="I35" s="388"/>
      <c r="J35" s="388"/>
      <c r="K35" s="388"/>
      <c r="L35" s="388"/>
      <c r="M35" s="347"/>
      <c r="N35" s="347"/>
      <c r="O35" s="388"/>
      <c r="P35" s="388"/>
      <c r="Q35" s="388"/>
      <c r="R35" s="388"/>
      <c r="S35" s="388"/>
      <c r="T35" s="388"/>
    </row>
    <row r="36" spans="4:54" s="82" customFormat="1" ht="12.75">
      <c r="D36" s="371"/>
      <c r="E36" s="388"/>
      <c r="F36" s="388"/>
      <c r="G36" s="388"/>
      <c r="H36" s="388"/>
      <c r="I36" s="388"/>
      <c r="J36" s="388"/>
      <c r="K36" s="388"/>
      <c r="L36" s="388"/>
      <c r="M36" s="347"/>
      <c r="N36" s="347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</row>
    <row r="37" spans="4:26" s="388" customFormat="1" ht="12.75">
      <c r="D37" s="371"/>
      <c r="E37" s="82"/>
      <c r="M37" s="386"/>
      <c r="N37" s="386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4:60" s="388" customFormat="1" ht="12.75">
      <c r="D38" s="371"/>
      <c r="E38" s="82"/>
      <c r="M38" s="386"/>
      <c r="N38" s="386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</row>
    <row r="39" spans="4:14" s="82" customFormat="1" ht="12.75">
      <c r="D39" s="371"/>
      <c r="F39" s="388"/>
      <c r="G39" s="388"/>
      <c r="H39" s="388"/>
      <c r="I39" s="388"/>
      <c r="J39" s="388"/>
      <c r="K39" s="388"/>
      <c r="L39" s="388"/>
      <c r="M39" s="386"/>
      <c r="N39" s="386"/>
    </row>
    <row r="40" spans="4:14" s="82" customFormat="1" ht="12.75">
      <c r="D40" s="371"/>
      <c r="E40" s="389"/>
      <c r="F40" s="390"/>
      <c r="G40" s="390"/>
      <c r="H40" s="390"/>
      <c r="I40" s="390"/>
      <c r="J40" s="390"/>
      <c r="K40" s="390"/>
      <c r="L40" s="390"/>
      <c r="M40" s="386"/>
      <c r="N40" s="386"/>
    </row>
    <row r="41" spans="4:14" s="82" customFormat="1" ht="12.75">
      <c r="D41" s="391"/>
      <c r="E41" s="389"/>
      <c r="F41" s="390"/>
      <c r="G41" s="390"/>
      <c r="H41" s="390"/>
      <c r="I41" s="390"/>
      <c r="J41" s="390"/>
      <c r="K41" s="390"/>
      <c r="L41" s="390"/>
      <c r="M41" s="386"/>
      <c r="N41" s="386"/>
    </row>
    <row r="42" spans="4:14" s="82" customFormat="1" ht="12.75">
      <c r="D42" s="391"/>
      <c r="E42" s="389"/>
      <c r="F42" s="390"/>
      <c r="G42" s="390"/>
      <c r="H42" s="390"/>
      <c r="I42" s="390"/>
      <c r="J42" s="390"/>
      <c r="K42" s="390"/>
      <c r="L42" s="390"/>
      <c r="M42" s="386"/>
      <c r="N42" s="386"/>
    </row>
    <row r="43" spans="4:26" s="82" customFormat="1" ht="12.75">
      <c r="D43" s="391"/>
      <c r="E43" s="389"/>
      <c r="F43" s="390"/>
      <c r="G43" s="390"/>
      <c r="H43" s="390"/>
      <c r="I43" s="392"/>
      <c r="J43" s="392"/>
      <c r="K43" s="392"/>
      <c r="L43" s="392"/>
      <c r="M43" s="393"/>
      <c r="N43" s="393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</row>
    <row r="44" spans="4:60" s="82" customFormat="1" ht="12.75">
      <c r="D44" s="391"/>
      <c r="E44" s="389"/>
      <c r="F44" s="390"/>
      <c r="G44" s="390"/>
      <c r="H44" s="390"/>
      <c r="I44" s="390"/>
      <c r="J44" s="390"/>
      <c r="K44" s="390"/>
      <c r="L44" s="390"/>
      <c r="M44" s="393"/>
      <c r="N44" s="393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</row>
    <row r="45" spans="4:14" s="389" customFormat="1" ht="12.75">
      <c r="D45" s="391"/>
      <c r="F45" s="390"/>
      <c r="G45" s="390"/>
      <c r="H45" s="390"/>
      <c r="I45" s="390"/>
      <c r="J45" s="390"/>
      <c r="K45" s="390"/>
      <c r="L45" s="390"/>
      <c r="M45" s="393"/>
      <c r="N45" s="393"/>
    </row>
    <row r="46" spans="4:14" s="389" customFormat="1" ht="12.75">
      <c r="D46" s="391"/>
      <c r="F46" s="390"/>
      <c r="G46" s="390"/>
      <c r="H46" s="390"/>
      <c r="I46" s="390"/>
      <c r="J46" s="390"/>
      <c r="K46" s="390"/>
      <c r="L46" s="390"/>
      <c r="M46" s="393"/>
      <c r="N46" s="393"/>
    </row>
    <row r="47" spans="4:14" s="389" customFormat="1" ht="12.75">
      <c r="D47" s="391"/>
      <c r="F47" s="390"/>
      <c r="G47" s="390"/>
      <c r="H47" s="390"/>
      <c r="I47" s="390"/>
      <c r="J47" s="390"/>
      <c r="K47" s="390"/>
      <c r="L47" s="390"/>
      <c r="M47" s="393"/>
      <c r="N47" s="393"/>
    </row>
    <row r="48" spans="4:14" s="389" customFormat="1" ht="12.75">
      <c r="D48" s="391"/>
      <c r="F48" s="390"/>
      <c r="G48" s="390"/>
      <c r="H48" s="390"/>
      <c r="I48" s="390"/>
      <c r="J48" s="390"/>
      <c r="K48" s="390"/>
      <c r="L48" s="390"/>
      <c r="M48" s="393"/>
      <c r="N48" s="393"/>
    </row>
    <row r="49" spans="4:14" s="389" customFormat="1" ht="12.75">
      <c r="D49" s="391"/>
      <c r="E49" s="278"/>
      <c r="F49" s="1"/>
      <c r="G49" s="1"/>
      <c r="H49" s="1"/>
      <c r="I49" s="1"/>
      <c r="J49" s="1"/>
      <c r="K49" s="1"/>
      <c r="L49" s="1"/>
      <c r="M49" s="393"/>
      <c r="N49" s="393"/>
    </row>
    <row r="50" spans="4:14" s="389" customFormat="1" ht="12.75">
      <c r="D50" s="277"/>
      <c r="E50" s="278"/>
      <c r="F50" s="1"/>
      <c r="G50" s="1"/>
      <c r="H50" s="1"/>
      <c r="I50" s="1"/>
      <c r="J50" s="1"/>
      <c r="K50" s="1"/>
      <c r="L50" s="1"/>
      <c r="M50" s="393"/>
      <c r="N50" s="393"/>
    </row>
    <row r="51" spans="4:14" s="389" customFormat="1" ht="12.75">
      <c r="D51" s="277"/>
      <c r="E51" s="278"/>
      <c r="F51" s="1"/>
      <c r="G51" s="1"/>
      <c r="H51" s="1"/>
      <c r="I51" s="1"/>
      <c r="J51" s="1"/>
      <c r="K51" s="1"/>
      <c r="L51" s="1"/>
      <c r="M51" s="393"/>
      <c r="N51" s="393"/>
    </row>
    <row r="52" spans="4:26" s="389" customFormat="1" ht="12.75">
      <c r="D52" s="277"/>
      <c r="E52" s="278"/>
      <c r="F52" s="1"/>
      <c r="G52" s="1"/>
      <c r="H52" s="1"/>
      <c r="I52" s="1"/>
      <c r="J52" s="1"/>
      <c r="K52" s="1"/>
      <c r="L52" s="1"/>
      <c r="M52" s="372"/>
      <c r="N52" s="37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60" s="389" customFormat="1" ht="12.75">
      <c r="D53" s="277"/>
      <c r="E53" s="278"/>
      <c r="F53" s="1"/>
      <c r="G53" s="1"/>
      <c r="H53" s="1"/>
      <c r="I53" s="1"/>
      <c r="J53" s="1"/>
      <c r="K53" s="1"/>
      <c r="L53" s="1"/>
      <c r="M53" s="372"/>
      <c r="N53" s="37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3:14" ht="12.75">
      <c r="M54" s="372"/>
      <c r="N54" s="372"/>
    </row>
    <row r="55" spans="13:14" ht="12.75">
      <c r="M55" s="372"/>
      <c r="N55" s="372"/>
    </row>
    <row r="56" spans="13:14" ht="12.75">
      <c r="M56" s="372"/>
      <c r="N56" s="372"/>
    </row>
    <row r="57" spans="13:14" ht="12.75">
      <c r="M57" s="372"/>
      <c r="N57" s="372"/>
    </row>
    <row r="58" spans="13:14" ht="12.75">
      <c r="M58" s="372"/>
      <c r="N58" s="372"/>
    </row>
    <row r="59" spans="13:14" ht="12.75">
      <c r="M59" s="372"/>
      <c r="N59" s="372"/>
    </row>
    <row r="60" spans="13:14" ht="12.75">
      <c r="M60" s="372"/>
      <c r="N60" s="372"/>
    </row>
    <row r="61" spans="13:14" ht="12.75">
      <c r="M61" s="372"/>
      <c r="N61" s="372"/>
    </row>
    <row r="62" spans="13:14" ht="12.75">
      <c r="M62" s="372"/>
      <c r="N62" s="372"/>
    </row>
    <row r="63" spans="13:14" ht="12.75">
      <c r="M63" s="372"/>
      <c r="N63" s="372"/>
    </row>
    <row r="64" spans="13:14" ht="12.75">
      <c r="M64" s="372"/>
      <c r="N64" s="372"/>
    </row>
    <row r="65" spans="13:14" ht="12.75">
      <c r="M65" s="372"/>
      <c r="N65" s="372"/>
    </row>
    <row r="66" spans="13:14" ht="12.75">
      <c r="M66" s="372"/>
      <c r="N66" s="372"/>
    </row>
    <row r="67" spans="13:14" ht="12.75">
      <c r="M67" s="372"/>
      <c r="N67" s="372"/>
    </row>
    <row r="68" spans="13:14" ht="12.75">
      <c r="M68" s="372"/>
      <c r="N68" s="372"/>
    </row>
    <row r="69" spans="13:14" ht="12.75">
      <c r="M69" s="372"/>
      <c r="N69" s="372"/>
    </row>
    <row r="70" spans="13:14" ht="12.75">
      <c r="M70" s="372"/>
      <c r="N70" s="372"/>
    </row>
    <row r="71" spans="13:14" ht="12.75">
      <c r="M71" s="372"/>
      <c r="N71" s="372"/>
    </row>
    <row r="72" spans="13:14" ht="12.75">
      <c r="M72" s="372"/>
      <c r="N72" s="372"/>
    </row>
    <row r="73" spans="13:14" ht="12.75">
      <c r="M73" s="372"/>
      <c r="N73" s="372"/>
    </row>
    <row r="74" spans="13:14" ht="12.75">
      <c r="M74" s="372"/>
      <c r="N74" s="372"/>
    </row>
    <row r="75" spans="13:14" ht="12.75">
      <c r="M75" s="372"/>
      <c r="N75" s="372"/>
    </row>
    <row r="76" spans="13:14" ht="12.75">
      <c r="M76" s="372"/>
      <c r="N76" s="372"/>
    </row>
    <row r="77" spans="13:14" ht="12.75">
      <c r="M77" s="372"/>
      <c r="N77" s="372"/>
    </row>
    <row r="78" spans="13:14" ht="12.75">
      <c r="M78" s="372"/>
      <c r="N78" s="372"/>
    </row>
    <row r="79" spans="13:14" ht="12.75">
      <c r="M79" s="372"/>
      <c r="N79" s="372"/>
    </row>
  </sheetData>
  <mergeCells count="1">
    <mergeCell ref="F8:K8"/>
  </mergeCells>
  <printOptions horizontalCentered="1"/>
  <pageMargins left="0" right="0" top="0.66" bottom="0.5905511811023623" header="0.34" footer="0.5118110236220472"/>
  <pageSetup firstPageNumber="12" useFirstPageNumber="1" horizontalDpi="300" verticalDpi="3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2008-02-12T07:36:24Z</cp:lastPrinted>
  <dcterms:created xsi:type="dcterms:W3CDTF">2007-10-05T07:57:55Z</dcterms:created>
  <dcterms:modified xsi:type="dcterms:W3CDTF">2008-02-12T08:46:38Z</dcterms:modified>
  <cp:category/>
  <cp:version/>
  <cp:contentType/>
  <cp:contentStatus/>
</cp:coreProperties>
</file>