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70" windowHeight="6540" activeTab="4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</sheets>
  <definedNames>
    <definedName name="_xlnm.Print_Titles" localSheetId="0">'Zał 1'!$8:$10</definedName>
    <definedName name="_xlnm.Print_Titles" localSheetId="1">'Zał 2'!$7:$9</definedName>
    <definedName name="_xlnm.Print_Titles" localSheetId="3">'Zał 4'!$11:$12</definedName>
  </definedNames>
  <calcPr fullCalcOnLoad="1"/>
</workbook>
</file>

<file path=xl/sharedStrings.xml><?xml version="1.0" encoding="utf-8"?>
<sst xmlns="http://schemas.openxmlformats.org/spreadsheetml/2006/main" count="380" uniqueCount="253">
  <si>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</si>
  <si>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</si>
  <si>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</si>
  <si>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</si>
  <si>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</si>
  <si>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</si>
  <si>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</si>
  <si>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</si>
  <si>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</si>
  <si>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</si>
  <si>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</si>
  <si>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</si>
  <si>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RWZ</t>
  </si>
  <si>
    <t>Pozostała działalność</t>
  </si>
  <si>
    <t>ADMINISTRACJA PUBLICZNA</t>
  </si>
  <si>
    <t>Zakup usług pozostałych</t>
  </si>
  <si>
    <t>OŚWIATA I WYCHOWANIE</t>
  </si>
  <si>
    <t>E</t>
  </si>
  <si>
    <t>Zakup materiałów i wyposażenia</t>
  </si>
  <si>
    <t>POMOC SPOŁECZNA</t>
  </si>
  <si>
    <t>KULTURA I OCHRONA DZIEDZICTWA NARODOWEGO</t>
  </si>
  <si>
    <t>KULTURA FIZYCZNA I SPORT</t>
  </si>
  <si>
    <t>IK</t>
  </si>
  <si>
    <t>Wydatki inwestycyjne jednostek budżetowych</t>
  </si>
  <si>
    <t>OGÓŁEM</t>
  </si>
  <si>
    <t>per saldo</t>
  </si>
  <si>
    <t>w złotych</t>
  </si>
  <si>
    <t>TRANSPORT I ŁĄCZNOŚĆ</t>
  </si>
  <si>
    <t>POZOSTAŁE ZADANIA W ZAKRESIE POLITYKI SPOŁECZNEJ</t>
  </si>
  <si>
    <t>KS</t>
  </si>
  <si>
    <t xml:space="preserve">GOSPODARKA KOMUNALNA I OCHRONA ŚRODOWISKA </t>
  </si>
  <si>
    <t>Załącznik nr 2 do Uchwały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</si>
  <si>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</si>
  <si>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</si>
  <si>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</si>
  <si>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</si>
  <si>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</si>
  <si>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</si>
  <si>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</si>
  <si>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</si>
  <si>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</si>
  <si>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</si>
  <si>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</si>
  <si>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</si>
  <si>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</si>
  <si>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</si>
  <si>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</si>
  <si>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</si>
  <si>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Drogi publiczne w miastach na prawach powiatu</t>
  </si>
  <si>
    <t>758</t>
  </si>
  <si>
    <t>RÓŻNE ROZLICZENIA</t>
  </si>
  <si>
    <t>2920</t>
  </si>
  <si>
    <t>Subwencje ogólne z budżetu państwa</t>
  </si>
  <si>
    <t>Urząd Miejski</t>
  </si>
  <si>
    <t>OA</t>
  </si>
  <si>
    <t>Obiekty sportowe</t>
  </si>
  <si>
    <t xml:space="preserve"> -  spłata kredytu - Gospodarczy Bank Wielkopolski S.A.</t>
  </si>
  <si>
    <t>GOSPODARKA MIESZKANIOWA</t>
  </si>
  <si>
    <t>I</t>
  </si>
  <si>
    <t>II</t>
  </si>
  <si>
    <t>0580</t>
  </si>
  <si>
    <t>0690</t>
  </si>
  <si>
    <t>Wpływy z różnych opłat</t>
  </si>
  <si>
    <t>Pozostałe odsetki</t>
  </si>
  <si>
    <t>III</t>
  </si>
  <si>
    <t>IV</t>
  </si>
  <si>
    <t>WYDATKI OGÓŁEM</t>
  </si>
  <si>
    <t>Załącznik nr 5 do Uchwały</t>
  </si>
  <si>
    <t>Zakup energii</t>
  </si>
  <si>
    <t xml:space="preserve">Wydatki inwestycyjne jednostek budżetowych </t>
  </si>
  <si>
    <t>Szkoły zawodowe</t>
  </si>
  <si>
    <t>Drogi publiczne gminne</t>
  </si>
  <si>
    <t>6050</t>
  </si>
  <si>
    <t>Gospodarka ściekowa i ochrona wód</t>
  </si>
  <si>
    <t>ul.Kamieniarska</t>
  </si>
  <si>
    <t>Dotacje celowe z budżetu na finansowanie lub dofinansowanie kosztów realizacji inwestycji i zakupów inwestycyjnych zakładów budżetowych</t>
  </si>
  <si>
    <t>BEZPIECZEŃSTWO PUBLICZNE I OCHRONA PRZECIWPOŻAROWA</t>
  </si>
  <si>
    <t>Zakup usług remontowych</t>
  </si>
  <si>
    <t>Dotacja podmiotowa z budżetu dla niepublicznej jednostki systemu oświaty</t>
  </si>
  <si>
    <t>Żłobki</t>
  </si>
  <si>
    <t>Dotacja podmiotowa dla zakładu budżetowego</t>
  </si>
  <si>
    <t>Świadczenia społeczne</t>
  </si>
  <si>
    <t>Muzea</t>
  </si>
  <si>
    <t>Pozostałe zadania w zakresie kultury</t>
  </si>
  <si>
    <t>Dotacja celowa z budżetu na finansowanie lub dofinansowanie zadań zleconych do realizacji stowarzyszeniom</t>
  </si>
  <si>
    <t>OP</t>
  </si>
  <si>
    <t>Załącznik nr 4 do Uchwały</t>
  </si>
  <si>
    <t>Zmiany</t>
  </si>
  <si>
    <t>Mieszkania socjalne</t>
  </si>
  <si>
    <t>Wydatki inwestycyjne jednostek  budżetowych</t>
  </si>
  <si>
    <t>Przychody z zaciągniętych pożyczek i kredytów na rynku krajowym</t>
  </si>
  <si>
    <t xml:space="preserve">MIASTA KOSZALINA                                                                                                                       </t>
  </si>
  <si>
    <t>z dnia 20 marca 2008 roku</t>
  </si>
  <si>
    <t>75801</t>
  </si>
  <si>
    <t>Wydatki inwestycyjne jednostek budżetowych:</t>
  </si>
  <si>
    <t xml:space="preserve">Wydatki inwestycyjne jednostek budżetowych: </t>
  </si>
  <si>
    <t>Przebudowa rejonu ul.Gnieżnieńskiej - 4-go Marca - Połczyńskiej (ul.Sybiraków)</t>
  </si>
  <si>
    <t>Budowa kanalizacji sanitarnej w ul.Władysława IV -  Adolfa Warskiego</t>
  </si>
  <si>
    <t>Dokumentacja pod przyszłe inwestycje</t>
  </si>
  <si>
    <t>852</t>
  </si>
  <si>
    <t>85201</t>
  </si>
  <si>
    <t>Placówki opiekuńczo-wychowawcze</t>
  </si>
  <si>
    <t>4410</t>
  </si>
  <si>
    <t>RDDz Nr 2</t>
  </si>
  <si>
    <t>RDDz Nr 3</t>
  </si>
  <si>
    <t>Podróże służbowe krajowe:</t>
  </si>
  <si>
    <t>75412</t>
  </si>
  <si>
    <t>Ochotnicze straże pożarne</t>
  </si>
  <si>
    <t>Rehabilitacja zawodowa i społeczna osób niepełnosprawnych</t>
  </si>
  <si>
    <t>TURYSTYKA</t>
  </si>
  <si>
    <t>2708</t>
  </si>
  <si>
    <r>
      <t xml:space="preserve">Środki na dofinansowanie własnych zadań bieżących gmin pozyskane z innych źródeł  - </t>
    </r>
    <r>
      <rPr>
        <i/>
        <sz val="10"/>
        <rFont val="Arial Narrow"/>
        <family val="2"/>
      </rPr>
      <t>"Transgraniczna wymiana doświadczeń w Euroregionie Pomerania"</t>
    </r>
  </si>
  <si>
    <t>Dotacja podmiotowa z budżetu dla samorządowej instytucji kultury</t>
  </si>
  <si>
    <t>Wydatki na zakup i objęcie akcji oraz wniesienie wkładów do spółek prawa handlowego</t>
  </si>
  <si>
    <t>3110</t>
  </si>
  <si>
    <t>Oddziały przedszkolne w szkołach podstawowych</t>
  </si>
  <si>
    <t>Inwestycyjne inicjatywy społeczne</t>
  </si>
  <si>
    <t>Towarzystwa budownictwa społecznego</t>
  </si>
  <si>
    <t>6010</t>
  </si>
  <si>
    <t>Ośrodki pomocy społecznej</t>
  </si>
  <si>
    <t>Wydatki na zakupy inwestycyjne jednostek budżetowych:</t>
  </si>
  <si>
    <t>zakup samochodu</t>
  </si>
  <si>
    <t>Część oświatowa subwencji ogólnej dla jednostek samorządu terytorialnego</t>
  </si>
  <si>
    <t>zintegrowany system komputerowy</t>
  </si>
  <si>
    <r>
      <t xml:space="preserve">Środki na dofinansowanie własnych zadań bieżących gmin pozyskane z innych źródeł  - </t>
    </r>
    <r>
      <rPr>
        <i/>
        <sz val="10"/>
        <rFont val="Arial Narrow"/>
        <family val="2"/>
      </rPr>
      <t>"Polsko - Niemiecki turniej miast partnerskich w tenisie stołowym w Koszalinie"</t>
    </r>
  </si>
  <si>
    <t>Ewidencja dróg</t>
  </si>
  <si>
    <t>Skrzyżowanie ulic: Jana Pawła II - Staszica</t>
  </si>
  <si>
    <t>Przebudowa miejsc postojowych w ulicy Młyńskiej</t>
  </si>
  <si>
    <t>Dokumentacje pod przyszłe inwestycje i remonty</t>
  </si>
  <si>
    <t>Drogi wewnętrzne</t>
  </si>
  <si>
    <t>ZMIANY   PLANU  DOCHODÓW  I   WYDATKÓW   NA  ZADANIA  WŁASNE  POWIATU  
W  2008  ROKU</t>
  </si>
  <si>
    <t>ZMIANY   PLANU  DOCHODÓW  I  WYDATKÓW   NA  ZADANIA  WŁASNE  GMINY                                           W  2008  ROKU</t>
  </si>
  <si>
    <t>85226</t>
  </si>
  <si>
    <t>Ośrodki adopcyjno - opiekuńcze</t>
  </si>
  <si>
    <t>4010</t>
  </si>
  <si>
    <t>Wynagrodzenia osobowe pracowników</t>
  </si>
  <si>
    <t>OCHRONA ZDROWIA</t>
  </si>
  <si>
    <t>PU</t>
  </si>
  <si>
    <t>Przeciwdziałanie alkoholizmowi</t>
  </si>
  <si>
    <t>4260</t>
  </si>
  <si>
    <t>Podatek od nieruchomości</t>
  </si>
  <si>
    <t>4110</t>
  </si>
  <si>
    <t>Składki na ubezpieczenia społeczne</t>
  </si>
  <si>
    <t>4120</t>
  </si>
  <si>
    <t>Składki na Fundusz Pracy</t>
  </si>
  <si>
    <t xml:space="preserve">Wydatki inwestycyjne jednostek budżetowych:             </t>
  </si>
  <si>
    <r>
      <t xml:space="preserve">Środki na dofinansowanie własnych inwestycji gmin  pozyskane z innych źródeł -  </t>
    </r>
    <r>
      <rPr>
        <i/>
        <sz val="10"/>
        <rFont val="Arial Narrow"/>
        <family val="2"/>
      </rPr>
      <t>Inwestycyjne inicjatywy społeczne</t>
    </r>
  </si>
  <si>
    <t>Promocja jednostek samorządu terytorialnego</t>
  </si>
  <si>
    <t>Oświetlenie ulic, placów i dróg</t>
  </si>
  <si>
    <r>
      <t xml:space="preserve">Wydatki inwestycyjne jednostek budżetowych - </t>
    </r>
    <r>
      <rPr>
        <i/>
        <sz val="10"/>
        <rFont val="Arial Narrow"/>
        <family val="2"/>
      </rPr>
      <t>RO "Bukowe"</t>
    </r>
  </si>
  <si>
    <t>Zakup usług remontowych:</t>
  </si>
  <si>
    <r>
      <t xml:space="preserve">Zakup usług remontowych </t>
    </r>
    <r>
      <rPr>
        <i/>
        <sz val="10"/>
        <rFont val="Arial Narrow"/>
        <family val="2"/>
      </rPr>
      <t>- RO "Tysiąclecie"</t>
    </r>
  </si>
  <si>
    <r>
      <t xml:space="preserve">Wydatki inwestycyjne jednostek budżetowych - </t>
    </r>
    <r>
      <rPr>
        <i/>
        <sz val="10"/>
        <rFont val="Arial Narrow"/>
        <family val="2"/>
      </rPr>
      <t>Przebudowa miejsc postojowych w ul.Młyńskiej</t>
    </r>
    <r>
      <rPr>
        <sz val="11"/>
        <rFont val="Arial Narrow"/>
        <family val="2"/>
      </rPr>
      <t xml:space="preserve">            </t>
    </r>
  </si>
  <si>
    <t>RO "Przedmieście Księżnej Anny""</t>
  </si>
  <si>
    <t>RO "Śródmieście"</t>
  </si>
  <si>
    <t>NA  2008  ROK</t>
  </si>
  <si>
    <t>Uzbrojenie Osiedla Unii Europejskiej</t>
  </si>
  <si>
    <t>Mieszkania komunalne</t>
  </si>
  <si>
    <r>
      <t xml:space="preserve">Wydatki inwestycyjne jednostek budżetowych - </t>
    </r>
    <r>
      <rPr>
        <i/>
        <sz val="10"/>
        <rFont val="Arial Narrow"/>
        <family val="2"/>
      </rPr>
      <t xml:space="preserve"> Zespół Szkół Nr 2- remont dachu</t>
    </r>
  </si>
  <si>
    <t>Przedszkola</t>
  </si>
  <si>
    <t xml:space="preserve">                  </t>
  </si>
  <si>
    <t xml:space="preserve">         </t>
  </si>
  <si>
    <t>Lp.</t>
  </si>
  <si>
    <t>Dział
Rozdział
§</t>
  </si>
  <si>
    <t>Przewidywane wykonanie                     2005 r.</t>
  </si>
  <si>
    <t>Plan na                                               2008 r.</t>
  </si>
  <si>
    <t>Plan po zmianach na                                               2008 r.</t>
  </si>
  <si>
    <t>STAN ŚRODKÓW OBROTOWYCH NA POCZĄTKU ROKU</t>
  </si>
  <si>
    <t>900         90011</t>
  </si>
  <si>
    <t>PRZYCHODY W CIĄGU ROKU</t>
  </si>
  <si>
    <t>Grzywny i inne kary pieniężne od osób prawnych i innych jednostek organizacyjnych</t>
  </si>
  <si>
    <t>0920</t>
  </si>
  <si>
    <t>PRZYCHODY OGÓŁEM</t>
  </si>
  <si>
    <t>1.</t>
  </si>
  <si>
    <t>Edukacja ekologiczna, propagowanie działań ekologicznych: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</si>
  <si>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</si>
  <si>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</si>
  <si>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 xml:space="preserve"> - dotacja dla Przedsiębiorstwa Gospodarki Komunalnej (PGK) na organizację 
Centrum Edukacji Ekologicznej (materiały edukacyjne, nagrody konkursowe, 
honoraria, szkolenia)</t>
  </si>
  <si>
    <t xml:space="preserve"> - dotacja dla Miejskich Wodociągów i Kanalizacji (MWiK) na organizację Centrum Edukacji Ekologicznej (materiały edukacyjne, nagrody konkursowe, honoraria, szkolenia)</t>
  </si>
  <si>
    <t>4210</t>
  </si>
  <si>
    <t xml:space="preserve">w tym dla Pałacu Młodzieży - dofinansowanie zakupu nagród na konkurs "Ja i moje środowisko" </t>
  </si>
  <si>
    <t>Przedszkole Nr 15 - dofinansowanie zakupu nagród na konkurs "Chrońmy drzewa"</t>
  </si>
  <si>
    <t>4300</t>
  </si>
  <si>
    <t>4700</t>
  </si>
  <si>
    <t>Szkolenia pracowników niebędących członkami korpusu służby cywilnej - dofinansowanie szkoleń dla pracowników ochrony środowiska</t>
  </si>
  <si>
    <t>2.</t>
  </si>
  <si>
    <t>Urządzanie i utrzymanie terenów zieleni, zadrzewień, zakrzewień oraz parków: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</si>
  <si>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na zadrzewienie cmentarza komunalnego, wykonanie nowych nasadzeń</t>
    </r>
  </si>
  <si>
    <t xml:space="preserve"> - prace pielęgnacyjno-lecznicze pojedynczych drzew przyulicznych, w parkach i na 
   zieleńcach miejskich</t>
  </si>
  <si>
    <t xml:space="preserve"> - obsadzenie drzewami, krzewami i pnączami pasów zieleni ulicznej w parkach i na  zieleńcach w mieście</t>
  </si>
  <si>
    <t xml:space="preserve"> - zwalczanie szrotówka kasztanowcowiaczka niszczącego kasztanowce na terenie 
   miasta Koszalina</t>
  </si>
  <si>
    <t xml:space="preserve"> - zagospodarowanie zielenią terenu położonego przy ul. Wielkopolskiej</t>
  </si>
  <si>
    <t xml:space="preserve"> - wykonanie i ustawienie drzewka z kwiatów jednorocznych przy ul. Zwycięstwa</t>
  </si>
  <si>
    <t xml:space="preserve"> - opracowanie inwentaryzacji zieleni na terenie zieleńców i pasów drogowych 
   przekazanych Zarządowi w zarządzanie lub administrację</t>
  </si>
  <si>
    <t>- opracowanie projektu zagospodarowania terenu przy ul.Wopistów do ul.Zdobywców Wału Pomorskiego o pow. 1,0296 ha</t>
  </si>
  <si>
    <t xml:space="preserve"> - prace pielęgnacyjno-lecznicze drzew na terenach administrowanych przez Zarząd Budynków Mieszkalnych (ZBM)</t>
  </si>
  <si>
    <t>6110</t>
  </si>
  <si>
    <r>
      <t xml:space="preserve">Wydatki inwestycyjne funduszy celowych - bagrowanie stawu w </t>
    </r>
    <r>
      <rPr>
        <i/>
        <sz val="9"/>
        <rFont val="Arial Narrow"/>
        <family val="2"/>
      </rPr>
      <t>Parku Książąt Pomorskich "A"</t>
    </r>
  </si>
  <si>
    <t>3.</t>
  </si>
  <si>
    <t>Realizacja przedsięwzięć związanych z gospodarką odpadami: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</si>
  <si>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 </t>
    </r>
  </si>
  <si>
    <t>- na adaptację części osłon śmietnikowych na punkty selektywnego zbioru odpadów</t>
  </si>
  <si>
    <t>- na budowę wiaty na placu kompostowania i sortowania odpadów</t>
  </si>
  <si>
    <t>- na budowę drugiego stanowiska do rozdzielania odpadów zmieszanych</t>
  </si>
  <si>
    <t xml:space="preserve"> - zagospodarowanie odpadów powstałych na terenie m. Koszalina w wyniku awarii ekologicznych</t>
  </si>
  <si>
    <t xml:space="preserve"> -dofinansowanie dla osób fizycznych na wykonanie zadań polegających na usuwaniu i unieszkodliwianiu elementów i materiałów zawierających azbest z obiektów budowlanych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</si>
  <si>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</si>
  <si>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</si>
  <si>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</si>
  <si>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</si>
  <si>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</si>
  <si>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</si>
  <si>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</si>
  <si>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>4.</t>
  </si>
  <si>
    <t>Inne cele służące ochronie środowiska:</t>
  </si>
  <si>
    <r>
      <t xml:space="preserve">Dotacje przekazane z funduszy celowych na realizację zadań bieżących dla jednostek niezaliczanych do sektora finansów publicznych </t>
    </r>
    <r>
      <rPr>
        <i/>
        <sz val="9"/>
        <rFont val="Arial Narrow"/>
        <family val="2"/>
      </rPr>
      <t xml:space="preserve">- dotacja dla MWiK na opracowanie dokumentacji i budowy urządzeń podczyszczających </t>
    </r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</si>
  <si>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</si>
  <si>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</si>
  <si>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</si>
  <si>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Komenda Miejska Państwowej Straży Pożarnej - zakup balotów słomy, sorbentów, neutralizatorów, sprzętu do prowadzenia działań z zakresu ratownictwa chemicznego 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</si>
  <si>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</si>
  <si>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</si>
  <si>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</si>
  <si>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</si>
  <si>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 xml:space="preserve"> - likwidacja nielegalnych wysypisk oraz sprzątanie zaśmieconych terenów miejskich bez administratora</t>
  </si>
  <si>
    <t>- Komenda Miejska Państwowej Straży Pożarnej - dofinansowanie do przeglądów, konserwacji, napraw sprzętu do pomiaru stężeń substancji chemicznych, mierników, testerów, utylizacji zużytych sorbentów lub innych środków chemicznych orazszkoleń strażaków.</t>
  </si>
  <si>
    <t xml:space="preserve">- opracowanie Programu Ochrony Środowiska dla Miasta Koszalina na lata 2008-2011, Planu Gospodarki Odpadami dla Miasta Koszalina na lata 2008-2011 oraz Programu Usuwania Azbestu z terenu Miasta Koszalina  </t>
  </si>
  <si>
    <t xml:space="preserve"> - przeprowadzanie badań i analiz oraz opracowania wniosków z zakresu ochrony środowiska</t>
  </si>
  <si>
    <r>
      <t xml:space="preserve">Wydatki inwestycyjne funduszy celowych  - </t>
    </r>
    <r>
      <rPr>
        <i/>
        <sz val="9"/>
        <rFont val="Arial Narrow"/>
        <family val="2"/>
      </rPr>
      <t>porządkowanie gospodarki wodno-ściekowej w rejonie ul. Monte Cassino</t>
    </r>
  </si>
  <si>
    <t>6120</t>
  </si>
  <si>
    <r>
      <t xml:space="preserve">Wydatki na zakupy inwestycyjne funduszy celowych - </t>
    </r>
    <r>
      <rPr>
        <i/>
        <sz val="9"/>
        <rFont val="Arial Narrow"/>
        <family val="2"/>
      </rPr>
      <t>zakup systemów gromadzenia i przetwarzania danych związanych z dostępem do informacji o środowisku</t>
    </r>
  </si>
  <si>
    <r>
      <t xml:space="preserve">Dotacje z funduszy celowych na finansowanie lub dofinansowanie kosztów realizacji inwestycji  i zakupów inwestycyjnych jednostek niezaliczanych do sektora finansów publicznych - </t>
    </r>
    <r>
      <rPr>
        <i/>
        <sz val="9"/>
        <rFont val="Arial Narrow"/>
        <family val="2"/>
      </rPr>
      <t xml:space="preserve">dofinansowanie dla Nadleśnictwa Manowo do budowy ścieżki przyrodniczo - rowerowej na terenie gminy m. Koszalin </t>
    </r>
  </si>
  <si>
    <t>V</t>
  </si>
  <si>
    <t>STAN ŚRODKÓW OBROTOWYCH NA KONIEC ROKU</t>
  </si>
  <si>
    <t>Załącznik  nr 15b do Uchwały</t>
  </si>
  <si>
    <t>Nr       /       / 2006</t>
  </si>
  <si>
    <t xml:space="preserve">z dnia  ..    grudnia 2006 r.      </t>
  </si>
  <si>
    <t xml:space="preserve">w złotych </t>
  </si>
  <si>
    <t xml:space="preserve"> WYDATKI OGÓŁEM</t>
  </si>
  <si>
    <t>Zakup materiałów i wyposażenia - dofinansowanie dla Zarządu Dróg Miejskich do zakupu koszy ulicznych</t>
  </si>
  <si>
    <t xml:space="preserve">Zakup usług pozostałych - dofinansowanie dla Zarządu Dróg Miejskich do wywozu nieczystości z koszy ulicznych. </t>
  </si>
  <si>
    <t>Zakup usług pozostałych - likwidacja nielegalnych wysypisk oraz sprzątanie zaśmieconych terenów miejskich bez administratora</t>
  </si>
  <si>
    <t xml:space="preserve"> ZMIANY  PLANU  FINANSOWEGO</t>
  </si>
  <si>
    <t>POWIATOWEGO  FUNDUSZU   OCHRONY</t>
  </si>
  <si>
    <t>ŚRODOWISKA  I  GOSPODARKI  WODNEJ</t>
  </si>
  <si>
    <t>ZMIANY  PLANU  FINANSOWEGO</t>
  </si>
  <si>
    <t>GMINNEGO  FUNDUSZU  OCHRONY</t>
  </si>
  <si>
    <t>Załącznik nr 3 do Uchwały</t>
  </si>
  <si>
    <t xml:space="preserve">Dotacje celowe z budżetu na finansowanie lub dofinansowanie kosztów realizacji inwestycji i zakupów inwestycyjnych  innych jednostek sektora finansów publicznych </t>
  </si>
  <si>
    <t xml:space="preserve">Nr  XXI / 229 / 2008  </t>
  </si>
  <si>
    <t xml:space="preserve">Nr  XXI /  229  / 2008  </t>
  </si>
  <si>
    <t xml:space="preserve">Nr  XXI / 229  / 2008  </t>
  </si>
  <si>
    <t>PI/KS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</si>
</sst>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26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sz val="10"/>
      <name val="MS Sans Serif"/>
      <family val="0"/>
    </font>
    <font>
      <i/>
      <sz val="9"/>
      <name val="Arial Narrow"/>
      <family val="2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1" applyNumberFormat="1" applyFont="1" applyFill="1" applyBorder="1" applyAlignment="1" applyProtection="1">
      <alignment vertical="center" wrapText="1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" fontId="9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1" applyNumberFormat="1" applyFont="1" applyFill="1" applyBorder="1" applyAlignment="1" applyProtection="1">
      <alignment vertical="center" wrapText="1"/>
      <protection locked="0"/>
    </xf>
    <xf numFmtId="164" fontId="2" fillId="0" borderId="15" xfId="21" applyNumberFormat="1" applyFont="1" applyFill="1" applyBorder="1" applyAlignment="1" applyProtection="1">
      <alignment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Continuous" vertical="center"/>
    </xf>
    <xf numFmtId="3" fontId="11" fillId="0" borderId="6" xfId="0" applyNumberFormat="1" applyFont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1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1" fontId="9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1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1" fontId="9" fillId="0" borderId="30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164" fontId="2" fillId="0" borderId="15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0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0" fontId="5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7" xfId="0" applyFont="1" applyBorder="1" applyAlignment="1">
      <alignment horizontal="center" vertical="center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Border="1" applyAlignment="1">
      <alignment vertical="center"/>
    </xf>
    <xf numFmtId="0" fontId="5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2" xfId="0" applyFont="1" applyBorder="1" applyAlignment="1">
      <alignment horizontal="center" vertical="center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8" xfId="0" applyFont="1" applyBorder="1" applyAlignment="1">
      <alignment horizontal="centerContinuous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" fontId="2" fillId="0" borderId="44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5" xfId="0" applyNumberFormat="1" applyFont="1" applyFill="1" applyBorder="1" applyAlignment="1" applyProtection="1">
      <alignment horizontal="center" vertical="center"/>
      <protection locked="0"/>
    </xf>
    <xf numFmtId="0" fontId="13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0" borderId="47" xfId="0" applyNumberFormat="1" applyFont="1" applyFill="1" applyBorder="1" applyAlignment="1" applyProtection="1">
      <alignment horizontal="center" vertical="center"/>
      <protection locked="0"/>
    </xf>
    <xf numFmtId="0" fontId="13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0" applyNumberFormat="1" applyFont="1" applyFill="1" applyBorder="1" applyAlignment="1" applyProtection="1">
      <alignment horizontal="center" vertical="top" wrapText="1"/>
      <protection locked="0"/>
    </xf>
    <xf numFmtId="0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2" fillId="0" borderId="3" xfId="0" applyFont="1" applyBorder="1" applyAlignment="1">
      <alignment/>
    </xf>
    <xf numFmtId="3" fontId="2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5" fillId="0" borderId="51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5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1" fillId="0" borderId="54" xfId="0" applyNumberFormat="1" applyFont="1" applyBorder="1" applyAlignment="1">
      <alignment horizontal="centerContinuous" vertical="center"/>
    </xf>
    <xf numFmtId="0" fontId="7" fillId="0" borderId="35" xfId="0" applyNumberFormat="1" applyFont="1" applyFill="1" applyBorder="1" applyAlignment="1" applyProtection="1">
      <alignment horizontal="center" vertical="top" wrapText="1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49" fontId="2" fillId="0" borderId="56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57" xfId="0" applyNumberFormat="1" applyFont="1" applyFill="1" applyBorder="1" applyAlignment="1" applyProtection="1">
      <alignment vertical="center"/>
      <protection locked="0"/>
    </xf>
    <xf numFmtId="0" fontId="9" fillId="0" borderId="58" xfId="0" applyNumberFormat="1" applyFont="1" applyFill="1" applyBorder="1" applyAlignment="1" applyProtection="1">
      <alignment vertical="center" wrapText="1"/>
      <protection locked="0"/>
    </xf>
    <xf numFmtId="0" fontId="2" fillId="0" borderId="35" xfId="0" applyNumberFormat="1" applyFont="1" applyFill="1" applyBorder="1" applyAlignment="1" applyProtection="1">
      <alignment vertical="center" wrapText="1"/>
      <protection locked="0"/>
    </xf>
    <xf numFmtId="0" fontId="2" fillId="0" borderId="56" xfId="0" applyNumberFormat="1" applyFont="1" applyFill="1" applyBorder="1" applyAlignment="1" applyProtection="1">
      <alignment horizontal="centerContinuous" vertical="center"/>
      <protection locked="0"/>
    </xf>
    <xf numFmtId="49" fontId="9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1" fontId="18" fillId="0" borderId="2" xfId="0" applyNumberFormat="1" applyFont="1" applyFill="1" applyBorder="1" applyAlignment="1" applyProtection="1">
      <alignment horizontal="centerContinuous" vertical="center"/>
      <protection locked="0"/>
    </xf>
    <xf numFmtId="0" fontId="20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29" xfId="0" applyNumberFormat="1" applyFont="1" applyFill="1" applyBorder="1" applyAlignment="1" applyProtection="1">
      <alignment horizontal="right"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22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wrapText="1"/>
    </xf>
    <xf numFmtId="3" fontId="18" fillId="0" borderId="3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1" fillId="0" borderId="61" xfId="0" applyFont="1" applyBorder="1" applyAlignment="1">
      <alignment/>
    </xf>
    <xf numFmtId="3" fontId="1" fillId="0" borderId="61" xfId="0" applyNumberFormat="1" applyFont="1" applyBorder="1" applyAlignment="1">
      <alignment/>
    </xf>
    <xf numFmtId="3" fontId="10" fillId="0" borderId="20" xfId="0" applyNumberFormat="1" applyFont="1" applyBorder="1" applyAlignment="1">
      <alignment horizontal="centerContinuous" vertical="center"/>
    </xf>
    <xf numFmtId="1" fontId="2" fillId="0" borderId="62" xfId="0" applyNumberFormat="1" applyFont="1" applyFill="1" applyBorder="1" applyAlignment="1" applyProtection="1">
      <alignment horizontal="centerContinuous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3" fontId="2" fillId="0" borderId="64" xfId="0" applyNumberFormat="1" applyFont="1" applyFill="1" applyBorder="1" applyAlignment="1" applyProtection="1">
      <alignment horizontal="right" vertical="center"/>
      <protection locked="0"/>
    </xf>
    <xf numFmtId="3" fontId="18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65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1" fontId="2" fillId="0" borderId="5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164" fontId="18" fillId="0" borderId="21" xfId="21" applyNumberFormat="1" applyFont="1" applyFill="1" applyBorder="1" applyAlignment="1" applyProtection="1">
      <alignment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56" xfId="0" applyNumberFormat="1" applyFont="1" applyFill="1" applyBorder="1" applyAlignment="1" applyProtection="1">
      <alignment horizontal="centerContinuous" vertical="center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3" xfId="0" applyFont="1" applyBorder="1" applyAlignment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164" fontId="2" fillId="0" borderId="21" xfId="21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0" fontId="9" fillId="0" borderId="68" xfId="0" applyNumberFormat="1" applyFont="1" applyFill="1" applyBorder="1" applyAlignment="1" applyProtection="1">
      <alignment horizontal="left" vertical="center" wrapText="1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3" fontId="18" fillId="0" borderId="71" xfId="0" applyNumberFormat="1" applyFont="1" applyFill="1" applyBorder="1" applyAlignment="1" applyProtection="1">
      <alignment horizontal="right" vertical="center"/>
      <protection locked="0"/>
    </xf>
    <xf numFmtId="164" fontId="9" fillId="0" borderId="23" xfId="0" applyNumberFormat="1" applyFont="1" applyBorder="1" applyAlignment="1" applyProtection="1">
      <alignment vertical="center" wrapText="1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0" fontId="2" fillId="0" borderId="44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2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42" xfId="0" applyNumberFormat="1" applyFont="1" applyFill="1" applyBorder="1" applyAlignment="1" applyProtection="1">
      <alignment horizontal="center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3" fontId="9" fillId="0" borderId="68" xfId="0" applyNumberFormat="1" applyFont="1" applyFill="1" applyBorder="1" applyAlignment="1" applyProtection="1">
      <alignment vertical="center" wrapText="1"/>
      <protection locked="0"/>
    </xf>
    <xf numFmtId="0" fontId="9" fillId="0" borderId="69" xfId="0" applyNumberFormat="1" applyFont="1" applyFill="1" applyBorder="1" applyAlignment="1" applyProtection="1">
      <alignment horizontal="center" vertical="center"/>
      <protection locked="0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164" fontId="18" fillId="0" borderId="35" xfId="0" applyNumberFormat="1" applyFont="1" applyFill="1" applyBorder="1" applyAlignment="1" applyProtection="1">
      <alignment horizontal="center" vertical="center"/>
      <protection locked="0"/>
    </xf>
    <xf numFmtId="164" fontId="2" fillId="0" borderId="19" xfId="21" applyNumberFormat="1" applyFont="1" applyFill="1" applyBorder="1" applyAlignment="1" applyProtection="1">
      <alignment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164" fontId="9" fillId="0" borderId="20" xfId="21" applyNumberFormat="1" applyFont="1" applyFill="1" applyBorder="1" applyAlignment="1" applyProtection="1">
      <alignment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9" fillId="0" borderId="58" xfId="21" applyNumberFormat="1" applyFont="1" applyFill="1" applyBorder="1" applyAlignment="1" applyProtection="1">
      <alignment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35" xfId="21" applyNumberFormat="1" applyFont="1" applyFill="1" applyBorder="1" applyAlignment="1" applyProtection="1">
      <alignment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Border="1" applyAlignment="1">
      <alignment vertical="center"/>
    </xf>
    <xf numFmtId="3" fontId="10" fillId="0" borderId="66" xfId="0" applyNumberFormat="1" applyFont="1" applyBorder="1" applyAlignment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21" xfId="0" applyNumberFormat="1" applyFont="1" applyFill="1" applyBorder="1" applyAlignment="1" applyProtection="1">
      <alignment horizontal="center" vertical="center"/>
      <protection locked="0"/>
    </xf>
    <xf numFmtId="164" fontId="6" fillId="0" borderId="49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68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164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23" xfId="0" applyNumberFormat="1" applyFont="1" applyFill="1" applyBorder="1" applyAlignment="1" applyProtection="1">
      <alignment horizontal="center" vertical="center"/>
      <protection locked="0"/>
    </xf>
    <xf numFmtId="164" fontId="6" fillId="0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68" xfId="0" applyNumberFormat="1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46" xfId="0" applyNumberFormat="1" applyFont="1" applyFill="1" applyBorder="1" applyAlignment="1" applyProtection="1">
      <alignment horizontal="center" vertical="center"/>
      <protection locked="0"/>
    </xf>
    <xf numFmtId="164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" xfId="0" applyNumberFormat="1" applyFont="1" applyFill="1" applyBorder="1" applyAlignment="1" applyProtection="1">
      <alignment vertical="center" wrapText="1"/>
      <protection locked="0"/>
    </xf>
    <xf numFmtId="0" fontId="9" fillId="0" borderId="74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61" xfId="0" applyNumberFormat="1" applyFont="1" applyFill="1" applyBorder="1" applyAlignment="1" applyProtection="1">
      <alignment horizontal="center" vertical="center"/>
      <protection locked="0"/>
    </xf>
    <xf numFmtId="1" fontId="18" fillId="0" borderId="2" xfId="0" applyNumberFormat="1" applyFont="1" applyBorder="1" applyAlignment="1" applyProtection="1">
      <alignment horizontal="centerContinuous" vertical="center"/>
      <protection locked="0"/>
    </xf>
    <xf numFmtId="164" fontId="18" fillId="0" borderId="21" xfId="0" applyNumberFormat="1" applyFont="1" applyFill="1" applyBorder="1" applyAlignment="1" applyProtection="1">
      <alignment horizontal="center" vertical="center"/>
      <protection locked="0"/>
    </xf>
    <xf numFmtId="164" fontId="18" fillId="0" borderId="3" xfId="0" applyNumberFormat="1" applyFont="1" applyBorder="1" applyAlignment="1" applyProtection="1">
      <alignment vertical="center" wrapText="1"/>
      <protection locked="0"/>
    </xf>
    <xf numFmtId="1" fontId="2" fillId="0" borderId="56" xfId="0" applyNumberFormat="1" applyFont="1" applyFill="1" applyBorder="1" applyAlignment="1" applyProtection="1">
      <alignment horizontal="centerContinuous" vertical="center"/>
      <protection locked="0"/>
    </xf>
    <xf numFmtId="0" fontId="9" fillId="0" borderId="56" xfId="0" applyNumberFormat="1" applyFont="1" applyFill="1" applyBorder="1" applyAlignment="1" applyProtection="1">
      <alignment horizontal="centerContinuous" vertical="center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49" fontId="2" fillId="0" borderId="62" xfId="0" applyNumberFormat="1" applyFont="1" applyFill="1" applyBorder="1" applyAlignment="1" applyProtection="1">
      <alignment horizontal="centerContinuous" vertical="center"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/>
      <protection locked="0"/>
    </xf>
    <xf numFmtId="3" fontId="14" fillId="0" borderId="64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0" fontId="2" fillId="0" borderId="7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75" xfId="0" applyNumberFormat="1" applyFont="1" applyFill="1" applyBorder="1" applyAlignment="1" applyProtection="1">
      <alignment horizontal="right" vertical="center"/>
      <protection locked="0"/>
    </xf>
    <xf numFmtId="3" fontId="2" fillId="0" borderId="76" xfId="0" applyNumberFormat="1" applyFont="1" applyFill="1" applyBorder="1" applyAlignment="1" applyProtection="1">
      <alignment horizontal="right" vertical="center"/>
      <protection locked="0"/>
    </xf>
    <xf numFmtId="3" fontId="2" fillId="0" borderId="65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70" xfId="0" applyNumberFormat="1" applyFont="1" applyFill="1" applyBorder="1" applyAlignment="1" applyProtection="1">
      <alignment horizontal="right" vertical="center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0" fontId="2" fillId="0" borderId="62" xfId="0" applyNumberFormat="1" applyFont="1" applyFill="1" applyBorder="1" applyAlignment="1" applyProtection="1">
      <alignment horizontal="centerContinuous" vertical="center"/>
      <protection locked="0"/>
    </xf>
    <xf numFmtId="0" fontId="2" fillId="0" borderId="77" xfId="0" applyNumberFormat="1" applyFont="1" applyFill="1" applyBorder="1" applyAlignment="1" applyProtection="1">
      <alignment vertical="center" wrapText="1"/>
      <protection locked="0"/>
    </xf>
    <xf numFmtId="164" fontId="3" fillId="0" borderId="77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0" fontId="20" fillId="0" borderId="49" xfId="0" applyNumberFormat="1" applyFont="1" applyFill="1" applyBorder="1" applyAlignment="1" applyProtection="1">
      <alignment horizontal="center" vertical="center"/>
      <protection locked="0"/>
    </xf>
    <xf numFmtId="3" fontId="18" fillId="0" borderId="31" xfId="0" applyNumberFormat="1" applyFont="1" applyFill="1" applyBorder="1" applyAlignment="1" applyProtection="1">
      <alignment horizontal="right"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65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0" fontId="9" fillId="0" borderId="74" xfId="0" applyNumberFormat="1" applyFont="1" applyFill="1" applyBorder="1" applyAlignment="1" applyProtection="1">
      <alignment horizontal="centerContinuous" vertical="center"/>
      <protection locked="0"/>
    </xf>
    <xf numFmtId="0" fontId="9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61" xfId="0" applyNumberFormat="1" applyFont="1" applyFill="1" applyBorder="1" applyAlignment="1" applyProtection="1">
      <alignment horizontal="center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79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NumberFormat="1" applyFont="1" applyFill="1" applyBorder="1" applyAlignment="1" applyProtection="1">
      <alignment horizontal="left" vertical="center" wrapText="1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164" fontId="18" fillId="0" borderId="3" xfId="21" applyNumberFormat="1" applyFont="1" applyFill="1" applyBorder="1" applyAlignment="1" applyProtection="1">
      <alignment vertical="center" wrapText="1"/>
      <protection locked="0"/>
    </xf>
    <xf numFmtId="3" fontId="18" fillId="0" borderId="65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22" xfId="0" applyNumberFormat="1" applyFont="1" applyFill="1" applyBorder="1" applyAlignment="1" applyProtection="1">
      <alignment vertical="center"/>
      <protection locked="0"/>
    </xf>
    <xf numFmtId="164" fontId="3" fillId="0" borderId="3" xfId="21" applyNumberFormat="1" applyFont="1" applyFill="1" applyBorder="1" applyAlignment="1" applyProtection="1">
      <alignment vertical="center" wrapText="1"/>
      <protection locked="0"/>
    </xf>
    <xf numFmtId="0" fontId="9" fillId="0" borderId="7" xfId="0" applyNumberFormat="1" applyFont="1" applyFill="1" applyBorder="1" applyAlignment="1" applyProtection="1">
      <alignment vertical="center" wrapText="1"/>
      <protection locked="0"/>
    </xf>
    <xf numFmtId="0" fontId="9" fillId="0" borderId="61" xfId="0" applyNumberFormat="1" applyFont="1" applyFill="1" applyBorder="1" applyAlignment="1" applyProtection="1">
      <alignment vertical="center" wrapText="1"/>
      <protection locked="0"/>
    </xf>
    <xf numFmtId="3" fontId="9" fillId="0" borderId="80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77" xfId="0" applyNumberFormat="1" applyFont="1" applyFill="1" applyBorder="1" applyAlignment="1" applyProtection="1">
      <alignment horizontal="center"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Continuous" vertical="center"/>
    </xf>
    <xf numFmtId="0" fontId="6" fillId="0" borderId="5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/>
    </xf>
    <xf numFmtId="3" fontId="2" fillId="0" borderId="65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39" xfId="0" applyFont="1" applyBorder="1" applyAlignment="1">
      <alignment/>
    </xf>
    <xf numFmtId="3" fontId="3" fillId="0" borderId="65" xfId="0" applyNumberFormat="1" applyFont="1" applyBorder="1" applyAlignment="1">
      <alignment/>
    </xf>
    <xf numFmtId="0" fontId="20" fillId="0" borderId="3" xfId="0" applyFont="1" applyBorder="1" applyAlignment="1">
      <alignment/>
    </xf>
    <xf numFmtId="3" fontId="20" fillId="0" borderId="3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0" fontId="9" fillId="0" borderId="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right" vertical="center"/>
    </xf>
    <xf numFmtId="3" fontId="9" fillId="0" borderId="6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14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71" xfId="0" applyNumberFormat="1" applyFont="1" applyBorder="1" applyAlignment="1">
      <alignment/>
    </xf>
    <xf numFmtId="3" fontId="18" fillId="0" borderId="65" xfId="0" applyNumberFormat="1" applyFont="1" applyBorder="1" applyAlignment="1">
      <alignment/>
    </xf>
    <xf numFmtId="0" fontId="3" fillId="0" borderId="81" xfId="0" applyFont="1" applyBorder="1" applyAlignment="1">
      <alignment/>
    </xf>
    <xf numFmtId="3" fontId="1" fillId="0" borderId="80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9" fillId="0" borderId="16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6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horizontal="centerContinuous"/>
    </xf>
    <xf numFmtId="0" fontId="15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" fontId="18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49" xfId="21" applyNumberFormat="1" applyFont="1" applyFill="1" applyBorder="1" applyAlignment="1" applyProtection="1">
      <alignment vertical="center" wrapText="1"/>
      <protection locked="0"/>
    </xf>
    <xf numFmtId="3" fontId="18" fillId="0" borderId="57" xfId="0" applyNumberFormat="1" applyFont="1" applyFill="1" applyBorder="1" applyAlignment="1" applyProtection="1">
      <alignment horizontal="right" vertical="center"/>
      <protection locked="0"/>
    </xf>
    <xf numFmtId="49" fontId="18" fillId="0" borderId="2" xfId="0" applyNumberFormat="1" applyFont="1" applyFill="1" applyBorder="1" applyAlignment="1" applyProtection="1">
      <alignment horizontal="centerContinuous" vertical="center"/>
      <protection locked="0"/>
    </xf>
    <xf numFmtId="3" fontId="18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/>
    </xf>
    <xf numFmtId="0" fontId="25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/>
    </xf>
    <xf numFmtId="165" fontId="6" fillId="0" borderId="84" xfId="0" applyNumberFormat="1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Fill="1" applyBorder="1" applyAlignment="1" applyProtection="1">
      <alignment horizontal="center" vertical="center" wrapText="1"/>
      <protection/>
    </xf>
    <xf numFmtId="1" fontId="13" fillId="0" borderId="12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70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Alignment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3" fontId="5" fillId="0" borderId="5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9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/>
    </xf>
    <xf numFmtId="3" fontId="5" fillId="0" borderId="6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58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vertical="center"/>
      <protection/>
    </xf>
    <xf numFmtId="3" fontId="3" fillId="0" borderId="7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55" xfId="0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3" fontId="5" fillId="0" borderId="66" xfId="0" applyNumberFormat="1" applyFont="1" applyFill="1" applyBorder="1" applyAlignment="1" applyProtection="1">
      <alignment horizontal="right" vertical="center"/>
      <protection/>
    </xf>
    <xf numFmtId="49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vertical="center"/>
      <protection/>
    </xf>
    <xf numFmtId="0" fontId="9" fillId="0" borderId="21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horizontal="right" vertical="center"/>
      <protection/>
    </xf>
    <xf numFmtId="3" fontId="9" fillId="0" borderId="35" xfId="0" applyNumberFormat="1" applyFont="1" applyFill="1" applyBorder="1" applyAlignment="1" applyProtection="1">
      <alignment horizontal="right"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3" fontId="9" fillId="0" borderId="71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3" fontId="9" fillId="0" borderId="15" xfId="0" applyNumberFormat="1" applyFont="1" applyFill="1" applyBorder="1" applyAlignment="1" applyProtection="1">
      <alignment horizontal="right" vertical="center"/>
      <protection/>
    </xf>
    <xf numFmtId="3" fontId="3" fillId="0" borderId="63" xfId="0" applyNumberFormat="1" applyFont="1" applyFill="1" applyBorder="1" applyAlignment="1" applyProtection="1">
      <alignment horizontal="right" vertical="center"/>
      <protection/>
    </xf>
    <xf numFmtId="3" fontId="3" fillId="0" borderId="15" xfId="0" applyNumberFormat="1" applyFont="1" applyFill="1" applyBorder="1" applyAlignment="1" applyProtection="1">
      <alignment vertical="center"/>
      <protection/>
    </xf>
    <xf numFmtId="3" fontId="3" fillId="0" borderId="7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24" fillId="0" borderId="21" xfId="0" applyNumberFormat="1" applyFont="1" applyFill="1" applyBorder="1" applyAlignment="1" applyProtection="1">
      <alignment vertical="center" wrapText="1"/>
      <protection/>
    </xf>
    <xf numFmtId="0" fontId="24" fillId="0" borderId="3" xfId="0" applyFont="1" applyBorder="1" applyAlignment="1">
      <alignment wrapText="1"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49" xfId="0" applyFont="1" applyBorder="1" applyAlignment="1">
      <alignment wrapText="1"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24" fillId="0" borderId="49" xfId="0" applyNumberFormat="1" applyFont="1" applyFill="1" applyBorder="1" applyAlignment="1" applyProtection="1">
      <alignment vertical="center" wrapText="1"/>
      <protection/>
    </xf>
    <xf numFmtId="3" fontId="3" fillId="0" borderId="49" xfId="0" applyNumberFormat="1" applyFont="1" applyFill="1" applyBorder="1" applyAlignment="1" applyProtection="1">
      <alignment horizontal="right" vertical="center"/>
      <protection/>
    </xf>
    <xf numFmtId="3" fontId="24" fillId="0" borderId="57" xfId="0" applyNumberFormat="1" applyFont="1" applyFill="1" applyBorder="1" applyAlignment="1" applyProtection="1">
      <alignment horizontal="right" vertical="center"/>
      <protection/>
    </xf>
    <xf numFmtId="0" fontId="24" fillId="0" borderId="3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164" fontId="3" fillId="0" borderId="10" xfId="21" applyNumberFormat="1" applyFont="1" applyFill="1" applyBorder="1" applyAlignment="1" applyProtection="1">
      <alignment vertical="center" wrapText="1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/>
    </xf>
    <xf numFmtId="3" fontId="3" fillId="0" borderId="57" xfId="0" applyNumberFormat="1" applyFont="1" applyFill="1" applyBorder="1" applyAlignment="1" applyProtection="1">
      <alignment horizontal="right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23" xfId="0" applyNumberFormat="1" applyFont="1" applyFill="1" applyBorder="1" applyAlignment="1" applyProtection="1">
      <alignment horizontal="left" vertical="center" wrapText="1"/>
      <protection/>
    </xf>
    <xf numFmtId="3" fontId="9" fillId="0" borderId="58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55" xfId="0" applyNumberFormat="1" applyFont="1" applyFill="1" applyBorder="1" applyAlignment="1" applyProtection="1">
      <alignment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49" fontId="24" fillId="0" borderId="3" xfId="0" applyNumberFormat="1" applyFont="1" applyFill="1" applyBorder="1" applyAlignment="1" applyProtection="1">
      <alignment horizontal="center" vertical="center" wrapText="1"/>
      <protection/>
    </xf>
    <xf numFmtId="0" fontId="24" fillId="0" borderId="3" xfId="0" applyFont="1" applyBorder="1" applyAlignment="1">
      <alignment vertical="center" wrapText="1"/>
    </xf>
    <xf numFmtId="3" fontId="24" fillId="0" borderId="10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49" xfId="0" applyNumberFormat="1" applyFont="1" applyBorder="1" applyAlignment="1">
      <alignment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49" fontId="24" fillId="0" borderId="49" xfId="0" applyNumberFormat="1" applyFont="1" applyFill="1" applyBorder="1" applyAlignment="1" applyProtection="1">
      <alignment horizontal="center" vertical="center" wrapText="1"/>
      <protection/>
    </xf>
    <xf numFmtId="0" fontId="24" fillId="0" borderId="49" xfId="0" applyFont="1" applyBorder="1" applyAlignment="1">
      <alignment vertical="center" wrapText="1"/>
    </xf>
    <xf numFmtId="3" fontId="24" fillId="0" borderId="10" xfId="0" applyNumberFormat="1" applyFont="1" applyBorder="1" applyAlignment="1">
      <alignment horizontal="right"/>
    </xf>
    <xf numFmtId="49" fontId="24" fillId="0" borderId="3" xfId="0" applyNumberFormat="1" applyFont="1" applyBorder="1" applyAlignment="1">
      <alignment vertical="center" wrapText="1"/>
    </xf>
    <xf numFmtId="3" fontId="24" fillId="0" borderId="49" xfId="0" applyNumberFormat="1" applyFont="1" applyBorder="1" applyAlignment="1">
      <alignment horizontal="right"/>
    </xf>
    <xf numFmtId="3" fontId="24" fillId="0" borderId="15" xfId="0" applyNumberFormat="1" applyFont="1" applyBorder="1" applyAlignment="1">
      <alignment horizontal="right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9" fillId="0" borderId="87" xfId="0" applyNumberFormat="1" applyFont="1" applyFill="1" applyBorder="1" applyAlignment="1" applyProtection="1">
      <alignment vertical="center"/>
      <protection/>
    </xf>
    <xf numFmtId="3" fontId="9" fillId="0" borderId="49" xfId="0" applyNumberFormat="1" applyFont="1" applyFill="1" applyBorder="1" applyAlignment="1" applyProtection="1">
      <alignment horizontal="right" vertical="center"/>
      <protection/>
    </xf>
    <xf numFmtId="3" fontId="9" fillId="0" borderId="88" xfId="0" applyNumberFormat="1" applyFont="1" applyFill="1" applyBorder="1" applyAlignment="1" applyProtection="1">
      <alignment horizontal="right" vertical="center"/>
      <protection/>
    </xf>
    <xf numFmtId="49" fontId="24" fillId="0" borderId="15" xfId="0" applyNumberFormat="1" applyFont="1" applyFill="1" applyBorder="1" applyAlignment="1" applyProtection="1">
      <alignment vertical="center" wrapText="1"/>
      <protection/>
    </xf>
    <xf numFmtId="3" fontId="24" fillId="0" borderId="63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vertical="center" wrapText="1"/>
      <protection/>
    </xf>
    <xf numFmtId="3" fontId="3" fillId="0" borderId="49" xfId="0" applyNumberFormat="1" applyFont="1" applyFill="1" applyBorder="1" applyAlignment="1" applyProtection="1">
      <alignment vertical="center"/>
      <protection/>
    </xf>
    <xf numFmtId="0" fontId="24" fillId="0" borderId="21" xfId="0" applyNumberFormat="1" applyFont="1" applyFill="1" applyBorder="1" applyAlignment="1" applyProtection="1">
      <alignment wrapText="1"/>
      <protection/>
    </xf>
    <xf numFmtId="3" fontId="24" fillId="0" borderId="3" xfId="0" applyNumberFormat="1" applyFont="1" applyFill="1" applyBorder="1" applyAlignment="1" applyProtection="1">
      <alignment horizontal="right" vertical="center"/>
      <protection/>
    </xf>
    <xf numFmtId="3" fontId="24" fillId="0" borderId="15" xfId="0" applyNumberFormat="1" applyFont="1" applyBorder="1" applyAlignment="1">
      <alignment horizontal="right" vertical="center"/>
    </xf>
    <xf numFmtId="3" fontId="24" fillId="0" borderId="3" xfId="0" applyNumberFormat="1" applyFont="1" applyBorder="1" applyAlignment="1">
      <alignment horizontal="right" vertical="center"/>
    </xf>
    <xf numFmtId="3" fontId="24" fillId="0" borderId="49" xfId="0" applyNumberFormat="1" applyFont="1" applyBorder="1" applyAlignment="1">
      <alignment horizontal="right" vertical="center"/>
    </xf>
    <xf numFmtId="0" fontId="9" fillId="0" borderId="23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24" fillId="0" borderId="3" xfId="0" applyNumberFormat="1" applyFont="1" applyFill="1" applyBorder="1" applyAlignment="1" applyProtection="1">
      <alignment vertical="center"/>
      <protection/>
    </xf>
    <xf numFmtId="3" fontId="24" fillId="0" borderId="49" xfId="0" applyNumberFormat="1" applyFont="1" applyFill="1" applyBorder="1" applyAlignment="1" applyProtection="1">
      <alignment horizontal="right" vertical="center"/>
      <protection/>
    </xf>
    <xf numFmtId="3" fontId="3" fillId="0" borderId="23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0" fontId="3" fillId="0" borderId="77" xfId="0" applyNumberFormat="1" applyFont="1" applyFill="1" applyBorder="1" applyAlignment="1" applyProtection="1">
      <alignment vertical="center" wrapText="1"/>
      <protection/>
    </xf>
    <xf numFmtId="0" fontId="10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0" xfId="18" applyFont="1" applyAlignment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" fontId="6" fillId="0" borderId="5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71" xfId="0" applyNumberFormat="1" applyFont="1" applyBorder="1" applyAlignment="1">
      <alignment vertical="center"/>
    </xf>
    <xf numFmtId="3" fontId="3" fillId="0" borderId="55" xfId="0" applyNumberFormat="1" applyFont="1" applyBorder="1" applyAlignment="1">
      <alignment vertical="center"/>
    </xf>
    <xf numFmtId="49" fontId="3" fillId="0" borderId="5" xfId="0" applyNumberFormat="1" applyFont="1" applyFill="1" applyBorder="1" applyAlignment="1" applyProtection="1">
      <alignment horizontal="center" vertical="center" wrapText="1"/>
      <protection/>
    </xf>
    <xf numFmtId="3" fontId="3" fillId="0" borderId="5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vertical="center"/>
    </xf>
    <xf numFmtId="3" fontId="9" fillId="0" borderId="58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7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Border="1" applyAlignment="1">
      <alignment vertical="center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Continuous" vertical="center" wrapText="1"/>
    </xf>
    <xf numFmtId="0" fontId="25" fillId="0" borderId="20" xfId="0" applyFont="1" applyBorder="1" applyAlignment="1">
      <alignment horizontal="centerContinuous" vertical="center" wrapText="1"/>
    </xf>
    <xf numFmtId="3" fontId="3" fillId="0" borderId="0" xfId="0" applyNumberFormat="1" applyFont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Continuous" vertical="top" wrapText="1"/>
      <protection/>
    </xf>
    <xf numFmtId="0" fontId="25" fillId="0" borderId="0" xfId="0" applyNumberFormat="1" applyFont="1" applyFill="1" applyBorder="1" applyAlignment="1" applyProtection="1">
      <alignment horizontal="centerContinuous" vertical="top"/>
      <protection/>
    </xf>
    <xf numFmtId="3" fontId="25" fillId="0" borderId="0" xfId="0" applyNumberFormat="1" applyFont="1" applyFill="1" applyBorder="1" applyAlignment="1" applyProtection="1">
      <alignment horizontal="centerContinuous" vertical="top"/>
      <protection/>
    </xf>
    <xf numFmtId="0" fontId="25" fillId="0" borderId="0" xfId="0" applyFont="1" applyAlignment="1">
      <alignment horizontal="centerContinuous"/>
    </xf>
    <xf numFmtId="4" fontId="25" fillId="0" borderId="0" xfId="0" applyNumberFormat="1" applyFont="1" applyFill="1" applyBorder="1" applyAlignment="1" applyProtection="1">
      <alignment horizontal="centerContinuous" vertical="top"/>
      <protection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1" fontId="2" fillId="0" borderId="50" xfId="0" applyNumberFormat="1" applyFont="1" applyBorder="1" applyAlignment="1" applyProtection="1">
      <alignment horizontal="centerContinuous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C39" sqref="C39"/>
    </sheetView>
  </sheetViews>
  <sheetFormatPr defaultColWidth="9.00390625" defaultRowHeight="12.75"/>
  <cols>
    <col min="1" max="1" width="6.75390625" style="1" customWidth="1"/>
    <col min="2" max="2" width="37.625" style="1" customWidth="1"/>
    <col min="3" max="3" width="6.875" style="1" customWidth="1"/>
    <col min="4" max="6" width="13.375" style="1" customWidth="1"/>
    <col min="7" max="16384" width="10.00390625" style="1" customWidth="1"/>
  </cols>
  <sheetData>
    <row r="1" spans="4:6" ht="16.5">
      <c r="D1" s="2"/>
      <c r="E1" s="3" t="s">
        <v>0</v>
      </c>
      <c r="F1" s="4"/>
    </row>
    <row r="2" spans="1:6" ht="14.25" customHeight="1">
      <c r="A2" s="5"/>
      <c r="B2" s="6"/>
      <c r="C2" s="7"/>
      <c r="D2" s="8"/>
      <c r="E2" s="9" t="s">
        <v>249</v>
      </c>
      <c r="F2" s="10"/>
    </row>
    <row r="3" spans="1:6" ht="13.5" customHeight="1">
      <c r="A3" s="5"/>
      <c r="B3" s="6"/>
      <c r="C3" s="7"/>
      <c r="D3" s="8"/>
      <c r="E3" s="9" t="s">
        <v>1</v>
      </c>
      <c r="F3" s="10"/>
    </row>
    <row r="4" spans="1:6" ht="15" customHeight="1">
      <c r="A4" s="5"/>
      <c r="B4" s="6"/>
      <c r="C4" s="7"/>
      <c r="D4" s="8"/>
      <c r="E4" s="9" t="s">
        <v>92</v>
      </c>
      <c r="F4" s="10"/>
    </row>
    <row r="5" spans="1:6" ht="8.25" customHeight="1">
      <c r="A5" s="5"/>
      <c r="B5" s="6"/>
      <c r="C5" s="7"/>
      <c r="D5" s="8"/>
      <c r="E5" s="9"/>
      <c r="F5" s="10"/>
    </row>
    <row r="6" spans="1:6" s="15" customFormat="1" ht="38.25" customHeight="1">
      <c r="A6" s="11" t="s">
        <v>131</v>
      </c>
      <c r="B6" s="12"/>
      <c r="C6" s="13"/>
      <c r="D6" s="14"/>
      <c r="E6" s="14"/>
      <c r="F6" s="14"/>
    </row>
    <row r="7" spans="1:6" s="15" customFormat="1" ht="12" customHeight="1" thickBot="1">
      <c r="A7" s="11"/>
      <c r="B7" s="12"/>
      <c r="C7" s="13"/>
      <c r="D7" s="14"/>
      <c r="E7" s="14"/>
      <c r="F7" s="14" t="s">
        <v>2</v>
      </c>
    </row>
    <row r="8" spans="1:6" s="18" customFormat="1" ht="26.25" customHeight="1">
      <c r="A8" s="105" t="s">
        <v>3</v>
      </c>
      <c r="B8" s="16" t="s">
        <v>4</v>
      </c>
      <c r="C8" s="17" t="s">
        <v>5</v>
      </c>
      <c r="D8" s="146" t="s">
        <v>6</v>
      </c>
      <c r="E8" s="147" t="s">
        <v>7</v>
      </c>
      <c r="F8" s="148"/>
    </row>
    <row r="9" spans="1:6" s="18" customFormat="1" ht="15" customHeight="1">
      <c r="A9" s="132" t="s">
        <v>8</v>
      </c>
      <c r="B9" s="130"/>
      <c r="C9" s="131" t="s">
        <v>9</v>
      </c>
      <c r="D9" s="150" t="s">
        <v>11</v>
      </c>
      <c r="E9" s="149" t="s">
        <v>10</v>
      </c>
      <c r="F9" s="151" t="s">
        <v>11</v>
      </c>
    </row>
    <row r="10" spans="1:6" s="56" customFormat="1" ht="10.5" customHeight="1" thickBot="1">
      <c r="A10" s="126">
        <v>1</v>
      </c>
      <c r="B10" s="127">
        <v>2</v>
      </c>
      <c r="C10" s="127">
        <v>3</v>
      </c>
      <c r="D10" s="128">
        <v>4</v>
      </c>
      <c r="E10" s="127">
        <v>5</v>
      </c>
      <c r="F10" s="129">
        <v>6</v>
      </c>
    </row>
    <row r="11" spans="1:6" s="26" customFormat="1" ht="18.75" customHeight="1" thickBot="1" thickTop="1">
      <c r="A11" s="21">
        <v>600</v>
      </c>
      <c r="B11" s="22" t="s">
        <v>27</v>
      </c>
      <c r="C11" s="257" t="s">
        <v>22</v>
      </c>
      <c r="D11" s="23"/>
      <c r="E11" s="57">
        <f>E12+E19</f>
        <v>400000</v>
      </c>
      <c r="F11" s="25">
        <f>F12+F19</f>
        <v>862300</v>
      </c>
    </row>
    <row r="12" spans="1:6" s="32" customFormat="1" ht="15.75" customHeight="1" thickTop="1">
      <c r="A12" s="27">
        <v>60016</v>
      </c>
      <c r="B12" s="28" t="s">
        <v>71</v>
      </c>
      <c r="C12" s="262"/>
      <c r="D12" s="29"/>
      <c r="E12" s="30">
        <f>SUM(E13:E14)</f>
        <v>330000</v>
      </c>
      <c r="F12" s="31">
        <f>SUM(F14)</f>
        <v>830000</v>
      </c>
    </row>
    <row r="13" spans="1:6" s="63" customFormat="1" ht="15.75" customHeight="1">
      <c r="A13" s="291">
        <v>4270</v>
      </c>
      <c r="B13" s="65" t="s">
        <v>77</v>
      </c>
      <c r="C13" s="265"/>
      <c r="D13" s="192"/>
      <c r="E13" s="97">
        <v>230000</v>
      </c>
      <c r="F13" s="67"/>
    </row>
    <row r="14" spans="1:6" s="26" customFormat="1" ht="17.25" customHeight="1">
      <c r="A14" s="163">
        <v>6050</v>
      </c>
      <c r="B14" s="65" t="s">
        <v>145</v>
      </c>
      <c r="C14" s="275"/>
      <c r="D14" s="203"/>
      <c r="E14" s="209">
        <f>SUM(E15:E17)</f>
        <v>100000</v>
      </c>
      <c r="F14" s="120">
        <f>SUM(F15:F18)</f>
        <v>830000</v>
      </c>
    </row>
    <row r="15" spans="1:6" s="26" customFormat="1" ht="24.75" customHeight="1">
      <c r="A15" s="202"/>
      <c r="B15" s="231" t="s">
        <v>96</v>
      </c>
      <c r="C15" s="275"/>
      <c r="D15" s="203"/>
      <c r="E15" s="204"/>
      <c r="F15" s="187">
        <v>200000</v>
      </c>
    </row>
    <row r="16" spans="1:6" s="26" customFormat="1" ht="12.75" customHeight="1">
      <c r="A16" s="202"/>
      <c r="B16" s="205" t="s">
        <v>74</v>
      </c>
      <c r="C16" s="275"/>
      <c r="D16" s="203"/>
      <c r="E16" s="204"/>
      <c r="F16" s="187">
        <v>400000</v>
      </c>
    </row>
    <row r="17" spans="1:6" s="60" customFormat="1" ht="12.75" customHeight="1">
      <c r="A17" s="292"/>
      <c r="B17" s="231" t="s">
        <v>125</v>
      </c>
      <c r="C17" s="275"/>
      <c r="D17" s="293"/>
      <c r="E17" s="169">
        <v>100000</v>
      </c>
      <c r="F17" s="187"/>
    </row>
    <row r="18" spans="1:6" s="60" customFormat="1" ht="12.75" customHeight="1">
      <c r="A18" s="292"/>
      <c r="B18" s="290" t="s">
        <v>128</v>
      </c>
      <c r="C18" s="275"/>
      <c r="D18" s="293"/>
      <c r="E18" s="169"/>
      <c r="F18" s="187">
        <v>230000</v>
      </c>
    </row>
    <row r="19" spans="1:6" s="32" customFormat="1" ht="15.75" customHeight="1">
      <c r="A19" s="27">
        <v>60017</v>
      </c>
      <c r="B19" s="28" t="s">
        <v>129</v>
      </c>
      <c r="C19" s="262"/>
      <c r="D19" s="29"/>
      <c r="E19" s="30">
        <f>SUM(E21)</f>
        <v>70000</v>
      </c>
      <c r="F19" s="31">
        <f>SUM(F20:F21)</f>
        <v>32300</v>
      </c>
    </row>
    <row r="20" spans="1:6" s="63" customFormat="1" ht="16.5" customHeight="1">
      <c r="A20" s="291">
        <v>4270</v>
      </c>
      <c r="B20" s="65" t="s">
        <v>151</v>
      </c>
      <c r="C20" s="265"/>
      <c r="D20" s="192"/>
      <c r="E20" s="97"/>
      <c r="F20" s="67">
        <v>32300</v>
      </c>
    </row>
    <row r="21" spans="1:6" s="60" customFormat="1" ht="29.25" customHeight="1" thickBot="1">
      <c r="A21" s="163">
        <v>6050</v>
      </c>
      <c r="B21" s="65" t="s">
        <v>152</v>
      </c>
      <c r="C21" s="275"/>
      <c r="D21" s="293"/>
      <c r="E21" s="209">
        <v>70000</v>
      </c>
      <c r="F21" s="187"/>
    </row>
    <row r="22" spans="1:6" s="32" customFormat="1" ht="17.25" customHeight="1" thickBot="1" thickTop="1">
      <c r="A22" s="247">
        <v>630</v>
      </c>
      <c r="B22" s="248" t="s">
        <v>109</v>
      </c>
      <c r="C22" s="249" t="s">
        <v>12</v>
      </c>
      <c r="D22" s="23">
        <f>D23</f>
        <v>28000</v>
      </c>
      <c r="E22" s="24"/>
      <c r="F22" s="25"/>
    </row>
    <row r="23" spans="1:6" s="32" customFormat="1" ht="15" customHeight="1" thickTop="1">
      <c r="A23" s="96">
        <v>63095</v>
      </c>
      <c r="B23" s="250" t="s">
        <v>13</v>
      </c>
      <c r="C23" s="251"/>
      <c r="D23" s="189">
        <f>D24</f>
        <v>28000</v>
      </c>
      <c r="E23" s="190"/>
      <c r="F23" s="70"/>
    </row>
    <row r="24" spans="1:6" s="32" customFormat="1" ht="59.25" customHeight="1" thickBot="1">
      <c r="A24" s="155" t="s">
        <v>110</v>
      </c>
      <c r="B24" s="252" t="s">
        <v>111</v>
      </c>
      <c r="C24" s="253"/>
      <c r="D24" s="254">
        <v>28000</v>
      </c>
      <c r="E24" s="255"/>
      <c r="F24" s="256"/>
    </row>
    <row r="25" spans="1:6" s="32" customFormat="1" ht="19.5" customHeight="1" thickBot="1" thickTop="1">
      <c r="A25" s="21">
        <v>700</v>
      </c>
      <c r="B25" s="22" t="s">
        <v>57</v>
      </c>
      <c r="C25" s="257" t="s">
        <v>22</v>
      </c>
      <c r="D25" s="23"/>
      <c r="E25" s="24"/>
      <c r="F25" s="25">
        <f>SUM(F28+F26)</f>
        <v>730000</v>
      </c>
    </row>
    <row r="26" spans="1:6" s="32" customFormat="1" ht="18" customHeight="1" thickTop="1">
      <c r="A26" s="61">
        <v>70021</v>
      </c>
      <c r="B26" s="188" t="s">
        <v>117</v>
      </c>
      <c r="C26" s="276"/>
      <c r="D26" s="189"/>
      <c r="E26" s="190"/>
      <c r="F26" s="70">
        <f>SUM(F27)</f>
        <v>30000</v>
      </c>
    </row>
    <row r="27" spans="1:6" s="63" customFormat="1" ht="31.5" customHeight="1">
      <c r="A27" s="100" t="s">
        <v>118</v>
      </c>
      <c r="B27" s="191" t="s">
        <v>113</v>
      </c>
      <c r="C27" s="263"/>
      <c r="D27" s="192"/>
      <c r="E27" s="97"/>
      <c r="F27" s="67">
        <v>30000</v>
      </c>
    </row>
    <row r="28" spans="1:6" s="32" customFormat="1" ht="18" customHeight="1">
      <c r="A28" s="61">
        <v>70095</v>
      </c>
      <c r="B28" s="188" t="s">
        <v>13</v>
      </c>
      <c r="C28" s="276"/>
      <c r="D28" s="189"/>
      <c r="E28" s="190"/>
      <c r="F28" s="70">
        <f>F29</f>
        <v>700000</v>
      </c>
    </row>
    <row r="29" spans="1:6" s="32" customFormat="1" ht="20.25" customHeight="1">
      <c r="A29" s="100" t="s">
        <v>72</v>
      </c>
      <c r="B29" s="191" t="s">
        <v>94</v>
      </c>
      <c r="C29" s="263"/>
      <c r="D29" s="192"/>
      <c r="E29" s="97"/>
      <c r="F29" s="67">
        <f>SUM(F30:F31)</f>
        <v>700000</v>
      </c>
    </row>
    <row r="30" spans="1:6" s="168" customFormat="1" ht="12.75" customHeight="1">
      <c r="A30" s="400"/>
      <c r="B30" s="401" t="s">
        <v>88</v>
      </c>
      <c r="C30" s="289"/>
      <c r="D30" s="341"/>
      <c r="E30" s="342"/>
      <c r="F30" s="343">
        <v>600000</v>
      </c>
    </row>
    <row r="31" spans="1:6" s="168" customFormat="1" ht="12.75" customHeight="1" thickBot="1">
      <c r="A31" s="400"/>
      <c r="B31" s="401" t="s">
        <v>157</v>
      </c>
      <c r="C31" s="289"/>
      <c r="D31" s="341"/>
      <c r="E31" s="342"/>
      <c r="F31" s="343">
        <v>100000</v>
      </c>
    </row>
    <row r="32" spans="1:6" s="32" customFormat="1" ht="20.25" customHeight="1" thickBot="1" thickTop="1">
      <c r="A32" s="33">
        <v>750</v>
      </c>
      <c r="B32" s="34" t="s">
        <v>14</v>
      </c>
      <c r="C32" s="257"/>
      <c r="D32" s="258"/>
      <c r="E32" s="35"/>
      <c r="F32" s="36">
        <f>F33+F38</f>
        <v>639500</v>
      </c>
    </row>
    <row r="33" spans="1:6" s="32" customFormat="1" ht="18" customHeight="1" thickTop="1">
      <c r="A33" s="61">
        <v>75023</v>
      </c>
      <c r="B33" s="62" t="s">
        <v>53</v>
      </c>
      <c r="C33" s="277" t="s">
        <v>54</v>
      </c>
      <c r="D33" s="68"/>
      <c r="E33" s="69"/>
      <c r="F33" s="70">
        <f>SUM(F34:F37)</f>
        <v>389500</v>
      </c>
    </row>
    <row r="34" spans="1:6" s="63" customFormat="1" ht="19.5" customHeight="1">
      <c r="A34" s="64">
        <v>4010</v>
      </c>
      <c r="B34" s="208" t="s">
        <v>135</v>
      </c>
      <c r="C34" s="265"/>
      <c r="D34" s="312"/>
      <c r="E34" s="313"/>
      <c r="F34" s="256">
        <v>160000</v>
      </c>
    </row>
    <row r="35" spans="1:6" s="63" customFormat="1" ht="19.5" customHeight="1">
      <c r="A35" s="64">
        <v>4110</v>
      </c>
      <c r="B35" s="208" t="s">
        <v>142</v>
      </c>
      <c r="C35" s="265"/>
      <c r="D35" s="325"/>
      <c r="E35" s="66"/>
      <c r="F35" s="67">
        <v>25500</v>
      </c>
    </row>
    <row r="36" spans="1:6" s="63" customFormat="1" ht="19.5" customHeight="1">
      <c r="A36" s="64">
        <v>4120</v>
      </c>
      <c r="B36" s="208" t="s">
        <v>144</v>
      </c>
      <c r="C36" s="265"/>
      <c r="D36" s="325"/>
      <c r="E36" s="66"/>
      <c r="F36" s="67">
        <v>4000</v>
      </c>
    </row>
    <row r="37" spans="1:6" s="32" customFormat="1" ht="19.5" customHeight="1">
      <c r="A37" s="107">
        <v>6050</v>
      </c>
      <c r="B37" s="208" t="s">
        <v>89</v>
      </c>
      <c r="C37" s="253"/>
      <c r="D37" s="309"/>
      <c r="E37" s="310"/>
      <c r="F37" s="311">
        <v>200000</v>
      </c>
    </row>
    <row r="38" spans="1:6" s="32" customFormat="1" ht="16.5" customHeight="1">
      <c r="A38" s="61">
        <v>75075</v>
      </c>
      <c r="B38" s="62" t="s">
        <v>147</v>
      </c>
      <c r="C38" s="262" t="s">
        <v>252</v>
      </c>
      <c r="D38" s="68"/>
      <c r="E38" s="69"/>
      <c r="F38" s="70">
        <f>SUM(F39)</f>
        <v>250000</v>
      </c>
    </row>
    <row r="39" spans="1:6" s="63" customFormat="1" ht="26.25" customHeight="1">
      <c r="A39" s="348">
        <v>4300</v>
      </c>
      <c r="B39" s="349" t="s">
        <v>15</v>
      </c>
      <c r="C39" s="350"/>
      <c r="D39" s="326"/>
      <c r="E39" s="327"/>
      <c r="F39" s="351">
        <v>250000</v>
      </c>
    </row>
    <row r="40" spans="1:6" s="106" customFormat="1" ht="33" customHeight="1" thickBot="1">
      <c r="A40" s="286">
        <v>754</v>
      </c>
      <c r="B40" s="346" t="s">
        <v>76</v>
      </c>
      <c r="C40" s="287" t="s">
        <v>85</v>
      </c>
      <c r="D40" s="347"/>
      <c r="E40" s="320"/>
      <c r="F40" s="321">
        <f>F41+F44</f>
        <v>12000</v>
      </c>
    </row>
    <row r="41" spans="1:6" s="106" customFormat="1" ht="14.25" customHeight="1" thickTop="1">
      <c r="A41" s="211" t="s">
        <v>106</v>
      </c>
      <c r="B41" s="212" t="s">
        <v>107</v>
      </c>
      <c r="C41" s="278"/>
      <c r="D41" s="213"/>
      <c r="E41" s="176"/>
      <c r="F41" s="82">
        <f>SUM(F42:F43)</f>
        <v>12000</v>
      </c>
    </row>
    <row r="42" spans="1:6" s="63" customFormat="1" ht="49.5" customHeight="1" thickBot="1">
      <c r="A42" s="314">
        <v>2820</v>
      </c>
      <c r="B42" s="352" t="s">
        <v>84</v>
      </c>
      <c r="C42" s="353"/>
      <c r="D42" s="312"/>
      <c r="E42" s="313"/>
      <c r="F42" s="354">
        <v>12000</v>
      </c>
    </row>
    <row r="43" spans="1:6" s="26" customFormat="1" ht="18" customHeight="1" thickBot="1" thickTop="1">
      <c r="A43" s="164" t="s">
        <v>49</v>
      </c>
      <c r="B43" s="157" t="s">
        <v>50</v>
      </c>
      <c r="C43" s="257"/>
      <c r="D43" s="159">
        <f>D44</f>
        <v>1718720</v>
      </c>
      <c r="E43" s="90"/>
      <c r="F43" s="156"/>
    </row>
    <row r="44" spans="1:6" s="26" customFormat="1" ht="31.5" customHeight="1" thickTop="1">
      <c r="A44" s="165" t="s">
        <v>93</v>
      </c>
      <c r="B44" s="161" t="s">
        <v>122</v>
      </c>
      <c r="C44" s="264"/>
      <c r="D44" s="160">
        <f>SUM(D45)</f>
        <v>1718720</v>
      </c>
      <c r="E44" s="103"/>
      <c r="F44" s="104"/>
    </row>
    <row r="45" spans="1:6" s="63" customFormat="1" ht="18.75" customHeight="1" thickBot="1">
      <c r="A45" s="294" t="s">
        <v>51</v>
      </c>
      <c r="B45" s="295" t="s">
        <v>52</v>
      </c>
      <c r="C45" s="296"/>
      <c r="D45" s="255">
        <v>1718720</v>
      </c>
      <c r="E45" s="297"/>
      <c r="F45" s="170"/>
    </row>
    <row r="46" spans="1:6" s="32" customFormat="1" ht="16.5" customHeight="1" thickBot="1" thickTop="1">
      <c r="A46" s="39">
        <v>801</v>
      </c>
      <c r="B46" s="40" t="s">
        <v>16</v>
      </c>
      <c r="C46" s="249" t="s">
        <v>17</v>
      </c>
      <c r="D46" s="298"/>
      <c r="E46" s="299"/>
      <c r="F46" s="300">
        <f>F47+F49</f>
        <v>759048</v>
      </c>
    </row>
    <row r="47" spans="1:6" s="32" customFormat="1" ht="30.75" customHeight="1" thickTop="1">
      <c r="A47" s="27">
        <v>80103</v>
      </c>
      <c r="B47" s="28" t="s">
        <v>115</v>
      </c>
      <c r="C47" s="269"/>
      <c r="D47" s="77"/>
      <c r="E47" s="95"/>
      <c r="F47" s="87">
        <f>SUM(F48)</f>
        <v>9048</v>
      </c>
    </row>
    <row r="48" spans="1:6" s="32" customFormat="1" ht="30" customHeight="1">
      <c r="A48" s="64">
        <v>2540</v>
      </c>
      <c r="B48" s="65" t="s">
        <v>78</v>
      </c>
      <c r="C48" s="253"/>
      <c r="D48" s="73"/>
      <c r="E48" s="91"/>
      <c r="F48" s="79">
        <v>9048</v>
      </c>
    </row>
    <row r="49" spans="1:6" s="32" customFormat="1" ht="15" customHeight="1">
      <c r="A49" s="27">
        <v>80104</v>
      </c>
      <c r="B49" s="28" t="s">
        <v>159</v>
      </c>
      <c r="C49" s="269"/>
      <c r="D49" s="77"/>
      <c r="E49" s="95"/>
      <c r="F49" s="87">
        <f>SUM(F50)</f>
        <v>750000</v>
      </c>
    </row>
    <row r="50" spans="1:6" s="32" customFormat="1" ht="48.75" customHeight="1" thickBot="1">
      <c r="A50" s="64">
        <v>6210</v>
      </c>
      <c r="B50" s="65" t="s">
        <v>75</v>
      </c>
      <c r="C50" s="253"/>
      <c r="D50" s="73"/>
      <c r="E50" s="91"/>
      <c r="F50" s="79">
        <v>750000</v>
      </c>
    </row>
    <row r="51" spans="1:6" s="26" customFormat="1" ht="16.5" customHeight="1" thickBot="1" thickTop="1">
      <c r="A51" s="33">
        <v>851</v>
      </c>
      <c r="B51" s="34" t="s">
        <v>136</v>
      </c>
      <c r="C51" s="257" t="s">
        <v>137</v>
      </c>
      <c r="D51" s="57"/>
      <c r="E51" s="93"/>
      <c r="F51" s="25">
        <f>SUM(F52)</f>
        <v>460000</v>
      </c>
    </row>
    <row r="52" spans="1:6" s="32" customFormat="1" ht="15.75" customHeight="1" thickTop="1">
      <c r="A52" s="42">
        <v>85154</v>
      </c>
      <c r="B52" s="43" t="s">
        <v>138</v>
      </c>
      <c r="C52" s="262"/>
      <c r="D52" s="77"/>
      <c r="E52" s="94"/>
      <c r="F52" s="83">
        <f>SUM(F53:F54)</f>
        <v>460000</v>
      </c>
    </row>
    <row r="53" spans="1:6" s="63" customFormat="1" ht="14.25" customHeight="1">
      <c r="A53" s="71">
        <v>4300</v>
      </c>
      <c r="B53" s="72" t="s">
        <v>15</v>
      </c>
      <c r="C53" s="265"/>
      <c r="D53" s="209"/>
      <c r="E53" s="207"/>
      <c r="F53" s="84">
        <v>85000</v>
      </c>
    </row>
    <row r="54" spans="1:6" s="32" customFormat="1" ht="16.5" customHeight="1" thickBot="1">
      <c r="A54" s="71">
        <v>6050</v>
      </c>
      <c r="B54" s="38" t="s">
        <v>23</v>
      </c>
      <c r="C54" s="265"/>
      <c r="D54" s="209"/>
      <c r="E54" s="207"/>
      <c r="F54" s="84">
        <v>375000</v>
      </c>
    </row>
    <row r="55" spans="1:6" s="26" customFormat="1" ht="15" customHeight="1" thickBot="1" thickTop="1">
      <c r="A55" s="33">
        <v>852</v>
      </c>
      <c r="B55" s="34" t="s">
        <v>19</v>
      </c>
      <c r="C55" s="257" t="s">
        <v>29</v>
      </c>
      <c r="D55" s="57"/>
      <c r="E55" s="93"/>
      <c r="F55" s="25">
        <f>SUM(F60+F56)</f>
        <v>7073</v>
      </c>
    </row>
    <row r="56" spans="1:6" s="56" customFormat="1" ht="15.75" customHeight="1" thickTop="1">
      <c r="A56" s="236" t="s">
        <v>100</v>
      </c>
      <c r="B56" s="237" t="s">
        <v>101</v>
      </c>
      <c r="C56" s="266"/>
      <c r="D56" s="238"/>
      <c r="E56" s="239"/>
      <c r="F56" s="119">
        <f>SUM(F57:F59)</f>
        <v>7073</v>
      </c>
    </row>
    <row r="57" spans="1:6" s="166" customFormat="1" ht="15" customHeight="1">
      <c r="A57" s="100" t="s">
        <v>139</v>
      </c>
      <c r="B57" s="191" t="s">
        <v>68</v>
      </c>
      <c r="C57" s="267"/>
      <c r="D57" s="301"/>
      <c r="E57" s="209"/>
      <c r="F57" s="120">
        <v>5385</v>
      </c>
    </row>
    <row r="58" spans="1:6" s="63" customFormat="1" ht="15" customHeight="1">
      <c r="A58" s="71">
        <v>4300</v>
      </c>
      <c r="B58" s="72" t="s">
        <v>15</v>
      </c>
      <c r="C58" s="265"/>
      <c r="D58" s="209"/>
      <c r="E58" s="207"/>
      <c r="F58" s="84">
        <v>883</v>
      </c>
    </row>
    <row r="59" spans="1:6" s="63" customFormat="1" ht="15" customHeight="1" thickBot="1">
      <c r="A59" s="71">
        <v>4480</v>
      </c>
      <c r="B59" s="72" t="s">
        <v>140</v>
      </c>
      <c r="C59" s="265"/>
      <c r="D59" s="209"/>
      <c r="E59" s="207"/>
      <c r="F59" s="84">
        <v>805</v>
      </c>
    </row>
    <row r="60" spans="1:6" s="32" customFormat="1" ht="16.5" customHeight="1" hidden="1">
      <c r="A60" s="42">
        <v>85219</v>
      </c>
      <c r="B60" s="43" t="s">
        <v>119</v>
      </c>
      <c r="C60" s="262"/>
      <c r="D60" s="77"/>
      <c r="E60" s="94">
        <f>SUM(E61)</f>
        <v>0</v>
      </c>
      <c r="F60" s="83">
        <f>F61</f>
        <v>0</v>
      </c>
    </row>
    <row r="61" spans="1:6" s="32" customFormat="1" ht="32.25" customHeight="1" hidden="1">
      <c r="A61" s="71">
        <v>6060</v>
      </c>
      <c r="B61" s="72" t="s">
        <v>120</v>
      </c>
      <c r="C61" s="265"/>
      <c r="D61" s="209"/>
      <c r="E61" s="207">
        <f>SUM(E62:E63)</f>
        <v>0</v>
      </c>
      <c r="F61" s="84">
        <f>SUM(F62:F63)</f>
        <v>0</v>
      </c>
    </row>
    <row r="62" spans="1:6" s="168" customFormat="1" ht="15" customHeight="1" hidden="1">
      <c r="A62" s="284"/>
      <c r="B62" s="285" t="s">
        <v>123</v>
      </c>
      <c r="C62" s="283"/>
      <c r="D62" s="169"/>
      <c r="E62" s="173"/>
      <c r="F62" s="174"/>
    </row>
    <row r="63" spans="1:6" s="168" customFormat="1" ht="15" customHeight="1" hidden="1" thickBot="1">
      <c r="A63" s="284"/>
      <c r="B63" s="285" t="s">
        <v>121</v>
      </c>
      <c r="C63" s="283"/>
      <c r="D63" s="169"/>
      <c r="E63" s="173"/>
      <c r="F63" s="174"/>
    </row>
    <row r="64" spans="1:6" s="60" customFormat="1" ht="31.5" customHeight="1" thickBot="1" thickTop="1">
      <c r="A64" s="75">
        <v>853</v>
      </c>
      <c r="B64" s="76" t="s">
        <v>28</v>
      </c>
      <c r="C64" s="249" t="s">
        <v>29</v>
      </c>
      <c r="D64" s="78"/>
      <c r="E64" s="88"/>
      <c r="F64" s="85">
        <f>F65</f>
        <v>176100</v>
      </c>
    </row>
    <row r="65" spans="1:6" s="26" customFormat="1" ht="15.75" customHeight="1" thickTop="1">
      <c r="A65" s="61">
        <v>85305</v>
      </c>
      <c r="B65" s="62" t="s">
        <v>79</v>
      </c>
      <c r="C65" s="269"/>
      <c r="D65" s="167"/>
      <c r="E65" s="89"/>
      <c r="F65" s="86">
        <f>SUM(F66:F67)</f>
        <v>176100</v>
      </c>
    </row>
    <row r="66" spans="1:6" s="63" customFormat="1" ht="15" customHeight="1">
      <c r="A66" s="184">
        <v>2510</v>
      </c>
      <c r="B66" s="242" t="s">
        <v>80</v>
      </c>
      <c r="C66" s="279"/>
      <c r="D66" s="185"/>
      <c r="E66" s="186"/>
      <c r="F66" s="170">
        <v>26100</v>
      </c>
    </row>
    <row r="67" spans="1:6" s="26" customFormat="1" ht="46.5" customHeight="1" thickBot="1">
      <c r="A67" s="244">
        <v>6210</v>
      </c>
      <c r="B67" s="243" t="s">
        <v>75</v>
      </c>
      <c r="C67" s="253"/>
      <c r="D67" s="73"/>
      <c r="E67" s="214"/>
      <c r="F67" s="215">
        <v>150000</v>
      </c>
    </row>
    <row r="68" spans="1:6" s="26" customFormat="1" ht="32.25" customHeight="1" thickBot="1" thickTop="1">
      <c r="A68" s="75">
        <v>900</v>
      </c>
      <c r="B68" s="76" t="s">
        <v>30</v>
      </c>
      <c r="C68" s="249" t="s">
        <v>22</v>
      </c>
      <c r="D68" s="194">
        <f>SUM(D75+D69)</f>
        <v>41411</v>
      </c>
      <c r="E68" s="230">
        <f>E69+E73+E75</f>
        <v>100000</v>
      </c>
      <c r="F68" s="121">
        <f>SUM(F75+F69+F73)</f>
        <v>327411</v>
      </c>
    </row>
    <row r="69" spans="1:6" s="60" customFormat="1" ht="15.75" customHeight="1" thickTop="1">
      <c r="A69" s="61">
        <v>90001</v>
      </c>
      <c r="B69" s="62" t="s">
        <v>73</v>
      </c>
      <c r="C69" s="251"/>
      <c r="D69" s="74"/>
      <c r="E69" s="195">
        <f>E70</f>
        <v>100000</v>
      </c>
      <c r="F69" s="86">
        <f>F70</f>
        <v>100000</v>
      </c>
    </row>
    <row r="70" spans="1:6" s="60" customFormat="1" ht="15.75" customHeight="1">
      <c r="A70" s="184">
        <v>6050</v>
      </c>
      <c r="B70" s="99" t="s">
        <v>95</v>
      </c>
      <c r="C70" s="271"/>
      <c r="D70" s="185"/>
      <c r="E70" s="186">
        <f>SUM(E71:E72)</f>
        <v>100000</v>
      </c>
      <c r="F70" s="170">
        <v>100000</v>
      </c>
    </row>
    <row r="71" spans="1:6" s="175" customFormat="1" ht="27" customHeight="1">
      <c r="A71" s="171"/>
      <c r="B71" s="340" t="s">
        <v>97</v>
      </c>
      <c r="C71" s="172"/>
      <c r="D71" s="169"/>
      <c r="E71" s="173"/>
      <c r="F71" s="174">
        <v>100000</v>
      </c>
    </row>
    <row r="72" spans="1:6" s="175" customFormat="1" ht="12.75" customHeight="1">
      <c r="A72" s="397"/>
      <c r="B72" s="398" t="s">
        <v>156</v>
      </c>
      <c r="C72" s="322"/>
      <c r="D72" s="399"/>
      <c r="E72" s="323">
        <v>100000</v>
      </c>
      <c r="F72" s="324"/>
    </row>
    <row r="73" spans="1:6" s="60" customFormat="1" ht="15.75" customHeight="1">
      <c r="A73" s="61">
        <v>90015</v>
      </c>
      <c r="B73" s="62" t="s">
        <v>148</v>
      </c>
      <c r="C73" s="251"/>
      <c r="D73" s="74"/>
      <c r="E73" s="89"/>
      <c r="F73" s="86">
        <f>F74</f>
        <v>24600</v>
      </c>
    </row>
    <row r="74" spans="1:6" s="60" customFormat="1" ht="27" customHeight="1">
      <c r="A74" s="348">
        <v>6050</v>
      </c>
      <c r="B74" s="402" t="s">
        <v>149</v>
      </c>
      <c r="C74" s="251"/>
      <c r="D74" s="403"/>
      <c r="E74" s="404"/>
      <c r="F74" s="102">
        <v>24600</v>
      </c>
    </row>
    <row r="75" spans="1:6" s="60" customFormat="1" ht="15.75" customHeight="1">
      <c r="A75" s="61">
        <v>90095</v>
      </c>
      <c r="B75" s="62" t="s">
        <v>13</v>
      </c>
      <c r="C75" s="251"/>
      <c r="D75" s="74">
        <f>D82</f>
        <v>41411</v>
      </c>
      <c r="E75" s="89"/>
      <c r="F75" s="86">
        <f>F79+F76</f>
        <v>202811</v>
      </c>
    </row>
    <row r="76" spans="1:6" s="63" customFormat="1" ht="15.75" customHeight="1">
      <c r="A76" s="64">
        <v>4270</v>
      </c>
      <c r="B76" s="208" t="s">
        <v>150</v>
      </c>
      <c r="C76" s="253"/>
      <c r="D76" s="209"/>
      <c r="E76" s="207"/>
      <c r="F76" s="84">
        <f>SUM(F77:F78)</f>
        <v>111400</v>
      </c>
    </row>
    <row r="77" spans="1:6" s="168" customFormat="1" ht="12.75" customHeight="1">
      <c r="A77" s="171"/>
      <c r="B77" s="199" t="s">
        <v>154</v>
      </c>
      <c r="C77" s="339"/>
      <c r="D77" s="169"/>
      <c r="E77" s="173"/>
      <c r="F77" s="174">
        <v>59300</v>
      </c>
    </row>
    <row r="78" spans="1:6" s="168" customFormat="1" ht="12.75" customHeight="1">
      <c r="A78" s="171"/>
      <c r="B78" s="199" t="s">
        <v>153</v>
      </c>
      <c r="C78" s="339"/>
      <c r="D78" s="169"/>
      <c r="E78" s="173"/>
      <c r="F78" s="174">
        <v>52100</v>
      </c>
    </row>
    <row r="79" spans="1:6" s="60" customFormat="1" ht="16.5" customHeight="1">
      <c r="A79" s="64">
        <v>6050</v>
      </c>
      <c r="B79" s="208" t="s">
        <v>95</v>
      </c>
      <c r="C79" s="280"/>
      <c r="D79" s="209"/>
      <c r="E79" s="207"/>
      <c r="F79" s="84">
        <f>SUM(F80:F81)</f>
        <v>91411</v>
      </c>
    </row>
    <row r="80" spans="1:6" s="60" customFormat="1" ht="12.75" customHeight="1">
      <c r="A80" s="64"/>
      <c r="B80" s="232" t="s">
        <v>98</v>
      </c>
      <c r="C80" s="280"/>
      <c r="D80" s="209"/>
      <c r="E80" s="207"/>
      <c r="F80" s="174">
        <v>50000</v>
      </c>
    </row>
    <row r="81" spans="1:6" s="175" customFormat="1" ht="13.5" customHeight="1">
      <c r="A81" s="171"/>
      <c r="B81" s="199" t="s">
        <v>116</v>
      </c>
      <c r="C81" s="172"/>
      <c r="D81" s="169"/>
      <c r="E81" s="173"/>
      <c r="F81" s="174">
        <v>41411</v>
      </c>
    </row>
    <row r="82" spans="1:6" s="175" customFormat="1" ht="41.25" customHeight="1" thickBot="1">
      <c r="A82" s="64">
        <v>6290</v>
      </c>
      <c r="B82" s="344" t="s">
        <v>146</v>
      </c>
      <c r="C82" s="172"/>
      <c r="D82" s="209">
        <v>41411</v>
      </c>
      <c r="E82" s="173"/>
      <c r="F82" s="174"/>
    </row>
    <row r="83" spans="1:6" s="26" customFormat="1" ht="31.5" customHeight="1" thickBot="1" thickTop="1">
      <c r="A83" s="33">
        <v>921</v>
      </c>
      <c r="B83" s="345" t="s">
        <v>20</v>
      </c>
      <c r="C83" s="257"/>
      <c r="D83" s="57"/>
      <c r="E83" s="93">
        <f>SUM(E84)</f>
        <v>12000</v>
      </c>
      <c r="F83" s="198"/>
    </row>
    <row r="84" spans="1:6" s="26" customFormat="1" ht="16.5" customHeight="1" thickTop="1">
      <c r="A84" s="61">
        <v>92105</v>
      </c>
      <c r="B84" s="218" t="s">
        <v>83</v>
      </c>
      <c r="C84" s="270" t="s">
        <v>29</v>
      </c>
      <c r="D84" s="154"/>
      <c r="E84" s="115">
        <f>SUM(E85:E85)</f>
        <v>12000</v>
      </c>
      <c r="F84" s="122"/>
    </row>
    <row r="85" spans="1:6" s="63" customFormat="1" ht="18" customHeight="1" thickBot="1">
      <c r="A85" s="314">
        <v>4300</v>
      </c>
      <c r="B85" s="315" t="s">
        <v>15</v>
      </c>
      <c r="C85" s="316"/>
      <c r="D85" s="317"/>
      <c r="E85" s="318">
        <v>12000</v>
      </c>
      <c r="F85" s="219"/>
    </row>
    <row r="86" spans="1:6" s="26" customFormat="1" ht="18" customHeight="1" thickBot="1" thickTop="1">
      <c r="A86" s="33">
        <v>926</v>
      </c>
      <c r="B86" s="34" t="s">
        <v>21</v>
      </c>
      <c r="C86" s="257"/>
      <c r="D86" s="319">
        <f>D87+D89</f>
        <v>12164</v>
      </c>
      <c r="E86" s="299"/>
      <c r="F86" s="300"/>
    </row>
    <row r="87" spans="1:6" s="32" customFormat="1" ht="15" customHeight="1" hidden="1" thickTop="1">
      <c r="A87" s="42">
        <v>92601</v>
      </c>
      <c r="B87" s="43" t="s">
        <v>55</v>
      </c>
      <c r="C87" s="262" t="s">
        <v>22</v>
      </c>
      <c r="D87" s="30"/>
      <c r="E87" s="95"/>
      <c r="F87" s="87"/>
    </row>
    <row r="88" spans="1:6" s="32" customFormat="1" ht="45" customHeight="1" hidden="1">
      <c r="A88" s="220">
        <v>6010</v>
      </c>
      <c r="B88" s="99" t="s">
        <v>113</v>
      </c>
      <c r="C88" s="281"/>
      <c r="D88" s="124"/>
      <c r="E88" s="210"/>
      <c r="F88" s="81"/>
    </row>
    <row r="89" spans="1:6" s="32" customFormat="1" ht="15" customHeight="1" thickTop="1">
      <c r="A89" s="42">
        <v>92695</v>
      </c>
      <c r="B89" s="43" t="s">
        <v>13</v>
      </c>
      <c r="C89" s="262" t="s">
        <v>12</v>
      </c>
      <c r="D89" s="30">
        <f>SUM(D90)</f>
        <v>12164</v>
      </c>
      <c r="E89" s="95"/>
      <c r="F89" s="87"/>
    </row>
    <row r="90" spans="1:6" s="32" customFormat="1" ht="61.5" customHeight="1" thickBot="1">
      <c r="A90" s="155" t="s">
        <v>110</v>
      </c>
      <c r="B90" s="252" t="s">
        <v>124</v>
      </c>
      <c r="C90" s="282"/>
      <c r="D90" s="97">
        <v>12164</v>
      </c>
      <c r="E90" s="210"/>
      <c r="F90" s="81"/>
    </row>
    <row r="91" spans="1:6" s="46" customFormat="1" ht="20.25" customHeight="1" thickBot="1" thickTop="1">
      <c r="A91" s="44"/>
      <c r="B91" s="98" t="s">
        <v>24</v>
      </c>
      <c r="C91" s="273"/>
      <c r="D91" s="261">
        <f>D11+D25+D22+D32+D40+D43+D46+D55+D64+D68+D83+D86+D51</f>
        <v>1800295</v>
      </c>
      <c r="E91" s="260">
        <f>E11+E25+E22+E32+E40+E43+E46+E55+E64+E68+E83+E86+E51</f>
        <v>512000</v>
      </c>
      <c r="F91" s="116">
        <f>F11+F25+F22+F32+F40+F43+F46+F55+F64+F68+F83+F86+F51</f>
        <v>3973432</v>
      </c>
    </row>
    <row r="92" spans="1:6" s="52" customFormat="1" ht="21" customHeight="1" thickBot="1" thickTop="1">
      <c r="A92" s="47"/>
      <c r="B92" s="48" t="s">
        <v>25</v>
      </c>
      <c r="C92" s="274"/>
      <c r="D92" s="50"/>
      <c r="E92" s="49">
        <f>F91-E91</f>
        <v>3461432</v>
      </c>
      <c r="F92" s="51"/>
    </row>
    <row r="93" s="53" customFormat="1" ht="13.5" thickTop="1"/>
    <row r="94" s="53" customFormat="1" ht="12.75"/>
    <row r="95" s="53" customFormat="1" ht="12.75"/>
    <row r="96" s="53" customFormat="1" ht="12.75"/>
    <row r="97" s="53" customFormat="1" ht="12.75"/>
    <row r="98" s="53" customFormat="1" ht="12.75"/>
    <row r="99" s="53" customFormat="1" ht="12.75"/>
    <row r="100" s="53" customFormat="1" ht="12.75"/>
    <row r="101" s="53" customFormat="1" ht="12.75"/>
  </sheetData>
  <printOptions horizontalCentered="1"/>
  <pageMargins left="0" right="0" top="0.98425196850393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E3" sqref="E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6" width="13.375" style="1" customWidth="1"/>
    <col min="7" max="16384" width="10.00390625" style="1" customWidth="1"/>
  </cols>
  <sheetData>
    <row r="1" spans="5:6" ht="12.75" customHeight="1">
      <c r="E1" s="3" t="s">
        <v>31</v>
      </c>
      <c r="F1" s="3"/>
    </row>
    <row r="2" spans="1:6" ht="12.75" customHeight="1">
      <c r="A2" s="5"/>
      <c r="B2" s="6"/>
      <c r="C2" s="7"/>
      <c r="E2" s="9" t="s">
        <v>250</v>
      </c>
      <c r="F2" s="9"/>
    </row>
    <row r="3" spans="1:6" ht="12.75" customHeight="1">
      <c r="A3" s="5"/>
      <c r="B3" s="6"/>
      <c r="C3" s="7"/>
      <c r="E3" s="9" t="s">
        <v>1</v>
      </c>
      <c r="F3" s="9"/>
    </row>
    <row r="4" spans="1:6" ht="11.25" customHeight="1">
      <c r="A4" s="5"/>
      <c r="B4" s="6"/>
      <c r="C4" s="7"/>
      <c r="E4" s="9" t="s">
        <v>92</v>
      </c>
      <c r="F4" s="9"/>
    </row>
    <row r="5" spans="1:6" s="15" customFormat="1" ht="53.25" customHeight="1">
      <c r="A5" s="11" t="s">
        <v>130</v>
      </c>
      <c r="B5" s="12"/>
      <c r="C5" s="13"/>
      <c r="D5" s="14"/>
      <c r="E5" s="14"/>
      <c r="F5" s="14"/>
    </row>
    <row r="6" spans="1:6" s="15" customFormat="1" ht="9.75" customHeight="1" thickBot="1">
      <c r="A6" s="11"/>
      <c r="B6" s="12"/>
      <c r="C6" s="13"/>
      <c r="D6" s="14"/>
      <c r="E6" s="10"/>
      <c r="F6" s="10" t="s">
        <v>26</v>
      </c>
    </row>
    <row r="7" spans="1:6" s="18" customFormat="1" ht="30" customHeight="1">
      <c r="A7" s="105" t="s">
        <v>3</v>
      </c>
      <c r="B7" s="16" t="s">
        <v>4</v>
      </c>
      <c r="C7" s="17" t="s">
        <v>5</v>
      </c>
      <c r="D7" s="54" t="s">
        <v>6</v>
      </c>
      <c r="E7" s="111" t="s">
        <v>7</v>
      </c>
      <c r="F7" s="117"/>
    </row>
    <row r="8" spans="1:6" s="18" customFormat="1" ht="16.5" customHeight="1">
      <c r="A8" s="19" t="s">
        <v>8</v>
      </c>
      <c r="B8" s="20"/>
      <c r="C8" s="153" t="s">
        <v>9</v>
      </c>
      <c r="D8" s="55" t="s">
        <v>11</v>
      </c>
      <c r="E8" s="112" t="s">
        <v>10</v>
      </c>
      <c r="F8" s="118" t="s">
        <v>11</v>
      </c>
    </row>
    <row r="9" spans="1:6" s="56" customFormat="1" ht="9.75" customHeight="1" thickBot="1">
      <c r="A9" s="221">
        <v>1</v>
      </c>
      <c r="B9" s="222">
        <v>2</v>
      </c>
      <c r="C9" s="222">
        <v>3</v>
      </c>
      <c r="D9" s="223">
        <v>4</v>
      </c>
      <c r="E9" s="224">
        <v>5</v>
      </c>
      <c r="F9" s="225">
        <v>6</v>
      </c>
    </row>
    <row r="10" spans="1:6" s="56" customFormat="1" ht="20.25" customHeight="1" thickBot="1" thickTop="1">
      <c r="A10" s="21">
        <v>600</v>
      </c>
      <c r="B10" s="22" t="s">
        <v>27</v>
      </c>
      <c r="C10" s="257" t="s">
        <v>22</v>
      </c>
      <c r="D10" s="57"/>
      <c r="E10" s="226">
        <f>SUM(E11)</f>
        <v>230000</v>
      </c>
      <c r="F10" s="25">
        <f>SUM(F11)</f>
        <v>400000</v>
      </c>
    </row>
    <row r="11" spans="1:6" s="56" customFormat="1" ht="30.75" customHeight="1" thickTop="1">
      <c r="A11" s="27">
        <v>60015</v>
      </c>
      <c r="B11" s="28" t="s">
        <v>48</v>
      </c>
      <c r="C11" s="262"/>
      <c r="D11" s="109"/>
      <c r="E11" s="113">
        <f>SUM(E12:E13)</f>
        <v>230000</v>
      </c>
      <c r="F11" s="119">
        <f>SUM(F13)</f>
        <v>400000</v>
      </c>
    </row>
    <row r="12" spans="1:6" s="166" customFormat="1" ht="15" customHeight="1">
      <c r="A12" s="64">
        <v>4270</v>
      </c>
      <c r="B12" s="208" t="s">
        <v>77</v>
      </c>
      <c r="C12" s="263"/>
      <c r="D12" s="110"/>
      <c r="E12" s="114">
        <v>100000</v>
      </c>
      <c r="F12" s="120"/>
    </row>
    <row r="13" spans="1:6" s="166" customFormat="1" ht="16.5" customHeight="1">
      <c r="A13" s="107">
        <v>6050</v>
      </c>
      <c r="B13" s="108" t="s">
        <v>69</v>
      </c>
      <c r="C13" s="263"/>
      <c r="D13" s="110"/>
      <c r="E13" s="114">
        <f>SUM(E14:E16)</f>
        <v>130000</v>
      </c>
      <c r="F13" s="120">
        <f>SUM(F14:F17)</f>
        <v>400000</v>
      </c>
    </row>
    <row r="14" spans="1:6" s="168" customFormat="1" ht="10.5" customHeight="1">
      <c r="A14" s="288"/>
      <c r="B14" s="231" t="s">
        <v>125</v>
      </c>
      <c r="C14" s="289"/>
      <c r="D14" s="169"/>
      <c r="E14" s="173"/>
      <c r="F14" s="174">
        <v>100000</v>
      </c>
    </row>
    <row r="15" spans="1:6" s="168" customFormat="1" ht="12.75" customHeight="1">
      <c r="A15" s="288"/>
      <c r="B15" s="231" t="s">
        <v>126</v>
      </c>
      <c r="C15" s="289"/>
      <c r="D15" s="169"/>
      <c r="E15" s="173">
        <v>130000</v>
      </c>
      <c r="F15" s="174"/>
    </row>
    <row r="16" spans="1:6" s="168" customFormat="1" ht="12" customHeight="1">
      <c r="A16" s="288"/>
      <c r="B16" s="290" t="s">
        <v>127</v>
      </c>
      <c r="C16" s="289"/>
      <c r="D16" s="169"/>
      <c r="E16" s="173"/>
      <c r="F16" s="174">
        <v>200000</v>
      </c>
    </row>
    <row r="17" spans="1:6" s="168" customFormat="1" ht="13.5" customHeight="1" thickBot="1">
      <c r="A17" s="288"/>
      <c r="B17" s="290" t="s">
        <v>128</v>
      </c>
      <c r="C17" s="289"/>
      <c r="D17" s="169"/>
      <c r="E17" s="173"/>
      <c r="F17" s="174">
        <v>100000</v>
      </c>
    </row>
    <row r="18" spans="1:6" s="106" customFormat="1" ht="21" customHeight="1" thickBot="1" thickTop="1">
      <c r="A18" s="164" t="s">
        <v>49</v>
      </c>
      <c r="B18" s="157" t="s">
        <v>50</v>
      </c>
      <c r="C18" s="257"/>
      <c r="D18" s="159">
        <f>D19</f>
        <v>4503877</v>
      </c>
      <c r="E18" s="90"/>
      <c r="F18" s="156"/>
    </row>
    <row r="19" spans="1:6" s="106" customFormat="1" ht="30.75" customHeight="1" thickTop="1">
      <c r="A19" s="165" t="s">
        <v>93</v>
      </c>
      <c r="B19" s="161" t="s">
        <v>122</v>
      </c>
      <c r="C19" s="264"/>
      <c r="D19" s="160">
        <f>SUM(D20)</f>
        <v>4503877</v>
      </c>
      <c r="E19" s="103"/>
      <c r="F19" s="104"/>
    </row>
    <row r="20" spans="1:6" s="106" customFormat="1" ht="18.75" customHeight="1" thickBot="1">
      <c r="A20" s="100" t="s">
        <v>51</v>
      </c>
      <c r="B20" s="162" t="s">
        <v>52</v>
      </c>
      <c r="C20" s="262"/>
      <c r="D20" s="158">
        <v>4503877</v>
      </c>
      <c r="E20" s="101"/>
      <c r="F20" s="102"/>
    </row>
    <row r="21" spans="1:6" s="26" customFormat="1" ht="18.75" customHeight="1" thickBot="1" thickTop="1">
      <c r="A21" s="39">
        <v>801</v>
      </c>
      <c r="B21" s="40" t="s">
        <v>16</v>
      </c>
      <c r="C21" s="257" t="s">
        <v>17</v>
      </c>
      <c r="D21" s="57"/>
      <c r="E21" s="93"/>
      <c r="F21" s="198">
        <f>SUM(F22+F24)</f>
        <v>914060</v>
      </c>
    </row>
    <row r="22" spans="1:6" s="26" customFormat="1" ht="15.75" customHeight="1" thickTop="1">
      <c r="A22" s="200">
        <v>80130</v>
      </c>
      <c r="B22" s="201" t="s">
        <v>70</v>
      </c>
      <c r="C22" s="262"/>
      <c r="D22" s="189"/>
      <c r="E22" s="89"/>
      <c r="F22" s="86">
        <f>SUM(F23:F23)</f>
        <v>476060</v>
      </c>
    </row>
    <row r="23" spans="1:6" s="26" customFormat="1" ht="33.75" customHeight="1">
      <c r="A23" s="64">
        <v>2540</v>
      </c>
      <c r="B23" s="65" t="s">
        <v>78</v>
      </c>
      <c r="C23" s="265"/>
      <c r="D23" s="97"/>
      <c r="E23" s="186"/>
      <c r="F23" s="84">
        <v>476060</v>
      </c>
    </row>
    <row r="24" spans="1:6" s="26" customFormat="1" ht="17.25" customHeight="1">
      <c r="A24" s="61">
        <v>80195</v>
      </c>
      <c r="B24" s="62" t="s">
        <v>13</v>
      </c>
      <c r="C24" s="251"/>
      <c r="D24" s="74"/>
      <c r="E24" s="92"/>
      <c r="F24" s="80">
        <f>SUM(F25:F25)</f>
        <v>438000</v>
      </c>
    </row>
    <row r="25" spans="1:6" s="26" customFormat="1" ht="33.75" customHeight="1" thickBot="1">
      <c r="A25" s="37" t="s">
        <v>72</v>
      </c>
      <c r="B25" s="38" t="s">
        <v>158</v>
      </c>
      <c r="C25" s="253"/>
      <c r="D25" s="73"/>
      <c r="E25" s="91"/>
      <c r="F25" s="79">
        <v>438000</v>
      </c>
    </row>
    <row r="26" spans="1:6" s="56" customFormat="1" ht="15" customHeight="1" thickBot="1" thickTop="1">
      <c r="A26" s="164" t="s">
        <v>99</v>
      </c>
      <c r="B26" s="234" t="s">
        <v>19</v>
      </c>
      <c r="C26" s="249" t="s">
        <v>29</v>
      </c>
      <c r="D26" s="235"/>
      <c r="E26" s="78"/>
      <c r="F26" s="121">
        <f>F27+F32</f>
        <v>261923</v>
      </c>
    </row>
    <row r="27" spans="1:6" s="56" customFormat="1" ht="18.75" customHeight="1" thickTop="1">
      <c r="A27" s="236" t="s">
        <v>100</v>
      </c>
      <c r="B27" s="237" t="s">
        <v>101</v>
      </c>
      <c r="C27" s="266"/>
      <c r="D27" s="238"/>
      <c r="E27" s="239"/>
      <c r="F27" s="119">
        <f>SUM(F28:F29)</f>
        <v>252323</v>
      </c>
    </row>
    <row r="28" spans="1:6" s="166" customFormat="1" ht="14.25" customHeight="1">
      <c r="A28" s="100" t="s">
        <v>114</v>
      </c>
      <c r="B28" s="191" t="s">
        <v>81</v>
      </c>
      <c r="C28" s="267"/>
      <c r="D28" s="301"/>
      <c r="E28" s="209"/>
      <c r="F28" s="120">
        <v>246615</v>
      </c>
    </row>
    <row r="29" spans="1:6" s="26" customFormat="1" ht="18" customHeight="1">
      <c r="A29" s="37" t="s">
        <v>102</v>
      </c>
      <c r="B29" s="38" t="s">
        <v>105</v>
      </c>
      <c r="C29" s="268"/>
      <c r="D29" s="233"/>
      <c r="E29" s="73"/>
      <c r="F29" s="193">
        <f>SUM(F30:F31)</f>
        <v>5708</v>
      </c>
    </row>
    <row r="30" spans="1:6" s="175" customFormat="1" ht="14.25" customHeight="1">
      <c r="A30" s="240"/>
      <c r="B30" s="206" t="s">
        <v>103</v>
      </c>
      <c r="C30" s="241"/>
      <c r="D30" s="217"/>
      <c r="E30" s="169"/>
      <c r="F30" s="187">
        <v>2854</v>
      </c>
    </row>
    <row r="31" spans="1:6" s="175" customFormat="1" ht="14.25" customHeight="1">
      <c r="A31" s="240"/>
      <c r="B31" s="206" t="s">
        <v>104</v>
      </c>
      <c r="C31" s="241"/>
      <c r="D31" s="217"/>
      <c r="E31" s="169"/>
      <c r="F31" s="187">
        <v>2854</v>
      </c>
    </row>
    <row r="32" spans="1:6" s="56" customFormat="1" ht="15.75" customHeight="1">
      <c r="A32" s="165" t="s">
        <v>132</v>
      </c>
      <c r="B32" s="188" t="s">
        <v>133</v>
      </c>
      <c r="C32" s="251"/>
      <c r="D32" s="302"/>
      <c r="E32" s="74"/>
      <c r="F32" s="122">
        <f>SUM(F33:F35)</f>
        <v>9600</v>
      </c>
    </row>
    <row r="33" spans="1:6" s="166" customFormat="1" ht="18.75" customHeight="1">
      <c r="A33" s="100" t="s">
        <v>134</v>
      </c>
      <c r="B33" s="191" t="s">
        <v>135</v>
      </c>
      <c r="C33" s="267"/>
      <c r="D33" s="301"/>
      <c r="E33" s="209"/>
      <c r="F33" s="120">
        <v>8100</v>
      </c>
    </row>
    <row r="34" spans="1:6" s="60" customFormat="1" ht="15" customHeight="1">
      <c r="A34" s="303" t="s">
        <v>141</v>
      </c>
      <c r="B34" s="304" t="s">
        <v>142</v>
      </c>
      <c r="C34" s="305"/>
      <c r="D34" s="306"/>
      <c r="E34" s="207"/>
      <c r="F34" s="84">
        <v>1300</v>
      </c>
    </row>
    <row r="35" spans="1:6" s="60" customFormat="1" ht="19.5" customHeight="1" thickBot="1">
      <c r="A35" s="303" t="s">
        <v>143</v>
      </c>
      <c r="B35" s="304" t="s">
        <v>144</v>
      </c>
      <c r="C35" s="305"/>
      <c r="D35" s="307"/>
      <c r="E35" s="308"/>
      <c r="F35" s="84">
        <v>200</v>
      </c>
    </row>
    <row r="36" spans="1:6" s="175" customFormat="1" ht="36.75" customHeight="1" thickBot="1" thickTop="1">
      <c r="A36" s="75">
        <v>853</v>
      </c>
      <c r="B36" s="76" t="s">
        <v>28</v>
      </c>
      <c r="C36" s="249" t="s">
        <v>29</v>
      </c>
      <c r="D36" s="78"/>
      <c r="E36" s="88">
        <f>E37</f>
        <v>46204</v>
      </c>
      <c r="F36" s="85"/>
    </row>
    <row r="37" spans="1:6" s="60" customFormat="1" ht="30" customHeight="1" thickTop="1">
      <c r="A37" s="245">
        <v>85311</v>
      </c>
      <c r="B37" s="201" t="s">
        <v>108</v>
      </c>
      <c r="C37" s="269"/>
      <c r="D37" s="246"/>
      <c r="E37" s="89">
        <f>SUM(E38)</f>
        <v>46204</v>
      </c>
      <c r="F37" s="102"/>
    </row>
    <row r="38" spans="1:6" s="26" customFormat="1" ht="18.75" customHeight="1">
      <c r="A38" s="334">
        <v>4300</v>
      </c>
      <c r="B38" s="335" t="s">
        <v>15</v>
      </c>
      <c r="C38" s="269"/>
      <c r="D38" s="336"/>
      <c r="E38" s="337">
        <v>46204</v>
      </c>
      <c r="F38" s="338"/>
    </row>
    <row r="39" spans="1:6" s="60" customFormat="1" ht="33" customHeight="1" thickBot="1">
      <c r="A39" s="328">
        <v>921</v>
      </c>
      <c r="B39" s="329" t="s">
        <v>20</v>
      </c>
      <c r="C39" s="330" t="s">
        <v>29</v>
      </c>
      <c r="D39" s="331"/>
      <c r="E39" s="332"/>
      <c r="F39" s="333">
        <f>SUM(F40)</f>
        <v>615000</v>
      </c>
    </row>
    <row r="40" spans="1:6" s="26" customFormat="1" ht="16.5" customHeight="1" thickTop="1">
      <c r="A40" s="96">
        <v>92118</v>
      </c>
      <c r="B40" s="62" t="s">
        <v>82</v>
      </c>
      <c r="C40" s="270"/>
      <c r="D40" s="154"/>
      <c r="E40" s="115"/>
      <c r="F40" s="122">
        <f>SUM(F41:F43)</f>
        <v>615000</v>
      </c>
    </row>
    <row r="41" spans="1:6" s="26" customFormat="1" ht="30.75" customHeight="1">
      <c r="A41" s="125">
        <v>2480</v>
      </c>
      <c r="B41" s="41" t="s">
        <v>112</v>
      </c>
      <c r="C41" s="271"/>
      <c r="D41" s="216"/>
      <c r="E41" s="259"/>
      <c r="F41" s="219">
        <v>12000</v>
      </c>
    </row>
    <row r="42" spans="1:6" s="26" customFormat="1" ht="19.5" customHeight="1">
      <c r="A42" s="196">
        <v>6050</v>
      </c>
      <c r="B42" s="197" t="s">
        <v>69</v>
      </c>
      <c r="C42" s="272"/>
      <c r="D42" s="233"/>
      <c r="E42" s="214"/>
      <c r="F42" s="193">
        <v>300000</v>
      </c>
    </row>
    <row r="43" spans="1:6" s="26" customFormat="1" ht="66.75" customHeight="1" thickBot="1">
      <c r="A43" s="600">
        <v>6220</v>
      </c>
      <c r="B43" s="197" t="s">
        <v>248</v>
      </c>
      <c r="C43" s="272"/>
      <c r="D43" s="233"/>
      <c r="E43" s="599"/>
      <c r="F43" s="193">
        <v>303000</v>
      </c>
    </row>
    <row r="44" spans="1:6" s="46" customFormat="1" ht="19.5" customHeight="1" thickBot="1" thickTop="1">
      <c r="A44" s="44"/>
      <c r="B44" s="45" t="s">
        <v>24</v>
      </c>
      <c r="C44" s="273"/>
      <c r="D44" s="261">
        <f>D10+D18+D21+D26+D36+D39</f>
        <v>4503877</v>
      </c>
      <c r="E44" s="260">
        <f>E10+E18+E21+E26+E36+E39</f>
        <v>276204</v>
      </c>
      <c r="F44" s="116">
        <f>F10+F18+F21+F26+F36+F39</f>
        <v>2190983</v>
      </c>
    </row>
    <row r="45" spans="1:6" s="53" customFormat="1" ht="18" customHeight="1" thickBot="1" thickTop="1">
      <c r="A45" s="47"/>
      <c r="B45" s="48" t="s">
        <v>25</v>
      </c>
      <c r="C45" s="274"/>
      <c r="D45" s="50"/>
      <c r="E45" s="152">
        <f>F44-E44</f>
        <v>1914779</v>
      </c>
      <c r="F45" s="123"/>
    </row>
    <row r="46" s="53" customFormat="1" ht="13.5" thickTop="1"/>
    <row r="47" s="53" customFormat="1" ht="12.75">
      <c r="D47" s="58"/>
    </row>
    <row r="48" s="53" customFormat="1" ht="12.75">
      <c r="D48" s="59"/>
    </row>
    <row r="49" s="53" customFormat="1" ht="12.75">
      <c r="D49" s="59"/>
    </row>
  </sheetData>
  <printOptions horizontalCentered="1"/>
  <pageMargins left="0" right="0" top="0.984251968503937" bottom="0.6299212598425197" header="0.6692913385826772" footer="0.35433070866141736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9">
      <selection activeCell="C9" sqref="C9"/>
    </sheetView>
  </sheetViews>
  <sheetFormatPr defaultColWidth="9.00390625" defaultRowHeight="12.75"/>
  <cols>
    <col min="1" max="1" width="7.875" style="133" customWidth="1"/>
    <col min="2" max="2" width="50.125" style="133" customWidth="1"/>
    <col min="3" max="3" width="14.375" style="133" customWidth="1"/>
    <col min="4" max="4" width="14.75390625" style="133" customWidth="1"/>
    <col min="5" max="16384" width="9.125" style="133" customWidth="1"/>
  </cols>
  <sheetData>
    <row r="1" ht="12.75">
      <c r="C1" s="134" t="s">
        <v>247</v>
      </c>
    </row>
    <row r="2" ht="14.25" customHeight="1">
      <c r="C2" s="9" t="s">
        <v>250</v>
      </c>
    </row>
    <row r="3" spans="1:4" ht="15.75" customHeight="1">
      <c r="A3" s="135"/>
      <c r="B3" s="135"/>
      <c r="C3" s="9" t="s">
        <v>1</v>
      </c>
      <c r="D3" s="136"/>
    </row>
    <row r="4" spans="1:4" ht="13.5" customHeight="1">
      <c r="A4" s="135"/>
      <c r="B4" s="135"/>
      <c r="C4" s="9" t="s">
        <v>92</v>
      </c>
      <c r="D4" s="136"/>
    </row>
    <row r="5" spans="1:4" ht="6.75" customHeight="1">
      <c r="A5" s="135"/>
      <c r="B5" s="135"/>
      <c r="C5" s="137"/>
      <c r="D5" s="136"/>
    </row>
    <row r="6" spans="1:4" ht="18">
      <c r="A6" s="138" t="s">
        <v>32</v>
      </c>
      <c r="B6" s="355"/>
      <c r="C6" s="355"/>
      <c r="D6" s="136"/>
    </row>
    <row r="7" spans="1:4" ht="23.25" customHeight="1">
      <c r="A7" s="138" t="s">
        <v>33</v>
      </c>
      <c r="B7" s="355"/>
      <c r="C7" s="135"/>
      <c r="D7" s="136"/>
    </row>
    <row r="8" spans="1:4" ht="18">
      <c r="A8" s="139" t="s">
        <v>91</v>
      </c>
      <c r="B8" s="355"/>
      <c r="C8" s="135"/>
      <c r="D8" s="136"/>
    </row>
    <row r="9" spans="1:4" ht="18">
      <c r="A9" s="139" t="s">
        <v>155</v>
      </c>
      <c r="B9" s="355"/>
      <c r="C9" s="135"/>
      <c r="D9" s="136"/>
    </row>
    <row r="10" ht="18" customHeight="1" thickBot="1">
      <c r="D10" s="140" t="s">
        <v>26</v>
      </c>
    </row>
    <row r="11" spans="1:4" ht="28.5" customHeight="1" thickBot="1" thickTop="1">
      <c r="A11" s="356" t="s">
        <v>34</v>
      </c>
      <c r="B11" s="357" t="s">
        <v>35</v>
      </c>
      <c r="C11" s="357" t="s">
        <v>36</v>
      </c>
      <c r="D11" s="358" t="s">
        <v>37</v>
      </c>
    </row>
    <row r="12" spans="1:4" s="362" customFormat="1" ht="12" customHeight="1" thickBot="1" thickTop="1">
      <c r="A12" s="359">
        <v>1</v>
      </c>
      <c r="B12" s="360">
        <v>2</v>
      </c>
      <c r="C12" s="360">
        <v>3</v>
      </c>
      <c r="D12" s="361">
        <v>4</v>
      </c>
    </row>
    <row r="13" spans="1:4" s="367" customFormat="1" ht="45" customHeight="1" thickTop="1">
      <c r="A13" s="363">
        <v>952</v>
      </c>
      <c r="B13" s="364" t="s">
        <v>90</v>
      </c>
      <c r="C13" s="365">
        <f>SUM(C16:C19)</f>
        <v>25000000</v>
      </c>
      <c r="D13" s="366"/>
    </row>
    <row r="14" spans="1:4" ht="9.75" customHeight="1">
      <c r="A14" s="368"/>
      <c r="B14" s="141" t="s">
        <v>38</v>
      </c>
      <c r="C14" s="142"/>
      <c r="D14" s="369"/>
    </row>
    <row r="15" spans="1:4" ht="12" customHeight="1">
      <c r="A15" s="368"/>
      <c r="B15" s="141"/>
      <c r="C15" s="142"/>
      <c r="D15" s="369"/>
    </row>
    <row r="16" spans="1:4" ht="18" customHeight="1">
      <c r="A16" s="368"/>
      <c r="B16" s="370" t="s">
        <v>39</v>
      </c>
      <c r="C16" s="371">
        <v>25000000</v>
      </c>
      <c r="D16" s="369"/>
    </row>
    <row r="17" spans="1:4" ht="6" customHeight="1">
      <c r="A17" s="368"/>
      <c r="B17" s="143"/>
      <c r="C17" s="144"/>
      <c r="D17" s="372"/>
    </row>
    <row r="18" spans="1:4" ht="6" customHeight="1">
      <c r="A18" s="368"/>
      <c r="B18" s="143"/>
      <c r="C18" s="177"/>
      <c r="D18" s="369"/>
    </row>
    <row r="19" spans="1:4" ht="6" customHeight="1">
      <c r="A19" s="368"/>
      <c r="B19" s="143"/>
      <c r="C19" s="177"/>
      <c r="D19" s="372"/>
    </row>
    <row r="20" spans="1:4" s="367" customFormat="1" ht="24.75" customHeight="1">
      <c r="A20" s="363">
        <v>955</v>
      </c>
      <c r="B20" s="373" t="s">
        <v>40</v>
      </c>
      <c r="C20" s="374">
        <f>22438200-197000+800000+587041+13850+493000-1430961+503000</f>
        <v>23207130</v>
      </c>
      <c r="D20" s="375"/>
    </row>
    <row r="21" spans="1:4" s="367" customFormat="1" ht="16.5" customHeight="1">
      <c r="A21" s="376"/>
      <c r="B21" s="377"/>
      <c r="C21" s="378"/>
      <c r="D21" s="366"/>
    </row>
    <row r="22" spans="1:4" s="367" customFormat="1" ht="16.5">
      <c r="A22" s="363">
        <v>992</v>
      </c>
      <c r="B22" s="373" t="s">
        <v>41</v>
      </c>
      <c r="C22" s="379"/>
      <c r="D22" s="380">
        <f>SUM(D24:D28)</f>
        <v>10061200</v>
      </c>
    </row>
    <row r="23" spans="1:4" ht="15.75" customHeight="1">
      <c r="A23" s="368"/>
      <c r="B23" s="141" t="s">
        <v>38</v>
      </c>
      <c r="C23" s="145"/>
      <c r="D23" s="381"/>
    </row>
    <row r="24" spans="1:4" ht="19.5" customHeight="1">
      <c r="A24" s="368"/>
      <c r="B24" s="178" t="s">
        <v>42</v>
      </c>
      <c r="C24" s="382"/>
      <c r="D24" s="383">
        <v>883500</v>
      </c>
    </row>
    <row r="25" spans="1:4" ht="19.5" customHeight="1">
      <c r="A25" s="368"/>
      <c r="B25" s="178" t="s">
        <v>43</v>
      </c>
      <c r="C25" s="382"/>
      <c r="D25" s="383">
        <v>6309600</v>
      </c>
    </row>
    <row r="26" spans="1:4" ht="19.5" customHeight="1">
      <c r="A26" s="368"/>
      <c r="B26" s="178" t="s">
        <v>56</v>
      </c>
      <c r="C26" s="179"/>
      <c r="D26" s="384">
        <v>1666700</v>
      </c>
    </row>
    <row r="27" spans="1:4" ht="19.5" customHeight="1">
      <c r="A27" s="368"/>
      <c r="B27" s="180" t="s">
        <v>44</v>
      </c>
      <c r="C27" s="179"/>
      <c r="D27" s="384">
        <v>200000</v>
      </c>
    </row>
    <row r="28" spans="1:4" ht="19.5" customHeight="1">
      <c r="A28" s="368"/>
      <c r="B28" s="180" t="s">
        <v>45</v>
      </c>
      <c r="C28" s="179"/>
      <c r="D28" s="384">
        <v>1001400</v>
      </c>
    </row>
    <row r="29" spans="1:4" ht="5.25" customHeight="1" thickBot="1">
      <c r="A29" s="385"/>
      <c r="B29" s="181"/>
      <c r="C29" s="182"/>
      <c r="D29" s="386"/>
    </row>
    <row r="30" spans="1:4" s="367" customFormat="1" ht="19.5" customHeight="1" thickBot="1" thickTop="1">
      <c r="A30" s="387"/>
      <c r="B30" s="388" t="s">
        <v>46</v>
      </c>
      <c r="C30" s="389">
        <f>C20+C13+C21</f>
        <v>48207130</v>
      </c>
      <c r="D30" s="390">
        <f>D22</f>
        <v>10061200</v>
      </c>
    </row>
    <row r="31" spans="1:4" s="367" customFormat="1" ht="18.75" customHeight="1" thickBot="1" thickTop="1">
      <c r="A31" s="387"/>
      <c r="B31" s="388" t="s">
        <v>47</v>
      </c>
      <c r="C31" s="183">
        <f>D30-C30</f>
        <v>-38145930</v>
      </c>
      <c r="D31" s="391"/>
    </row>
    <row r="32" spans="1:4" ht="16.5" thickTop="1">
      <c r="A32" s="229"/>
      <c r="B32" s="392"/>
      <c r="C32" s="393"/>
      <c r="D32" s="393"/>
    </row>
    <row r="33" spans="1:4" ht="15.75">
      <c r="A33" s="229"/>
      <c r="B33" s="392"/>
      <c r="C33" s="393"/>
      <c r="D33" s="393"/>
    </row>
    <row r="34" spans="1:4" ht="15.75">
      <c r="A34" s="229"/>
      <c r="B34" s="394"/>
      <c r="C34" s="393"/>
      <c r="D34" s="393"/>
    </row>
    <row r="35" spans="1:4" ht="15.75">
      <c r="A35" s="229"/>
      <c r="B35" s="394"/>
      <c r="C35" s="393"/>
      <c r="D35" s="393"/>
    </row>
    <row r="36" spans="1:4" ht="15.75">
      <c r="A36" s="229"/>
      <c r="B36" s="394"/>
      <c r="C36" s="393"/>
      <c r="D36" s="393"/>
    </row>
    <row r="37" spans="1:4" ht="15.75">
      <c r="A37" s="229"/>
      <c r="B37" s="394"/>
      <c r="C37" s="393"/>
      <c r="D37" s="393"/>
    </row>
    <row r="38" spans="1:4" ht="12.75">
      <c r="A38" s="229"/>
      <c r="B38" s="229"/>
      <c r="C38" s="395"/>
      <c r="D38" s="395"/>
    </row>
    <row r="39" spans="1:4" ht="12.75">
      <c r="A39" s="229"/>
      <c r="B39" s="229"/>
      <c r="C39" s="395"/>
      <c r="D39" s="395"/>
    </row>
    <row r="40" spans="1:4" ht="12.75">
      <c r="A40" s="229"/>
      <c r="B40" s="229"/>
      <c r="C40" s="395"/>
      <c r="D40" s="395"/>
    </row>
    <row r="41" spans="3:4" ht="12.75">
      <c r="C41" s="396"/>
      <c r="D41" s="396"/>
    </row>
    <row r="42" spans="3:4" ht="12.75">
      <c r="C42" s="396"/>
      <c r="D42" s="396"/>
    </row>
    <row r="43" spans="3:4" ht="12.75">
      <c r="C43" s="396"/>
      <c r="D43" s="396"/>
    </row>
    <row r="44" spans="3:4" ht="12.75">
      <c r="C44" s="396"/>
      <c r="D44" s="396"/>
    </row>
    <row r="45" spans="3:4" ht="12.75">
      <c r="C45" s="396"/>
      <c r="D45" s="396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C8" sqref="C8"/>
    </sheetView>
  </sheetViews>
  <sheetFormatPr defaultColWidth="9.00390625" defaultRowHeight="12.75"/>
  <cols>
    <col min="1" max="1" width="5.875" style="405" customWidth="1"/>
    <col min="2" max="2" width="9.625" style="406" customWidth="1"/>
    <col min="3" max="3" width="48.875" style="407" customWidth="1"/>
    <col min="4" max="4" width="13.25390625" style="408" hidden="1" customWidth="1"/>
    <col min="5" max="5" width="11.25390625" style="417" customWidth="1"/>
    <col min="6" max="6" width="9.125" style="407" customWidth="1"/>
    <col min="7" max="7" width="10.125" style="407" customWidth="1"/>
    <col min="8" max="16384" width="9.125" style="407" customWidth="1"/>
  </cols>
  <sheetData>
    <row r="1" spans="1:6" ht="13.5">
      <c r="A1" s="405" t="s">
        <v>160</v>
      </c>
      <c r="E1" s="409"/>
      <c r="F1" s="3" t="s">
        <v>86</v>
      </c>
    </row>
    <row r="2" spans="5:6" ht="13.5">
      <c r="E2" s="140"/>
      <c r="F2" s="9" t="s">
        <v>251</v>
      </c>
    </row>
    <row r="3" spans="1:6" s="412" customFormat="1" ht="12.75" customHeight="1">
      <c r="A3" s="410"/>
      <c r="B3" s="411"/>
      <c r="E3" s="140"/>
      <c r="F3" s="9" t="s">
        <v>1</v>
      </c>
    </row>
    <row r="4" spans="1:6" s="412" customFormat="1" ht="14.25" customHeight="1">
      <c r="A4" s="410"/>
      <c r="B4" s="411"/>
      <c r="E4" s="140"/>
      <c r="F4" s="9" t="s">
        <v>92</v>
      </c>
    </row>
    <row r="5" spans="1:7" s="414" customFormat="1" ht="17.25" customHeight="1">
      <c r="A5" s="413" t="s">
        <v>245</v>
      </c>
      <c r="B5" s="594"/>
      <c r="C5" s="413"/>
      <c r="D5" s="595"/>
      <c r="E5" s="596"/>
      <c r="F5" s="595"/>
      <c r="G5" s="595"/>
    </row>
    <row r="6" spans="1:7" s="414" customFormat="1" ht="17.25">
      <c r="A6" s="413" t="s">
        <v>246</v>
      </c>
      <c r="B6" s="594"/>
      <c r="C6" s="413"/>
      <c r="D6" s="595"/>
      <c r="E6" s="596"/>
      <c r="F6" s="595"/>
      <c r="G6" s="595"/>
    </row>
    <row r="7" spans="1:7" s="414" customFormat="1" ht="18" customHeight="1">
      <c r="A7" s="413" t="s">
        <v>244</v>
      </c>
      <c r="B7" s="594"/>
      <c r="C7" s="413"/>
      <c r="D7" s="598"/>
      <c r="E7" s="596"/>
      <c r="F7" s="595"/>
      <c r="G7" s="595"/>
    </row>
    <row r="8" spans="1:7" s="414" customFormat="1" ht="15.75" customHeight="1">
      <c r="A8" s="413" t="s">
        <v>155</v>
      </c>
      <c r="B8" s="594"/>
      <c r="C8" s="413"/>
      <c r="D8" s="598"/>
      <c r="E8" s="596"/>
      <c r="F8" s="595"/>
      <c r="G8" s="595"/>
    </row>
    <row r="9" spans="1:7" ht="12.75" customHeight="1" thickBot="1">
      <c r="A9" s="405" t="s">
        <v>161</v>
      </c>
      <c r="C9" s="228"/>
      <c r="E9" s="415"/>
      <c r="G9" s="415" t="s">
        <v>26</v>
      </c>
    </row>
    <row r="10" ht="8.25" customHeight="1" hidden="1">
      <c r="B10" s="416"/>
    </row>
    <row r="11" spans="1:7" s="425" customFormat="1" ht="45" customHeight="1" thickTop="1">
      <c r="A11" s="418" t="s">
        <v>162</v>
      </c>
      <c r="B11" s="419" t="s">
        <v>163</v>
      </c>
      <c r="C11" s="420" t="s">
        <v>35</v>
      </c>
      <c r="D11" s="421" t="s">
        <v>164</v>
      </c>
      <c r="E11" s="422" t="s">
        <v>165</v>
      </c>
      <c r="F11" s="423" t="s">
        <v>87</v>
      </c>
      <c r="G11" s="424" t="s">
        <v>166</v>
      </c>
    </row>
    <row r="12" spans="1:7" s="433" customFormat="1" ht="12.75" customHeight="1" thickBot="1">
      <c r="A12" s="426">
        <v>1</v>
      </c>
      <c r="B12" s="427">
        <v>2</v>
      </c>
      <c r="C12" s="428">
        <v>3</v>
      </c>
      <c r="D12" s="429">
        <v>3</v>
      </c>
      <c r="E12" s="430">
        <v>4</v>
      </c>
      <c r="F12" s="431">
        <v>5</v>
      </c>
      <c r="G12" s="432">
        <v>6</v>
      </c>
    </row>
    <row r="13" spans="1:7" s="440" customFormat="1" ht="22.5" customHeight="1" thickBot="1" thickTop="1">
      <c r="A13" s="434" t="s">
        <v>58</v>
      </c>
      <c r="B13" s="435"/>
      <c r="C13" s="436" t="s">
        <v>167</v>
      </c>
      <c r="D13" s="437"/>
      <c r="E13" s="438">
        <v>176000</v>
      </c>
      <c r="F13" s="439">
        <v>1087052</v>
      </c>
      <c r="G13" s="445">
        <f>E13+F13</f>
        <v>1263052</v>
      </c>
    </row>
    <row r="14" spans="1:7" s="446" customFormat="1" ht="24.75" customHeight="1" thickBot="1" thickTop="1">
      <c r="A14" s="434" t="s">
        <v>59</v>
      </c>
      <c r="B14" s="441" t="s">
        <v>168</v>
      </c>
      <c r="C14" s="442" t="s">
        <v>169</v>
      </c>
      <c r="D14" s="443">
        <f>SUM(D15:D16)</f>
        <v>629047</v>
      </c>
      <c r="E14" s="444">
        <f>SUM(E15:E17)</f>
        <v>800000</v>
      </c>
      <c r="F14" s="439">
        <f>SUM(F15:F17)</f>
        <v>-63052</v>
      </c>
      <c r="G14" s="445">
        <f>SUM(G15:G17)</f>
        <v>736948</v>
      </c>
    </row>
    <row r="15" spans="1:7" s="412" customFormat="1" ht="29.25" customHeight="1" thickTop="1">
      <c r="A15" s="447"/>
      <c r="B15" s="448" t="s">
        <v>60</v>
      </c>
      <c r="C15" s="449" t="s">
        <v>170</v>
      </c>
      <c r="D15" s="450">
        <v>594047</v>
      </c>
      <c r="E15" s="451">
        <v>10000</v>
      </c>
      <c r="F15" s="452">
        <v>-5000</v>
      </c>
      <c r="G15" s="453">
        <f>E15+F15</f>
        <v>5000</v>
      </c>
    </row>
    <row r="16" spans="1:7" s="412" customFormat="1" ht="17.25" customHeight="1">
      <c r="A16" s="447"/>
      <c r="B16" s="448" t="s">
        <v>61</v>
      </c>
      <c r="C16" s="454" t="s">
        <v>62</v>
      </c>
      <c r="D16" s="450">
        <v>35000</v>
      </c>
      <c r="E16" s="451">
        <v>780000</v>
      </c>
      <c r="F16" s="455">
        <v>-68052</v>
      </c>
      <c r="G16" s="456">
        <f>E16+F16</f>
        <v>711948</v>
      </c>
    </row>
    <row r="17" spans="1:7" s="412" customFormat="1" ht="17.25" customHeight="1" thickBot="1">
      <c r="A17" s="447"/>
      <c r="B17" s="457" t="s">
        <v>171</v>
      </c>
      <c r="C17" s="458" t="s">
        <v>63</v>
      </c>
      <c r="D17" s="459"/>
      <c r="E17" s="460">
        <v>10000</v>
      </c>
      <c r="F17" s="452">
        <v>10000</v>
      </c>
      <c r="G17" s="453">
        <f>E17+F17</f>
        <v>20000</v>
      </c>
    </row>
    <row r="18" spans="1:7" s="446" customFormat="1" ht="23.25" customHeight="1" thickBot="1" thickTop="1">
      <c r="A18" s="461" t="s">
        <v>64</v>
      </c>
      <c r="B18" s="462"/>
      <c r="C18" s="436" t="s">
        <v>172</v>
      </c>
      <c r="D18" s="438"/>
      <c r="E18" s="444">
        <f>E13+E14</f>
        <v>976000</v>
      </c>
      <c r="F18" s="444">
        <f>F13+F14</f>
        <v>1024000</v>
      </c>
      <c r="G18" s="463">
        <f>G13+G14</f>
        <v>2000000</v>
      </c>
    </row>
    <row r="19" spans="1:7" s="446" customFormat="1" ht="25.5" customHeight="1" thickBot="1" thickTop="1">
      <c r="A19" s="464" t="s">
        <v>65</v>
      </c>
      <c r="B19" s="441" t="s">
        <v>168</v>
      </c>
      <c r="C19" s="442" t="s">
        <v>66</v>
      </c>
      <c r="D19" s="443" t="e">
        <f>D20+D31+#REF!+D44</f>
        <v>#REF!</v>
      </c>
      <c r="E19" s="444">
        <f>E20+E31+E44+E61</f>
        <v>976000</v>
      </c>
      <c r="F19" s="444">
        <f>F20+F31+F44+F61</f>
        <v>870000</v>
      </c>
      <c r="G19" s="463">
        <f>G20+G31+G44+G61</f>
        <v>1846000</v>
      </c>
    </row>
    <row r="20" spans="1:7" s="472" customFormat="1" ht="21.75" customHeight="1" thickTop="1">
      <c r="A20" s="465" t="s">
        <v>173</v>
      </c>
      <c r="B20" s="466"/>
      <c r="C20" s="467" t="s">
        <v>174</v>
      </c>
      <c r="D20" s="468">
        <f>SUM(D25:D29)</f>
        <v>113000</v>
      </c>
      <c r="E20" s="469">
        <f>E22+E26+E29+E30</f>
        <v>103000</v>
      </c>
      <c r="F20" s="470">
        <f>SUM(F21:F30)</f>
        <v>29000</v>
      </c>
      <c r="G20" s="471">
        <f>G21+G22+G26+G29+G30</f>
        <v>132000</v>
      </c>
    </row>
    <row r="21" spans="1:7" s="472" customFormat="1" ht="27" customHeight="1">
      <c r="A21" s="473"/>
      <c r="B21" s="474">
        <v>2440</v>
      </c>
      <c r="C21" s="475" t="s">
        <v>175</v>
      </c>
      <c r="D21" s="476"/>
      <c r="E21" s="477">
        <v>0</v>
      </c>
      <c r="F21" s="478">
        <v>3000</v>
      </c>
      <c r="G21" s="479">
        <f>E21+F21</f>
        <v>3000</v>
      </c>
    </row>
    <row r="22" spans="1:7" s="472" customFormat="1" ht="30" customHeight="1">
      <c r="A22" s="473"/>
      <c r="B22" s="480">
        <v>2450</v>
      </c>
      <c r="C22" s="449" t="s">
        <v>176</v>
      </c>
      <c r="D22" s="481"/>
      <c r="E22" s="450">
        <f>SUM(E24:E25)</f>
        <v>30000</v>
      </c>
      <c r="F22" s="455">
        <v>20000</v>
      </c>
      <c r="G22" s="479">
        <f aca="true" t="shared" si="0" ref="G22:G30">E22+F22</f>
        <v>50000</v>
      </c>
    </row>
    <row r="23" spans="1:7" s="472" customFormat="1" ht="13.5" customHeight="1" hidden="1">
      <c r="A23" s="473"/>
      <c r="B23" s="482"/>
      <c r="C23" s="483" t="s">
        <v>38</v>
      </c>
      <c r="D23" s="468"/>
      <c r="E23" s="459"/>
      <c r="F23" s="470"/>
      <c r="G23" s="479">
        <f t="shared" si="0"/>
        <v>0</v>
      </c>
    </row>
    <row r="24" spans="1:7" s="472" customFormat="1" ht="37.5" customHeight="1" hidden="1" thickBot="1">
      <c r="A24" s="473"/>
      <c r="B24" s="482"/>
      <c r="C24" s="484" t="s">
        <v>177</v>
      </c>
      <c r="D24" s="468"/>
      <c r="E24" s="485">
        <v>15000</v>
      </c>
      <c r="F24" s="470"/>
      <c r="G24" s="479">
        <f t="shared" si="0"/>
        <v>15000</v>
      </c>
    </row>
    <row r="25" spans="1:7" s="472" customFormat="1" ht="40.5" hidden="1">
      <c r="A25" s="473"/>
      <c r="B25" s="482"/>
      <c r="C25" s="486" t="s">
        <v>178</v>
      </c>
      <c r="D25" s="487">
        <v>50000</v>
      </c>
      <c r="E25" s="485">
        <v>15000</v>
      </c>
      <c r="F25" s="470"/>
      <c r="G25" s="479">
        <f t="shared" si="0"/>
        <v>15000</v>
      </c>
    </row>
    <row r="26" spans="1:7" s="412" customFormat="1" ht="16.5" customHeight="1">
      <c r="A26" s="488"/>
      <c r="B26" s="489" t="s">
        <v>179</v>
      </c>
      <c r="C26" s="490" t="s">
        <v>18</v>
      </c>
      <c r="D26" s="491">
        <v>37600</v>
      </c>
      <c r="E26" s="477">
        <v>43000</v>
      </c>
      <c r="F26" s="452">
        <v>3000</v>
      </c>
      <c r="G26" s="479">
        <f t="shared" si="0"/>
        <v>46000</v>
      </c>
    </row>
    <row r="27" spans="1:7" s="412" customFormat="1" ht="24.75" customHeight="1" hidden="1" thickBot="1" thickTop="1">
      <c r="A27" s="488"/>
      <c r="B27" s="492"/>
      <c r="C27" s="493" t="s">
        <v>180</v>
      </c>
      <c r="D27" s="494"/>
      <c r="E27" s="495">
        <v>8000</v>
      </c>
      <c r="F27" s="452"/>
      <c r="G27" s="479">
        <f t="shared" si="0"/>
        <v>8000</v>
      </c>
    </row>
    <row r="28" spans="1:7" s="412" customFormat="1" ht="27" hidden="1">
      <c r="A28" s="488"/>
      <c r="B28" s="457"/>
      <c r="C28" s="496" t="s">
        <v>181</v>
      </c>
      <c r="D28" s="487"/>
      <c r="E28" s="485"/>
      <c r="F28" s="452"/>
      <c r="G28" s="479">
        <f t="shared" si="0"/>
        <v>0</v>
      </c>
    </row>
    <row r="29" spans="1:7" s="412" customFormat="1" ht="17.25" customHeight="1">
      <c r="A29" s="488"/>
      <c r="B29" s="448" t="s">
        <v>182</v>
      </c>
      <c r="C29" s="454" t="s">
        <v>15</v>
      </c>
      <c r="D29" s="497">
        <v>25400</v>
      </c>
      <c r="E29" s="450">
        <v>25000</v>
      </c>
      <c r="F29" s="478">
        <v>3000</v>
      </c>
      <c r="G29" s="479">
        <f t="shared" si="0"/>
        <v>28000</v>
      </c>
    </row>
    <row r="30" spans="1:7" s="412" customFormat="1" ht="31.5" customHeight="1">
      <c r="A30" s="488"/>
      <c r="B30" s="457" t="s">
        <v>183</v>
      </c>
      <c r="C30" s="498" t="s">
        <v>184</v>
      </c>
      <c r="D30" s="499"/>
      <c r="E30" s="500">
        <v>5000</v>
      </c>
      <c r="F30" s="478"/>
      <c r="G30" s="479">
        <f t="shared" si="0"/>
        <v>5000</v>
      </c>
    </row>
    <row r="31" spans="1:7" s="472" customFormat="1" ht="31.5" customHeight="1">
      <c r="A31" s="501" t="s">
        <v>185</v>
      </c>
      <c r="B31" s="502"/>
      <c r="C31" s="503" t="s">
        <v>186</v>
      </c>
      <c r="D31" s="481">
        <f>SUM(D33:D42)</f>
        <v>393000</v>
      </c>
      <c r="E31" s="504">
        <f>E32+E33+E43</f>
        <v>316000</v>
      </c>
      <c r="F31" s="505">
        <f>SUM(F33:F43)</f>
        <v>390000</v>
      </c>
      <c r="G31" s="506">
        <f>G33+G43</f>
        <v>706000</v>
      </c>
    </row>
    <row r="32" spans="1:7" s="472" customFormat="1" ht="39.75" customHeight="1" hidden="1">
      <c r="A32" s="507"/>
      <c r="B32" s="482">
        <v>2450</v>
      </c>
      <c r="C32" s="475" t="s">
        <v>187</v>
      </c>
      <c r="D32" s="491">
        <v>0</v>
      </c>
      <c r="E32" s="477">
        <v>0</v>
      </c>
      <c r="F32" s="470"/>
      <c r="G32" s="471"/>
    </row>
    <row r="33" spans="1:7" s="412" customFormat="1" ht="18" customHeight="1">
      <c r="A33" s="508"/>
      <c r="B33" s="489" t="s">
        <v>182</v>
      </c>
      <c r="C33" s="490" t="s">
        <v>15</v>
      </c>
      <c r="D33" s="491">
        <v>234000</v>
      </c>
      <c r="E33" s="477">
        <f>SUM(E35:E42)</f>
        <v>216000</v>
      </c>
      <c r="F33" s="452">
        <v>390000</v>
      </c>
      <c r="G33" s="453">
        <f>E33+F33</f>
        <v>606000</v>
      </c>
    </row>
    <row r="34" spans="1:7" s="412" customFormat="1" ht="12" customHeight="1" hidden="1">
      <c r="A34" s="508"/>
      <c r="B34" s="457"/>
      <c r="C34" s="483" t="s">
        <v>38</v>
      </c>
      <c r="D34" s="487"/>
      <c r="E34" s="459"/>
      <c r="F34" s="452"/>
      <c r="G34" s="453">
        <f aca="true" t="shared" si="1" ref="G34:G43">E34+F34</f>
        <v>0</v>
      </c>
    </row>
    <row r="35" spans="1:7" s="412" customFormat="1" ht="24.75" customHeight="1" hidden="1">
      <c r="A35" s="509"/>
      <c r="B35" s="510"/>
      <c r="C35" s="511" t="s">
        <v>188</v>
      </c>
      <c r="D35" s="512">
        <v>60000</v>
      </c>
      <c r="E35" s="485">
        <v>80000</v>
      </c>
      <c r="F35" s="452"/>
      <c r="G35" s="453">
        <f t="shared" si="1"/>
        <v>80000</v>
      </c>
    </row>
    <row r="36" spans="1:7" s="412" customFormat="1" ht="26.25" customHeight="1" hidden="1">
      <c r="A36" s="509"/>
      <c r="B36" s="510"/>
      <c r="C36" s="511" t="s">
        <v>189</v>
      </c>
      <c r="D36" s="512">
        <v>20000</v>
      </c>
      <c r="E36" s="485">
        <v>25000</v>
      </c>
      <c r="F36" s="452"/>
      <c r="G36" s="453">
        <f t="shared" si="1"/>
        <v>25000</v>
      </c>
    </row>
    <row r="37" spans="1:7" s="412" customFormat="1" ht="23.25" customHeight="1" hidden="1">
      <c r="A37" s="509"/>
      <c r="B37" s="510"/>
      <c r="C37" s="511" t="s">
        <v>190</v>
      </c>
      <c r="D37" s="513">
        <v>20000</v>
      </c>
      <c r="E37" s="485">
        <v>15000</v>
      </c>
      <c r="F37" s="452"/>
      <c r="G37" s="453">
        <f t="shared" si="1"/>
        <v>15000</v>
      </c>
    </row>
    <row r="38" spans="1:7" s="412" customFormat="1" ht="16.5" customHeight="1" hidden="1">
      <c r="A38" s="509"/>
      <c r="B38" s="510"/>
      <c r="C38" s="511" t="s">
        <v>191</v>
      </c>
      <c r="D38" s="514">
        <v>20000</v>
      </c>
      <c r="E38" s="485">
        <v>25000</v>
      </c>
      <c r="F38" s="452"/>
      <c r="G38" s="453">
        <f t="shared" si="1"/>
        <v>25000</v>
      </c>
    </row>
    <row r="39" spans="1:7" s="412" customFormat="1" ht="15.75" customHeight="1" hidden="1">
      <c r="A39" s="509"/>
      <c r="B39" s="510"/>
      <c r="C39" s="511" t="s">
        <v>192</v>
      </c>
      <c r="D39" s="512">
        <v>14000</v>
      </c>
      <c r="E39" s="485">
        <v>11000</v>
      </c>
      <c r="F39" s="452"/>
      <c r="G39" s="453">
        <f t="shared" si="1"/>
        <v>11000</v>
      </c>
    </row>
    <row r="40" spans="1:7" s="412" customFormat="1" ht="27" customHeight="1" hidden="1">
      <c r="A40" s="515"/>
      <c r="B40" s="516"/>
      <c r="C40" s="517" t="s">
        <v>193</v>
      </c>
      <c r="D40" s="518">
        <v>20000</v>
      </c>
      <c r="E40" s="495">
        <v>20000</v>
      </c>
      <c r="F40" s="452"/>
      <c r="G40" s="453">
        <f t="shared" si="1"/>
        <v>20000</v>
      </c>
    </row>
    <row r="41" spans="1:7" s="412" customFormat="1" ht="30" customHeight="1" hidden="1" thickBot="1">
      <c r="A41" s="509"/>
      <c r="B41" s="510"/>
      <c r="C41" s="519" t="s">
        <v>194</v>
      </c>
      <c r="D41" s="520"/>
      <c r="E41" s="485">
        <v>30000</v>
      </c>
      <c r="F41" s="452"/>
      <c r="G41" s="453">
        <f t="shared" si="1"/>
        <v>30000</v>
      </c>
    </row>
    <row r="42" spans="1:7" s="412" customFormat="1" ht="27" customHeight="1" hidden="1">
      <c r="A42" s="509"/>
      <c r="B42" s="510"/>
      <c r="C42" s="511" t="s">
        <v>195</v>
      </c>
      <c r="D42" s="521">
        <v>5000</v>
      </c>
      <c r="E42" s="485">
        <v>10000</v>
      </c>
      <c r="F42" s="452"/>
      <c r="G42" s="453">
        <f t="shared" si="1"/>
        <v>10000</v>
      </c>
    </row>
    <row r="43" spans="1:7" s="412" customFormat="1" ht="26.25" customHeight="1">
      <c r="A43" s="522"/>
      <c r="B43" s="448" t="s">
        <v>196</v>
      </c>
      <c r="C43" s="523" t="s">
        <v>197</v>
      </c>
      <c r="D43" s="524"/>
      <c r="E43" s="450">
        <v>100000</v>
      </c>
      <c r="F43" s="455"/>
      <c r="G43" s="456">
        <f t="shared" si="1"/>
        <v>100000</v>
      </c>
    </row>
    <row r="44" spans="1:7" s="472" customFormat="1" ht="21" customHeight="1">
      <c r="A44" s="465" t="s">
        <v>198</v>
      </c>
      <c r="B44" s="525"/>
      <c r="C44" s="526" t="s">
        <v>199</v>
      </c>
      <c r="D44" s="527">
        <f>SUM(D50:D54)</f>
        <v>270000</v>
      </c>
      <c r="E44" s="528">
        <f>E45+E50+E54</f>
        <v>255000</v>
      </c>
      <c r="F44" s="470">
        <f>F45+F49+F50+F54</f>
        <v>225000</v>
      </c>
      <c r="G44" s="471">
        <f>G45+G49+G50+G54</f>
        <v>480000</v>
      </c>
    </row>
    <row r="45" spans="1:7" s="472" customFormat="1" ht="39.75" customHeight="1">
      <c r="A45" s="507"/>
      <c r="B45" s="482">
        <v>2450</v>
      </c>
      <c r="C45" s="475" t="s">
        <v>200</v>
      </c>
      <c r="D45" s="497">
        <v>0</v>
      </c>
      <c r="E45" s="450">
        <f>SUM(E46:E48)</f>
        <v>200000</v>
      </c>
      <c r="F45" s="455">
        <f>-120000+20000+10000</f>
        <v>-90000</v>
      </c>
      <c r="G45" s="456">
        <f>E45+F45</f>
        <v>110000</v>
      </c>
    </row>
    <row r="46" spans="1:7" s="472" customFormat="1" ht="25.5" customHeight="1" hidden="1">
      <c r="A46" s="473"/>
      <c r="B46" s="482"/>
      <c r="C46" s="529" t="s">
        <v>201</v>
      </c>
      <c r="D46" s="491"/>
      <c r="E46" s="530">
        <v>80000</v>
      </c>
      <c r="F46" s="452"/>
      <c r="G46" s="456">
        <f aca="true" t="shared" si="2" ref="G46:G54">E46+F46</f>
        <v>80000</v>
      </c>
    </row>
    <row r="47" spans="1:7" s="472" customFormat="1" ht="17.25" customHeight="1" hidden="1">
      <c r="A47" s="473"/>
      <c r="B47" s="482"/>
      <c r="C47" s="529" t="s">
        <v>202</v>
      </c>
      <c r="D47" s="491"/>
      <c r="E47" s="530">
        <v>50000</v>
      </c>
      <c r="F47" s="452"/>
      <c r="G47" s="456">
        <f t="shared" si="2"/>
        <v>50000</v>
      </c>
    </row>
    <row r="48" spans="1:7" s="472" customFormat="1" ht="16.5" customHeight="1" hidden="1">
      <c r="A48" s="473"/>
      <c r="B48" s="482"/>
      <c r="C48" s="529" t="s">
        <v>203</v>
      </c>
      <c r="D48" s="491"/>
      <c r="E48" s="530">
        <v>70000</v>
      </c>
      <c r="F48" s="452"/>
      <c r="G48" s="456">
        <f t="shared" si="2"/>
        <v>70000</v>
      </c>
    </row>
    <row r="49" spans="1:7" s="472" customFormat="1" ht="17.25" customHeight="1">
      <c r="A49" s="473"/>
      <c r="B49" s="489" t="s">
        <v>179</v>
      </c>
      <c r="C49" s="490" t="s">
        <v>18</v>
      </c>
      <c r="D49" s="491"/>
      <c r="E49" s="477">
        <v>0</v>
      </c>
      <c r="F49" s="452">
        <v>10000</v>
      </c>
      <c r="G49" s="456">
        <f t="shared" si="2"/>
        <v>10000</v>
      </c>
    </row>
    <row r="50" spans="1:7" s="472" customFormat="1" ht="17.25" customHeight="1">
      <c r="A50" s="508"/>
      <c r="B50" s="489" t="s">
        <v>182</v>
      </c>
      <c r="C50" s="449" t="s">
        <v>15</v>
      </c>
      <c r="D50" s="491">
        <v>70000</v>
      </c>
      <c r="E50" s="451">
        <f>SUM(E52:E53)</f>
        <v>55000</v>
      </c>
      <c r="F50" s="455">
        <v>5000</v>
      </c>
      <c r="G50" s="456">
        <f t="shared" si="2"/>
        <v>60000</v>
      </c>
    </row>
    <row r="51" spans="1:7" s="472" customFormat="1" ht="13.5" customHeight="1" hidden="1">
      <c r="A51" s="508"/>
      <c r="B51" s="531"/>
      <c r="C51" s="483" t="s">
        <v>38</v>
      </c>
      <c r="D51" s="487"/>
      <c r="E51" s="459"/>
      <c r="F51" s="470"/>
      <c r="G51" s="456">
        <f t="shared" si="2"/>
        <v>0</v>
      </c>
    </row>
    <row r="52" spans="1:7" s="472" customFormat="1" ht="27" customHeight="1" hidden="1">
      <c r="A52" s="508"/>
      <c r="B52" s="531"/>
      <c r="C52" s="511" t="s">
        <v>204</v>
      </c>
      <c r="D52" s="487"/>
      <c r="E52" s="485">
        <v>5000</v>
      </c>
      <c r="F52" s="470"/>
      <c r="G52" s="456">
        <f t="shared" si="2"/>
        <v>5000</v>
      </c>
    </row>
    <row r="53" spans="1:7" s="472" customFormat="1" ht="40.5" hidden="1">
      <c r="A53" s="508"/>
      <c r="B53" s="531"/>
      <c r="C53" s="517" t="s">
        <v>205</v>
      </c>
      <c r="D53" s="494"/>
      <c r="E53" s="495">
        <v>50000</v>
      </c>
      <c r="F53" s="470"/>
      <c r="G53" s="456">
        <f t="shared" si="2"/>
        <v>50000</v>
      </c>
    </row>
    <row r="54" spans="1:7" s="472" customFormat="1" ht="40.5" customHeight="1">
      <c r="A54" s="532"/>
      <c r="B54" s="448" t="s">
        <v>206</v>
      </c>
      <c r="C54" s="533" t="s">
        <v>207</v>
      </c>
      <c r="D54" s="494">
        <v>200000</v>
      </c>
      <c r="E54" s="500">
        <v>0</v>
      </c>
      <c r="F54" s="534">
        <f>120000+180000</f>
        <v>300000</v>
      </c>
      <c r="G54" s="456">
        <f t="shared" si="2"/>
        <v>300000</v>
      </c>
    </row>
    <row r="55" spans="1:7" s="472" customFormat="1" ht="12" customHeight="1" hidden="1">
      <c r="A55" s="508"/>
      <c r="B55" s="510"/>
      <c r="C55" s="535" t="s">
        <v>38</v>
      </c>
      <c r="D55" s="536"/>
      <c r="E55" s="485"/>
      <c r="F55" s="470"/>
      <c r="G55" s="471"/>
    </row>
    <row r="56" spans="1:7" s="472" customFormat="1" ht="15" customHeight="1" hidden="1">
      <c r="A56" s="508"/>
      <c r="B56" s="510"/>
      <c r="C56" s="511" t="s">
        <v>208</v>
      </c>
      <c r="D56" s="537">
        <v>50000</v>
      </c>
      <c r="E56" s="485"/>
      <c r="F56" s="470"/>
      <c r="G56" s="471"/>
    </row>
    <row r="57" spans="1:7" s="472" customFormat="1" ht="18" customHeight="1" hidden="1">
      <c r="A57" s="508"/>
      <c r="B57" s="510"/>
      <c r="C57" s="511" t="s">
        <v>209</v>
      </c>
      <c r="D57" s="538">
        <v>40000</v>
      </c>
      <c r="E57" s="485"/>
      <c r="F57" s="470"/>
      <c r="G57" s="471"/>
    </row>
    <row r="58" spans="1:7" s="472" customFormat="1" ht="18" customHeight="1" hidden="1" thickBot="1" thickTop="1">
      <c r="A58" s="508"/>
      <c r="B58" s="510"/>
      <c r="C58" s="511" t="s">
        <v>210</v>
      </c>
      <c r="D58" s="538">
        <v>40000</v>
      </c>
      <c r="E58" s="485"/>
      <c r="F58" s="470"/>
      <c r="G58" s="471"/>
    </row>
    <row r="59" spans="1:7" s="472" customFormat="1" ht="18" customHeight="1" hidden="1" thickTop="1">
      <c r="A59" s="508"/>
      <c r="B59" s="510"/>
      <c r="C59" s="511" t="s">
        <v>211</v>
      </c>
      <c r="D59" s="538">
        <v>40000</v>
      </c>
      <c r="E59" s="485"/>
      <c r="F59" s="470"/>
      <c r="G59" s="471"/>
    </row>
    <row r="60" spans="1:7" s="472" customFormat="1" ht="18.75" customHeight="1" hidden="1">
      <c r="A60" s="508"/>
      <c r="B60" s="516"/>
      <c r="C60" s="517" t="s">
        <v>212</v>
      </c>
      <c r="D60" s="539"/>
      <c r="E60" s="495"/>
      <c r="F60" s="470"/>
      <c r="G60" s="471"/>
    </row>
    <row r="61" spans="1:7" s="472" customFormat="1" ht="24" customHeight="1">
      <c r="A61" s="501" t="s">
        <v>213</v>
      </c>
      <c r="B61" s="502"/>
      <c r="C61" s="540" t="s">
        <v>214</v>
      </c>
      <c r="D61" s="481">
        <f>SUM(D62:D81)</f>
        <v>793000</v>
      </c>
      <c r="E61" s="504">
        <f>E62+E63+E69+E79+E80+E81</f>
        <v>302000</v>
      </c>
      <c r="F61" s="505">
        <f>SUM(F62:F81)</f>
        <v>226000</v>
      </c>
      <c r="G61" s="506">
        <f>G62+G63+G69+G79+G80+G81</f>
        <v>528000</v>
      </c>
    </row>
    <row r="62" spans="1:7" s="472" customFormat="1" ht="40.5" customHeight="1">
      <c r="A62" s="507"/>
      <c r="B62" s="541">
        <v>2450</v>
      </c>
      <c r="C62" s="449" t="s">
        <v>215</v>
      </c>
      <c r="D62" s="497">
        <v>65000</v>
      </c>
      <c r="E62" s="450">
        <v>50000</v>
      </c>
      <c r="F62" s="452">
        <f>19000-50000</f>
        <v>-31000</v>
      </c>
      <c r="G62" s="453">
        <f>E62+F62</f>
        <v>19000</v>
      </c>
    </row>
    <row r="63" spans="1:7" s="472" customFormat="1" ht="15.75" customHeight="1">
      <c r="A63" s="473"/>
      <c r="B63" s="457" t="s">
        <v>179</v>
      </c>
      <c r="C63" s="458" t="s">
        <v>18</v>
      </c>
      <c r="D63" s="487">
        <v>49000</v>
      </c>
      <c r="E63" s="459">
        <f>SUM(E65:E68)</f>
        <v>24000</v>
      </c>
      <c r="F63" s="455">
        <v>29000</v>
      </c>
      <c r="G63" s="456">
        <f aca="true" t="shared" si="3" ref="G63:G81">E63+F63</f>
        <v>53000</v>
      </c>
    </row>
    <row r="64" spans="1:7" s="472" customFormat="1" ht="14.25" customHeight="1" hidden="1">
      <c r="A64" s="473"/>
      <c r="B64" s="457"/>
      <c r="C64" s="483" t="s">
        <v>38</v>
      </c>
      <c r="D64" s="487"/>
      <c r="E64" s="459"/>
      <c r="F64" s="455"/>
      <c r="G64" s="456">
        <f t="shared" si="3"/>
        <v>0</v>
      </c>
    </row>
    <row r="65" spans="1:7" s="472" customFormat="1" ht="24.75" customHeight="1" hidden="1">
      <c r="A65" s="473"/>
      <c r="B65" s="510"/>
      <c r="C65" s="496" t="s">
        <v>216</v>
      </c>
      <c r="D65" s="536"/>
      <c r="E65" s="485">
        <v>10000</v>
      </c>
      <c r="F65" s="455"/>
      <c r="G65" s="456">
        <f t="shared" si="3"/>
        <v>10000</v>
      </c>
    </row>
    <row r="66" spans="1:7" s="472" customFormat="1" ht="15.75" customHeight="1" hidden="1">
      <c r="A66" s="473"/>
      <c r="B66" s="510"/>
      <c r="C66" s="542" t="s">
        <v>217</v>
      </c>
      <c r="D66" s="536"/>
      <c r="E66" s="485">
        <v>6000</v>
      </c>
      <c r="F66" s="455"/>
      <c r="G66" s="456">
        <f t="shared" si="3"/>
        <v>6000</v>
      </c>
    </row>
    <row r="67" spans="1:7" s="472" customFormat="1" ht="24" customHeight="1" hidden="1">
      <c r="A67" s="473"/>
      <c r="B67" s="510"/>
      <c r="C67" s="496" t="s">
        <v>218</v>
      </c>
      <c r="D67" s="536"/>
      <c r="E67" s="485">
        <v>3000</v>
      </c>
      <c r="F67" s="455"/>
      <c r="G67" s="456">
        <f t="shared" si="3"/>
        <v>3000</v>
      </c>
    </row>
    <row r="68" spans="1:7" s="472" customFormat="1" ht="37.5" customHeight="1" hidden="1">
      <c r="A68" s="465"/>
      <c r="B68" s="516"/>
      <c r="C68" s="517" t="s">
        <v>219</v>
      </c>
      <c r="D68" s="543"/>
      <c r="E68" s="495">
        <v>5000</v>
      </c>
      <c r="F68" s="455"/>
      <c r="G68" s="456">
        <f t="shared" si="3"/>
        <v>5000</v>
      </c>
    </row>
    <row r="69" spans="1:7" s="472" customFormat="1" ht="16.5" customHeight="1">
      <c r="A69" s="473"/>
      <c r="B69" s="448" t="s">
        <v>182</v>
      </c>
      <c r="C69" s="449" t="s">
        <v>15</v>
      </c>
      <c r="D69" s="497">
        <v>349000</v>
      </c>
      <c r="E69" s="544">
        <f>SUM(E71:E78)</f>
        <v>158000</v>
      </c>
      <c r="F69" s="455">
        <v>133000</v>
      </c>
      <c r="G69" s="456">
        <f t="shared" si="3"/>
        <v>291000</v>
      </c>
    </row>
    <row r="70" spans="1:7" s="472" customFormat="1" ht="10.5" customHeight="1" hidden="1">
      <c r="A70" s="473"/>
      <c r="B70" s="457"/>
      <c r="C70" s="483" t="s">
        <v>38</v>
      </c>
      <c r="D70" s="487"/>
      <c r="E70" s="459"/>
      <c r="F70" s="505"/>
      <c r="G70" s="456">
        <f t="shared" si="3"/>
        <v>0</v>
      </c>
    </row>
    <row r="71" spans="1:7" s="472" customFormat="1" ht="14.25" customHeight="1" hidden="1">
      <c r="A71" s="473"/>
      <c r="B71" s="457"/>
      <c r="C71" s="511" t="s">
        <v>220</v>
      </c>
      <c r="D71" s="536"/>
      <c r="E71" s="485">
        <v>10000</v>
      </c>
      <c r="F71" s="505"/>
      <c r="G71" s="456">
        <f t="shared" si="3"/>
        <v>10000</v>
      </c>
    </row>
    <row r="72" spans="1:7" s="472" customFormat="1" ht="14.25" customHeight="1" hidden="1">
      <c r="A72" s="473"/>
      <c r="B72" s="457"/>
      <c r="C72" s="511" t="s">
        <v>221</v>
      </c>
      <c r="D72" s="536"/>
      <c r="E72" s="485">
        <v>4000</v>
      </c>
      <c r="F72" s="505"/>
      <c r="G72" s="456">
        <f t="shared" si="3"/>
        <v>4000</v>
      </c>
    </row>
    <row r="73" spans="1:7" s="472" customFormat="1" ht="27" hidden="1">
      <c r="A73" s="473"/>
      <c r="B73" s="457"/>
      <c r="C73" s="511" t="s">
        <v>222</v>
      </c>
      <c r="D73" s="536"/>
      <c r="E73" s="485">
        <v>2000</v>
      </c>
      <c r="F73" s="505"/>
      <c r="G73" s="456">
        <f t="shared" si="3"/>
        <v>2000</v>
      </c>
    </row>
    <row r="74" spans="1:7" s="472" customFormat="1" ht="13.5" customHeight="1" hidden="1">
      <c r="A74" s="473"/>
      <c r="B74" s="457"/>
      <c r="C74" s="511" t="s">
        <v>223</v>
      </c>
      <c r="D74" s="536"/>
      <c r="E74" s="485">
        <v>10000</v>
      </c>
      <c r="F74" s="505"/>
      <c r="G74" s="456">
        <f t="shared" si="3"/>
        <v>10000</v>
      </c>
    </row>
    <row r="75" spans="1:7" s="472" customFormat="1" ht="25.5" customHeight="1" hidden="1">
      <c r="A75" s="473"/>
      <c r="B75" s="457"/>
      <c r="C75" s="511" t="s">
        <v>224</v>
      </c>
      <c r="D75" s="536"/>
      <c r="E75" s="485">
        <v>100000</v>
      </c>
      <c r="F75" s="505"/>
      <c r="G75" s="456">
        <f t="shared" si="3"/>
        <v>100000</v>
      </c>
    </row>
    <row r="76" spans="1:7" s="472" customFormat="1" ht="54" hidden="1">
      <c r="A76" s="473"/>
      <c r="B76" s="457"/>
      <c r="C76" s="519" t="s">
        <v>225</v>
      </c>
      <c r="D76" s="536"/>
      <c r="E76" s="485">
        <v>10000</v>
      </c>
      <c r="F76" s="505"/>
      <c r="G76" s="456">
        <f t="shared" si="3"/>
        <v>10000</v>
      </c>
    </row>
    <row r="77" spans="1:7" s="472" customFormat="1" ht="36.75" customHeight="1" hidden="1">
      <c r="A77" s="473"/>
      <c r="B77" s="457"/>
      <c r="C77" s="519" t="s">
        <v>226</v>
      </c>
      <c r="D77" s="536"/>
      <c r="E77" s="485">
        <v>17000</v>
      </c>
      <c r="F77" s="505"/>
      <c r="G77" s="456">
        <f t="shared" si="3"/>
        <v>17000</v>
      </c>
    </row>
    <row r="78" spans="1:7" s="472" customFormat="1" ht="27" hidden="1">
      <c r="A78" s="465"/>
      <c r="B78" s="492"/>
      <c r="C78" s="517" t="s">
        <v>227</v>
      </c>
      <c r="D78" s="543"/>
      <c r="E78" s="495">
        <v>5000</v>
      </c>
      <c r="F78" s="505"/>
      <c r="G78" s="456">
        <f t="shared" si="3"/>
        <v>5000</v>
      </c>
    </row>
    <row r="79" spans="1:7" s="412" customFormat="1" ht="31.5" customHeight="1">
      <c r="A79" s="473"/>
      <c r="B79" s="457" t="s">
        <v>196</v>
      </c>
      <c r="C79" s="545" t="s">
        <v>228</v>
      </c>
      <c r="D79" s="487">
        <v>110000</v>
      </c>
      <c r="E79" s="459">
        <v>50000</v>
      </c>
      <c r="F79" s="455"/>
      <c r="G79" s="456">
        <f t="shared" si="3"/>
        <v>50000</v>
      </c>
    </row>
    <row r="80" spans="1:7" s="412" customFormat="1" ht="40.5">
      <c r="A80" s="473"/>
      <c r="B80" s="489" t="s">
        <v>229</v>
      </c>
      <c r="C80" s="475" t="s">
        <v>230</v>
      </c>
      <c r="D80" s="491">
        <v>110000</v>
      </c>
      <c r="E80" s="477">
        <v>10000</v>
      </c>
      <c r="F80" s="455">
        <v>5000</v>
      </c>
      <c r="G80" s="456">
        <f t="shared" si="3"/>
        <v>15000</v>
      </c>
    </row>
    <row r="81" spans="1:7" s="412" customFormat="1" ht="69.75" customHeight="1" thickBot="1">
      <c r="A81" s="473"/>
      <c r="B81" s="489" t="s">
        <v>206</v>
      </c>
      <c r="C81" s="546" t="s">
        <v>231</v>
      </c>
      <c r="D81" s="491">
        <v>110000</v>
      </c>
      <c r="E81" s="477">
        <v>10000</v>
      </c>
      <c r="F81" s="452">
        <f>50000+40000</f>
        <v>90000</v>
      </c>
      <c r="G81" s="453">
        <f t="shared" si="3"/>
        <v>100000</v>
      </c>
    </row>
    <row r="82" spans="1:7" s="446" customFormat="1" ht="28.5" customHeight="1" thickBot="1" thickTop="1">
      <c r="A82" s="434" t="s">
        <v>232</v>
      </c>
      <c r="B82" s="547" t="s">
        <v>233</v>
      </c>
      <c r="C82" s="548"/>
      <c r="D82" s="443" t="e">
        <f>D14-D19</f>
        <v>#REF!</v>
      </c>
      <c r="E82" s="438">
        <f>E18-E19</f>
        <v>0</v>
      </c>
      <c r="F82" s="443">
        <f>F18-F19</f>
        <v>154000</v>
      </c>
      <c r="G82" s="463">
        <f>G18-G19</f>
        <v>154000</v>
      </c>
    </row>
    <row r="83" ht="14.25" thickTop="1"/>
  </sheetData>
  <printOptions horizontalCentered="1"/>
  <pageMargins left="0" right="0" top="0.984251968503937" bottom="0.7874015748031497" header="0.5118110236220472" footer="0.31496062992125984"/>
  <pageSetup firstPageNumber="10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5.375" style="133" customWidth="1"/>
    <col min="2" max="2" width="7.125" style="133" customWidth="1"/>
    <col min="3" max="3" width="45.25390625" style="133" customWidth="1"/>
    <col min="4" max="4" width="12.375" style="133" hidden="1" customWidth="1"/>
    <col min="5" max="7" width="11.25390625" style="133" customWidth="1"/>
    <col min="8" max="8" width="10.00390625" style="133" customWidth="1"/>
    <col min="9" max="16384" width="9.125" style="133" customWidth="1"/>
  </cols>
  <sheetData>
    <row r="1" spans="3:6" ht="12.75">
      <c r="C1" s="549"/>
      <c r="D1" s="550" t="s">
        <v>234</v>
      </c>
      <c r="F1" s="3" t="s">
        <v>67</v>
      </c>
    </row>
    <row r="2" spans="4:6" ht="12.75">
      <c r="D2" s="551" t="s">
        <v>235</v>
      </c>
      <c r="F2" s="9" t="s">
        <v>250</v>
      </c>
    </row>
    <row r="3" spans="4:6" ht="12.75">
      <c r="D3" s="551" t="s">
        <v>1</v>
      </c>
      <c r="F3" s="9" t="s">
        <v>1</v>
      </c>
    </row>
    <row r="4" spans="4:6" ht="12.75">
      <c r="D4" s="551" t="s">
        <v>236</v>
      </c>
      <c r="F4" s="9" t="s">
        <v>92</v>
      </c>
    </row>
    <row r="5" ht="34.5" customHeight="1">
      <c r="D5" s="551"/>
    </row>
    <row r="6" spans="1:7" s="414" customFormat="1" ht="17.25" customHeight="1">
      <c r="A6" s="413" t="s">
        <v>242</v>
      </c>
      <c r="B6" s="594"/>
      <c r="C6" s="413"/>
      <c r="D6" s="595"/>
      <c r="E6" s="596"/>
      <c r="F6" s="595"/>
      <c r="G6" s="595"/>
    </row>
    <row r="7" spans="1:7" s="552" customFormat="1" ht="17.25">
      <c r="A7" s="413" t="s">
        <v>243</v>
      </c>
      <c r="B7" s="597"/>
      <c r="C7" s="413"/>
      <c r="D7" s="413"/>
      <c r="E7" s="413"/>
      <c r="F7" s="597"/>
      <c r="G7" s="597"/>
    </row>
    <row r="8" spans="1:7" s="552" customFormat="1" ht="17.25">
      <c r="A8" s="413" t="s">
        <v>244</v>
      </c>
      <c r="B8" s="597"/>
      <c r="C8" s="413"/>
      <c r="D8" s="413"/>
      <c r="E8" s="413"/>
      <c r="F8" s="597"/>
      <c r="G8" s="597"/>
    </row>
    <row r="9" spans="1:7" s="552" customFormat="1" ht="15.75" customHeight="1">
      <c r="A9" s="413" t="s">
        <v>155</v>
      </c>
      <c r="B9" s="597"/>
      <c r="C9" s="413"/>
      <c r="D9" s="413"/>
      <c r="E9" s="413"/>
      <c r="F9" s="597"/>
      <c r="G9" s="597"/>
    </row>
    <row r="10" spans="2:7" ht="24.75" customHeight="1" thickBot="1">
      <c r="B10" s="553"/>
      <c r="D10" s="554"/>
      <c r="E10" s="555"/>
      <c r="G10" s="555" t="s">
        <v>237</v>
      </c>
    </row>
    <row r="11" spans="1:7" s="425" customFormat="1" ht="45" customHeight="1" thickTop="1">
      <c r="A11" s="418" t="s">
        <v>162</v>
      </c>
      <c r="B11" s="419" t="s">
        <v>163</v>
      </c>
      <c r="C11" s="420" t="s">
        <v>35</v>
      </c>
      <c r="D11" s="421" t="s">
        <v>164</v>
      </c>
      <c r="E11" s="422" t="s">
        <v>165</v>
      </c>
      <c r="F11" s="423" t="s">
        <v>87</v>
      </c>
      <c r="G11" s="424" t="s">
        <v>166</v>
      </c>
    </row>
    <row r="12" spans="1:7" s="433" customFormat="1" ht="12.75" customHeight="1" thickBot="1">
      <c r="A12" s="426">
        <v>1</v>
      </c>
      <c r="B12" s="427">
        <v>2</v>
      </c>
      <c r="C12" s="428">
        <v>3</v>
      </c>
      <c r="D12" s="429">
        <v>3</v>
      </c>
      <c r="E12" s="430">
        <v>4</v>
      </c>
      <c r="F12" s="431">
        <v>5</v>
      </c>
      <c r="G12" s="432">
        <v>6</v>
      </c>
    </row>
    <row r="13" spans="1:7" s="562" customFormat="1" ht="36" customHeight="1" thickBot="1" thickTop="1">
      <c r="A13" s="556" t="s">
        <v>58</v>
      </c>
      <c r="B13" s="557"/>
      <c r="C13" s="436" t="s">
        <v>167</v>
      </c>
      <c r="D13" s="558"/>
      <c r="E13" s="559">
        <v>0</v>
      </c>
      <c r="F13" s="560">
        <v>40138</v>
      </c>
      <c r="G13" s="561">
        <f>E13+F13</f>
        <v>40138</v>
      </c>
    </row>
    <row r="14" spans="1:7" s="227" customFormat="1" ht="30.75" customHeight="1" thickBot="1" thickTop="1">
      <c r="A14" s="556" t="s">
        <v>59</v>
      </c>
      <c r="B14" s="563" t="s">
        <v>168</v>
      </c>
      <c r="C14" s="442" t="s">
        <v>169</v>
      </c>
      <c r="D14" s="560" t="e">
        <f>#REF!+D15</f>
        <v>#REF!</v>
      </c>
      <c r="E14" s="559">
        <f>SUM(E15:E17)</f>
        <v>100000</v>
      </c>
      <c r="F14" s="560">
        <f>SUM(F15:F17)</f>
        <v>-15138</v>
      </c>
      <c r="G14" s="561">
        <f>SUM(G15:G17)</f>
        <v>84862</v>
      </c>
    </row>
    <row r="15" spans="1:7" s="227" customFormat="1" ht="29.25" customHeight="1" thickTop="1">
      <c r="A15" s="564"/>
      <c r="B15" s="489" t="s">
        <v>60</v>
      </c>
      <c r="C15" s="475" t="s">
        <v>170</v>
      </c>
      <c r="D15" s="565">
        <v>0</v>
      </c>
      <c r="E15" s="566">
        <v>3000</v>
      </c>
      <c r="F15" s="567">
        <v>-2000</v>
      </c>
      <c r="G15" s="568">
        <f>E15+F15</f>
        <v>1000</v>
      </c>
    </row>
    <row r="16" spans="1:7" s="412" customFormat="1" ht="17.25" customHeight="1">
      <c r="A16" s="447"/>
      <c r="B16" s="448" t="s">
        <v>61</v>
      </c>
      <c r="C16" s="454" t="s">
        <v>62</v>
      </c>
      <c r="D16" s="450">
        <v>35000</v>
      </c>
      <c r="E16" s="451">
        <v>96000</v>
      </c>
      <c r="F16" s="455">
        <v>-13138</v>
      </c>
      <c r="G16" s="569">
        <f>E16+F16</f>
        <v>82862</v>
      </c>
    </row>
    <row r="17" spans="1:7" s="412" customFormat="1" ht="17.25" customHeight="1" thickBot="1">
      <c r="A17" s="447"/>
      <c r="B17" s="457" t="s">
        <v>171</v>
      </c>
      <c r="C17" s="458" t="s">
        <v>63</v>
      </c>
      <c r="D17" s="459"/>
      <c r="E17" s="460">
        <v>1000</v>
      </c>
      <c r="F17" s="452"/>
      <c r="G17" s="568">
        <f>E17+F17</f>
        <v>1000</v>
      </c>
    </row>
    <row r="18" spans="1:7" s="227" customFormat="1" ht="25.5" customHeight="1" thickBot="1" thickTop="1">
      <c r="A18" s="556" t="s">
        <v>64</v>
      </c>
      <c r="B18" s="570"/>
      <c r="C18" s="436" t="s">
        <v>172</v>
      </c>
      <c r="D18" s="571"/>
      <c r="E18" s="559">
        <f>E13+E14</f>
        <v>100000</v>
      </c>
      <c r="F18" s="559">
        <f>F13+F14</f>
        <v>25000</v>
      </c>
      <c r="G18" s="561">
        <f>G13+G14</f>
        <v>125000</v>
      </c>
    </row>
    <row r="19" spans="1:7" s="227" customFormat="1" ht="30.75" customHeight="1" thickBot="1" thickTop="1">
      <c r="A19" s="556" t="s">
        <v>65</v>
      </c>
      <c r="B19" s="563" t="s">
        <v>168</v>
      </c>
      <c r="C19" s="572" t="s">
        <v>238</v>
      </c>
      <c r="D19" s="560">
        <f>D20</f>
        <v>8000</v>
      </c>
      <c r="E19" s="559">
        <f>E20+E23</f>
        <v>100000</v>
      </c>
      <c r="F19" s="560">
        <f>F20+F23</f>
        <v>25000</v>
      </c>
      <c r="G19" s="561">
        <f>G20+G23</f>
        <v>125000</v>
      </c>
    </row>
    <row r="20" spans="1:7" s="579" customFormat="1" ht="33" customHeight="1" thickTop="1">
      <c r="A20" s="573" t="s">
        <v>173</v>
      </c>
      <c r="B20" s="574"/>
      <c r="C20" s="503" t="s">
        <v>199</v>
      </c>
      <c r="D20" s="575">
        <f>D22</f>
        <v>8000</v>
      </c>
      <c r="E20" s="576">
        <f>SUM(E21:E22)</f>
        <v>70000</v>
      </c>
      <c r="F20" s="577">
        <f>SUM(F21:F22)</f>
        <v>19000</v>
      </c>
      <c r="G20" s="578">
        <f>SUM(G21:G22)</f>
        <v>89000</v>
      </c>
    </row>
    <row r="21" spans="1:7" s="227" customFormat="1" ht="30.75" customHeight="1">
      <c r="A21" s="580"/>
      <c r="B21" s="448" t="s">
        <v>179</v>
      </c>
      <c r="C21" s="449" t="s">
        <v>239</v>
      </c>
      <c r="D21" s="581">
        <v>8000</v>
      </c>
      <c r="E21" s="582">
        <v>10000</v>
      </c>
      <c r="F21" s="581">
        <v>19000</v>
      </c>
      <c r="G21" s="569">
        <f>E21+F21</f>
        <v>29000</v>
      </c>
    </row>
    <row r="22" spans="1:7" s="227" customFormat="1" ht="33" customHeight="1">
      <c r="A22" s="580"/>
      <c r="B22" s="457" t="s">
        <v>182</v>
      </c>
      <c r="C22" s="545" t="s">
        <v>240</v>
      </c>
      <c r="D22" s="567">
        <v>8000</v>
      </c>
      <c r="E22" s="583">
        <v>60000</v>
      </c>
      <c r="F22" s="581"/>
      <c r="G22" s="569">
        <f>E22+F22</f>
        <v>60000</v>
      </c>
    </row>
    <row r="23" spans="1:7" s="589" customFormat="1" ht="29.25" customHeight="1">
      <c r="A23" s="573" t="s">
        <v>185</v>
      </c>
      <c r="B23" s="584"/>
      <c r="C23" s="585" t="s">
        <v>186</v>
      </c>
      <c r="D23" s="586"/>
      <c r="E23" s="587">
        <f>E24</f>
        <v>30000</v>
      </c>
      <c r="F23" s="586">
        <f>F24</f>
        <v>6000</v>
      </c>
      <c r="G23" s="588">
        <f>G24</f>
        <v>36000</v>
      </c>
    </row>
    <row r="24" spans="1:7" s="227" customFormat="1" ht="33" customHeight="1" thickBot="1">
      <c r="A24" s="580"/>
      <c r="B24" s="457" t="s">
        <v>182</v>
      </c>
      <c r="C24" s="590" t="s">
        <v>241</v>
      </c>
      <c r="D24" s="567"/>
      <c r="E24" s="583">
        <v>30000</v>
      </c>
      <c r="F24" s="567">
        <v>6000</v>
      </c>
      <c r="G24" s="568">
        <f>E24+F24</f>
        <v>36000</v>
      </c>
    </row>
    <row r="25" spans="1:7" s="227" customFormat="1" ht="39" customHeight="1" thickBot="1" thickTop="1">
      <c r="A25" s="556" t="s">
        <v>232</v>
      </c>
      <c r="B25" s="591" t="s">
        <v>233</v>
      </c>
      <c r="C25" s="592"/>
      <c r="D25" s="560" t="e">
        <f>D14-D19</f>
        <v>#REF!</v>
      </c>
      <c r="E25" s="559">
        <f>E18-E19</f>
        <v>0</v>
      </c>
      <c r="F25" s="559">
        <f>F18-F19</f>
        <v>0</v>
      </c>
      <c r="G25" s="561">
        <f>G18-G19</f>
        <v>0</v>
      </c>
    </row>
    <row r="26" spans="6:7" s="227" customFormat="1" ht="13.5" thickTop="1">
      <c r="F26" s="593"/>
      <c r="G26" s="593"/>
    </row>
    <row r="27" spans="6:7" s="227" customFormat="1" ht="12.75">
      <c r="F27" s="593"/>
      <c r="G27" s="593"/>
    </row>
    <row r="28" spans="6:7" s="227" customFormat="1" ht="12.75">
      <c r="F28" s="593"/>
      <c r="G28" s="593"/>
    </row>
    <row r="29" spans="6:7" s="227" customFormat="1" ht="12.75">
      <c r="F29" s="593"/>
      <c r="G29" s="593"/>
    </row>
    <row r="30" spans="6:7" s="227" customFormat="1" ht="12.75">
      <c r="F30" s="593"/>
      <c r="G30" s="593"/>
    </row>
    <row r="31" spans="6:7" s="227" customFormat="1" ht="12.75">
      <c r="F31" s="593"/>
      <c r="G31" s="593"/>
    </row>
    <row r="32" spans="6:7" s="227" customFormat="1" ht="12.75">
      <c r="F32" s="593"/>
      <c r="G32" s="593"/>
    </row>
    <row r="33" spans="6:7" s="227" customFormat="1" ht="12.75">
      <c r="F33" s="593"/>
      <c r="G33" s="593"/>
    </row>
    <row r="34" spans="6:7" s="227" customFormat="1" ht="12.75">
      <c r="F34" s="593"/>
      <c r="G34" s="593"/>
    </row>
    <row r="35" spans="6:7" s="227" customFormat="1" ht="12.75">
      <c r="F35" s="593"/>
      <c r="G35" s="593"/>
    </row>
    <row r="36" spans="6:7" s="227" customFormat="1" ht="12.75">
      <c r="F36" s="593"/>
      <c r="G36" s="593"/>
    </row>
    <row r="37" spans="6:7" s="227" customFormat="1" ht="12.75">
      <c r="F37" s="593"/>
      <c r="G37" s="593"/>
    </row>
    <row r="38" spans="6:7" s="227" customFormat="1" ht="12.75">
      <c r="F38" s="593"/>
      <c r="G38" s="593"/>
    </row>
    <row r="39" spans="6:7" s="227" customFormat="1" ht="12.75">
      <c r="F39" s="593"/>
      <c r="G39" s="593"/>
    </row>
    <row r="40" spans="6:7" s="227" customFormat="1" ht="12.75">
      <c r="F40" s="593"/>
      <c r="G40" s="593"/>
    </row>
    <row r="41" spans="6:7" s="227" customFormat="1" ht="12.75">
      <c r="F41" s="593"/>
      <c r="G41" s="593"/>
    </row>
    <row r="42" spans="6:7" s="227" customFormat="1" ht="12.75">
      <c r="F42" s="593"/>
      <c r="G42" s="593"/>
    </row>
    <row r="43" spans="6:7" s="227" customFormat="1" ht="12.75">
      <c r="F43" s="593"/>
      <c r="G43" s="593"/>
    </row>
    <row r="44" spans="6:7" s="227" customFormat="1" ht="12.75">
      <c r="F44" s="593"/>
      <c r="G44" s="593"/>
    </row>
    <row r="45" spans="6:7" s="227" customFormat="1" ht="12.75">
      <c r="F45" s="593"/>
      <c r="G45" s="593"/>
    </row>
    <row r="46" spans="6:7" s="227" customFormat="1" ht="12.75">
      <c r="F46" s="593"/>
      <c r="G46" s="593"/>
    </row>
    <row r="47" spans="6:7" s="227" customFormat="1" ht="12.75">
      <c r="F47" s="593"/>
      <c r="G47" s="593"/>
    </row>
    <row r="48" spans="6:7" s="227" customFormat="1" ht="12.75">
      <c r="F48" s="593"/>
      <c r="G48" s="593"/>
    </row>
    <row r="49" spans="6:7" s="227" customFormat="1" ht="12.75">
      <c r="F49" s="593"/>
      <c r="G49" s="593"/>
    </row>
    <row r="50" s="227" customFormat="1" ht="12.75"/>
    <row r="51" s="227" customFormat="1" ht="12.75"/>
    <row r="52" s="227" customFormat="1" ht="12.75"/>
    <row r="53" s="227" customFormat="1" ht="12.75"/>
    <row r="54" s="227" customFormat="1" ht="12.75"/>
    <row r="55" s="227" customFormat="1" ht="12.75"/>
    <row r="56" s="227" customFormat="1" ht="12.75"/>
    <row r="57" s="227" customFormat="1" ht="12.75"/>
    <row r="58" s="227" customFormat="1" ht="12.75"/>
    <row r="59" s="227" customFormat="1" ht="12.75"/>
    <row r="60" s="227" customFormat="1" ht="12.75"/>
    <row r="61" s="227" customFormat="1" ht="12.75"/>
    <row r="62" s="227" customFormat="1" ht="12.75"/>
    <row r="63" s="227" customFormat="1" ht="12.75"/>
    <row r="64" s="227" customFormat="1" ht="12.75"/>
    <row r="65" s="227" customFormat="1" ht="12.75"/>
    <row r="66" s="227" customFormat="1" ht="12.75"/>
    <row r="67" s="227" customFormat="1" ht="12.75"/>
    <row r="68" s="227" customFormat="1" ht="12.75"/>
    <row r="69" s="227" customFormat="1" ht="12.75"/>
    <row r="70" s="227" customFormat="1" ht="12.75"/>
    <row r="71" s="227" customFormat="1" ht="12.75"/>
    <row r="72" s="227" customFormat="1" ht="12.75"/>
    <row r="73" s="227" customFormat="1" ht="12.75"/>
    <row r="74" s="227" customFormat="1" ht="12.75"/>
    <row r="75" s="227" customFormat="1" ht="12.75"/>
    <row r="76" s="227" customFormat="1" ht="12.75"/>
    <row r="77" s="227" customFormat="1" ht="12.75"/>
    <row r="78" s="227" customFormat="1" ht="12.75"/>
    <row r="79" s="227" customFormat="1" ht="12.75"/>
    <row r="80" s="227" customFormat="1" ht="12.75"/>
    <row r="81" s="227" customFormat="1" ht="12.75"/>
    <row r="82" s="227" customFormat="1" ht="12.75"/>
    <row r="83" s="227" customFormat="1" ht="12.75"/>
    <row r="84" s="227" customFormat="1" ht="12.75"/>
    <row r="85" s="227" customFormat="1" ht="12.75"/>
    <row r="86" s="227" customFormat="1" ht="12.75"/>
    <row r="87" s="227" customFormat="1" ht="12.75"/>
    <row r="88" s="227" customFormat="1" ht="12.75"/>
  </sheetData>
  <printOptions horizontalCentered="1"/>
  <pageMargins left="0" right="0" top="0.984251968503937" bottom="0.5905511811023623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2008-03-25T11:12:44Z</cp:lastPrinted>
  <dcterms:created xsi:type="dcterms:W3CDTF">2005-03-29T09:14:57Z</dcterms:created>
  <dcterms:modified xsi:type="dcterms:W3CDTF">2008-03-28T10:13:11Z</dcterms:modified>
  <cp:category/>
  <cp:version/>
  <cp:contentType/>
  <cp:contentStatus/>
</cp:coreProperties>
</file>