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70" windowHeight="6540" activeTab="1"/>
  </bookViews>
  <sheets>
    <sheet name="Zał 1" sheetId="1" r:id="rId1"/>
    <sheet name="Zał 2" sheetId="2" r:id="rId2"/>
    <sheet name="Zał 3" sheetId="3" r:id="rId3"/>
    <sheet name="Zał 4" sheetId="4" r:id="rId4"/>
  </sheets>
  <definedNames>
    <definedName name="_xlnm.Print_Titles" localSheetId="0">'Zał 1'!$8:$10</definedName>
    <definedName name="_xlnm.Print_Titles" localSheetId="1">'Zał 2'!$7:$9</definedName>
  </definedNames>
  <calcPr fullCalcOnLoad="1"/>
</workbook>
</file>

<file path=xl/sharedStrings.xml><?xml version="1.0" encoding="utf-8"?>
<sst xmlns="http://schemas.openxmlformats.org/spreadsheetml/2006/main" count="355" uniqueCount="204">
  <si>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</si>
  <si>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</si>
  <si>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</si>
  <si>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</si>
  <si>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</si>
  <si>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</si>
  <si>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</si>
  <si>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</si>
  <si>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</si>
  <si>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</si>
  <si>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</si>
  <si>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</si>
  <si>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Pozostała działalność</t>
  </si>
  <si>
    <t>ADMINISTRACJA PUBLICZNA</t>
  </si>
  <si>
    <t>Zakup usług pozostałych</t>
  </si>
  <si>
    <t>OŚWIATA I WYCHOWANIE</t>
  </si>
  <si>
    <t>E</t>
  </si>
  <si>
    <t>KULTURA I OCHRONA DZIEDZICTWA NARODOWEGO</t>
  </si>
  <si>
    <t>KULTURA FIZYCZNA I SPORT</t>
  </si>
  <si>
    <t>IK</t>
  </si>
  <si>
    <t>OGÓŁEM</t>
  </si>
  <si>
    <t>per saldo</t>
  </si>
  <si>
    <t>w złotych</t>
  </si>
  <si>
    <t>TRANSPORT I ŁĄCZNOŚĆ</t>
  </si>
  <si>
    <t>POZOSTAŁE ZADANIA W ZAKRESIE POLITYKI SPOŁECZNEJ</t>
  </si>
  <si>
    <t>KS</t>
  </si>
  <si>
    <t xml:space="preserve">GOSPODARKA KOMUNALNA I OCHRONA ŚRODOWISKA </t>
  </si>
  <si>
    <t>Załącznik nr 2 do Uchwały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</si>
  <si>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</si>
  <si>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</si>
  <si>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</si>
  <si>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</si>
  <si>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</si>
  <si>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</si>
  <si>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</si>
  <si>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</si>
  <si>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</si>
  <si>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</si>
  <si>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</si>
  <si>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</si>
  <si>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</si>
  <si>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</si>
  <si>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</si>
  <si>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</si>
  <si>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758</t>
  </si>
  <si>
    <t>RÓŻNE ROZLICZENIA</t>
  </si>
  <si>
    <t xml:space="preserve"> -  spłata kredytu - Gospodarczy Bank Wielkopolski S.A.</t>
  </si>
  <si>
    <t>GOSPODARKA MIESZKANIOWA</t>
  </si>
  <si>
    <t>Dotacje celowe z budżetu na finansowanie lub dofinansowanie kosztów realizacji inwestycji i zakupów inwestycyjnych zakładów budżetowych</t>
  </si>
  <si>
    <t>Żłobki</t>
  </si>
  <si>
    <t>Dotacja podmiotowa dla zakładu budżetowego</t>
  </si>
  <si>
    <t>Pozostałe zadania w zakresie kultury</t>
  </si>
  <si>
    <t>Załącznik nr 4 do Uchwały</t>
  </si>
  <si>
    <t>Przychody z zaciągniętych pożyczek i kredytów na rynku krajowym</t>
  </si>
  <si>
    <t xml:space="preserve">MIASTA KOSZALINA                                                                                                                       </t>
  </si>
  <si>
    <t>ZMIANY   PLANU  DOCHODÓW  I   WYDATKÓW   NA  ZADANIA  WŁASNE  POWIATU  
W  2008  ROKU</t>
  </si>
  <si>
    <t>ZMIANY   PLANU  DOCHODÓW  I  WYDATKÓW   NA  ZADANIA  WŁASNE  GMINY                                           W  2008  ROKU</t>
  </si>
  <si>
    <t>Składki na ubezpieczenia społeczne</t>
  </si>
  <si>
    <t>NA  2008  ROK</t>
  </si>
  <si>
    <t>4300</t>
  </si>
  <si>
    <t>Załącznik nr 3 do Uchwały</t>
  </si>
  <si>
    <t>Wynagrodzenia bezosobowe</t>
  </si>
  <si>
    <t>75814</t>
  </si>
  <si>
    <t>0920</t>
  </si>
  <si>
    <t>Pozostałe odsetki</t>
  </si>
  <si>
    <t>Licea ogólnokształcące</t>
  </si>
  <si>
    <t>0750</t>
  </si>
  <si>
    <t>Szkoły podstawowe specjalne</t>
  </si>
  <si>
    <t>4210</t>
  </si>
  <si>
    <t>Zakup materiałów i wyposażenia</t>
  </si>
  <si>
    <t>0870</t>
  </si>
  <si>
    <t>0970</t>
  </si>
  <si>
    <t>EDUKACYJNA OPIEKA WYCHOWAWCZA</t>
  </si>
  <si>
    <t>0830</t>
  </si>
  <si>
    <t>Wpływy z usług</t>
  </si>
  <si>
    <t>Drogi wewnętrzne</t>
  </si>
  <si>
    <t>Wpływy z różnych dochodów</t>
  </si>
  <si>
    <t>Dochody z najmu i dzierżawy składników majątkowych Skarbu Państwa, jednostek samorządu terytorialnego lub innych jednostek zaliczanych do sektora finansów publicznych  oraz innych umów o podobnym charakterze</t>
  </si>
  <si>
    <t>Wpływy ze sprzedaży składników majątkowych</t>
  </si>
  <si>
    <t>Różne rozliczenia finansowe</t>
  </si>
  <si>
    <t>ZMIANY W LIMITACH  WYDATKÓW  BUDŻETOWYCH  NA  WIELOLETNIE  PROGRAMY  INWESTYCYJNE                                                                                    W  LATACH  2008 - 2010</t>
  </si>
  <si>
    <t>( w tys.zł.)</t>
  </si>
  <si>
    <t>Lp.</t>
  </si>
  <si>
    <t>Dział</t>
  </si>
  <si>
    <t>Rozdział</t>
  </si>
  <si>
    <t>Nazwa programu inwestycyjnego i zadania finansowanego z budżetu</t>
  </si>
  <si>
    <t>Wysokość wydatków w latach</t>
  </si>
  <si>
    <t>2008 r.</t>
  </si>
  <si>
    <t>2009 r.</t>
  </si>
  <si>
    <t>Zmiany</t>
  </si>
  <si>
    <t>Plan po zmianach</t>
  </si>
  <si>
    <t>2011 r.</t>
  </si>
  <si>
    <t xml:space="preserve">Plan </t>
  </si>
  <si>
    <t>Specjalny Ośrodek Szkolno - Wychowawczy</t>
  </si>
  <si>
    <t>z dnia 29 maja 2008 roku</t>
  </si>
  <si>
    <r>
      <t xml:space="preserve">Zakłady gospodarki mieszkaniowej - </t>
    </r>
    <r>
      <rPr>
        <b/>
        <i/>
        <sz val="10"/>
        <rFont val="Arial Narrow"/>
        <family val="2"/>
      </rPr>
      <t>ZBM</t>
    </r>
  </si>
  <si>
    <t>Dotacja przedmiotowa z budżetu dla zakładu budżetowego</t>
  </si>
  <si>
    <t>Oddziały przedszkolne w szkołach podstawowych</t>
  </si>
  <si>
    <t>Dotacja podmiotowa z budżetu dla niepublicznej jednostki systemu oświaty</t>
  </si>
  <si>
    <t>Szkoły podstawowe</t>
  </si>
  <si>
    <t>Przedszkola</t>
  </si>
  <si>
    <t>Gimnazja</t>
  </si>
  <si>
    <t>Szkoły zawodowe</t>
  </si>
  <si>
    <t>Ośrodki rewidalicyjno - wychowawcze</t>
  </si>
  <si>
    <t>Zespół Obsługi Ekonomiczno - Administracyjnej Przedszkoli Miejskich</t>
  </si>
  <si>
    <t>2700</t>
  </si>
  <si>
    <t>Składki na FP</t>
  </si>
  <si>
    <r>
      <t xml:space="preserve">Odpis na ZFŚS - </t>
    </r>
    <r>
      <rPr>
        <i/>
        <sz val="10"/>
        <rFont val="Arial Narrow"/>
        <family val="2"/>
      </rPr>
      <t>dla nauczycieli emerytów</t>
    </r>
  </si>
  <si>
    <t>Zakup akcesoriów komputerowych, w tym programów i licencji</t>
  </si>
  <si>
    <t>Odpis na ZFŚS</t>
  </si>
  <si>
    <t>Miejska Poradnia Psychologiczno - Pedagogiczna</t>
  </si>
  <si>
    <t>3040</t>
  </si>
  <si>
    <t>Nagrody o charakterze szczególnym niezaliczane do wynagrodzeń</t>
  </si>
  <si>
    <t>Pomoc materialna dla uczniów</t>
  </si>
  <si>
    <t>Świetlice szkolne</t>
  </si>
  <si>
    <t>4440</t>
  </si>
  <si>
    <r>
      <t xml:space="preserve">Placówki wychowania pozaszkolnego - </t>
    </r>
    <r>
      <rPr>
        <b/>
        <i/>
        <sz val="10"/>
        <rFont val="Arial Narrow"/>
        <family val="2"/>
      </rPr>
      <t>Pałac Młodzieży</t>
    </r>
  </si>
  <si>
    <t>Internaty i bursy szkolne</t>
  </si>
  <si>
    <t>Przedszkola specjalne</t>
  </si>
  <si>
    <t>Gimnazja specjalne</t>
  </si>
  <si>
    <t>Licea profilowane</t>
  </si>
  <si>
    <t>Szkoły zawodowe specjalne</t>
  </si>
  <si>
    <t>Centrum kształcenia ustawicznego</t>
  </si>
  <si>
    <t>Dokształcanie i doskonalenie nauczycieli</t>
  </si>
  <si>
    <r>
      <t xml:space="preserve">Środki na dofinansowanie własnych inwestycji gmin  pozyskane z innych źródeł -  </t>
    </r>
    <r>
      <rPr>
        <i/>
        <sz val="10"/>
        <rFont val="Arial Narrow"/>
        <family val="2"/>
      </rPr>
      <t>Inwestycyjne inicjatywy społeczne</t>
    </r>
  </si>
  <si>
    <r>
      <t xml:space="preserve">Wydatki inwestycyjne jednostek budżetowych - </t>
    </r>
    <r>
      <rPr>
        <i/>
        <sz val="10"/>
        <rFont val="Arial Narrow"/>
        <family val="2"/>
      </rPr>
      <t xml:space="preserve">Inwestycyjne inicjatywy społeczne </t>
    </r>
  </si>
  <si>
    <t xml:space="preserve"> - "Uzbrojenie ul. Maków"</t>
  </si>
  <si>
    <t xml:space="preserve"> - "Budowa wodociągu w ul. Śliwkowej". </t>
  </si>
  <si>
    <t>OCHRONA ZDROWIA</t>
  </si>
  <si>
    <t>Programy polityki zdrowotnej</t>
  </si>
  <si>
    <t>Przeciwdziałanie alkoholizmowi</t>
  </si>
  <si>
    <t>PU</t>
  </si>
  <si>
    <t>SZKOLNICTWO WYŻSZE</t>
  </si>
  <si>
    <t>Dotacje celowe z budżetu na finansowanie lub dofinansowanie kosztów realizacji inwestycji i zakupów inwestycyjnych innych jednostek sektora finansów publicznych</t>
  </si>
  <si>
    <t xml:space="preserve"> RO "Bukowe"</t>
  </si>
  <si>
    <t xml:space="preserve"> RO "Przedmieście Księżnej Anny"</t>
  </si>
  <si>
    <t>Zakup usług remontowych:</t>
  </si>
  <si>
    <t>2705</t>
  </si>
  <si>
    <t>BEZPIECZEŃSTWO PUBLICZNE I OCHRONA PRZECIWPOŻAROWA</t>
  </si>
  <si>
    <t>75411</t>
  </si>
  <si>
    <t>Komendy powiatowe Państwowej Straży Pożarnej</t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</si>
  <si>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</si>
  <si>
    <t>75405</t>
  </si>
  <si>
    <t>Komendy powiatowe Policji</t>
  </si>
  <si>
    <t>Wpłaty jednostek na fundusz celowy na finansowanie lub dofinansowanie zadań inwestycyjnych</t>
  </si>
  <si>
    <t>Promocja jednostek samorządu terytorialnego</t>
  </si>
  <si>
    <t>PI</t>
  </si>
  <si>
    <t>Boiska sportowe przy Szkole Podstawowej Nr 10, ul.Fryderyka Chopina</t>
  </si>
  <si>
    <t>Boiska sportowe przy Szkole Podstawowej Nr 17, ul.Melchiora Wańkowicza</t>
  </si>
  <si>
    <t>Boiska sportowe przy Szkole Podstawowej Nr 7, ul.Wojska Polskiego</t>
  </si>
  <si>
    <t>Szkolne schroniska młodzieżowe</t>
  </si>
  <si>
    <t>Wydatki inwestycyjne jednostek budżetowych:</t>
  </si>
  <si>
    <t>Sala sportowa przy Gimnazjum Nr 6, ul.Stanisława Dąbka</t>
  </si>
  <si>
    <t>Muzea</t>
  </si>
  <si>
    <t>Dotacja podmiotowa z budżetu dla samorządowej instytucji kultury</t>
  </si>
  <si>
    <t>DOCHODY OD OSÓB PRAWNYCH , OD OSÓB FIZYCZNYCH I OD INNYCH JEDNOSTEK NIE POSIADAJĄCYCH OSOBOWOŚCI PRAWNEJ ORAZ WYDATKI ZWIĄZANE Z ICH POBOREM</t>
  </si>
  <si>
    <t>75616</t>
  </si>
  <si>
    <t>0500</t>
  </si>
  <si>
    <t>Podatek od czynności cywilnoprawnych</t>
  </si>
  <si>
    <t>75621</t>
  </si>
  <si>
    <t>0020</t>
  </si>
  <si>
    <t>Podatek dochodowy od osób prawnych</t>
  </si>
  <si>
    <r>
      <t xml:space="preserve">Środki na dofinansowanie własnych zadań bieżących gmin pozyskane z innych źródeł - </t>
    </r>
    <r>
      <rPr>
        <b/>
        <i/>
        <sz val="10"/>
        <rFont val="Arial Narrow"/>
        <family val="2"/>
      </rPr>
      <t>" Szkolne projekty SOCRATES COMENIUS 2006/2007"</t>
    </r>
  </si>
  <si>
    <t>Drogi publiczne gminne</t>
  </si>
  <si>
    <r>
      <t xml:space="preserve">Wydatki inwestycyjne jednostek budżetowych - </t>
    </r>
    <r>
      <rPr>
        <i/>
        <sz val="10"/>
        <rFont val="Arial Narrow"/>
        <family val="2"/>
      </rPr>
      <t xml:space="preserve">Przebudowa rejonu ul.Gnieżnieńskiej - 4-go Marca - Połczyńskiej (ul.Sybiraków)          </t>
    </r>
  </si>
  <si>
    <r>
      <t xml:space="preserve">Wydatki inwestycyjne jednostek budżetowych - </t>
    </r>
    <r>
      <rPr>
        <i/>
        <sz val="10"/>
        <rFont val="Arial Narrow"/>
        <family val="2"/>
      </rPr>
      <t>Budowa kanalizacji sanitarnej w ul.Władysława IV-go -  Adolfa Warskiego</t>
    </r>
  </si>
  <si>
    <t>Gospodarka ściekowa i ochrona wód</t>
  </si>
  <si>
    <r>
      <t>Wydatki inwestycyjne jednostek budżetowych -</t>
    </r>
    <r>
      <rPr>
        <i/>
        <sz val="10"/>
        <rFont val="Arial Narrow"/>
        <family val="2"/>
      </rPr>
      <t xml:space="preserve"> Mieszkania socjalne (budynek wraz z infrastrukturą  przy ul.Przemysłowej - 2 budynki)</t>
    </r>
  </si>
  <si>
    <t>RWZ</t>
  </si>
  <si>
    <r>
      <t xml:space="preserve">Środki na dofinansowanie własnych zadań bieżących gmin pozyskane z innych źródeł  - </t>
    </r>
    <r>
      <rPr>
        <b/>
        <i/>
        <sz val="10"/>
        <rFont val="Arial Narrow"/>
        <family val="2"/>
      </rPr>
      <t>"POMMERN DESIGN 2007 "</t>
    </r>
  </si>
  <si>
    <r>
      <t xml:space="preserve">Środki na dofinansowanie własnych zadań bieżących gmin pozyskane z innych źródeł  - </t>
    </r>
    <r>
      <rPr>
        <b/>
        <i/>
        <sz val="10"/>
        <rFont val="Arial Narrow"/>
        <family val="2"/>
      </rPr>
      <t>"Concerto ACT 2</t>
    </r>
    <r>
      <rPr>
        <i/>
        <sz val="10"/>
        <rFont val="Arial Narrow"/>
        <family val="2"/>
      </rPr>
      <t>"</t>
    </r>
  </si>
  <si>
    <t>2709</t>
  </si>
  <si>
    <r>
      <t xml:space="preserve">Środki na dofinansowanie własnych zadań bieżących gmin pozyskane z innych źródeł  - </t>
    </r>
    <r>
      <rPr>
        <b/>
        <i/>
        <sz val="10"/>
        <rFont val="Arial Narrow"/>
        <family val="2"/>
      </rPr>
      <t>"Koszaliński Festiwal Kulinarny 2006"</t>
    </r>
  </si>
  <si>
    <t>POMOC SPOŁECZNA</t>
  </si>
  <si>
    <t>85295</t>
  </si>
  <si>
    <t>Świadczenia społeczne</t>
  </si>
  <si>
    <t>Wynagrodzenia osobowe pracowników</t>
  </si>
  <si>
    <t>4118</t>
  </si>
  <si>
    <t>4128</t>
  </si>
  <si>
    <t>4178</t>
  </si>
  <si>
    <t>4218</t>
  </si>
  <si>
    <t>4308</t>
  </si>
  <si>
    <t>4418</t>
  </si>
  <si>
    <t>Podróże służbowe krajowe</t>
  </si>
  <si>
    <t>4748</t>
  </si>
  <si>
    <t>4758</t>
  </si>
  <si>
    <t>Zakup materiałów papierniczych do sprzętu drukarskiego i urządzeń kserograficznych</t>
  </si>
  <si>
    <t xml:space="preserve">Zakup akcesoriów komputerowych, w tym programów i licencji </t>
  </si>
  <si>
    <t>Pożyczki z WFOŚ</t>
  </si>
  <si>
    <t>Dotacje celowe przekazane z budżetu państwa na realizację inwestycji i zakupów inwestycyjnych własnych gmin</t>
  </si>
  <si>
    <t>Program "Mam skrzydła - lecę do pracy. Koszaliński program aktywizacji zawodowej osób niepełnosprawnych pozostających bez zatrudnienia"</t>
  </si>
  <si>
    <t xml:space="preserve">Środki na dofinansowanie własnych zadań bieżących gmin pozyskane z innych źródeł </t>
  </si>
  <si>
    <t xml:space="preserve"> Program "Śpiewająca Polska"</t>
  </si>
  <si>
    <t>Udziały gmin w podatkach stanowiących dochód budżetu państwa</t>
  </si>
  <si>
    <t>Wpływy z podatku rolnego, podatku leśnego, podatku od czynności cywilnoprawnych oraz  podatków i opłat lokalnych od osób fizycznych</t>
  </si>
  <si>
    <t>BZK</t>
  </si>
  <si>
    <t xml:space="preserve">Wydatki inwestycyjne jednostek budżetowych: </t>
  </si>
  <si>
    <t>Gimnazjum Nr 2 - wymiana stolarki okiennej</t>
  </si>
  <si>
    <t>Gimnazjum Nr 11 - modernizacja sal lekcyjnych</t>
  </si>
  <si>
    <r>
      <t xml:space="preserve">Wydatki inwestycyjne jednostek budżetowych - </t>
    </r>
    <r>
      <rPr>
        <i/>
        <sz val="10"/>
        <rFont val="Arial Narrow"/>
        <family val="2"/>
      </rPr>
      <t>Szkoła Podstawowa Nr 4 - wymiana stolarki okiennej</t>
    </r>
  </si>
  <si>
    <t>Infrastruktura kolejowa</t>
  </si>
  <si>
    <t xml:space="preserve">Dotacja celowa na pomoc finansową udzielaną między jednostkami samorządu terytorialnego na dofinansowanie własnych zadań bieżących </t>
  </si>
  <si>
    <t>TURYSTYKA</t>
  </si>
  <si>
    <t xml:space="preserve">Nr  XXIII / 254 / 2008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</si>
</sst>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25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b/>
      <sz val="16"/>
      <name val="Arial Narrow"/>
      <family val="2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0" applyNumberFormat="1" applyFont="1" applyFill="1" applyBorder="1" applyAlignment="1" applyProtection="1">
      <alignment vertical="center" wrapText="1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0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1" fillId="0" borderId="15" xfId="0" applyNumberFormat="1" applyFont="1" applyBorder="1" applyAlignment="1">
      <alignment horizontal="centerContinuous" vertical="center"/>
    </xf>
    <xf numFmtId="3" fontId="11" fillId="0" borderId="6" xfId="0" applyNumberFormat="1" applyFont="1" applyBorder="1" applyAlignment="1">
      <alignment horizontal="centerContinuous" vertical="center"/>
    </xf>
    <xf numFmtId="3" fontId="11" fillId="0" borderId="16" xfId="0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0" applyNumberFormat="1" applyFont="1" applyFill="1" applyBorder="1" applyAlignment="1" applyProtection="1">
      <alignment vertical="center" wrapText="1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4" xfId="2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0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8" xfId="0" applyNumberFormat="1" applyFont="1" applyBorder="1" applyAlignment="1" applyProtection="1">
      <alignment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0" xfId="0" applyFont="1" applyBorder="1" applyAlignment="1">
      <alignment horizontal="center" vertical="center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Border="1" applyAlignment="1">
      <alignment vertical="center"/>
    </xf>
    <xf numFmtId="0" fontId="5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3" xfId="0" applyFont="1" applyBorder="1" applyAlignment="1">
      <alignment horizontal="center" vertical="center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horizontal="centerContinuous"/>
    </xf>
    <xf numFmtId="0" fontId="13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2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5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centerContinuous" vertical="center"/>
    </xf>
    <xf numFmtId="0" fontId="7" fillId="0" borderId="4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0" fontId="9" fillId="0" borderId="47" xfId="0" applyNumberFormat="1" applyFont="1" applyFill="1" applyBorder="1" applyAlignment="1" applyProtection="1">
      <alignment vertical="center" wrapText="1"/>
      <protection locked="0"/>
    </xf>
    <xf numFmtId="0" fontId="2" fillId="0" borderId="44" xfId="0" applyNumberFormat="1" applyFont="1" applyFill="1" applyBorder="1" applyAlignment="1" applyProtection="1">
      <alignment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9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1" fontId="18" fillId="0" borderId="2" xfId="0" applyNumberFormat="1" applyFont="1" applyFill="1" applyBorder="1" applyAlignment="1" applyProtection="1">
      <alignment horizontal="centerContinuous"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49" xfId="0" applyNumberFormat="1" applyFont="1" applyFill="1" applyBorder="1" applyAlignment="1" applyProtection="1">
      <alignment horizontal="right" vertical="center"/>
      <protection locked="0"/>
    </xf>
    <xf numFmtId="3" fontId="18" fillId="0" borderId="2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22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wrapText="1"/>
    </xf>
    <xf numFmtId="3" fontId="18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" fillId="0" borderId="50" xfId="0" applyFont="1" applyBorder="1" applyAlignment="1">
      <alignment/>
    </xf>
    <xf numFmtId="3" fontId="1" fillId="0" borderId="50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centerContinuous" vertical="center"/>
    </xf>
    <xf numFmtId="1" fontId="2" fillId="0" borderId="5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164" fontId="18" fillId="0" borderId="28" xfId="20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164" fontId="2" fillId="0" borderId="28" xfId="2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164" fontId="9" fillId="0" borderId="55" xfId="0" applyNumberFormat="1" applyFont="1" applyBorder="1" applyAlignment="1" applyProtection="1">
      <alignment vertical="center" wrapText="1"/>
      <protection locked="0"/>
    </xf>
    <xf numFmtId="0" fontId="2" fillId="0" borderId="5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1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164" fontId="2" fillId="0" borderId="57" xfId="20" applyNumberFormat="1" applyFont="1" applyFill="1" applyBorder="1" applyAlignment="1" applyProtection="1">
      <alignment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44" xfId="20" applyNumberFormat="1" applyFont="1" applyFill="1" applyBorder="1" applyAlignment="1" applyProtection="1">
      <alignment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8" xfId="0" applyNumberFormat="1" applyFont="1" applyBorder="1" applyAlignment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38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55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51" xfId="0" applyNumberFormat="1" applyFont="1" applyFill="1" applyBorder="1" applyAlignment="1" applyProtection="1">
      <alignment horizontal="centerContinuous" vertical="center"/>
      <protection locked="0"/>
    </xf>
    <xf numFmtId="0" fontId="2" fillId="0" borderId="57" xfId="0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164" fontId="18" fillId="0" borderId="3" xfId="20" applyNumberFormat="1" applyFont="1" applyFill="1" applyBorder="1" applyAlignment="1" applyProtection="1">
      <alignment vertical="center" wrapText="1"/>
      <protection locked="0"/>
    </xf>
    <xf numFmtId="0" fontId="9" fillId="0" borderId="7" xfId="0" applyNumberFormat="1" applyFont="1" applyFill="1" applyBorder="1" applyAlignment="1" applyProtection="1">
      <alignment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55" xfId="20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Continuous" vertical="center"/>
    </xf>
    <xf numFmtId="0" fontId="6" fillId="0" borderId="4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59" xfId="0" applyFont="1" applyBorder="1" applyAlignment="1">
      <alignment/>
    </xf>
    <xf numFmtId="3" fontId="3" fillId="0" borderId="54" xfId="0" applyNumberFormat="1" applyFont="1" applyBorder="1" applyAlignment="1">
      <alignment/>
    </xf>
    <xf numFmtId="0" fontId="20" fillId="0" borderId="3" xfId="0" applyFont="1" applyBorder="1" applyAlignment="1">
      <alignment/>
    </xf>
    <xf numFmtId="3" fontId="20" fillId="0" borderId="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9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3" fontId="9" fillId="0" borderId="54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/>
    </xf>
    <xf numFmtId="0" fontId="14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60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0" fontId="3" fillId="0" borderId="61" xfId="0" applyFont="1" applyBorder="1" applyAlignment="1">
      <alignment/>
    </xf>
    <xf numFmtId="3" fontId="1" fillId="0" borderId="62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9" fillId="0" borderId="15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58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horizontal="centerContinuous"/>
    </xf>
    <xf numFmtId="0" fontId="15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164" fontId="9" fillId="0" borderId="55" xfId="0" applyNumberFormat="1" applyFont="1" applyFill="1" applyBorder="1" applyAlignment="1" applyProtection="1">
      <alignment horizontal="center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9" fillId="0" borderId="63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6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6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14" fillId="0" borderId="49" xfId="0" applyNumberFormat="1" applyFont="1" applyFill="1" applyBorder="1" applyAlignment="1" applyProtection="1">
      <alignment horizontal="right" vertical="center"/>
      <protection locked="0"/>
    </xf>
    <xf numFmtId="164" fontId="2" fillId="0" borderId="50" xfId="0" applyNumberFormat="1" applyFont="1" applyFill="1" applyBorder="1" applyAlignment="1" applyProtection="1">
      <alignment horizontal="center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164" fontId="2" fillId="0" borderId="67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centerContinuous"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vertical="center"/>
      <protection locked="0"/>
    </xf>
    <xf numFmtId="3" fontId="14" fillId="0" borderId="63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wrapText="1"/>
    </xf>
    <xf numFmtId="0" fontId="2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69" xfId="0" applyFont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20" fillId="0" borderId="46" xfId="0" applyFont="1" applyBorder="1" applyAlignment="1">
      <alignment horizontal="center" vertical="center" wrapText="1"/>
    </xf>
    <xf numFmtId="0" fontId="3" fillId="0" borderId="7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9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9" fillId="0" borderId="64" xfId="0" applyFont="1" applyBorder="1" applyAlignment="1">
      <alignment horizontal="centerContinuous" vertical="center" wrapText="1"/>
    </xf>
    <xf numFmtId="0" fontId="9" fillId="0" borderId="46" xfId="0" applyFont="1" applyBorder="1" applyAlignment="1">
      <alignment horizontal="centerContinuous" vertical="center" wrapText="1"/>
    </xf>
    <xf numFmtId="0" fontId="9" fillId="0" borderId="11" xfId="0" applyFont="1" applyBorder="1" applyAlignment="1">
      <alignment horizontal="centerContinuous" vertical="center" wrapText="1"/>
    </xf>
    <xf numFmtId="0" fontId="5" fillId="0" borderId="46" xfId="0" applyFont="1" applyBorder="1" applyAlignment="1">
      <alignment horizontal="centerContinuous" vertical="center" wrapText="1"/>
    </xf>
    <xf numFmtId="0" fontId="3" fillId="0" borderId="46" xfId="0" applyFont="1" applyBorder="1" applyAlignment="1">
      <alignment horizontal="centerContinuous" vertical="center" wrapText="1"/>
    </xf>
    <xf numFmtId="0" fontId="3" fillId="0" borderId="73" xfId="0" applyFont="1" applyBorder="1" applyAlignment="1">
      <alignment horizontal="centerContinuous" vertical="center" wrapText="1"/>
    </xf>
    <xf numFmtId="0" fontId="3" fillId="0" borderId="73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64" fontId="20" fillId="0" borderId="76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18" fillId="0" borderId="47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20" fillId="0" borderId="76" xfId="0" applyNumberFormat="1" applyFont="1" applyBorder="1" applyAlignment="1">
      <alignment vertical="center"/>
    </xf>
    <xf numFmtId="164" fontId="18" fillId="0" borderId="60" xfId="0" applyNumberFormat="1" applyFont="1" applyBorder="1" applyAlignment="1">
      <alignment vertical="center"/>
    </xf>
    <xf numFmtId="164" fontId="18" fillId="0" borderId="50" xfId="0" applyNumberFormat="1" applyFont="1" applyBorder="1" applyAlignment="1">
      <alignment vertical="center"/>
    </xf>
    <xf numFmtId="164" fontId="18" fillId="0" borderId="77" xfId="0" applyNumberFormat="1" applyFont="1" applyBorder="1" applyAlignment="1">
      <alignment vertical="center"/>
    </xf>
    <xf numFmtId="164" fontId="18" fillId="0" borderId="78" xfId="0" applyNumberFormat="1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64" fontId="10" fillId="0" borderId="5" xfId="0" applyNumberFormat="1" applyFont="1" applyBorder="1" applyAlignment="1">
      <alignment vertical="center"/>
    </xf>
    <xf numFmtId="164" fontId="10" fillId="0" borderId="58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2" fillId="0" borderId="24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vertical="center" wrapText="1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6" fillId="0" borderId="38" xfId="0" applyNumberFormat="1" applyFont="1" applyFill="1" applyBorder="1" applyAlignment="1" applyProtection="1">
      <alignment horizontal="center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0" fontId="9" fillId="0" borderId="55" xfId="0" applyNumberFormat="1" applyFont="1" applyFill="1" applyBorder="1" applyAlignment="1" applyProtection="1">
      <alignment horizontal="left" vertical="center"/>
      <protection locked="0"/>
    </xf>
    <xf numFmtId="3" fontId="18" fillId="0" borderId="19" xfId="0" applyNumberFormat="1" applyFont="1" applyFill="1" applyBorder="1" applyAlignment="1" applyProtection="1">
      <alignment vertical="center"/>
      <protection locked="0"/>
    </xf>
    <xf numFmtId="164" fontId="2" fillId="0" borderId="10" xfId="20" applyNumberFormat="1" applyFont="1" applyFill="1" applyBorder="1" applyAlignment="1" applyProtection="1">
      <alignment vertical="center" wrapText="1"/>
      <protection locked="0"/>
    </xf>
    <xf numFmtId="0" fontId="9" fillId="0" borderId="79" xfId="0" applyNumberFormat="1" applyFont="1" applyFill="1" applyBorder="1" applyAlignment="1" applyProtection="1">
      <alignment horizontal="centerContinuous" vertical="center"/>
      <protection locked="0"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164" fontId="9" fillId="0" borderId="5" xfId="0" applyNumberFormat="1" applyFont="1" applyFill="1" applyBorder="1" applyAlignment="1" applyProtection="1">
      <alignment horizontal="left" vertical="center"/>
      <protection locked="0"/>
    </xf>
    <xf numFmtId="3" fontId="20" fillId="0" borderId="3" xfId="0" applyNumberFormat="1" applyFont="1" applyFill="1" applyBorder="1" applyAlignment="1" applyProtection="1">
      <alignment horizontal="right" vertical="center"/>
      <protection locked="0"/>
    </xf>
    <xf numFmtId="3" fontId="20" fillId="0" borderId="21" xfId="0" applyNumberFormat="1" applyFont="1" applyFill="1" applyBorder="1" applyAlignment="1" applyProtection="1">
      <alignment horizontal="right" vertical="center"/>
      <protection locked="0"/>
    </xf>
    <xf numFmtId="49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" fontId="2" fillId="0" borderId="80" xfId="0" applyNumberFormat="1" applyFont="1" applyBorder="1" applyAlignment="1" applyProtection="1">
      <alignment horizontal="centerContinuous" vertical="center"/>
      <protection locked="0"/>
    </xf>
    <xf numFmtId="164" fontId="2" fillId="0" borderId="77" xfId="0" applyNumberFormat="1" applyFont="1" applyBorder="1" applyAlignment="1" applyProtection="1">
      <alignment vertical="center" wrapText="1"/>
      <protection locked="0"/>
    </xf>
    <xf numFmtId="3" fontId="10" fillId="0" borderId="18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82" xfId="0" applyNumberFormat="1" applyFont="1" applyFill="1" applyBorder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10" xfId="20" applyNumberFormat="1" applyFont="1" applyFill="1" applyBorder="1" applyAlignment="1" applyProtection="1">
      <alignment vertical="center" wrapText="1"/>
      <protection locked="0"/>
    </xf>
    <xf numFmtId="164" fontId="18" fillId="0" borderId="23" xfId="0" applyNumberFormat="1" applyFont="1" applyBorder="1" applyAlignment="1">
      <alignment vertical="center"/>
    </xf>
    <xf numFmtId="1" fontId="9" fillId="0" borderId="79" xfId="0" applyNumberFormat="1" applyFont="1" applyFill="1" applyBorder="1" applyAlignment="1" applyProtection="1">
      <alignment horizontal="centerContinuous" vertical="center"/>
      <protection locked="0"/>
    </xf>
    <xf numFmtId="1" fontId="2" fillId="0" borderId="5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4" xfId="20" applyNumberFormat="1" applyFont="1" applyFill="1" applyBorder="1" applyAlignment="1" applyProtection="1">
      <alignment vertical="center" wrapText="1"/>
      <protection locked="0"/>
    </xf>
    <xf numFmtId="164" fontId="6" fillId="0" borderId="67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79" xfId="0" applyNumberFormat="1" applyFont="1" applyFill="1" applyBorder="1" applyAlignment="1" applyProtection="1">
      <alignment horizontal="centerContinuous" vertical="center"/>
      <protection locked="0"/>
    </xf>
    <xf numFmtId="49" fontId="9" fillId="0" borderId="6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5" xfId="0" applyNumberFormat="1" applyFont="1" applyFill="1" applyBorder="1" applyAlignment="1" applyProtection="1">
      <alignment horizontal="center" vertical="center"/>
      <protection locked="0"/>
    </xf>
    <xf numFmtId="164" fontId="14" fillId="0" borderId="44" xfId="20" applyNumberFormat="1" applyFont="1" applyFill="1" applyBorder="1" applyAlignment="1" applyProtection="1">
      <alignment vertical="center" wrapText="1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164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" fontId="14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3" xfId="20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0" fontId="2" fillId="0" borderId="45" xfId="0" applyNumberFormat="1" applyFont="1" applyFill="1" applyBorder="1" applyAlignment="1" applyProtection="1">
      <alignment horizontal="centerContinuous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3" xfId="0" applyNumberFormat="1" applyFont="1" applyFill="1" applyBorder="1" applyAlignment="1" applyProtection="1">
      <alignment horizontal="right" vertical="center"/>
      <protection locked="0"/>
    </xf>
    <xf numFmtId="3" fontId="9" fillId="0" borderId="84" xfId="0" applyNumberFormat="1" applyFont="1" applyFill="1" applyBorder="1" applyAlignment="1" applyProtection="1">
      <alignment horizontal="right" vertical="center"/>
      <protection locked="0"/>
    </xf>
    <xf numFmtId="0" fontId="9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2" fillId="0" borderId="38" xfId="20" applyNumberFormat="1" applyFont="1" applyFill="1" applyBorder="1" applyAlignment="1" applyProtection="1">
      <alignment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49" fontId="9" fillId="0" borderId="86" xfId="0" applyNumberFormat="1" applyFont="1" applyFill="1" applyBorder="1" applyAlignment="1" applyProtection="1">
      <alignment horizontal="centerContinuous" vertical="center"/>
      <protection locked="0"/>
    </xf>
    <xf numFmtId="3" fontId="9" fillId="0" borderId="67" xfId="0" applyNumberFormat="1" applyFont="1" applyFill="1" applyBorder="1" applyAlignment="1" applyProtection="1">
      <alignment vertical="center" wrapText="1"/>
      <protection locked="0"/>
    </xf>
    <xf numFmtId="0" fontId="6" fillId="0" borderId="67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66" xfId="0" applyNumberFormat="1" applyFont="1" applyFill="1" applyBorder="1" applyAlignment="1" applyProtection="1">
      <alignment horizontal="center" vertical="center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164" fontId="6" fillId="0" borderId="50" xfId="0" applyNumberFormat="1" applyFont="1" applyFill="1" applyBorder="1" applyAlignment="1" applyProtection="1">
      <alignment horizontal="center" vertical="center"/>
      <protection locked="0"/>
    </xf>
    <xf numFmtId="3" fontId="9" fillId="0" borderId="87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horizontal="right" vertical="center"/>
      <protection locked="0"/>
    </xf>
    <xf numFmtId="1" fontId="2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74" xfId="20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76" xfId="0" applyFont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24" xfId="0" applyNumberFormat="1" applyFont="1" applyFill="1" applyBorder="1" applyAlignment="1" applyProtection="1">
      <alignment vertical="center" wrapText="1"/>
      <protection locked="0"/>
    </xf>
    <xf numFmtId="3" fontId="20" fillId="0" borderId="88" xfId="0" applyNumberFormat="1" applyFont="1" applyFill="1" applyBorder="1" applyAlignment="1" applyProtection="1">
      <alignment horizontal="right" vertical="center"/>
      <protection locked="0"/>
    </xf>
    <xf numFmtId="3" fontId="20" fillId="0" borderId="53" xfId="0" applyNumberFormat="1" applyFont="1" applyFill="1" applyBorder="1" applyAlignment="1" applyProtection="1">
      <alignment horizontal="right" vertical="center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20" fillId="0" borderId="45" xfId="0" applyNumberFormat="1" applyFont="1" applyFill="1" applyBorder="1" applyAlignment="1" applyProtection="1">
      <alignment horizontal="center" vertical="center"/>
      <protection locked="0"/>
    </xf>
    <xf numFmtId="164" fontId="20" fillId="0" borderId="44" xfId="20" applyNumberFormat="1" applyFont="1" applyFill="1" applyBorder="1" applyAlignment="1" applyProtection="1">
      <alignment vertical="center" wrapText="1"/>
      <protection locked="0"/>
    </xf>
    <xf numFmtId="164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20" fillId="0" borderId="49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80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4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80" xfId="0" applyNumberFormat="1" applyFont="1" applyFill="1" applyBorder="1" applyAlignment="1" applyProtection="1">
      <alignment horizontal="centerContinuous" vertical="center"/>
      <protection locked="0"/>
    </xf>
    <xf numFmtId="0" fontId="9" fillId="0" borderId="50" xfId="0" applyNumberFormat="1" applyFont="1" applyFill="1" applyBorder="1" applyAlignment="1" applyProtection="1">
      <alignment vertical="center" wrapText="1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85" xfId="0" applyNumberFormat="1" applyFont="1" applyFill="1" applyBorder="1" applyAlignment="1" applyProtection="1">
      <alignment horizontal="right" vertical="center"/>
      <protection locked="0"/>
    </xf>
    <xf numFmtId="3" fontId="9" fillId="0" borderId="81" xfId="0" applyNumberFormat="1" applyFont="1" applyFill="1" applyBorder="1" applyAlignment="1" applyProtection="1">
      <alignment horizontal="right" vertical="center"/>
      <protection locked="0"/>
    </xf>
    <xf numFmtId="164" fontId="3" fillId="0" borderId="38" xfId="2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0" fontId="20" fillId="0" borderId="90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29">
      <selection activeCell="A35" sqref="A35:E36"/>
    </sheetView>
  </sheetViews>
  <sheetFormatPr defaultColWidth="9.00390625" defaultRowHeight="12.75"/>
  <cols>
    <col min="1" max="1" width="6.75390625" style="1" customWidth="1"/>
    <col min="2" max="2" width="37.625" style="1" customWidth="1"/>
    <col min="3" max="3" width="6.875" style="1" customWidth="1"/>
    <col min="4" max="7" width="11.003906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203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94</v>
      </c>
      <c r="G4" s="10"/>
    </row>
    <row r="5" spans="1:7" ht="8.25" customHeight="1">
      <c r="A5" s="5"/>
      <c r="B5" s="6"/>
      <c r="C5" s="7"/>
      <c r="D5" s="7"/>
      <c r="E5" s="8"/>
      <c r="F5" s="9"/>
      <c r="G5" s="10"/>
    </row>
    <row r="6" spans="1:7" s="15" customFormat="1" ht="36" customHeight="1">
      <c r="A6" s="11" t="s">
        <v>56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6.25" customHeight="1">
      <c r="A8" s="90" t="s">
        <v>3</v>
      </c>
      <c r="B8" s="16" t="s">
        <v>4</v>
      </c>
      <c r="C8" s="17" t="s">
        <v>5</v>
      </c>
      <c r="D8" s="122" t="s">
        <v>6</v>
      </c>
      <c r="E8" s="122"/>
      <c r="F8" s="123" t="s">
        <v>7</v>
      </c>
      <c r="G8" s="124"/>
    </row>
    <row r="9" spans="1:7" s="18" customFormat="1" ht="15" customHeight="1">
      <c r="A9" s="109" t="s">
        <v>8</v>
      </c>
      <c r="B9" s="107"/>
      <c r="C9" s="108" t="s">
        <v>9</v>
      </c>
      <c r="D9" s="125" t="s">
        <v>10</v>
      </c>
      <c r="E9" s="126" t="s">
        <v>11</v>
      </c>
      <c r="F9" s="125" t="s">
        <v>10</v>
      </c>
      <c r="G9" s="127" t="s">
        <v>11</v>
      </c>
    </row>
    <row r="10" spans="1:7" s="50" customFormat="1" ht="10.5" customHeight="1" thickBot="1">
      <c r="A10" s="103">
        <v>1</v>
      </c>
      <c r="B10" s="104">
        <v>2</v>
      </c>
      <c r="C10" s="104">
        <v>3</v>
      </c>
      <c r="D10" s="104">
        <v>4</v>
      </c>
      <c r="E10" s="105">
        <v>5</v>
      </c>
      <c r="F10" s="104">
        <v>6</v>
      </c>
      <c r="G10" s="106">
        <v>7</v>
      </c>
    </row>
    <row r="11" spans="1:7" s="26" customFormat="1" ht="18.75" customHeight="1" thickBot="1" thickTop="1">
      <c r="A11" s="21">
        <v>600</v>
      </c>
      <c r="B11" s="22" t="s">
        <v>23</v>
      </c>
      <c r="C11" s="189"/>
      <c r="D11" s="189"/>
      <c r="E11" s="23"/>
      <c r="F11" s="51"/>
      <c r="G11" s="25">
        <f>SUM(G16+G14+G12)</f>
        <v>866000</v>
      </c>
    </row>
    <row r="12" spans="1:7" s="26" customFormat="1" ht="18.75" customHeight="1" thickTop="1">
      <c r="A12" s="27">
        <v>60002</v>
      </c>
      <c r="B12" s="28" t="s">
        <v>200</v>
      </c>
      <c r="C12" s="191" t="s">
        <v>168</v>
      </c>
      <c r="D12" s="191"/>
      <c r="E12" s="29"/>
      <c r="F12" s="30"/>
      <c r="G12" s="31">
        <f>SUM(G13:G13)</f>
        <v>100000</v>
      </c>
    </row>
    <row r="13" spans="1:7" s="26" customFormat="1" ht="53.25" customHeight="1">
      <c r="A13" s="447">
        <v>2710</v>
      </c>
      <c r="B13" s="59" t="s">
        <v>201</v>
      </c>
      <c r="C13" s="191"/>
      <c r="D13" s="191"/>
      <c r="E13" s="492"/>
      <c r="F13" s="69"/>
      <c r="G13" s="493">
        <v>100000</v>
      </c>
    </row>
    <row r="14" spans="1:7" s="26" customFormat="1" ht="16.5" customHeight="1">
      <c r="A14" s="27">
        <v>60016</v>
      </c>
      <c r="B14" s="28" t="s">
        <v>163</v>
      </c>
      <c r="C14" s="192" t="s">
        <v>19</v>
      </c>
      <c r="D14" s="192"/>
      <c r="E14" s="490"/>
      <c r="F14" s="473"/>
      <c r="G14" s="491">
        <f>SUM(G15)</f>
        <v>650000</v>
      </c>
    </row>
    <row r="15" spans="1:7" s="26" customFormat="1" ht="44.25" customHeight="1">
      <c r="A15" s="447">
        <v>6050</v>
      </c>
      <c r="B15" s="59" t="s">
        <v>164</v>
      </c>
      <c r="C15" s="199"/>
      <c r="D15" s="199"/>
      <c r="E15" s="446"/>
      <c r="F15" s="167"/>
      <c r="G15" s="448">
        <v>650000</v>
      </c>
    </row>
    <row r="16" spans="1:7" s="32" customFormat="1" ht="15.75" customHeight="1">
      <c r="A16" s="27">
        <v>60017</v>
      </c>
      <c r="B16" s="28" t="s">
        <v>75</v>
      </c>
      <c r="C16" s="191" t="s">
        <v>19</v>
      </c>
      <c r="D16" s="191"/>
      <c r="E16" s="29"/>
      <c r="F16" s="30"/>
      <c r="G16" s="31">
        <f>SUM(G17)</f>
        <v>116000</v>
      </c>
    </row>
    <row r="17" spans="1:7" s="57" customFormat="1" ht="16.5" customHeight="1">
      <c r="A17" s="58">
        <v>4270</v>
      </c>
      <c r="B17" s="169" t="s">
        <v>136</v>
      </c>
      <c r="C17" s="193"/>
      <c r="D17" s="193"/>
      <c r="E17" s="162"/>
      <c r="F17" s="83"/>
      <c r="G17" s="60">
        <f>SUM(G18:G19)</f>
        <v>116000</v>
      </c>
    </row>
    <row r="18" spans="1:7" s="57" customFormat="1" ht="12.75" customHeight="1">
      <c r="A18" s="58"/>
      <c r="B18" s="164" t="s">
        <v>134</v>
      </c>
      <c r="C18" s="193"/>
      <c r="D18" s="193"/>
      <c r="E18" s="162"/>
      <c r="F18" s="83"/>
      <c r="G18" s="404">
        <v>36000</v>
      </c>
    </row>
    <row r="19" spans="1:7" s="57" customFormat="1" ht="12.75" customHeight="1" thickBot="1">
      <c r="A19" s="58"/>
      <c r="B19" s="164" t="s">
        <v>135</v>
      </c>
      <c r="C19" s="193"/>
      <c r="D19" s="193"/>
      <c r="E19" s="162"/>
      <c r="F19" s="83"/>
      <c r="G19" s="404">
        <v>80000</v>
      </c>
    </row>
    <row r="20" spans="1:7" s="26" customFormat="1" ht="18.75" customHeight="1" thickBot="1" thickTop="1">
      <c r="A20" s="21">
        <v>630</v>
      </c>
      <c r="B20" s="22" t="s">
        <v>202</v>
      </c>
      <c r="C20" s="189" t="s">
        <v>168</v>
      </c>
      <c r="D20" s="189"/>
      <c r="E20" s="23"/>
      <c r="F20" s="51">
        <f>SUM(F21)</f>
        <v>100000</v>
      </c>
      <c r="G20" s="25"/>
    </row>
    <row r="21" spans="1:7" s="26" customFormat="1" ht="18.75" customHeight="1" thickTop="1">
      <c r="A21" s="27">
        <v>63095</v>
      </c>
      <c r="B21" s="28" t="s">
        <v>12</v>
      </c>
      <c r="C21" s="191"/>
      <c r="D21" s="191"/>
      <c r="E21" s="29"/>
      <c r="F21" s="30">
        <f>SUM(F22)</f>
        <v>100000</v>
      </c>
      <c r="G21" s="31"/>
    </row>
    <row r="22" spans="1:7" s="26" customFormat="1" ht="54" customHeight="1" thickBot="1">
      <c r="A22" s="447">
        <v>2710</v>
      </c>
      <c r="B22" s="59" t="s">
        <v>201</v>
      </c>
      <c r="C22" s="199"/>
      <c r="D22" s="199"/>
      <c r="E22" s="446"/>
      <c r="F22" s="170">
        <v>100000</v>
      </c>
      <c r="G22" s="448"/>
    </row>
    <row r="23" spans="1:7" s="32" customFormat="1" ht="15.75" customHeight="1" thickBot="1" thickTop="1">
      <c r="A23" s="21">
        <v>700</v>
      </c>
      <c r="B23" s="22" t="s">
        <v>47</v>
      </c>
      <c r="C23" s="189" t="s">
        <v>19</v>
      </c>
      <c r="D23" s="285"/>
      <c r="E23" s="23"/>
      <c r="F23" s="24">
        <f>SUM(F24+F27)</f>
        <v>1000000</v>
      </c>
      <c r="G23" s="25">
        <f>SUM(G24+G27)</f>
        <v>2940000</v>
      </c>
    </row>
    <row r="24" spans="1:7" s="32" customFormat="1" ht="18" customHeight="1" thickTop="1">
      <c r="A24" s="55">
        <v>70001</v>
      </c>
      <c r="B24" s="158" t="s">
        <v>95</v>
      </c>
      <c r="C24" s="258"/>
      <c r="D24" s="284"/>
      <c r="E24" s="159"/>
      <c r="F24" s="160">
        <f>SUM(F25:F26)</f>
        <v>1000000</v>
      </c>
      <c r="G24" s="62">
        <f>SUM(G25:G26)</f>
        <v>2800000</v>
      </c>
    </row>
    <row r="25" spans="1:7" s="57" customFormat="1" ht="30" customHeight="1">
      <c r="A25" s="58">
        <v>2650</v>
      </c>
      <c r="B25" s="393" t="s">
        <v>96</v>
      </c>
      <c r="C25" s="392"/>
      <c r="D25" s="288"/>
      <c r="E25" s="162"/>
      <c r="F25" s="83"/>
      <c r="G25" s="60">
        <v>2800000</v>
      </c>
    </row>
    <row r="26" spans="1:7" s="57" customFormat="1" ht="47.25" customHeight="1">
      <c r="A26" s="183">
        <v>6210</v>
      </c>
      <c r="B26" s="432" t="s">
        <v>48</v>
      </c>
      <c r="C26" s="276"/>
      <c r="D26" s="288"/>
      <c r="E26" s="162"/>
      <c r="F26" s="83">
        <v>1000000</v>
      </c>
      <c r="G26" s="60"/>
    </row>
    <row r="27" spans="1:7" s="54" customFormat="1" ht="15" customHeight="1">
      <c r="A27" s="184">
        <v>70095</v>
      </c>
      <c r="B27" s="454" t="s">
        <v>12</v>
      </c>
      <c r="C27" s="455"/>
      <c r="D27" s="284"/>
      <c r="E27" s="456"/>
      <c r="F27" s="80"/>
      <c r="G27" s="71">
        <f>SUM(G28)</f>
        <v>140000</v>
      </c>
    </row>
    <row r="28" spans="1:7" s="57" customFormat="1" ht="45.75" customHeight="1" thickBot="1">
      <c r="A28" s="183">
        <v>6050</v>
      </c>
      <c r="B28" s="432" t="s">
        <v>167</v>
      </c>
      <c r="C28" s="276"/>
      <c r="D28" s="288"/>
      <c r="E28" s="457"/>
      <c r="F28" s="418"/>
      <c r="G28" s="72">
        <v>140000</v>
      </c>
    </row>
    <row r="29" spans="1:7" s="57" customFormat="1" ht="22.5" customHeight="1" thickBot="1" thickTop="1">
      <c r="A29" s="33">
        <v>750</v>
      </c>
      <c r="B29" s="34" t="s">
        <v>13</v>
      </c>
      <c r="C29" s="189" t="s">
        <v>146</v>
      </c>
      <c r="D29" s="281"/>
      <c r="E29" s="277"/>
      <c r="F29" s="420">
        <f>SUM(F30)</f>
        <v>20000</v>
      </c>
      <c r="G29" s="417"/>
    </row>
    <row r="30" spans="1:7" s="57" customFormat="1" ht="19.5" customHeight="1" thickTop="1">
      <c r="A30" s="55">
        <v>75075</v>
      </c>
      <c r="B30" s="56" t="s">
        <v>145</v>
      </c>
      <c r="C30" s="283"/>
      <c r="D30" s="282"/>
      <c r="E30" s="278"/>
      <c r="F30" s="261">
        <f>SUM(F31)</f>
        <v>20000</v>
      </c>
      <c r="G30" s="419"/>
    </row>
    <row r="31" spans="1:7" s="57" customFormat="1" ht="20.25" customHeight="1">
      <c r="A31" s="211">
        <v>4300</v>
      </c>
      <c r="B31" s="212" t="s">
        <v>14</v>
      </c>
      <c r="C31" s="496"/>
      <c r="D31" s="497"/>
      <c r="E31" s="133"/>
      <c r="F31" s="498">
        <v>20000</v>
      </c>
      <c r="G31" s="499"/>
    </row>
    <row r="32" spans="1:7" s="57" customFormat="1" ht="66.75" customHeight="1" thickBot="1">
      <c r="A32" s="494">
        <v>756</v>
      </c>
      <c r="B32" s="495" t="s">
        <v>155</v>
      </c>
      <c r="C32" s="468"/>
      <c r="D32" s="468"/>
      <c r="E32" s="469">
        <f>E33+E35</f>
        <v>3100000</v>
      </c>
      <c r="F32" s="470"/>
      <c r="G32" s="422"/>
    </row>
    <row r="33" spans="1:7" s="57" customFormat="1" ht="60.75" customHeight="1" thickTop="1">
      <c r="A33" s="434" t="s">
        <v>156</v>
      </c>
      <c r="B33" s="435" t="s">
        <v>194</v>
      </c>
      <c r="C33" s="431"/>
      <c r="D33" s="431"/>
      <c r="E33" s="289">
        <f>SUM(E34)</f>
        <v>1000000</v>
      </c>
      <c r="F33" s="290"/>
      <c r="G33" s="291"/>
    </row>
    <row r="34" spans="1:7" s="57" customFormat="1" ht="18" customHeight="1">
      <c r="A34" s="205" t="s">
        <v>157</v>
      </c>
      <c r="B34" s="432" t="s">
        <v>158</v>
      </c>
      <c r="C34" s="193"/>
      <c r="D34" s="193"/>
      <c r="E34" s="83">
        <v>1000000</v>
      </c>
      <c r="F34" s="279"/>
      <c r="G34" s="74"/>
    </row>
    <row r="35" spans="1:7" s="26" customFormat="1" ht="29.25" customHeight="1">
      <c r="A35" s="139" t="s">
        <v>159</v>
      </c>
      <c r="B35" s="136" t="s">
        <v>193</v>
      </c>
      <c r="C35" s="191"/>
      <c r="D35" s="191"/>
      <c r="E35" s="160">
        <f>SUM(E36)</f>
        <v>2100000</v>
      </c>
      <c r="F35" s="86"/>
      <c r="G35" s="76"/>
    </row>
    <row r="36" spans="1:7" s="57" customFormat="1" ht="21" customHeight="1" thickBot="1">
      <c r="A36" s="202" t="s">
        <v>160</v>
      </c>
      <c r="B36" s="203" t="s">
        <v>161</v>
      </c>
      <c r="C36" s="433"/>
      <c r="D36" s="433"/>
      <c r="E36" s="500">
        <f>1500000+600000</f>
        <v>2100000</v>
      </c>
      <c r="F36" s="501"/>
      <c r="G36" s="142"/>
    </row>
    <row r="37" spans="1:7" s="26" customFormat="1" ht="18" customHeight="1" thickBot="1" thickTop="1">
      <c r="A37" s="138" t="s">
        <v>44</v>
      </c>
      <c r="B37" s="132" t="s">
        <v>45</v>
      </c>
      <c r="C37" s="189" t="s">
        <v>16</v>
      </c>
      <c r="D37" s="502"/>
      <c r="E37" s="134">
        <f>SUM(E38)</f>
        <v>8050</v>
      </c>
      <c r="F37" s="79"/>
      <c r="G37" s="75"/>
    </row>
    <row r="38" spans="1:7" s="26" customFormat="1" ht="19.5" customHeight="1" thickTop="1">
      <c r="A38" s="139" t="s">
        <v>62</v>
      </c>
      <c r="B38" s="136" t="s">
        <v>79</v>
      </c>
      <c r="C38" s="192"/>
      <c r="D38" s="394"/>
      <c r="E38" s="289">
        <f>SUM(E39:E40)</f>
        <v>8050</v>
      </c>
      <c r="F38" s="290"/>
      <c r="G38" s="291"/>
    </row>
    <row r="39" spans="1:7" s="57" customFormat="1" ht="14.25" customHeight="1">
      <c r="A39" s="202" t="s">
        <v>63</v>
      </c>
      <c r="B39" s="203" t="s">
        <v>64</v>
      </c>
      <c r="C39" s="193"/>
      <c r="D39" s="395"/>
      <c r="E39" s="83">
        <v>7900</v>
      </c>
      <c r="F39" s="279"/>
      <c r="G39" s="74"/>
    </row>
    <row r="40" spans="1:7" s="57" customFormat="1" ht="14.25" customHeight="1" thickBot="1">
      <c r="A40" s="85" t="s">
        <v>71</v>
      </c>
      <c r="B40" s="137" t="s">
        <v>76</v>
      </c>
      <c r="C40" s="199"/>
      <c r="D40" s="395"/>
      <c r="E40" s="83">
        <v>150</v>
      </c>
      <c r="F40" s="279"/>
      <c r="G40" s="74"/>
    </row>
    <row r="41" spans="1:7" s="26" customFormat="1" ht="17.25" customHeight="1" thickBot="1" thickTop="1">
      <c r="A41" s="35">
        <v>801</v>
      </c>
      <c r="B41" s="36" t="s">
        <v>15</v>
      </c>
      <c r="C41" s="185" t="s">
        <v>16</v>
      </c>
      <c r="D41" s="189"/>
      <c r="E41" s="204">
        <f>E42+E52+E54+E56+E63+E67</f>
        <v>1297850</v>
      </c>
      <c r="F41" s="81">
        <f>SUM(F52+F42+F54+F56+F63+F67)</f>
        <v>307349</v>
      </c>
      <c r="G41" s="25">
        <f>SUM(G52+G42+G54+G56+G63+G67)</f>
        <v>3581609</v>
      </c>
    </row>
    <row r="42" spans="1:7" s="32" customFormat="1" ht="15.75" customHeight="1" thickTop="1">
      <c r="A42" s="27">
        <v>80101</v>
      </c>
      <c r="B42" s="28" t="s">
        <v>99</v>
      </c>
      <c r="C42" s="194"/>
      <c r="D42" s="191"/>
      <c r="E42" s="69">
        <f>SUM(E43:E51)</f>
        <v>1202400</v>
      </c>
      <c r="F42" s="82"/>
      <c r="G42" s="73">
        <f>SUM(G45:G47)</f>
        <v>3373200</v>
      </c>
    </row>
    <row r="43" spans="1:7" s="32" customFormat="1" ht="15.75" customHeight="1">
      <c r="A43" s="202" t="s">
        <v>70</v>
      </c>
      <c r="B43" s="214" t="s">
        <v>78</v>
      </c>
      <c r="C43" s="188"/>
      <c r="D43" s="199"/>
      <c r="E43" s="170">
        <v>1500</v>
      </c>
      <c r="F43" s="259"/>
      <c r="G43" s="268"/>
    </row>
    <row r="44" spans="1:7" s="32" customFormat="1" ht="15.75" customHeight="1">
      <c r="A44" s="85" t="s">
        <v>71</v>
      </c>
      <c r="B44" s="137" t="s">
        <v>76</v>
      </c>
      <c r="C44" s="188"/>
      <c r="D44" s="199"/>
      <c r="E44" s="170">
        <v>900</v>
      </c>
      <c r="F44" s="259"/>
      <c r="G44" s="268"/>
    </row>
    <row r="45" spans="1:7" s="57" customFormat="1" ht="32.25" customHeight="1">
      <c r="A45" s="58">
        <v>2540</v>
      </c>
      <c r="B45" s="59" t="s">
        <v>98</v>
      </c>
      <c r="C45" s="188"/>
      <c r="D45" s="193"/>
      <c r="E45" s="170"/>
      <c r="F45" s="168"/>
      <c r="G45" s="74">
        <v>60000</v>
      </c>
    </row>
    <row r="46" spans="1:7" s="57" customFormat="1" ht="30.75" customHeight="1">
      <c r="A46" s="58">
        <v>6050</v>
      </c>
      <c r="B46" s="59" t="s">
        <v>199</v>
      </c>
      <c r="C46" s="188"/>
      <c r="D46" s="193"/>
      <c r="E46" s="170"/>
      <c r="F46" s="168"/>
      <c r="G46" s="74">
        <v>13200</v>
      </c>
    </row>
    <row r="47" spans="1:7" s="57" customFormat="1" ht="16.5" customHeight="1">
      <c r="A47" s="58">
        <v>6050</v>
      </c>
      <c r="B47" s="59" t="s">
        <v>151</v>
      </c>
      <c r="C47" s="188"/>
      <c r="D47" s="193"/>
      <c r="E47" s="170"/>
      <c r="F47" s="168"/>
      <c r="G47" s="74">
        <f>SUM(G48:G50)</f>
        <v>3300000</v>
      </c>
    </row>
    <row r="48" spans="1:7" s="57" customFormat="1" ht="26.25" customHeight="1">
      <c r="A48" s="58"/>
      <c r="B48" s="209" t="s">
        <v>147</v>
      </c>
      <c r="C48" s="188"/>
      <c r="D48" s="193"/>
      <c r="E48" s="170"/>
      <c r="F48" s="168"/>
      <c r="G48" s="146">
        <f>500000+900000</f>
        <v>1400000</v>
      </c>
    </row>
    <row r="49" spans="1:7" s="57" customFormat="1" ht="26.25" customHeight="1">
      <c r="A49" s="58"/>
      <c r="B49" s="209" t="s">
        <v>148</v>
      </c>
      <c r="C49" s="188"/>
      <c r="D49" s="193"/>
      <c r="E49" s="170"/>
      <c r="F49" s="168"/>
      <c r="G49" s="146">
        <f>500000+900000</f>
        <v>1400000</v>
      </c>
    </row>
    <row r="50" spans="1:7" s="57" customFormat="1" ht="26.25" customHeight="1">
      <c r="A50" s="58"/>
      <c r="B50" s="209" t="s">
        <v>149</v>
      </c>
      <c r="C50" s="188"/>
      <c r="D50" s="193"/>
      <c r="E50" s="170"/>
      <c r="F50" s="168"/>
      <c r="G50" s="146">
        <v>500000</v>
      </c>
    </row>
    <row r="51" spans="1:7" s="57" customFormat="1" ht="48" customHeight="1">
      <c r="A51" s="58">
        <v>6330</v>
      </c>
      <c r="B51" s="59" t="s">
        <v>189</v>
      </c>
      <c r="C51" s="476"/>
      <c r="D51" s="276"/>
      <c r="E51" s="170">
        <v>1200000</v>
      </c>
      <c r="F51" s="168"/>
      <c r="G51" s="74"/>
    </row>
    <row r="52" spans="1:7" s="32" customFormat="1" ht="31.5" customHeight="1">
      <c r="A52" s="27">
        <v>80103</v>
      </c>
      <c r="B52" s="28" t="s">
        <v>97</v>
      </c>
      <c r="C52" s="194"/>
      <c r="D52" s="191"/>
      <c r="E52" s="69"/>
      <c r="F52" s="82"/>
      <c r="G52" s="73">
        <f>SUM(G53:G53)</f>
        <v>10000</v>
      </c>
    </row>
    <row r="53" spans="1:7" s="57" customFormat="1" ht="32.25" customHeight="1">
      <c r="A53" s="211">
        <v>2540</v>
      </c>
      <c r="B53" s="405" t="s">
        <v>98</v>
      </c>
      <c r="C53" s="194"/>
      <c r="D53" s="213"/>
      <c r="E53" s="257"/>
      <c r="F53" s="421"/>
      <c r="G53" s="87">
        <v>10000</v>
      </c>
    </row>
    <row r="54" spans="1:7" s="32" customFormat="1" ht="19.5" customHeight="1">
      <c r="A54" s="27">
        <v>80104</v>
      </c>
      <c r="B54" s="28" t="s">
        <v>100</v>
      </c>
      <c r="C54" s="194"/>
      <c r="D54" s="191"/>
      <c r="E54" s="69"/>
      <c r="F54" s="82"/>
      <c r="G54" s="73">
        <f>SUM(G55:G55)</f>
        <v>50000</v>
      </c>
    </row>
    <row r="55" spans="1:7" s="57" customFormat="1" ht="37.5" customHeight="1">
      <c r="A55" s="211">
        <v>2540</v>
      </c>
      <c r="B55" s="405" t="s">
        <v>98</v>
      </c>
      <c r="C55" s="194"/>
      <c r="D55" s="213"/>
      <c r="E55" s="257"/>
      <c r="F55" s="421"/>
      <c r="G55" s="87">
        <v>50000</v>
      </c>
    </row>
    <row r="56" spans="1:7" s="32" customFormat="1" ht="18" customHeight="1">
      <c r="A56" s="27">
        <v>80110</v>
      </c>
      <c r="B56" s="28" t="s">
        <v>101</v>
      </c>
      <c r="C56" s="194"/>
      <c r="D56" s="191"/>
      <c r="E56" s="69">
        <f>SUM(E57)</f>
        <v>69900</v>
      </c>
      <c r="F56" s="82"/>
      <c r="G56" s="73">
        <f>SUM(G57:G60)</f>
        <v>115900</v>
      </c>
    </row>
    <row r="57" spans="1:7" s="32" customFormat="1" ht="81.75" customHeight="1">
      <c r="A57" s="130" t="s">
        <v>66</v>
      </c>
      <c r="B57" s="161" t="s">
        <v>77</v>
      </c>
      <c r="C57" s="188"/>
      <c r="D57" s="199"/>
      <c r="E57" s="170">
        <v>69900</v>
      </c>
      <c r="F57" s="259"/>
      <c r="G57" s="268"/>
    </row>
    <row r="58" spans="1:7" s="57" customFormat="1" ht="30.75" customHeight="1">
      <c r="A58" s="58">
        <v>2540</v>
      </c>
      <c r="B58" s="59" t="s">
        <v>98</v>
      </c>
      <c r="C58" s="188"/>
      <c r="D58" s="193"/>
      <c r="E58" s="170"/>
      <c r="F58" s="168"/>
      <c r="G58" s="74">
        <v>60000</v>
      </c>
    </row>
    <row r="59" spans="1:7" s="57" customFormat="1" ht="12.75" customHeight="1">
      <c r="A59" s="58">
        <v>4300</v>
      </c>
      <c r="B59" s="59" t="s">
        <v>14</v>
      </c>
      <c r="C59" s="188"/>
      <c r="D59" s="193"/>
      <c r="E59" s="170"/>
      <c r="F59" s="168"/>
      <c r="G59" s="74">
        <v>12000</v>
      </c>
    </row>
    <row r="60" spans="1:7" s="57" customFormat="1" ht="18" customHeight="1">
      <c r="A60" s="58">
        <v>6050</v>
      </c>
      <c r="B60" s="59" t="s">
        <v>196</v>
      </c>
      <c r="C60" s="188"/>
      <c r="D60" s="193"/>
      <c r="E60" s="170"/>
      <c r="F60" s="168"/>
      <c r="G60" s="74">
        <f>SUM(G61:G62)</f>
        <v>43900</v>
      </c>
    </row>
    <row r="61" spans="1:7" s="489" customFormat="1" ht="11.25" customHeight="1">
      <c r="A61" s="143"/>
      <c r="B61" s="209" t="s">
        <v>197</v>
      </c>
      <c r="C61" s="438"/>
      <c r="D61" s="439"/>
      <c r="E61" s="141"/>
      <c r="F61" s="145"/>
      <c r="G61" s="146">
        <v>16000</v>
      </c>
    </row>
    <row r="62" spans="1:7" s="489" customFormat="1" ht="11.25" customHeight="1">
      <c r="A62" s="143"/>
      <c r="B62" s="209" t="s">
        <v>198</v>
      </c>
      <c r="C62" s="438"/>
      <c r="D62" s="439"/>
      <c r="E62" s="141"/>
      <c r="F62" s="145"/>
      <c r="G62" s="146">
        <v>27900</v>
      </c>
    </row>
    <row r="63" spans="1:7" s="32" customFormat="1" ht="30.75" customHeight="1">
      <c r="A63" s="27">
        <v>80114</v>
      </c>
      <c r="B63" s="28" t="s">
        <v>104</v>
      </c>
      <c r="C63" s="194"/>
      <c r="D63" s="191"/>
      <c r="E63" s="69">
        <f>SUM(E64)</f>
        <v>14400</v>
      </c>
      <c r="F63" s="82"/>
      <c r="G63" s="73">
        <f>SUM(G64:G66)</f>
        <v>11500</v>
      </c>
    </row>
    <row r="64" spans="1:7" s="32" customFormat="1" ht="15.75" customHeight="1">
      <c r="A64" s="130" t="s">
        <v>73</v>
      </c>
      <c r="B64" s="161" t="s">
        <v>74</v>
      </c>
      <c r="C64" s="188"/>
      <c r="D64" s="199"/>
      <c r="E64" s="170">
        <v>14400</v>
      </c>
      <c r="F64" s="259"/>
      <c r="G64" s="268"/>
    </row>
    <row r="65" spans="1:7" s="57" customFormat="1" ht="12.75" customHeight="1">
      <c r="A65" s="58">
        <v>4210</v>
      </c>
      <c r="B65" s="59" t="s">
        <v>69</v>
      </c>
      <c r="C65" s="188"/>
      <c r="D65" s="193"/>
      <c r="E65" s="170"/>
      <c r="F65" s="168"/>
      <c r="G65" s="74">
        <v>7000</v>
      </c>
    </row>
    <row r="66" spans="1:7" s="57" customFormat="1" ht="18" customHeight="1">
      <c r="A66" s="471">
        <v>4300</v>
      </c>
      <c r="B66" s="460" t="s">
        <v>14</v>
      </c>
      <c r="C66" s="271"/>
      <c r="D66" s="472"/>
      <c r="E66" s="262"/>
      <c r="F66" s="263"/>
      <c r="G66" s="89">
        <v>4500</v>
      </c>
    </row>
    <row r="67" spans="1:7" s="32" customFormat="1" ht="15" customHeight="1">
      <c r="A67" s="27">
        <v>80195</v>
      </c>
      <c r="B67" s="28" t="s">
        <v>12</v>
      </c>
      <c r="C67" s="194"/>
      <c r="D67" s="191"/>
      <c r="E67" s="69">
        <f>E69+E68</f>
        <v>11150</v>
      </c>
      <c r="F67" s="82">
        <f>SUM(F70:F75)</f>
        <v>307349</v>
      </c>
      <c r="G67" s="73">
        <f>G69+G74+G75</f>
        <v>21009</v>
      </c>
    </row>
    <row r="68" spans="1:7" s="57" customFormat="1" ht="61.5" customHeight="1">
      <c r="A68" s="130" t="s">
        <v>137</v>
      </c>
      <c r="B68" s="187" t="s">
        <v>162</v>
      </c>
      <c r="C68" s="188"/>
      <c r="D68" s="193"/>
      <c r="E68" s="170">
        <v>4291</v>
      </c>
      <c r="F68" s="168"/>
      <c r="G68" s="74"/>
    </row>
    <row r="69" spans="1:7" s="147" customFormat="1" ht="14.25" customHeight="1">
      <c r="A69" s="485"/>
      <c r="B69" s="486" t="s">
        <v>192</v>
      </c>
      <c r="C69" s="144"/>
      <c r="D69" s="487"/>
      <c r="E69" s="264">
        <f>SUM(E70)</f>
        <v>6859</v>
      </c>
      <c r="F69" s="488"/>
      <c r="G69" s="410">
        <f>SUM(G70:G73)</f>
        <v>6859</v>
      </c>
    </row>
    <row r="70" spans="1:7" s="442" customFormat="1" ht="37.5" customHeight="1">
      <c r="A70" s="436" t="s">
        <v>105</v>
      </c>
      <c r="B70" s="437" t="s">
        <v>191</v>
      </c>
      <c r="C70" s="438"/>
      <c r="D70" s="439"/>
      <c r="E70" s="440">
        <v>6859</v>
      </c>
      <c r="F70" s="279"/>
      <c r="G70" s="441"/>
    </row>
    <row r="71" spans="1:7" s="442" customFormat="1" ht="15" customHeight="1">
      <c r="A71" s="443">
        <v>4170</v>
      </c>
      <c r="B71" s="444" t="s">
        <v>61</v>
      </c>
      <c r="C71" s="438"/>
      <c r="D71" s="439"/>
      <c r="E71" s="440"/>
      <c r="F71" s="279"/>
      <c r="G71" s="441">
        <v>5805</v>
      </c>
    </row>
    <row r="72" spans="1:7" s="442" customFormat="1" ht="15" customHeight="1">
      <c r="A72" s="443">
        <v>4110</v>
      </c>
      <c r="B72" s="444" t="s">
        <v>57</v>
      </c>
      <c r="C72" s="438"/>
      <c r="D72" s="439"/>
      <c r="E72" s="440"/>
      <c r="F72" s="279"/>
      <c r="G72" s="441">
        <v>912</v>
      </c>
    </row>
    <row r="73" spans="1:7" s="442" customFormat="1" ht="15" customHeight="1">
      <c r="A73" s="443">
        <v>4120</v>
      </c>
      <c r="B73" s="444" t="s">
        <v>106</v>
      </c>
      <c r="C73" s="438"/>
      <c r="D73" s="439"/>
      <c r="E73" s="440"/>
      <c r="F73" s="279"/>
      <c r="G73" s="441">
        <v>142</v>
      </c>
    </row>
    <row r="74" spans="1:7" s="57" customFormat="1" ht="15" customHeight="1">
      <c r="A74" s="58">
        <v>4300</v>
      </c>
      <c r="B74" s="59" t="s">
        <v>14</v>
      </c>
      <c r="C74" s="188"/>
      <c r="D74" s="193"/>
      <c r="E74" s="170"/>
      <c r="F74" s="168"/>
      <c r="G74" s="74">
        <v>14150</v>
      </c>
    </row>
    <row r="75" spans="1:7" s="57" customFormat="1" ht="19.5" customHeight="1" thickBot="1">
      <c r="A75" s="58">
        <v>4440</v>
      </c>
      <c r="B75" s="59" t="s">
        <v>107</v>
      </c>
      <c r="C75" s="188"/>
      <c r="D75" s="193"/>
      <c r="E75" s="170"/>
      <c r="F75" s="168">
        <v>307349</v>
      </c>
      <c r="G75" s="74"/>
    </row>
    <row r="76" spans="1:7" s="26" customFormat="1" ht="18" customHeight="1" thickBot="1" thickTop="1">
      <c r="A76" s="33">
        <v>803</v>
      </c>
      <c r="B76" s="408" t="s">
        <v>132</v>
      </c>
      <c r="C76" s="189" t="s">
        <v>16</v>
      </c>
      <c r="D76" s="189"/>
      <c r="E76" s="204"/>
      <c r="F76" s="81"/>
      <c r="G76" s="25">
        <f>SUM(G77)</f>
        <v>271500</v>
      </c>
    </row>
    <row r="77" spans="1:7" s="32" customFormat="1" ht="18.75" customHeight="1" thickTop="1">
      <c r="A77" s="37">
        <v>80395</v>
      </c>
      <c r="B77" s="38" t="s">
        <v>12</v>
      </c>
      <c r="C77" s="191"/>
      <c r="D77" s="191"/>
      <c r="E77" s="69"/>
      <c r="F77" s="82"/>
      <c r="G77" s="73">
        <f>SUM(G78:G78)</f>
        <v>271500</v>
      </c>
    </row>
    <row r="78" spans="1:7" s="57" customFormat="1" ht="66" customHeight="1" thickBot="1">
      <c r="A78" s="63">
        <v>6220</v>
      </c>
      <c r="B78" s="64" t="s">
        <v>133</v>
      </c>
      <c r="C78" s="193"/>
      <c r="D78" s="193"/>
      <c r="E78" s="170"/>
      <c r="F78" s="168"/>
      <c r="G78" s="74">
        <v>271500</v>
      </c>
    </row>
    <row r="79" spans="1:7" s="26" customFormat="1" ht="22.5" customHeight="1" thickBot="1" thickTop="1">
      <c r="A79" s="33">
        <v>851</v>
      </c>
      <c r="B79" s="34" t="s">
        <v>128</v>
      </c>
      <c r="C79" s="189"/>
      <c r="D79" s="189"/>
      <c r="E79" s="204"/>
      <c r="F79" s="81"/>
      <c r="G79" s="25">
        <f>SUM(G80+G82)</f>
        <v>201449</v>
      </c>
    </row>
    <row r="80" spans="1:7" s="32" customFormat="1" ht="21.75" customHeight="1" thickTop="1">
      <c r="A80" s="37">
        <v>85149</v>
      </c>
      <c r="B80" s="38" t="s">
        <v>129</v>
      </c>
      <c r="C80" s="191" t="s">
        <v>25</v>
      </c>
      <c r="D80" s="191"/>
      <c r="E80" s="69"/>
      <c r="F80" s="82"/>
      <c r="G80" s="73">
        <f>SUM(G81)</f>
        <v>72000</v>
      </c>
    </row>
    <row r="81" spans="1:7" s="32" customFormat="1" ht="20.25" customHeight="1">
      <c r="A81" s="205" t="s">
        <v>59</v>
      </c>
      <c r="B81" s="59" t="s">
        <v>14</v>
      </c>
      <c r="C81" s="199"/>
      <c r="D81" s="199"/>
      <c r="E81" s="167"/>
      <c r="F81" s="259"/>
      <c r="G81" s="74">
        <v>72000</v>
      </c>
    </row>
    <row r="82" spans="1:7" s="32" customFormat="1" ht="18.75" customHeight="1">
      <c r="A82" s="406">
        <v>85154</v>
      </c>
      <c r="B82" s="407" t="s">
        <v>130</v>
      </c>
      <c r="C82" s="191" t="s">
        <v>131</v>
      </c>
      <c r="D82" s="191"/>
      <c r="E82" s="69"/>
      <c r="F82" s="82"/>
      <c r="G82" s="73">
        <f>SUM(G83)</f>
        <v>129449</v>
      </c>
    </row>
    <row r="83" spans="1:7" s="32" customFormat="1" ht="21" customHeight="1">
      <c r="A83" s="423" t="s">
        <v>59</v>
      </c>
      <c r="B83" s="405" t="s">
        <v>14</v>
      </c>
      <c r="C83" s="191"/>
      <c r="D83" s="191"/>
      <c r="E83" s="69"/>
      <c r="F83" s="82"/>
      <c r="G83" s="87">
        <v>129449</v>
      </c>
    </row>
    <row r="84" spans="1:7" s="32" customFormat="1" ht="16.5" customHeight="1" thickBot="1">
      <c r="A84" s="503">
        <v>852</v>
      </c>
      <c r="B84" s="504" t="s">
        <v>173</v>
      </c>
      <c r="C84" s="468" t="s">
        <v>25</v>
      </c>
      <c r="D84" s="505"/>
      <c r="E84" s="506">
        <f>SUM(E85)</f>
        <v>226664</v>
      </c>
      <c r="F84" s="507"/>
      <c r="G84" s="422">
        <f>SUM(G85)</f>
        <v>226664</v>
      </c>
    </row>
    <row r="85" spans="1:7" s="32" customFormat="1" ht="16.5" customHeight="1" thickTop="1">
      <c r="A85" s="462" t="s">
        <v>174</v>
      </c>
      <c r="B85" s="463" t="s">
        <v>12</v>
      </c>
      <c r="C85" s="464"/>
      <c r="D85" s="466"/>
      <c r="E85" s="452">
        <f>SUM(E86)</f>
        <v>226664</v>
      </c>
      <c r="F85" s="450"/>
      <c r="G85" s="291">
        <f>SUM(G86)</f>
        <v>226664</v>
      </c>
    </row>
    <row r="86" spans="1:7" s="32" customFormat="1" ht="48.75" customHeight="1">
      <c r="A86" s="478"/>
      <c r="B86" s="481" t="s">
        <v>190</v>
      </c>
      <c r="C86" s="196"/>
      <c r="D86" s="480"/>
      <c r="E86" s="482">
        <f>SUM(E87)</f>
        <v>226664</v>
      </c>
      <c r="F86" s="483"/>
      <c r="G86" s="484">
        <f>SUM(G88:G97)</f>
        <v>226664</v>
      </c>
    </row>
    <row r="87" spans="1:7" s="32" customFormat="1" ht="30.75" customHeight="1">
      <c r="A87" s="58">
        <v>2708</v>
      </c>
      <c r="B87" s="59" t="s">
        <v>191</v>
      </c>
      <c r="C87" s="465"/>
      <c r="D87" s="479"/>
      <c r="E87" s="467">
        <v>226664</v>
      </c>
      <c r="F87" s="168"/>
      <c r="G87" s="74"/>
    </row>
    <row r="88" spans="1:7" s="32" customFormat="1" ht="14.25" customHeight="1">
      <c r="A88" s="63">
        <v>3118</v>
      </c>
      <c r="B88" s="64" t="s">
        <v>175</v>
      </c>
      <c r="C88" s="193"/>
      <c r="D88" s="170"/>
      <c r="E88" s="467"/>
      <c r="F88" s="168"/>
      <c r="G88" s="74">
        <v>40080</v>
      </c>
    </row>
    <row r="89" spans="1:7" s="32" customFormat="1" ht="14.25" customHeight="1">
      <c r="A89" s="63">
        <v>4018</v>
      </c>
      <c r="B89" s="64" t="s">
        <v>176</v>
      </c>
      <c r="C89" s="193"/>
      <c r="D89" s="170"/>
      <c r="E89" s="467"/>
      <c r="F89" s="168"/>
      <c r="G89" s="74">
        <v>38810</v>
      </c>
    </row>
    <row r="90" spans="1:7" s="32" customFormat="1" ht="14.25" customHeight="1">
      <c r="A90" s="205" t="s">
        <v>177</v>
      </c>
      <c r="B90" s="59" t="s">
        <v>57</v>
      </c>
      <c r="C90" s="199"/>
      <c r="D90" s="199"/>
      <c r="E90" s="167"/>
      <c r="F90" s="259"/>
      <c r="G90" s="74">
        <v>12354</v>
      </c>
    </row>
    <row r="91" spans="1:7" s="32" customFormat="1" ht="14.25" customHeight="1">
      <c r="A91" s="205" t="s">
        <v>178</v>
      </c>
      <c r="B91" s="59" t="s">
        <v>106</v>
      </c>
      <c r="C91" s="199"/>
      <c r="D91" s="199"/>
      <c r="E91" s="167"/>
      <c r="F91" s="259"/>
      <c r="G91" s="74">
        <v>1886</v>
      </c>
    </row>
    <row r="92" spans="1:7" s="32" customFormat="1" ht="14.25" customHeight="1">
      <c r="A92" s="205" t="s">
        <v>179</v>
      </c>
      <c r="B92" s="59" t="s">
        <v>61</v>
      </c>
      <c r="C92" s="199"/>
      <c r="D92" s="199"/>
      <c r="E92" s="167"/>
      <c r="F92" s="259"/>
      <c r="G92" s="74">
        <v>38150</v>
      </c>
    </row>
    <row r="93" spans="1:7" s="32" customFormat="1" ht="14.25" customHeight="1">
      <c r="A93" s="205" t="s">
        <v>180</v>
      </c>
      <c r="B93" s="59" t="s">
        <v>69</v>
      </c>
      <c r="C93" s="199"/>
      <c r="D93" s="199"/>
      <c r="E93" s="167"/>
      <c r="F93" s="259"/>
      <c r="G93" s="74">
        <v>1020</v>
      </c>
    </row>
    <row r="94" spans="1:7" s="32" customFormat="1" ht="14.25" customHeight="1">
      <c r="A94" s="205" t="s">
        <v>181</v>
      </c>
      <c r="B94" s="59" t="s">
        <v>14</v>
      </c>
      <c r="C94" s="199"/>
      <c r="D94" s="199"/>
      <c r="E94" s="167"/>
      <c r="F94" s="259"/>
      <c r="G94" s="74">
        <v>85645</v>
      </c>
    </row>
    <row r="95" spans="1:7" s="32" customFormat="1" ht="14.25" customHeight="1">
      <c r="A95" s="205" t="s">
        <v>182</v>
      </c>
      <c r="B95" s="59" t="s">
        <v>183</v>
      </c>
      <c r="C95" s="199"/>
      <c r="D95" s="199"/>
      <c r="E95" s="167"/>
      <c r="F95" s="259"/>
      <c r="G95" s="74">
        <v>6544</v>
      </c>
    </row>
    <row r="96" spans="1:7" s="32" customFormat="1" ht="32.25" customHeight="1">
      <c r="A96" s="205" t="s">
        <v>184</v>
      </c>
      <c r="B96" s="161" t="s">
        <v>186</v>
      </c>
      <c r="C96" s="199"/>
      <c r="D96" s="199"/>
      <c r="E96" s="167"/>
      <c r="F96" s="259"/>
      <c r="G96" s="74">
        <v>610</v>
      </c>
    </row>
    <row r="97" spans="1:7" s="32" customFormat="1" ht="35.25" customHeight="1" thickBot="1">
      <c r="A97" s="205" t="s">
        <v>185</v>
      </c>
      <c r="B97" s="161" t="s">
        <v>187</v>
      </c>
      <c r="C97" s="199"/>
      <c r="D97" s="199"/>
      <c r="E97" s="167"/>
      <c r="F97" s="259"/>
      <c r="G97" s="74">
        <v>1565</v>
      </c>
    </row>
    <row r="98" spans="1:7" s="54" customFormat="1" ht="30" customHeight="1" thickBot="1" thickTop="1">
      <c r="A98" s="67">
        <v>853</v>
      </c>
      <c r="B98" s="68" t="s">
        <v>24</v>
      </c>
      <c r="C98" s="185" t="s">
        <v>25</v>
      </c>
      <c r="D98" s="185"/>
      <c r="E98" s="70"/>
      <c r="F98" s="77"/>
      <c r="G98" s="75">
        <f>G99</f>
        <v>200000</v>
      </c>
    </row>
    <row r="99" spans="1:7" s="26" customFormat="1" ht="16.5" customHeight="1" thickTop="1">
      <c r="A99" s="55">
        <v>85305</v>
      </c>
      <c r="B99" s="56" t="s">
        <v>49</v>
      </c>
      <c r="C99" s="194"/>
      <c r="D99" s="194"/>
      <c r="E99" s="140"/>
      <c r="F99" s="78"/>
      <c r="G99" s="76">
        <f>SUM(G100:G100)</f>
        <v>200000</v>
      </c>
    </row>
    <row r="100" spans="1:7" s="57" customFormat="1" ht="18" customHeight="1" thickBot="1">
      <c r="A100" s="155">
        <v>2510</v>
      </c>
      <c r="B100" s="182" t="s">
        <v>50</v>
      </c>
      <c r="C100" s="200"/>
      <c r="D100" s="200"/>
      <c r="E100" s="156"/>
      <c r="F100" s="157"/>
      <c r="G100" s="142">
        <v>200000</v>
      </c>
    </row>
    <row r="101" spans="1:7" s="26" customFormat="1" ht="16.5" customHeight="1" thickBot="1" thickTop="1">
      <c r="A101" s="67">
        <v>854</v>
      </c>
      <c r="B101" s="68" t="s">
        <v>72</v>
      </c>
      <c r="C101" s="185" t="s">
        <v>16</v>
      </c>
      <c r="D101" s="275"/>
      <c r="E101" s="70">
        <f>E102+E104</f>
        <v>3200</v>
      </c>
      <c r="F101" s="77"/>
      <c r="G101" s="75">
        <f>G102+G104</f>
        <v>3200</v>
      </c>
    </row>
    <row r="102" spans="1:7" s="26" customFormat="1" ht="16.5" customHeight="1" thickTop="1">
      <c r="A102" s="184">
        <v>85417</v>
      </c>
      <c r="B102" s="166" t="s">
        <v>150</v>
      </c>
      <c r="C102" s="194"/>
      <c r="D102" s="194"/>
      <c r="E102" s="66">
        <f>SUM(E103)</f>
        <v>3200</v>
      </c>
      <c r="F102" s="78"/>
      <c r="G102" s="76"/>
    </row>
    <row r="103" spans="1:7" s="26" customFormat="1" ht="17.25" customHeight="1">
      <c r="A103" s="85" t="s">
        <v>71</v>
      </c>
      <c r="B103" s="137" t="s">
        <v>76</v>
      </c>
      <c r="C103" s="194"/>
      <c r="D103" s="194"/>
      <c r="E103" s="140">
        <v>3200</v>
      </c>
      <c r="F103" s="207"/>
      <c r="G103" s="208"/>
    </row>
    <row r="104" spans="1:7" s="26" customFormat="1" ht="18.75" customHeight="1">
      <c r="A104" s="184">
        <v>85495</v>
      </c>
      <c r="B104" s="166" t="s">
        <v>12</v>
      </c>
      <c r="C104" s="194"/>
      <c r="D104" s="194"/>
      <c r="E104" s="66"/>
      <c r="F104" s="78"/>
      <c r="G104" s="76">
        <f>SUM(G105)</f>
        <v>3200</v>
      </c>
    </row>
    <row r="105" spans="1:7" s="26" customFormat="1" ht="18.75" customHeight="1" thickBot="1">
      <c r="A105" s="58">
        <v>4300</v>
      </c>
      <c r="B105" s="59" t="s">
        <v>14</v>
      </c>
      <c r="C105" s="200"/>
      <c r="D105" s="200"/>
      <c r="E105" s="156"/>
      <c r="F105" s="157"/>
      <c r="G105" s="142">
        <v>3200</v>
      </c>
    </row>
    <row r="106" spans="1:7" s="26" customFormat="1" ht="31.5" customHeight="1" thickBot="1" thickTop="1">
      <c r="A106" s="67">
        <v>900</v>
      </c>
      <c r="B106" s="68" t="s">
        <v>26</v>
      </c>
      <c r="C106" s="185" t="s">
        <v>19</v>
      </c>
      <c r="D106" s="285">
        <f>D109</f>
        <v>41411</v>
      </c>
      <c r="E106" s="461">
        <f>E107+E109</f>
        <v>26067</v>
      </c>
      <c r="F106" s="451">
        <f>F109+F107</f>
        <v>167411</v>
      </c>
      <c r="G106" s="75">
        <f>G109+G107</f>
        <v>204800</v>
      </c>
    </row>
    <row r="107" spans="1:7" s="26" customFormat="1" ht="17.25" customHeight="1" thickTop="1">
      <c r="A107" s="55">
        <v>90001</v>
      </c>
      <c r="B107" s="56" t="s">
        <v>166</v>
      </c>
      <c r="C107" s="186"/>
      <c r="D107" s="66"/>
      <c r="E107" s="452"/>
      <c r="F107" s="450"/>
      <c r="G107" s="453">
        <f>SUM(G108)</f>
        <v>194800</v>
      </c>
    </row>
    <row r="108" spans="1:7" s="26" customFormat="1" ht="39.75" customHeight="1">
      <c r="A108" s="155">
        <v>6050</v>
      </c>
      <c r="B108" s="84" t="s">
        <v>165</v>
      </c>
      <c r="C108" s="201"/>
      <c r="D108" s="449"/>
      <c r="E108" s="170"/>
      <c r="F108" s="266"/>
      <c r="G108" s="74">
        <v>194800</v>
      </c>
    </row>
    <row r="109" spans="1:7" s="54" customFormat="1" ht="18" customHeight="1">
      <c r="A109" s="55">
        <v>90095</v>
      </c>
      <c r="B109" s="56" t="s">
        <v>12</v>
      </c>
      <c r="C109" s="186"/>
      <c r="D109" s="284">
        <f>SUM(D114)</f>
        <v>41411</v>
      </c>
      <c r="E109" s="66">
        <f>SUM(E110)</f>
        <v>26067</v>
      </c>
      <c r="F109" s="78">
        <f>F111+F115</f>
        <v>167411</v>
      </c>
      <c r="G109" s="76">
        <f>G115+G114</f>
        <v>10000</v>
      </c>
    </row>
    <row r="110" spans="1:7" s="57" customFormat="1" ht="45" customHeight="1">
      <c r="A110" s="58">
        <v>2708</v>
      </c>
      <c r="B110" s="84" t="s">
        <v>170</v>
      </c>
      <c r="C110" s="200" t="s">
        <v>168</v>
      </c>
      <c r="D110" s="445"/>
      <c r="E110" s="156">
        <v>26067</v>
      </c>
      <c r="F110" s="157"/>
      <c r="G110" s="142"/>
    </row>
    <row r="111" spans="1:7" s="54" customFormat="1" ht="13.5" customHeight="1">
      <c r="A111" s="58">
        <v>4270</v>
      </c>
      <c r="B111" s="169" t="s">
        <v>136</v>
      </c>
      <c r="C111" s="188" t="s">
        <v>19</v>
      </c>
      <c r="D111" s="449"/>
      <c r="E111" s="458"/>
      <c r="F111" s="168">
        <f>SUM(F112:F113)</f>
        <v>116000</v>
      </c>
      <c r="G111" s="267"/>
    </row>
    <row r="112" spans="1:7" s="147" customFormat="1" ht="12.75" customHeight="1">
      <c r="A112" s="143"/>
      <c r="B112" s="164" t="s">
        <v>134</v>
      </c>
      <c r="C112" s="144"/>
      <c r="D112" s="409"/>
      <c r="E112" s="264"/>
      <c r="F112" s="145">
        <v>36000</v>
      </c>
      <c r="G112" s="410"/>
    </row>
    <row r="113" spans="1:7" s="147" customFormat="1" ht="12.75" customHeight="1">
      <c r="A113" s="143"/>
      <c r="B113" s="164" t="s">
        <v>135</v>
      </c>
      <c r="C113" s="144"/>
      <c r="D113" s="409"/>
      <c r="E113" s="264"/>
      <c r="F113" s="145">
        <v>80000</v>
      </c>
      <c r="G113" s="410"/>
    </row>
    <row r="114" spans="1:7" s="57" customFormat="1" ht="36" customHeight="1">
      <c r="A114" s="471">
        <v>6290</v>
      </c>
      <c r="B114" s="508" t="s">
        <v>124</v>
      </c>
      <c r="C114" s="271" t="s">
        <v>19</v>
      </c>
      <c r="D114" s="509">
        <v>41411</v>
      </c>
      <c r="E114" s="262"/>
      <c r="F114" s="263"/>
      <c r="G114" s="89"/>
    </row>
    <row r="115" spans="1:7" s="54" customFormat="1" ht="27" customHeight="1">
      <c r="A115" s="58">
        <v>6050</v>
      </c>
      <c r="B115" s="169" t="s">
        <v>125</v>
      </c>
      <c r="C115" s="188" t="s">
        <v>19</v>
      </c>
      <c r="D115" s="201"/>
      <c r="E115" s="170"/>
      <c r="F115" s="168">
        <f>SUM(F116:F117)</f>
        <v>51411</v>
      </c>
      <c r="G115" s="74">
        <f>SUM(G116:G117)</f>
        <v>10000</v>
      </c>
    </row>
    <row r="116" spans="1:7" s="147" customFormat="1" ht="13.5" customHeight="1">
      <c r="A116" s="143"/>
      <c r="B116" s="164" t="s">
        <v>126</v>
      </c>
      <c r="C116" s="144"/>
      <c r="D116" s="144"/>
      <c r="E116" s="141"/>
      <c r="F116" s="145">
        <v>51411</v>
      </c>
      <c r="G116" s="146"/>
    </row>
    <row r="117" spans="1:7" s="147" customFormat="1" ht="13.5" customHeight="1" thickBot="1">
      <c r="A117" s="143"/>
      <c r="B117" s="164" t="s">
        <v>127</v>
      </c>
      <c r="C117" s="144"/>
      <c r="D117" s="144"/>
      <c r="E117" s="141"/>
      <c r="F117" s="145"/>
      <c r="G117" s="146">
        <v>10000</v>
      </c>
    </row>
    <row r="118" spans="1:7" s="26" customFormat="1" ht="31.5" customHeight="1" thickBot="1" thickTop="1">
      <c r="A118" s="33">
        <v>921</v>
      </c>
      <c r="B118" s="210" t="s">
        <v>17</v>
      </c>
      <c r="C118" s="189" t="s">
        <v>168</v>
      </c>
      <c r="D118" s="189"/>
      <c r="E118" s="204">
        <f>E119</f>
        <v>17794</v>
      </c>
      <c r="F118" s="81"/>
      <c r="G118" s="163"/>
    </row>
    <row r="119" spans="1:7" s="26" customFormat="1" ht="15.75" customHeight="1" thickTop="1">
      <c r="A119" s="55">
        <v>92105</v>
      </c>
      <c r="B119" s="173" t="s">
        <v>51</v>
      </c>
      <c r="C119" s="195"/>
      <c r="D119" s="186"/>
      <c r="E119" s="61">
        <f>SUM(E120:E121)</f>
        <v>17794</v>
      </c>
      <c r="F119" s="96"/>
      <c r="G119" s="101"/>
    </row>
    <row r="120" spans="1:7" s="26" customFormat="1" ht="44.25" customHeight="1">
      <c r="A120" s="130" t="s">
        <v>137</v>
      </c>
      <c r="B120" s="84" t="s">
        <v>169</v>
      </c>
      <c r="C120" s="272"/>
      <c r="D120" s="196"/>
      <c r="E120" s="156">
        <v>8741</v>
      </c>
      <c r="F120" s="157"/>
      <c r="G120" s="142"/>
    </row>
    <row r="121" spans="1:7" s="26" customFormat="1" ht="50.25" customHeight="1" thickBot="1">
      <c r="A121" s="130" t="s">
        <v>171</v>
      </c>
      <c r="B121" s="460" t="s">
        <v>172</v>
      </c>
      <c r="C121" s="459"/>
      <c r="D121" s="201"/>
      <c r="E121" s="170">
        <v>9053</v>
      </c>
      <c r="F121" s="168"/>
      <c r="G121" s="74"/>
    </row>
    <row r="122" spans="1:7" s="26" customFormat="1" ht="19.5" customHeight="1" thickBot="1" thickTop="1">
      <c r="A122" s="33">
        <v>926</v>
      </c>
      <c r="B122" s="34" t="s">
        <v>18</v>
      </c>
      <c r="C122" s="189" t="s">
        <v>25</v>
      </c>
      <c r="D122" s="189"/>
      <c r="E122" s="204"/>
      <c r="F122" s="81"/>
      <c r="G122" s="163">
        <f>SUM(G123)</f>
        <v>20000</v>
      </c>
    </row>
    <row r="123" spans="1:7" s="26" customFormat="1" ht="18" customHeight="1" thickTop="1">
      <c r="A123" s="37">
        <v>92695</v>
      </c>
      <c r="B123" s="38" t="s">
        <v>12</v>
      </c>
      <c r="C123" s="195"/>
      <c r="D123" s="186"/>
      <c r="E123" s="61"/>
      <c r="F123" s="96"/>
      <c r="G123" s="101">
        <f>SUM(G124)</f>
        <v>20000</v>
      </c>
    </row>
    <row r="124" spans="1:7" s="26" customFormat="1" ht="18" customHeight="1" thickBot="1">
      <c r="A124" s="174">
        <v>4300</v>
      </c>
      <c r="B124" s="84" t="s">
        <v>14</v>
      </c>
      <c r="C124" s="272"/>
      <c r="D124" s="196"/>
      <c r="E124" s="156"/>
      <c r="F124" s="157"/>
      <c r="G124" s="142">
        <v>20000</v>
      </c>
    </row>
    <row r="125" spans="1:7" s="41" customFormat="1" ht="18" customHeight="1" thickBot="1" thickTop="1">
      <c r="A125" s="39"/>
      <c r="B125" s="40" t="s">
        <v>20</v>
      </c>
      <c r="C125" s="197"/>
      <c r="D125" s="286">
        <f>D11+D23+D37+D41+D76+D79+D98+D101+D106+D118+D29+D122+D32+D84</f>
        <v>41411</v>
      </c>
      <c r="E125" s="190">
        <f>E11+E23+E37+E41+E76+E79+E98+E101+E106+E118+E29+E122+E32+E84</f>
        <v>4679625</v>
      </c>
      <c r="F125" s="286">
        <f>F11+F23+F37+F41+F76+F79+F98+F101+F106+F118+F29+F122+F32+F84+F20</f>
        <v>1594760</v>
      </c>
      <c r="G125" s="97">
        <f>G11+G23+G37+G41+G76+G79+G98+G101+G106+G118+G29+G122+G32+G84</f>
        <v>8515222</v>
      </c>
    </row>
    <row r="126" spans="1:7" s="47" customFormat="1" ht="17.25" customHeight="1" thickBot="1" thickTop="1">
      <c r="A126" s="42"/>
      <c r="B126" s="43" t="s">
        <v>21</v>
      </c>
      <c r="C126" s="198"/>
      <c r="D126" s="287">
        <f>E125-D125</f>
        <v>4638214</v>
      </c>
      <c r="E126" s="45"/>
      <c r="F126" s="44">
        <f>G125-F125</f>
        <v>6920462</v>
      </c>
      <c r="G126" s="46"/>
    </row>
    <row r="127" s="48" customFormat="1" ht="13.5" thickTop="1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</sheetData>
  <printOptions horizontalCentered="1"/>
  <pageMargins left="0" right="0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  <rowBreaks count="2" manualBreakCount="2">
    <brk id="55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70">
      <selection activeCell="F84" sqref="F84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6" width="15.625" style="1" customWidth="1"/>
    <col min="7" max="16384" width="10.00390625" style="1" customWidth="1"/>
  </cols>
  <sheetData>
    <row r="1" spans="5:6" ht="12.75" customHeight="1">
      <c r="E1" s="3" t="s">
        <v>27</v>
      </c>
      <c r="F1" s="3"/>
    </row>
    <row r="2" spans="1:6" ht="12.75" customHeight="1">
      <c r="A2" s="5"/>
      <c r="B2" s="6"/>
      <c r="C2" s="7"/>
      <c r="E2" s="9" t="s">
        <v>203</v>
      </c>
      <c r="F2" s="9"/>
    </row>
    <row r="3" spans="1:6" ht="12.75" customHeight="1">
      <c r="A3" s="5"/>
      <c r="B3" s="6"/>
      <c r="C3" s="7"/>
      <c r="E3" s="9" t="s">
        <v>1</v>
      </c>
      <c r="F3" s="9"/>
    </row>
    <row r="4" spans="1:6" ht="11.25" customHeight="1">
      <c r="A4" s="5"/>
      <c r="B4" s="6"/>
      <c r="C4" s="7"/>
      <c r="E4" s="9" t="s">
        <v>94</v>
      </c>
      <c r="F4" s="9"/>
    </row>
    <row r="5" spans="1:6" s="15" customFormat="1" ht="53.25" customHeight="1">
      <c r="A5" s="11" t="s">
        <v>55</v>
      </c>
      <c r="B5" s="12"/>
      <c r="C5" s="13"/>
      <c r="D5" s="14"/>
      <c r="E5" s="14"/>
      <c r="F5" s="14"/>
    </row>
    <row r="6" spans="1:6" s="15" customFormat="1" ht="9.75" customHeight="1" thickBot="1">
      <c r="A6" s="11"/>
      <c r="B6" s="12"/>
      <c r="C6" s="13"/>
      <c r="D6" s="14"/>
      <c r="E6" s="10"/>
      <c r="F6" s="10" t="s">
        <v>22</v>
      </c>
    </row>
    <row r="7" spans="1:6" s="18" customFormat="1" ht="27" customHeight="1">
      <c r="A7" s="90" t="s">
        <v>3</v>
      </c>
      <c r="B7" s="16" t="s">
        <v>4</v>
      </c>
      <c r="C7" s="17" t="s">
        <v>5</v>
      </c>
      <c r="D7" s="49" t="s">
        <v>6</v>
      </c>
      <c r="E7" s="94" t="s">
        <v>7</v>
      </c>
      <c r="F7" s="98"/>
    </row>
    <row r="8" spans="1:6" s="18" customFormat="1" ht="15" customHeight="1">
      <c r="A8" s="19" t="s">
        <v>8</v>
      </c>
      <c r="B8" s="20"/>
      <c r="C8" s="129" t="s">
        <v>9</v>
      </c>
      <c r="D8" s="477" t="s">
        <v>11</v>
      </c>
      <c r="E8" s="95" t="s">
        <v>10</v>
      </c>
      <c r="F8" s="99" t="s">
        <v>11</v>
      </c>
    </row>
    <row r="9" spans="1:6" s="50" customFormat="1" ht="9.75" customHeight="1" thickBot="1">
      <c r="A9" s="175">
        <v>1</v>
      </c>
      <c r="B9" s="176">
        <v>2</v>
      </c>
      <c r="C9" s="176">
        <v>3</v>
      </c>
      <c r="D9" s="274">
        <v>4</v>
      </c>
      <c r="E9" s="177">
        <v>5</v>
      </c>
      <c r="F9" s="178">
        <v>6</v>
      </c>
    </row>
    <row r="10" spans="1:6" s="57" customFormat="1" ht="32.25" customHeight="1" thickBot="1" thickTop="1">
      <c r="A10" s="33">
        <v>754</v>
      </c>
      <c r="B10" s="34" t="s">
        <v>138</v>
      </c>
      <c r="C10" s="185" t="s">
        <v>195</v>
      </c>
      <c r="D10" s="70"/>
      <c r="E10" s="77">
        <f>E11+E13</f>
        <v>700000</v>
      </c>
      <c r="F10" s="75">
        <f>F11+F13</f>
        <v>100000</v>
      </c>
    </row>
    <row r="11" spans="1:6" s="57" customFormat="1" ht="18.75" customHeight="1" thickTop="1">
      <c r="A11" s="411" t="s">
        <v>142</v>
      </c>
      <c r="B11" s="412" t="s">
        <v>143</v>
      </c>
      <c r="C11" s="271"/>
      <c r="D11" s="66"/>
      <c r="E11" s="78"/>
      <c r="F11" s="76">
        <f>SUM(F12)</f>
        <v>100000</v>
      </c>
    </row>
    <row r="12" spans="1:6" s="57" customFormat="1" ht="45.75" customHeight="1">
      <c r="A12" s="63">
        <v>6170</v>
      </c>
      <c r="B12" s="64" t="s">
        <v>144</v>
      </c>
      <c r="C12" s="396"/>
      <c r="D12" s="265"/>
      <c r="E12" s="168"/>
      <c r="F12" s="74">
        <v>100000</v>
      </c>
    </row>
    <row r="13" spans="1:6" s="57" customFormat="1" ht="30.75" customHeight="1">
      <c r="A13" s="411" t="s">
        <v>139</v>
      </c>
      <c r="B13" s="412" t="s">
        <v>140</v>
      </c>
      <c r="C13" s="271"/>
      <c r="D13" s="66"/>
      <c r="E13" s="78">
        <f>SUM(E14)</f>
        <v>700000</v>
      </c>
      <c r="F13" s="87"/>
    </row>
    <row r="14" spans="1:6" s="57" customFormat="1" ht="64.5" customHeight="1" thickBot="1">
      <c r="A14" s="413">
        <v>6220</v>
      </c>
      <c r="B14" s="414" t="s">
        <v>141</v>
      </c>
      <c r="C14" s="280"/>
      <c r="D14" s="170"/>
      <c r="E14" s="168">
        <v>700000</v>
      </c>
      <c r="F14" s="74"/>
    </row>
    <row r="15" spans="1:6" s="91" customFormat="1" ht="21" customHeight="1" thickBot="1" thickTop="1">
      <c r="A15" s="138" t="s">
        <v>44</v>
      </c>
      <c r="B15" s="132" t="s">
        <v>45</v>
      </c>
      <c r="C15" s="189" t="s">
        <v>16</v>
      </c>
      <c r="D15" s="134">
        <f>SUM(D16)</f>
        <v>3200</v>
      </c>
      <c r="E15" s="79"/>
      <c r="F15" s="131"/>
    </row>
    <row r="16" spans="1:6" s="91" customFormat="1" ht="16.5" customHeight="1" thickTop="1">
      <c r="A16" s="139" t="s">
        <v>62</v>
      </c>
      <c r="B16" s="136" t="s">
        <v>79</v>
      </c>
      <c r="C16" s="192"/>
      <c r="D16" s="135">
        <f>SUM(D17)</f>
        <v>3200</v>
      </c>
      <c r="E16" s="88"/>
      <c r="F16" s="89"/>
    </row>
    <row r="17" spans="1:6" s="91" customFormat="1" ht="18" customHeight="1" thickBot="1">
      <c r="A17" s="85" t="s">
        <v>63</v>
      </c>
      <c r="B17" s="137" t="s">
        <v>64</v>
      </c>
      <c r="C17" s="191"/>
      <c r="D17" s="133">
        <v>3200</v>
      </c>
      <c r="E17" s="86"/>
      <c r="F17" s="87"/>
    </row>
    <row r="18" spans="1:6" s="26" customFormat="1" ht="18.75" customHeight="1" thickBot="1" thickTop="1">
      <c r="A18" s="35">
        <v>801</v>
      </c>
      <c r="B18" s="36" t="s">
        <v>15</v>
      </c>
      <c r="C18" s="189" t="s">
        <v>16</v>
      </c>
      <c r="D18" s="204">
        <f>D25+D36+D46+D19</f>
        <v>27600</v>
      </c>
      <c r="E18" s="81">
        <f>E25+E36+E46+E19</f>
        <v>11987</v>
      </c>
      <c r="F18" s="163">
        <f>SUM(F36+F46+F25+F19+F21+F23+F34+F40+F42+F44)</f>
        <v>622648</v>
      </c>
    </row>
    <row r="19" spans="1:6" s="26" customFormat="1" ht="15.75" customHeight="1" thickTop="1">
      <c r="A19" s="165">
        <v>80102</v>
      </c>
      <c r="B19" s="166" t="s">
        <v>67</v>
      </c>
      <c r="C19" s="191"/>
      <c r="D19" s="159"/>
      <c r="E19" s="78"/>
      <c r="F19" s="76">
        <f>SUM(F20:F20)</f>
        <v>7000</v>
      </c>
    </row>
    <row r="20" spans="1:6" s="26" customFormat="1" ht="15.75" customHeight="1">
      <c r="A20" s="85" t="s">
        <v>115</v>
      </c>
      <c r="B20" s="59" t="s">
        <v>109</v>
      </c>
      <c r="C20" s="193"/>
      <c r="D20" s="83"/>
      <c r="E20" s="157"/>
      <c r="F20" s="74">
        <v>7000</v>
      </c>
    </row>
    <row r="21" spans="1:6" s="26" customFormat="1" ht="15.75" customHeight="1">
      <c r="A21" s="165">
        <v>80105</v>
      </c>
      <c r="B21" s="166" t="s">
        <v>118</v>
      </c>
      <c r="C21" s="191"/>
      <c r="D21" s="159"/>
      <c r="E21" s="78"/>
      <c r="F21" s="76">
        <f>SUM(F22:F22)</f>
        <v>2500</v>
      </c>
    </row>
    <row r="22" spans="1:6" s="26" customFormat="1" ht="15.75" customHeight="1">
      <c r="A22" s="85" t="s">
        <v>115</v>
      </c>
      <c r="B22" s="59" t="s">
        <v>109</v>
      </c>
      <c r="C22" s="193"/>
      <c r="D22" s="83"/>
      <c r="E22" s="157"/>
      <c r="F22" s="74">
        <v>2500</v>
      </c>
    </row>
    <row r="23" spans="1:6" s="26" customFormat="1" ht="15.75" customHeight="1">
      <c r="A23" s="165">
        <v>80111</v>
      </c>
      <c r="B23" s="166" t="s">
        <v>119</v>
      </c>
      <c r="C23" s="191"/>
      <c r="D23" s="159"/>
      <c r="E23" s="78"/>
      <c r="F23" s="76">
        <f>SUM(F24:F24)</f>
        <v>4200</v>
      </c>
    </row>
    <row r="24" spans="1:6" s="26" customFormat="1" ht="15.75" customHeight="1">
      <c r="A24" s="85" t="s">
        <v>115</v>
      </c>
      <c r="B24" s="59" t="s">
        <v>109</v>
      </c>
      <c r="C24" s="193"/>
      <c r="D24" s="83"/>
      <c r="E24" s="157"/>
      <c r="F24" s="74">
        <v>4200</v>
      </c>
    </row>
    <row r="25" spans="1:6" s="26" customFormat="1" ht="15.75" customHeight="1">
      <c r="A25" s="165">
        <v>80120</v>
      </c>
      <c r="B25" s="166" t="s">
        <v>65</v>
      </c>
      <c r="C25" s="191"/>
      <c r="D25" s="159">
        <f>SUM(D26:D28)</f>
        <v>27600</v>
      </c>
      <c r="E25" s="78"/>
      <c r="F25" s="76">
        <f>SUM(F26:F33)</f>
        <v>178254</v>
      </c>
    </row>
    <row r="26" spans="1:6" s="26" customFormat="1" ht="79.5" customHeight="1">
      <c r="A26" s="130" t="s">
        <v>66</v>
      </c>
      <c r="B26" s="161" t="s">
        <v>77</v>
      </c>
      <c r="C26" s="199"/>
      <c r="D26" s="170">
        <v>26600</v>
      </c>
      <c r="E26" s="259"/>
      <c r="F26" s="268"/>
    </row>
    <row r="27" spans="1:6" s="26" customFormat="1" ht="18.75" customHeight="1">
      <c r="A27" s="85" t="s">
        <v>70</v>
      </c>
      <c r="B27" s="64" t="s">
        <v>78</v>
      </c>
      <c r="C27" s="199"/>
      <c r="D27" s="170">
        <v>100</v>
      </c>
      <c r="E27" s="259"/>
      <c r="F27" s="268"/>
    </row>
    <row r="28" spans="1:6" s="26" customFormat="1" ht="18.75" customHeight="1">
      <c r="A28" s="85" t="s">
        <v>71</v>
      </c>
      <c r="B28" s="137" t="s">
        <v>76</v>
      </c>
      <c r="C28" s="199"/>
      <c r="D28" s="170">
        <v>900</v>
      </c>
      <c r="E28" s="259"/>
      <c r="F28" s="268"/>
    </row>
    <row r="29" spans="1:6" s="26" customFormat="1" ht="33" customHeight="1">
      <c r="A29" s="58">
        <v>2540</v>
      </c>
      <c r="B29" s="169" t="s">
        <v>98</v>
      </c>
      <c r="C29" s="199"/>
      <c r="D29" s="170"/>
      <c r="E29" s="259"/>
      <c r="F29" s="74">
        <v>140000</v>
      </c>
    </row>
    <row r="30" spans="1:6" s="26" customFormat="1" ht="13.5" customHeight="1">
      <c r="A30" s="205" t="s">
        <v>68</v>
      </c>
      <c r="B30" s="397" t="s">
        <v>69</v>
      </c>
      <c r="C30" s="199"/>
      <c r="D30" s="170"/>
      <c r="E30" s="259"/>
      <c r="F30" s="74">
        <v>11300</v>
      </c>
    </row>
    <row r="31" spans="1:6" s="26" customFormat="1" ht="13.5" customHeight="1">
      <c r="A31" s="205" t="s">
        <v>59</v>
      </c>
      <c r="B31" s="397" t="s">
        <v>14</v>
      </c>
      <c r="C31" s="199"/>
      <c r="D31" s="170"/>
      <c r="E31" s="259"/>
      <c r="F31" s="74">
        <v>800</v>
      </c>
    </row>
    <row r="32" spans="1:6" s="26" customFormat="1" ht="13.5" customHeight="1">
      <c r="A32" s="474" t="s">
        <v>115</v>
      </c>
      <c r="B32" s="475" t="s">
        <v>109</v>
      </c>
      <c r="C32" s="192"/>
      <c r="D32" s="262"/>
      <c r="E32" s="424"/>
      <c r="F32" s="89">
        <v>16154</v>
      </c>
    </row>
    <row r="33" spans="1:6" s="54" customFormat="1" ht="33.75" customHeight="1">
      <c r="A33" s="183">
        <v>4750</v>
      </c>
      <c r="B33" s="64" t="s">
        <v>108</v>
      </c>
      <c r="C33" s="199"/>
      <c r="D33" s="170"/>
      <c r="E33" s="266"/>
      <c r="F33" s="74">
        <v>10000</v>
      </c>
    </row>
    <row r="34" spans="1:6" s="26" customFormat="1" ht="15.75" customHeight="1">
      <c r="A34" s="165">
        <v>80123</v>
      </c>
      <c r="B34" s="166" t="s">
        <v>120</v>
      </c>
      <c r="C34" s="191"/>
      <c r="D34" s="159"/>
      <c r="E34" s="78"/>
      <c r="F34" s="76">
        <f>SUM(F35:F35)</f>
        <v>10900</v>
      </c>
    </row>
    <row r="35" spans="1:6" s="26" customFormat="1" ht="15.75" customHeight="1">
      <c r="A35" s="85" t="s">
        <v>115</v>
      </c>
      <c r="B35" s="59" t="s">
        <v>109</v>
      </c>
      <c r="C35" s="193"/>
      <c r="D35" s="83"/>
      <c r="E35" s="157"/>
      <c r="F35" s="74">
        <v>10900</v>
      </c>
    </row>
    <row r="36" spans="1:6" s="26" customFormat="1" ht="15.75" customHeight="1">
      <c r="A36" s="165">
        <v>80130</v>
      </c>
      <c r="B36" s="166" t="s">
        <v>102</v>
      </c>
      <c r="C36" s="191"/>
      <c r="D36" s="159"/>
      <c r="E36" s="78"/>
      <c r="F36" s="76">
        <f>SUM(F37:F39)</f>
        <v>409777</v>
      </c>
    </row>
    <row r="37" spans="1:6" s="26" customFormat="1" ht="33.75" customHeight="1">
      <c r="A37" s="58">
        <v>2540</v>
      </c>
      <c r="B37" s="59" t="s">
        <v>98</v>
      </c>
      <c r="C37" s="193"/>
      <c r="D37" s="83"/>
      <c r="E37" s="168"/>
      <c r="F37" s="74">
        <v>380000</v>
      </c>
    </row>
    <row r="38" spans="1:6" s="26" customFormat="1" ht="16.5" customHeight="1">
      <c r="A38" s="130" t="s">
        <v>59</v>
      </c>
      <c r="B38" s="59" t="s">
        <v>14</v>
      </c>
      <c r="C38" s="193"/>
      <c r="D38" s="83"/>
      <c r="E38" s="168"/>
      <c r="F38" s="74">
        <v>800</v>
      </c>
    </row>
    <row r="39" spans="1:6" s="26" customFormat="1" ht="16.5" customHeight="1">
      <c r="A39" s="85" t="s">
        <v>115</v>
      </c>
      <c r="B39" s="59" t="s">
        <v>109</v>
      </c>
      <c r="C39" s="193"/>
      <c r="D39" s="83"/>
      <c r="E39" s="168"/>
      <c r="F39" s="74">
        <v>28977</v>
      </c>
    </row>
    <row r="40" spans="1:6" s="26" customFormat="1" ht="15.75" customHeight="1">
      <c r="A40" s="165">
        <v>80134</v>
      </c>
      <c r="B40" s="403" t="s">
        <v>121</v>
      </c>
      <c r="C40" s="191"/>
      <c r="D40" s="159"/>
      <c r="E40" s="78"/>
      <c r="F40" s="76">
        <f>SUM(F41:F41)</f>
        <v>2000</v>
      </c>
    </row>
    <row r="41" spans="1:6" s="26" customFormat="1" ht="15.75" customHeight="1">
      <c r="A41" s="85" t="s">
        <v>115</v>
      </c>
      <c r="B41" s="59" t="s">
        <v>109</v>
      </c>
      <c r="C41" s="193"/>
      <c r="D41" s="83"/>
      <c r="E41" s="157"/>
      <c r="F41" s="74">
        <v>2000</v>
      </c>
    </row>
    <row r="42" spans="1:6" s="26" customFormat="1" ht="15.75" customHeight="1">
      <c r="A42" s="165">
        <v>80140</v>
      </c>
      <c r="B42" s="166" t="s">
        <v>122</v>
      </c>
      <c r="C42" s="191"/>
      <c r="D42" s="159"/>
      <c r="E42" s="78"/>
      <c r="F42" s="76">
        <f>SUM(F43:F43)</f>
        <v>4277</v>
      </c>
    </row>
    <row r="43" spans="1:6" s="26" customFormat="1" ht="15.75" customHeight="1">
      <c r="A43" s="85" t="s">
        <v>115</v>
      </c>
      <c r="B43" s="59" t="s">
        <v>109</v>
      </c>
      <c r="C43" s="193"/>
      <c r="D43" s="83"/>
      <c r="E43" s="157"/>
      <c r="F43" s="74">
        <v>4277</v>
      </c>
    </row>
    <row r="44" spans="1:6" s="26" customFormat="1" ht="15.75" customHeight="1">
      <c r="A44" s="165">
        <v>80146</v>
      </c>
      <c r="B44" s="166" t="s">
        <v>123</v>
      </c>
      <c r="C44" s="191"/>
      <c r="D44" s="159"/>
      <c r="E44" s="78"/>
      <c r="F44" s="76">
        <f>SUM(F45:F45)</f>
        <v>140</v>
      </c>
    </row>
    <row r="45" spans="1:6" s="26" customFormat="1" ht="15.75" customHeight="1">
      <c r="A45" s="85" t="s">
        <v>115</v>
      </c>
      <c r="B45" s="59" t="s">
        <v>109</v>
      </c>
      <c r="C45" s="193"/>
      <c r="D45" s="83"/>
      <c r="E45" s="157"/>
      <c r="F45" s="74">
        <v>140</v>
      </c>
    </row>
    <row r="46" spans="1:6" s="26" customFormat="1" ht="17.25" customHeight="1">
      <c r="A46" s="55">
        <v>80195</v>
      </c>
      <c r="B46" s="56" t="s">
        <v>12</v>
      </c>
      <c r="C46" s="186"/>
      <c r="D46" s="66"/>
      <c r="E46" s="80">
        <f>SUM(E47:E48)</f>
        <v>11987</v>
      </c>
      <c r="F46" s="71">
        <f>SUM(F47:F48)</f>
        <v>3600</v>
      </c>
    </row>
    <row r="47" spans="1:6" s="57" customFormat="1" ht="17.25" customHeight="1">
      <c r="A47" s="130" t="s">
        <v>59</v>
      </c>
      <c r="B47" s="84" t="s">
        <v>14</v>
      </c>
      <c r="C47" s="188"/>
      <c r="D47" s="170"/>
      <c r="E47" s="260"/>
      <c r="F47" s="72">
        <v>3600</v>
      </c>
    </row>
    <row r="48" spans="1:6" s="57" customFormat="1" ht="17.25" customHeight="1" thickBot="1">
      <c r="A48" s="58">
        <v>4440</v>
      </c>
      <c r="B48" s="59" t="s">
        <v>109</v>
      </c>
      <c r="C48" s="188"/>
      <c r="D48" s="170"/>
      <c r="E48" s="260">
        <v>11987</v>
      </c>
      <c r="F48" s="72"/>
    </row>
    <row r="49" spans="1:6" s="147" customFormat="1" ht="20.25" customHeight="1" thickBot="1" thickTop="1">
      <c r="A49" s="67">
        <v>854</v>
      </c>
      <c r="B49" s="68" t="s">
        <v>72</v>
      </c>
      <c r="C49" s="185" t="s">
        <v>16</v>
      </c>
      <c r="D49" s="70">
        <f>D52+D66+D57+D68+D64</f>
        <v>7300</v>
      </c>
      <c r="E49" s="181">
        <f>E52+E66+E57+E68+E64+E50+E60+E62</f>
        <v>600</v>
      </c>
      <c r="F49" s="100">
        <f>F52+F66+F57+F68+F64+F50+F60+F62</f>
        <v>697286</v>
      </c>
    </row>
    <row r="50" spans="1:6" s="54" customFormat="1" ht="18" customHeight="1" thickTop="1">
      <c r="A50" s="184">
        <v>85401</v>
      </c>
      <c r="B50" s="166" t="s">
        <v>114</v>
      </c>
      <c r="C50" s="194"/>
      <c r="D50" s="66"/>
      <c r="E50" s="78"/>
      <c r="F50" s="76">
        <f>SUM(F51)</f>
        <v>690</v>
      </c>
    </row>
    <row r="51" spans="1:6" s="54" customFormat="1" ht="18.75" customHeight="1">
      <c r="A51" s="205" t="s">
        <v>115</v>
      </c>
      <c r="B51" s="206" t="s">
        <v>109</v>
      </c>
      <c r="C51" s="200"/>
      <c r="D51" s="156"/>
      <c r="E51" s="398"/>
      <c r="F51" s="142">
        <v>690</v>
      </c>
    </row>
    <row r="52" spans="1:6" s="54" customFormat="1" ht="30" customHeight="1">
      <c r="A52" s="184">
        <v>85403</v>
      </c>
      <c r="B52" s="166" t="s">
        <v>93</v>
      </c>
      <c r="C52" s="194"/>
      <c r="D52" s="66">
        <f>SUM(D53:D54)</f>
        <v>7300</v>
      </c>
      <c r="E52" s="78"/>
      <c r="F52" s="76">
        <f>SUM(F53:F56)</f>
        <v>10000</v>
      </c>
    </row>
    <row r="53" spans="1:6" s="54" customFormat="1" ht="15.75" customHeight="1">
      <c r="A53" s="130" t="s">
        <v>73</v>
      </c>
      <c r="B53" s="161" t="s">
        <v>74</v>
      </c>
      <c r="C53" s="200"/>
      <c r="D53" s="156">
        <v>6000</v>
      </c>
      <c r="E53" s="398"/>
      <c r="F53" s="399"/>
    </row>
    <row r="54" spans="1:6" s="54" customFormat="1" ht="15.75" customHeight="1">
      <c r="A54" s="85" t="s">
        <v>71</v>
      </c>
      <c r="B54" s="137" t="s">
        <v>76</v>
      </c>
      <c r="C54" s="188"/>
      <c r="D54" s="170">
        <v>1300</v>
      </c>
      <c r="E54" s="266"/>
      <c r="F54" s="267"/>
    </row>
    <row r="55" spans="1:6" s="26" customFormat="1" ht="15.75" customHeight="1">
      <c r="A55" s="92">
        <v>4210</v>
      </c>
      <c r="B55" s="93" t="s">
        <v>69</v>
      </c>
      <c r="C55" s="188"/>
      <c r="D55" s="65"/>
      <c r="E55" s="171"/>
      <c r="F55" s="172">
        <v>4400</v>
      </c>
    </row>
    <row r="56" spans="1:6" s="26" customFormat="1" ht="15.75" customHeight="1">
      <c r="A56" s="205" t="s">
        <v>115</v>
      </c>
      <c r="B56" s="206" t="s">
        <v>109</v>
      </c>
      <c r="C56" s="271"/>
      <c r="D56" s="400"/>
      <c r="E56" s="401"/>
      <c r="F56" s="402">
        <v>5600</v>
      </c>
    </row>
    <row r="57" spans="1:6" s="54" customFormat="1" ht="33.75" customHeight="1">
      <c r="A57" s="184">
        <v>85406</v>
      </c>
      <c r="B57" s="166" t="s">
        <v>110</v>
      </c>
      <c r="C57" s="194"/>
      <c r="D57" s="66"/>
      <c r="E57" s="78"/>
      <c r="F57" s="76">
        <f>SUM(F58:F59)</f>
        <v>11029</v>
      </c>
    </row>
    <row r="58" spans="1:6" s="54" customFormat="1" ht="15.75" customHeight="1">
      <c r="A58" s="205" t="s">
        <v>59</v>
      </c>
      <c r="B58" s="206" t="s">
        <v>14</v>
      </c>
      <c r="C58" s="200"/>
      <c r="D58" s="156"/>
      <c r="E58" s="398"/>
      <c r="F58" s="142">
        <v>5000</v>
      </c>
    </row>
    <row r="59" spans="1:6" s="54" customFormat="1" ht="15" customHeight="1">
      <c r="A59" s="205" t="s">
        <v>115</v>
      </c>
      <c r="B59" s="206" t="s">
        <v>109</v>
      </c>
      <c r="C59" s="188"/>
      <c r="D59" s="170"/>
      <c r="E59" s="266"/>
      <c r="F59" s="74">
        <v>6029</v>
      </c>
    </row>
    <row r="60" spans="1:6" s="54" customFormat="1" ht="33" customHeight="1">
      <c r="A60" s="184">
        <v>85407</v>
      </c>
      <c r="B60" s="166" t="s">
        <v>116</v>
      </c>
      <c r="C60" s="194"/>
      <c r="D60" s="66"/>
      <c r="E60" s="78"/>
      <c r="F60" s="76">
        <f>SUM(F61)</f>
        <v>5300</v>
      </c>
    </row>
    <row r="61" spans="1:6" s="54" customFormat="1" ht="15.75" customHeight="1">
      <c r="A61" s="205" t="s">
        <v>115</v>
      </c>
      <c r="B61" s="206" t="s">
        <v>109</v>
      </c>
      <c r="C61" s="200"/>
      <c r="D61" s="156"/>
      <c r="E61" s="398"/>
      <c r="F61" s="142">
        <v>5300</v>
      </c>
    </row>
    <row r="62" spans="1:6" s="54" customFormat="1" ht="18" customHeight="1">
      <c r="A62" s="184">
        <v>85410</v>
      </c>
      <c r="B62" s="166" t="s">
        <v>117</v>
      </c>
      <c r="C62" s="194"/>
      <c r="D62" s="66"/>
      <c r="E62" s="78"/>
      <c r="F62" s="76">
        <f>SUM(F63)</f>
        <v>1080</v>
      </c>
    </row>
    <row r="63" spans="1:6" s="54" customFormat="1" ht="16.5" customHeight="1">
      <c r="A63" s="423" t="s">
        <v>115</v>
      </c>
      <c r="B63" s="425" t="s">
        <v>109</v>
      </c>
      <c r="C63" s="194"/>
      <c r="D63" s="257"/>
      <c r="E63" s="78"/>
      <c r="F63" s="87">
        <v>1080</v>
      </c>
    </row>
    <row r="64" spans="1:6" s="54" customFormat="1" ht="16.5" customHeight="1">
      <c r="A64" s="184">
        <v>85415</v>
      </c>
      <c r="B64" s="166" t="s">
        <v>113</v>
      </c>
      <c r="C64" s="194"/>
      <c r="D64" s="66"/>
      <c r="E64" s="78"/>
      <c r="F64" s="76">
        <f>SUM(F65)</f>
        <v>600</v>
      </c>
    </row>
    <row r="65" spans="1:6" s="54" customFormat="1" ht="30.75" customHeight="1">
      <c r="A65" s="205" t="s">
        <v>111</v>
      </c>
      <c r="B65" s="206" t="s">
        <v>112</v>
      </c>
      <c r="C65" s="200"/>
      <c r="D65" s="156"/>
      <c r="E65" s="398"/>
      <c r="F65" s="142">
        <v>600</v>
      </c>
    </row>
    <row r="66" spans="1:6" s="54" customFormat="1" ht="19.5" customHeight="1">
      <c r="A66" s="184">
        <v>85419</v>
      </c>
      <c r="B66" s="166" t="s">
        <v>103</v>
      </c>
      <c r="C66" s="194"/>
      <c r="D66" s="66"/>
      <c r="E66" s="78"/>
      <c r="F66" s="76">
        <f>SUM(F67)</f>
        <v>300000</v>
      </c>
    </row>
    <row r="67" spans="1:6" s="57" customFormat="1" ht="30" customHeight="1">
      <c r="A67" s="211">
        <v>2540</v>
      </c>
      <c r="B67" s="405" t="s">
        <v>98</v>
      </c>
      <c r="C67" s="194"/>
      <c r="D67" s="257"/>
      <c r="E67" s="421"/>
      <c r="F67" s="87">
        <v>300000</v>
      </c>
    </row>
    <row r="68" spans="1:6" s="54" customFormat="1" ht="19.5" customHeight="1">
      <c r="A68" s="184">
        <v>85495</v>
      </c>
      <c r="B68" s="166" t="s">
        <v>12</v>
      </c>
      <c r="C68" s="194"/>
      <c r="D68" s="66"/>
      <c r="E68" s="78">
        <f>SUM(E69:E71)</f>
        <v>600</v>
      </c>
      <c r="F68" s="76">
        <f>SUM(F69:F71)</f>
        <v>368587</v>
      </c>
    </row>
    <row r="69" spans="1:6" s="54" customFormat="1" ht="33" customHeight="1">
      <c r="A69" s="205" t="s">
        <v>111</v>
      </c>
      <c r="B69" s="206" t="s">
        <v>112</v>
      </c>
      <c r="C69" s="200"/>
      <c r="D69" s="156"/>
      <c r="E69" s="157">
        <v>600</v>
      </c>
      <c r="F69" s="142"/>
    </row>
    <row r="70" spans="1:6" s="57" customFormat="1" ht="16.5" customHeight="1">
      <c r="A70" s="205" t="s">
        <v>59</v>
      </c>
      <c r="B70" s="206" t="s">
        <v>14</v>
      </c>
      <c r="C70" s="188"/>
      <c r="D70" s="170"/>
      <c r="E70" s="168"/>
      <c r="F70" s="74">
        <v>2200</v>
      </c>
    </row>
    <row r="71" spans="1:6" s="57" customFormat="1" ht="22.5" customHeight="1" thickBot="1">
      <c r="A71" s="269">
        <v>4440</v>
      </c>
      <c r="B71" s="270" t="s">
        <v>109</v>
      </c>
      <c r="C71" s="271"/>
      <c r="D71" s="262"/>
      <c r="E71" s="263"/>
      <c r="F71" s="89">
        <f>319336+47038+13</f>
        <v>366387</v>
      </c>
    </row>
    <row r="72" spans="1:6" s="26" customFormat="1" ht="34.5" customHeight="1" thickBot="1" thickTop="1">
      <c r="A72" s="33">
        <v>921</v>
      </c>
      <c r="B72" s="210" t="s">
        <v>17</v>
      </c>
      <c r="C72" s="189" t="s">
        <v>25</v>
      </c>
      <c r="D72" s="204"/>
      <c r="E72" s="81"/>
      <c r="F72" s="163">
        <f>SUM(F73)</f>
        <v>5650</v>
      </c>
    </row>
    <row r="73" spans="1:6" s="26" customFormat="1" ht="18" customHeight="1" thickTop="1">
      <c r="A73" s="428">
        <v>92118</v>
      </c>
      <c r="B73" s="56" t="s">
        <v>153</v>
      </c>
      <c r="C73" s="195"/>
      <c r="D73" s="61"/>
      <c r="E73" s="96"/>
      <c r="F73" s="101">
        <f>SUM(F74)</f>
        <v>5650</v>
      </c>
    </row>
    <row r="74" spans="1:6" s="26" customFormat="1" ht="35.25" customHeight="1" thickBot="1">
      <c r="A74" s="429">
        <v>2480</v>
      </c>
      <c r="B74" s="430" t="s">
        <v>154</v>
      </c>
      <c r="C74" s="272"/>
      <c r="D74" s="156"/>
      <c r="E74" s="157"/>
      <c r="F74" s="142">
        <v>5650</v>
      </c>
    </row>
    <row r="75" spans="1:6" s="41" customFormat="1" ht="19.5" customHeight="1" thickBot="1" thickTop="1">
      <c r="A75" s="39"/>
      <c r="B75" s="40" t="s">
        <v>20</v>
      </c>
      <c r="C75" s="273"/>
      <c r="D75" s="415">
        <f>D10+D15+D18+D49+D72</f>
        <v>38100</v>
      </c>
      <c r="E75" s="416">
        <f>E10+E15+E18+E49+E72</f>
        <v>712587</v>
      </c>
      <c r="F75" s="97">
        <f>F10+F15+F18+F49+F72</f>
        <v>1425584</v>
      </c>
    </row>
    <row r="76" spans="1:6" s="48" customFormat="1" ht="18" customHeight="1" thickBot="1" thickTop="1">
      <c r="A76" s="42"/>
      <c r="B76" s="43" t="s">
        <v>21</v>
      </c>
      <c r="C76" s="198"/>
      <c r="D76" s="45"/>
      <c r="E76" s="128">
        <f>F75-E75</f>
        <v>712997</v>
      </c>
      <c r="F76" s="102"/>
    </row>
    <row r="77" s="48" customFormat="1" ht="13.5" thickTop="1"/>
    <row r="78" s="48" customFormat="1" ht="12.75">
      <c r="D78" s="52"/>
    </row>
    <row r="79" s="48" customFormat="1" ht="12.75">
      <c r="D79" s="53"/>
    </row>
    <row r="80" s="48" customFormat="1" ht="12.75">
      <c r="D80" s="53"/>
    </row>
  </sheetData>
  <printOptions horizontalCentered="1"/>
  <pageMargins left="0" right="0" top="0.984251968503937" bottom="0.6299212598425197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3" sqref="C3"/>
    </sheetView>
  </sheetViews>
  <sheetFormatPr defaultColWidth="9.00390625" defaultRowHeight="12.75"/>
  <cols>
    <col min="1" max="1" width="7.875" style="110" customWidth="1"/>
    <col min="2" max="2" width="50.125" style="110" customWidth="1"/>
    <col min="3" max="3" width="14.375" style="110" customWidth="1"/>
    <col min="4" max="4" width="14.75390625" style="110" customWidth="1"/>
    <col min="5" max="16384" width="9.125" style="110" customWidth="1"/>
  </cols>
  <sheetData>
    <row r="1" ht="12.75">
      <c r="C1" s="111" t="s">
        <v>60</v>
      </c>
    </row>
    <row r="2" ht="14.25" customHeight="1">
      <c r="C2" s="9" t="s">
        <v>203</v>
      </c>
    </row>
    <row r="3" spans="1:4" ht="15.75" customHeight="1">
      <c r="A3" s="112"/>
      <c r="B3" s="112"/>
      <c r="C3" s="9" t="s">
        <v>1</v>
      </c>
      <c r="D3" s="113"/>
    </row>
    <row r="4" spans="1:4" ht="13.5" customHeight="1">
      <c r="A4" s="112"/>
      <c r="B4" s="112"/>
      <c r="C4" s="9" t="s">
        <v>94</v>
      </c>
      <c r="D4" s="113"/>
    </row>
    <row r="5" spans="1:4" ht="6.75" customHeight="1">
      <c r="A5" s="112"/>
      <c r="B5" s="112"/>
      <c r="C5" s="114"/>
      <c r="D5" s="113"/>
    </row>
    <row r="6" spans="1:4" ht="18">
      <c r="A6" s="115" t="s">
        <v>28</v>
      </c>
      <c r="B6" s="215"/>
      <c r="C6" s="215"/>
      <c r="D6" s="113"/>
    </row>
    <row r="7" spans="1:4" ht="23.25" customHeight="1">
      <c r="A7" s="115" t="s">
        <v>29</v>
      </c>
      <c r="B7" s="215"/>
      <c r="C7" s="112"/>
      <c r="D7" s="113"/>
    </row>
    <row r="8" spans="1:4" ht="18">
      <c r="A8" s="116" t="s">
        <v>54</v>
      </c>
      <c r="B8" s="215"/>
      <c r="C8" s="112"/>
      <c r="D8" s="113"/>
    </row>
    <row r="9" spans="1:4" ht="18">
      <c r="A9" s="116" t="s">
        <v>58</v>
      </c>
      <c r="B9" s="215"/>
      <c r="C9" s="112"/>
      <c r="D9" s="113"/>
    </row>
    <row r="10" ht="18" customHeight="1" thickBot="1">
      <c r="D10" s="117" t="s">
        <v>22</v>
      </c>
    </row>
    <row r="11" spans="1:4" ht="28.5" customHeight="1" thickBot="1" thickTop="1">
      <c r="A11" s="216" t="s">
        <v>30</v>
      </c>
      <c r="B11" s="217" t="s">
        <v>31</v>
      </c>
      <c r="C11" s="217" t="s">
        <v>32</v>
      </c>
      <c r="D11" s="218" t="s">
        <v>33</v>
      </c>
    </row>
    <row r="12" spans="1:4" s="222" customFormat="1" ht="12" customHeight="1" thickBot="1" thickTop="1">
      <c r="A12" s="219">
        <v>1</v>
      </c>
      <c r="B12" s="220">
        <v>2</v>
      </c>
      <c r="C12" s="220">
        <v>3</v>
      </c>
      <c r="D12" s="221">
        <v>4</v>
      </c>
    </row>
    <row r="13" spans="1:4" s="227" customFormat="1" ht="45" customHeight="1" thickTop="1">
      <c r="A13" s="223">
        <v>952</v>
      </c>
      <c r="B13" s="224" t="s">
        <v>53</v>
      </c>
      <c r="C13" s="225">
        <f>SUM(C16:C20)</f>
        <v>25984800</v>
      </c>
      <c r="D13" s="226"/>
    </row>
    <row r="14" spans="1:4" ht="9.75" customHeight="1">
      <c r="A14" s="228"/>
      <c r="B14" s="118" t="s">
        <v>34</v>
      </c>
      <c r="C14" s="119"/>
      <c r="D14" s="229"/>
    </row>
    <row r="15" spans="1:4" ht="12" customHeight="1">
      <c r="A15" s="228"/>
      <c r="B15" s="118"/>
      <c r="C15" s="119"/>
      <c r="D15" s="229"/>
    </row>
    <row r="16" spans="1:4" ht="18" customHeight="1">
      <c r="A16" s="228"/>
      <c r="B16" s="230" t="s">
        <v>35</v>
      </c>
      <c r="C16" s="231">
        <v>25000000</v>
      </c>
      <c r="D16" s="229"/>
    </row>
    <row r="17" spans="1:4" ht="7.5" customHeight="1">
      <c r="A17" s="228"/>
      <c r="B17" s="230"/>
      <c r="C17" s="231"/>
      <c r="D17" s="229"/>
    </row>
    <row r="18" spans="1:4" ht="14.25" customHeight="1">
      <c r="A18" s="228"/>
      <c r="B18" s="230" t="s">
        <v>188</v>
      </c>
      <c r="C18" s="231">
        <v>984800</v>
      </c>
      <c r="D18" s="232"/>
    </row>
    <row r="19" spans="1:4" ht="6" customHeight="1">
      <c r="A19" s="228"/>
      <c r="B19" s="120"/>
      <c r="C19" s="148"/>
      <c r="D19" s="229"/>
    </row>
    <row r="20" spans="1:4" ht="6" customHeight="1">
      <c r="A20" s="228"/>
      <c r="B20" s="120"/>
      <c r="C20" s="148"/>
      <c r="D20" s="232"/>
    </row>
    <row r="21" spans="1:4" s="227" customFormat="1" ht="24.75" customHeight="1">
      <c r="A21" s="223">
        <v>955</v>
      </c>
      <c r="B21" s="233" t="s">
        <v>36</v>
      </c>
      <c r="C21" s="234">
        <f>22438200-197000+800000+587041+13850+493000-1430961+503000+2825525+2957145-984800</f>
        <v>28005000</v>
      </c>
      <c r="D21" s="235"/>
    </row>
    <row r="22" spans="1:4" s="227" customFormat="1" ht="16.5" customHeight="1">
      <c r="A22" s="236"/>
      <c r="B22" s="237"/>
      <c r="C22" s="238"/>
      <c r="D22" s="226"/>
    </row>
    <row r="23" spans="1:4" s="227" customFormat="1" ht="16.5">
      <c r="A23" s="223">
        <v>992</v>
      </c>
      <c r="B23" s="233" t="s">
        <v>37</v>
      </c>
      <c r="C23" s="239"/>
      <c r="D23" s="240">
        <f>SUM(D25:D29)</f>
        <v>10061200</v>
      </c>
    </row>
    <row r="24" spans="1:4" ht="15.75" customHeight="1">
      <c r="A24" s="228"/>
      <c r="B24" s="118" t="s">
        <v>34</v>
      </c>
      <c r="C24" s="121"/>
      <c r="D24" s="241"/>
    </row>
    <row r="25" spans="1:4" ht="19.5" customHeight="1">
      <c r="A25" s="228"/>
      <c r="B25" s="149" t="s">
        <v>38</v>
      </c>
      <c r="C25" s="242"/>
      <c r="D25" s="243">
        <v>883500</v>
      </c>
    </row>
    <row r="26" spans="1:4" ht="19.5" customHeight="1">
      <c r="A26" s="228"/>
      <c r="B26" s="149" t="s">
        <v>39</v>
      </c>
      <c r="C26" s="242"/>
      <c r="D26" s="243">
        <v>6309600</v>
      </c>
    </row>
    <row r="27" spans="1:4" ht="19.5" customHeight="1">
      <c r="A27" s="228"/>
      <c r="B27" s="149" t="s">
        <v>46</v>
      </c>
      <c r="C27" s="150"/>
      <c r="D27" s="244">
        <v>1666700</v>
      </c>
    </row>
    <row r="28" spans="1:4" ht="19.5" customHeight="1">
      <c r="A28" s="228"/>
      <c r="B28" s="151" t="s">
        <v>40</v>
      </c>
      <c r="C28" s="150"/>
      <c r="D28" s="244">
        <v>200000</v>
      </c>
    </row>
    <row r="29" spans="1:4" ht="19.5" customHeight="1">
      <c r="A29" s="228"/>
      <c r="B29" s="151" t="s">
        <v>41</v>
      </c>
      <c r="C29" s="150"/>
      <c r="D29" s="244">
        <v>1001400</v>
      </c>
    </row>
    <row r="30" spans="1:4" ht="5.25" customHeight="1" thickBot="1">
      <c r="A30" s="245"/>
      <c r="B30" s="152"/>
      <c r="C30" s="153"/>
      <c r="D30" s="246"/>
    </row>
    <row r="31" spans="1:4" s="227" customFormat="1" ht="19.5" customHeight="1" thickBot="1" thickTop="1">
      <c r="A31" s="247"/>
      <c r="B31" s="248" t="s">
        <v>42</v>
      </c>
      <c r="C31" s="249">
        <f>C21+C13+C22</f>
        <v>53989800</v>
      </c>
      <c r="D31" s="250">
        <f>D23</f>
        <v>10061200</v>
      </c>
    </row>
    <row r="32" spans="1:4" s="227" customFormat="1" ht="18.75" customHeight="1" thickBot="1" thickTop="1">
      <c r="A32" s="247"/>
      <c r="B32" s="248" t="s">
        <v>43</v>
      </c>
      <c r="C32" s="154">
        <f>D31-C31</f>
        <v>-43928600</v>
      </c>
      <c r="D32" s="251"/>
    </row>
    <row r="33" spans="1:4" ht="16.5" thickTop="1">
      <c r="A33" s="180"/>
      <c r="B33" s="252"/>
      <c r="C33" s="253"/>
      <c r="D33" s="253"/>
    </row>
    <row r="34" spans="1:4" ht="15.75">
      <c r="A34" s="180"/>
      <c r="B34" s="252"/>
      <c r="C34" s="253"/>
      <c r="D34" s="253"/>
    </row>
    <row r="35" spans="1:4" ht="15.75">
      <c r="A35" s="180"/>
      <c r="B35" s="254"/>
      <c r="C35" s="253"/>
      <c r="D35" s="253"/>
    </row>
    <row r="36" spans="1:4" ht="15.75">
      <c r="A36" s="180"/>
      <c r="B36" s="254"/>
      <c r="C36" s="253"/>
      <c r="D36" s="253"/>
    </row>
    <row r="37" spans="1:4" ht="15.75">
      <c r="A37" s="180"/>
      <c r="B37" s="254"/>
      <c r="C37" s="253"/>
      <c r="D37" s="253"/>
    </row>
    <row r="38" spans="1:4" ht="15.75">
      <c r="A38" s="180"/>
      <c r="B38" s="254"/>
      <c r="C38" s="253"/>
      <c r="D38" s="253"/>
    </row>
    <row r="39" spans="1:4" ht="12.75">
      <c r="A39" s="180"/>
      <c r="B39" s="180"/>
      <c r="C39" s="255"/>
      <c r="D39" s="255"/>
    </row>
    <row r="40" spans="1:4" ht="12.75">
      <c r="A40" s="180"/>
      <c r="B40" s="180"/>
      <c r="C40" s="255"/>
      <c r="D40" s="255"/>
    </row>
    <row r="41" spans="1:4" ht="12.75">
      <c r="A41" s="180"/>
      <c r="B41" s="180"/>
      <c r="C41" s="255"/>
      <c r="D41" s="255"/>
    </row>
    <row r="42" spans="3:4" ht="12.75">
      <c r="C42" s="256"/>
      <c r="D42" s="256"/>
    </row>
    <row r="43" spans="3:4" ht="12.75">
      <c r="C43" s="256"/>
      <c r="D43" s="256"/>
    </row>
    <row r="44" spans="3:4" ht="12.75">
      <c r="C44" s="256"/>
      <c r="D44" s="256"/>
    </row>
    <row r="45" spans="3:4" ht="12.75">
      <c r="C45" s="256"/>
      <c r="D45" s="256"/>
    </row>
    <row r="46" spans="3:4" ht="12.75">
      <c r="C46" s="256"/>
      <c r="D46" s="256"/>
    </row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71"/>
  <sheetViews>
    <sheetView workbookViewId="0" topLeftCell="A1">
      <selection activeCell="E8" sqref="E8"/>
    </sheetView>
  </sheetViews>
  <sheetFormatPr defaultColWidth="9.00390625" defaultRowHeight="12.75"/>
  <cols>
    <col min="1" max="1" width="5.125" style="110" customWidth="1"/>
    <col min="2" max="2" width="5.625" style="110" customWidth="1"/>
    <col min="3" max="3" width="7.75390625" style="110" customWidth="1"/>
    <col min="4" max="4" width="5.75390625" style="292" customWidth="1"/>
    <col min="5" max="5" width="43.00390625" style="179" customWidth="1"/>
    <col min="6" max="8" width="11.75390625" style="110" customWidth="1"/>
    <col min="9" max="11" width="11.625" style="110" customWidth="1"/>
    <col min="12" max="12" width="3.625" style="110" hidden="1" customWidth="1"/>
    <col min="13" max="13" width="0.2421875" style="110" hidden="1" customWidth="1"/>
    <col min="14" max="14" width="11.00390625" style="110" customWidth="1"/>
    <col min="15" max="15" width="9.75390625" style="110" bestFit="1" customWidth="1"/>
    <col min="16" max="16384" width="9.125" style="110" customWidth="1"/>
  </cols>
  <sheetData>
    <row r="1" spans="9:11" ht="12.75">
      <c r="I1" s="111"/>
      <c r="J1" s="3" t="s">
        <v>52</v>
      </c>
      <c r="K1" s="111"/>
    </row>
    <row r="2" spans="9:11" ht="12.75">
      <c r="I2" s="293"/>
      <c r="J2" s="9" t="s">
        <v>203</v>
      </c>
      <c r="K2" s="293"/>
    </row>
    <row r="3" spans="9:11" ht="12.75">
      <c r="I3" s="293"/>
      <c r="J3" s="9" t="s">
        <v>1</v>
      </c>
      <c r="K3" s="293"/>
    </row>
    <row r="4" spans="9:11" ht="12.75">
      <c r="I4" s="293"/>
      <c r="J4" s="9" t="s">
        <v>94</v>
      </c>
      <c r="K4" s="293"/>
    </row>
    <row r="5" spans="9:11" ht="13.5" customHeight="1">
      <c r="I5" s="293"/>
      <c r="J5" s="293"/>
      <c r="K5" s="293"/>
    </row>
    <row r="6" spans="1:14" ht="37.5" customHeight="1">
      <c r="A6" s="116" t="s">
        <v>80</v>
      </c>
      <c r="B6" s="116"/>
      <c r="C6" s="294"/>
      <c r="D6" s="295"/>
      <c r="E6" s="296"/>
      <c r="F6" s="297"/>
      <c r="G6" s="297"/>
      <c r="H6" s="297"/>
      <c r="I6" s="297"/>
      <c r="J6" s="297"/>
      <c r="K6" s="297"/>
      <c r="L6" s="298"/>
      <c r="M6" s="298"/>
      <c r="N6" s="298"/>
    </row>
    <row r="7" spans="2:14" ht="13.5" thickBot="1">
      <c r="B7" s="299"/>
      <c r="I7" s="300"/>
      <c r="J7" s="300"/>
      <c r="K7" s="300"/>
      <c r="L7" s="301"/>
      <c r="M7" s="302" t="s">
        <v>81</v>
      </c>
      <c r="N7" s="302"/>
    </row>
    <row r="8" spans="1:14" ht="31.5" customHeight="1" thickTop="1">
      <c r="A8" s="303" t="s">
        <v>82</v>
      </c>
      <c r="B8" s="304" t="s">
        <v>83</v>
      </c>
      <c r="C8" s="305" t="s">
        <v>84</v>
      </c>
      <c r="D8" s="305" t="s">
        <v>30</v>
      </c>
      <c r="E8" s="306" t="s">
        <v>85</v>
      </c>
      <c r="F8" s="510" t="s">
        <v>86</v>
      </c>
      <c r="G8" s="511"/>
      <c r="H8" s="511"/>
      <c r="I8" s="512"/>
      <c r="J8" s="512"/>
      <c r="K8" s="513"/>
      <c r="L8" s="307"/>
      <c r="M8" s="308"/>
      <c r="N8" s="309"/>
    </row>
    <row r="9" spans="1:14" ht="15" customHeight="1">
      <c r="A9" s="310"/>
      <c r="B9" s="311"/>
      <c r="C9" s="312"/>
      <c r="D9" s="312"/>
      <c r="E9" s="313"/>
      <c r="F9" s="314" t="s">
        <v>87</v>
      </c>
      <c r="G9" s="315"/>
      <c r="H9" s="316"/>
      <c r="I9" s="317" t="s">
        <v>88</v>
      </c>
      <c r="J9" s="318"/>
      <c r="K9" s="319"/>
      <c r="L9" s="307"/>
      <c r="M9" s="320"/>
      <c r="N9" s="309"/>
    </row>
    <row r="10" spans="1:14" ht="24" customHeight="1">
      <c r="A10" s="321"/>
      <c r="B10" s="322"/>
      <c r="C10" s="323"/>
      <c r="D10" s="323"/>
      <c r="E10" s="324"/>
      <c r="F10" s="323" t="s">
        <v>92</v>
      </c>
      <c r="G10" s="325" t="s">
        <v>89</v>
      </c>
      <c r="H10" s="326" t="s">
        <v>90</v>
      </c>
      <c r="I10" s="327" t="s">
        <v>92</v>
      </c>
      <c r="J10" s="328" t="s">
        <v>89</v>
      </c>
      <c r="K10" s="329" t="s">
        <v>90</v>
      </c>
      <c r="L10" s="330"/>
      <c r="M10" s="331" t="s">
        <v>91</v>
      </c>
      <c r="N10" s="332"/>
    </row>
    <row r="11" spans="1:14" s="391" customFormat="1" ht="9" customHeight="1">
      <c r="A11" s="384">
        <v>1</v>
      </c>
      <c r="B11" s="385">
        <v>2</v>
      </c>
      <c r="C11" s="386">
        <v>3</v>
      </c>
      <c r="D11" s="385">
        <v>4</v>
      </c>
      <c r="E11" s="386">
        <v>5</v>
      </c>
      <c r="F11" s="386">
        <v>6</v>
      </c>
      <c r="G11" s="386">
        <v>7</v>
      </c>
      <c r="H11" s="387">
        <v>8</v>
      </c>
      <c r="I11" s="385">
        <v>9</v>
      </c>
      <c r="J11" s="388">
        <v>10</v>
      </c>
      <c r="K11" s="387">
        <v>11</v>
      </c>
      <c r="L11" s="389"/>
      <c r="M11" s="387">
        <v>12</v>
      </c>
      <c r="N11" s="390"/>
    </row>
    <row r="12" spans="1:14" s="179" customFormat="1" ht="21.75" customHeight="1">
      <c r="A12" s="333">
        <v>97</v>
      </c>
      <c r="B12" s="334">
        <v>801</v>
      </c>
      <c r="C12" s="335">
        <v>80110</v>
      </c>
      <c r="D12" s="335">
        <v>6050</v>
      </c>
      <c r="E12" s="336" t="s">
        <v>152</v>
      </c>
      <c r="F12" s="339">
        <v>100</v>
      </c>
      <c r="G12" s="339"/>
      <c r="H12" s="337">
        <f>F12+G12</f>
        <v>100</v>
      </c>
      <c r="I12" s="427">
        <v>4000</v>
      </c>
      <c r="J12" s="340">
        <v>-2500</v>
      </c>
      <c r="K12" s="342">
        <f>I12+J12</f>
        <v>1500</v>
      </c>
      <c r="L12" s="341"/>
      <c r="M12" s="343"/>
      <c r="N12" s="341"/>
    </row>
    <row r="13" spans="1:14" s="179" customFormat="1" ht="24.75" customHeight="1">
      <c r="A13" s="333">
        <v>104</v>
      </c>
      <c r="B13" s="334">
        <v>801</v>
      </c>
      <c r="C13" s="334">
        <v>80101</v>
      </c>
      <c r="D13" s="335">
        <v>6050</v>
      </c>
      <c r="E13" s="426" t="s">
        <v>147</v>
      </c>
      <c r="F13" s="339">
        <v>200</v>
      </c>
      <c r="G13" s="339">
        <v>1400</v>
      </c>
      <c r="H13" s="337">
        <f>SUM(F13:G13)</f>
        <v>1600</v>
      </c>
      <c r="I13" s="427">
        <v>0</v>
      </c>
      <c r="J13" s="340">
        <v>500</v>
      </c>
      <c r="K13" s="342">
        <f>I13+J13</f>
        <v>500</v>
      </c>
      <c r="L13" s="341"/>
      <c r="M13" s="343"/>
      <c r="N13" s="341"/>
    </row>
    <row r="14" spans="1:14" s="179" customFormat="1" ht="24" customHeight="1">
      <c r="A14" s="333">
        <v>105</v>
      </c>
      <c r="B14" s="334">
        <v>801</v>
      </c>
      <c r="C14" s="334">
        <v>80101</v>
      </c>
      <c r="D14" s="335">
        <v>6050</v>
      </c>
      <c r="E14" s="426" t="s">
        <v>148</v>
      </c>
      <c r="F14" s="339">
        <v>200</v>
      </c>
      <c r="G14" s="339">
        <v>1400</v>
      </c>
      <c r="H14" s="337">
        <f>SUM(F14:G14)</f>
        <v>1600</v>
      </c>
      <c r="I14" s="427">
        <v>0</v>
      </c>
      <c r="J14" s="340">
        <v>500</v>
      </c>
      <c r="K14" s="342">
        <f>I14+J14</f>
        <v>500</v>
      </c>
      <c r="L14" s="341"/>
      <c r="M14" s="343"/>
      <c r="N14" s="341"/>
    </row>
    <row r="15" spans="1:14" s="179" customFormat="1" ht="27.75" customHeight="1" thickBot="1">
      <c r="A15" s="333">
        <v>106</v>
      </c>
      <c r="B15" s="334">
        <v>801</v>
      </c>
      <c r="C15" s="334">
        <v>80101</v>
      </c>
      <c r="D15" s="335">
        <v>6050</v>
      </c>
      <c r="E15" s="209" t="s">
        <v>149</v>
      </c>
      <c r="F15" s="344">
        <v>0</v>
      </c>
      <c r="G15" s="344">
        <v>500</v>
      </c>
      <c r="H15" s="337">
        <f>F15+G15</f>
        <v>500</v>
      </c>
      <c r="I15" s="345">
        <v>0</v>
      </c>
      <c r="J15" s="346">
        <v>1500</v>
      </c>
      <c r="K15" s="342">
        <f>I15+J15</f>
        <v>1500</v>
      </c>
      <c r="L15" s="341"/>
      <c r="M15" s="343">
        <v>2000</v>
      </c>
      <c r="N15" s="341"/>
    </row>
    <row r="16" spans="1:27" s="357" customFormat="1" ht="18.75" customHeight="1" thickBot="1" thickTop="1">
      <c r="A16" s="347"/>
      <c r="B16" s="348"/>
      <c r="C16" s="348"/>
      <c r="D16" s="349"/>
      <c r="E16" s="350" t="s">
        <v>42</v>
      </c>
      <c r="F16" s="351">
        <f aca="true" t="shared" si="0" ref="F16:K16">SUM(F12:F15)</f>
        <v>500</v>
      </c>
      <c r="G16" s="351">
        <f t="shared" si="0"/>
        <v>3300</v>
      </c>
      <c r="H16" s="352">
        <f t="shared" si="0"/>
        <v>3800</v>
      </c>
      <c r="I16" s="353">
        <f t="shared" si="0"/>
        <v>4000</v>
      </c>
      <c r="J16" s="353">
        <f t="shared" si="0"/>
        <v>0</v>
      </c>
      <c r="K16" s="352">
        <f t="shared" si="0"/>
        <v>4000</v>
      </c>
      <c r="L16" s="354"/>
      <c r="M16" s="352" t="e">
        <f>#REF!+#REF!+#REF!</f>
        <v>#REF!</v>
      </c>
      <c r="N16" s="355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</row>
    <row r="17" spans="2:27" s="357" customFormat="1" ht="24.75" customHeight="1" thickTop="1">
      <c r="B17" s="358"/>
      <c r="C17" s="358"/>
      <c r="D17" s="359"/>
      <c r="E17" s="360"/>
      <c r="F17" s="355"/>
      <c r="G17" s="355"/>
      <c r="H17" s="355"/>
      <c r="I17" s="355"/>
      <c r="J17" s="355"/>
      <c r="K17" s="355"/>
      <c r="L17" s="355"/>
      <c r="M17" s="355"/>
      <c r="N17" s="355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</row>
    <row r="18" spans="2:27" s="357" customFormat="1" ht="24.75" customHeight="1">
      <c r="B18" s="358"/>
      <c r="C18" s="358"/>
      <c r="D18" s="359"/>
      <c r="E18" s="360"/>
      <c r="F18" s="355"/>
      <c r="G18" s="355"/>
      <c r="H18" s="355"/>
      <c r="I18" s="355"/>
      <c r="J18" s="355"/>
      <c r="K18" s="355"/>
      <c r="L18" s="355"/>
      <c r="M18" s="355"/>
      <c r="N18" s="355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</row>
    <row r="19" spans="4:54" s="338" customFormat="1" ht="12.75">
      <c r="D19" s="361"/>
      <c r="E19" s="110"/>
      <c r="F19" s="110"/>
      <c r="G19" s="110"/>
      <c r="H19" s="110"/>
      <c r="I19" s="110"/>
      <c r="J19" s="110"/>
      <c r="K19" s="110"/>
      <c r="L19" s="110"/>
      <c r="M19" s="362"/>
      <c r="N19" s="362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</row>
    <row r="20" spans="2:18" ht="13.5">
      <c r="B20" s="363"/>
      <c r="C20" s="364"/>
      <c r="D20" s="364"/>
      <c r="E20" s="365"/>
      <c r="F20" s="365"/>
      <c r="G20" s="365"/>
      <c r="H20" s="365"/>
      <c r="I20" s="365"/>
      <c r="J20" s="365"/>
      <c r="K20" s="365"/>
      <c r="L20" s="366"/>
      <c r="M20" s="367"/>
      <c r="N20" s="367"/>
      <c r="O20" s="364"/>
      <c r="P20" s="365"/>
      <c r="Q20" s="368"/>
      <c r="R20" s="369"/>
    </row>
    <row r="21" spans="2:18" ht="13.5">
      <c r="B21" s="363"/>
      <c r="D21" s="110"/>
      <c r="E21" s="370"/>
      <c r="F21" s="370"/>
      <c r="G21" s="370"/>
      <c r="H21" s="370"/>
      <c r="I21" s="370"/>
      <c r="J21" s="370"/>
      <c r="K21" s="370"/>
      <c r="L21" s="371"/>
      <c r="M21" s="362"/>
      <c r="N21" s="362"/>
      <c r="P21" s="370"/>
      <c r="Q21" s="180"/>
      <c r="R21" s="256"/>
    </row>
    <row r="22" spans="2:18" ht="12.75">
      <c r="B22" s="372"/>
      <c r="D22" s="373"/>
      <c r="E22" s="370"/>
      <c r="F22" s="370"/>
      <c r="G22" s="370"/>
      <c r="H22" s="370"/>
      <c r="I22" s="370"/>
      <c r="J22" s="370"/>
      <c r="K22" s="370"/>
      <c r="L22" s="371"/>
      <c r="M22" s="362"/>
      <c r="N22" s="362"/>
      <c r="P22" s="370"/>
      <c r="Q22" s="180"/>
      <c r="R22" s="256"/>
    </row>
    <row r="23" spans="4:20" ht="18">
      <c r="D23" s="361"/>
      <c r="E23" s="374"/>
      <c r="F23" s="374"/>
      <c r="G23" s="374"/>
      <c r="H23" s="374"/>
      <c r="I23" s="374"/>
      <c r="J23" s="374"/>
      <c r="K23" s="374"/>
      <c r="L23" s="374"/>
      <c r="M23" s="375"/>
      <c r="N23" s="375"/>
      <c r="O23" s="374"/>
      <c r="P23" s="374"/>
      <c r="Q23" s="374"/>
      <c r="R23" s="374"/>
      <c r="S23" s="374"/>
      <c r="T23" s="374"/>
    </row>
    <row r="24" spans="4:54" s="374" customFormat="1" ht="18">
      <c r="D24" s="361"/>
      <c r="E24" s="180"/>
      <c r="F24" s="180"/>
      <c r="G24" s="180"/>
      <c r="H24" s="180"/>
      <c r="I24" s="180"/>
      <c r="J24" s="180"/>
      <c r="K24" s="180"/>
      <c r="L24" s="180"/>
      <c r="M24" s="376"/>
      <c r="N24" s="376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</row>
    <row r="25" spans="4:14" s="180" customFormat="1" ht="12.75">
      <c r="D25" s="377"/>
      <c r="M25" s="376"/>
      <c r="N25" s="376"/>
    </row>
    <row r="26" spans="4:14" s="180" customFormat="1" ht="12.75">
      <c r="D26" s="377"/>
      <c r="M26" s="376"/>
      <c r="N26" s="376"/>
    </row>
    <row r="27" spans="4:20" s="180" customFormat="1" ht="12.75">
      <c r="D27" s="361"/>
      <c r="E27" s="378"/>
      <c r="F27" s="378"/>
      <c r="G27" s="378"/>
      <c r="H27" s="378"/>
      <c r="I27" s="378"/>
      <c r="J27" s="378"/>
      <c r="K27" s="378"/>
      <c r="L27" s="378"/>
      <c r="M27" s="341"/>
      <c r="N27" s="341"/>
      <c r="O27" s="378"/>
      <c r="P27" s="378"/>
      <c r="Q27" s="378"/>
      <c r="R27" s="378"/>
      <c r="S27" s="378"/>
      <c r="T27" s="378"/>
    </row>
    <row r="28" spans="4:54" s="180" customFormat="1" ht="12.75">
      <c r="D28" s="361"/>
      <c r="E28" s="378"/>
      <c r="F28" s="378"/>
      <c r="G28" s="378"/>
      <c r="H28" s="378"/>
      <c r="I28" s="378"/>
      <c r="J28" s="378"/>
      <c r="K28" s="378"/>
      <c r="L28" s="378"/>
      <c r="M28" s="341"/>
      <c r="N28" s="341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</row>
    <row r="29" spans="4:26" s="378" customFormat="1" ht="12.75">
      <c r="D29" s="361"/>
      <c r="E29" s="180"/>
      <c r="M29" s="376"/>
      <c r="N29" s="376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4:60" s="378" customFormat="1" ht="12.75">
      <c r="D30" s="361"/>
      <c r="E30" s="180"/>
      <c r="M30" s="376"/>
      <c r="N30" s="376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</row>
    <row r="31" spans="4:14" s="180" customFormat="1" ht="12.75">
      <c r="D31" s="361"/>
      <c r="F31" s="378"/>
      <c r="G31" s="378"/>
      <c r="H31" s="378"/>
      <c r="I31" s="378"/>
      <c r="J31" s="378"/>
      <c r="K31" s="378"/>
      <c r="L31" s="378"/>
      <c r="M31" s="376"/>
      <c r="N31" s="376"/>
    </row>
    <row r="32" spans="4:14" s="180" customFormat="1" ht="12.75">
      <c r="D32" s="361"/>
      <c r="E32" s="379"/>
      <c r="F32" s="380"/>
      <c r="G32" s="380"/>
      <c r="H32" s="380"/>
      <c r="I32" s="380"/>
      <c r="J32" s="380"/>
      <c r="K32" s="380"/>
      <c r="L32" s="380"/>
      <c r="M32" s="376"/>
      <c r="N32" s="376"/>
    </row>
    <row r="33" spans="4:14" s="180" customFormat="1" ht="12.75">
      <c r="D33" s="381"/>
      <c r="E33" s="379"/>
      <c r="F33" s="380"/>
      <c r="G33" s="380"/>
      <c r="H33" s="380"/>
      <c r="I33" s="380"/>
      <c r="J33" s="380"/>
      <c r="K33" s="380"/>
      <c r="L33" s="380"/>
      <c r="M33" s="376"/>
      <c r="N33" s="376"/>
    </row>
    <row r="34" spans="4:14" s="180" customFormat="1" ht="12.75">
      <c r="D34" s="381"/>
      <c r="E34" s="379"/>
      <c r="F34" s="380"/>
      <c r="G34" s="380"/>
      <c r="H34" s="380"/>
      <c r="I34" s="380"/>
      <c r="J34" s="380"/>
      <c r="K34" s="380"/>
      <c r="L34" s="380"/>
      <c r="M34" s="376"/>
      <c r="N34" s="376"/>
    </row>
    <row r="35" spans="4:26" s="180" customFormat="1" ht="12.75">
      <c r="D35" s="381"/>
      <c r="E35" s="379"/>
      <c r="F35" s="380"/>
      <c r="G35" s="380"/>
      <c r="H35" s="380"/>
      <c r="I35" s="382"/>
      <c r="J35" s="382"/>
      <c r="K35" s="382"/>
      <c r="L35" s="382"/>
      <c r="M35" s="383"/>
      <c r="N35" s="383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</row>
    <row r="36" spans="4:60" s="180" customFormat="1" ht="12.75">
      <c r="D36" s="381"/>
      <c r="E36" s="379"/>
      <c r="F36" s="380"/>
      <c r="G36" s="380"/>
      <c r="H36" s="380"/>
      <c r="I36" s="380"/>
      <c r="J36" s="380"/>
      <c r="K36" s="380"/>
      <c r="L36" s="380"/>
      <c r="M36" s="383"/>
      <c r="N36" s="383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379"/>
      <c r="BG36" s="379"/>
      <c r="BH36" s="379"/>
    </row>
    <row r="37" spans="4:14" s="379" customFormat="1" ht="12.75">
      <c r="D37" s="381"/>
      <c r="F37" s="380"/>
      <c r="G37" s="380"/>
      <c r="H37" s="380"/>
      <c r="I37" s="380"/>
      <c r="J37" s="380"/>
      <c r="K37" s="380"/>
      <c r="L37" s="380"/>
      <c r="M37" s="383"/>
      <c r="N37" s="383"/>
    </row>
    <row r="38" spans="4:14" s="379" customFormat="1" ht="12.75">
      <c r="D38" s="381"/>
      <c r="F38" s="380"/>
      <c r="G38" s="380"/>
      <c r="H38" s="380"/>
      <c r="I38" s="380"/>
      <c r="J38" s="380"/>
      <c r="K38" s="380"/>
      <c r="L38" s="380"/>
      <c r="M38" s="383"/>
      <c r="N38" s="383"/>
    </row>
    <row r="39" spans="4:14" s="379" customFormat="1" ht="12.75">
      <c r="D39" s="381"/>
      <c r="F39" s="380"/>
      <c r="G39" s="380"/>
      <c r="H39" s="380"/>
      <c r="I39" s="380"/>
      <c r="J39" s="380"/>
      <c r="K39" s="380"/>
      <c r="L39" s="380"/>
      <c r="M39" s="383"/>
      <c r="N39" s="383"/>
    </row>
    <row r="40" spans="4:14" s="379" customFormat="1" ht="12.75">
      <c r="D40" s="381"/>
      <c r="F40" s="380"/>
      <c r="G40" s="380"/>
      <c r="H40" s="380"/>
      <c r="I40" s="380"/>
      <c r="J40" s="380"/>
      <c r="K40" s="380"/>
      <c r="L40" s="380"/>
      <c r="M40" s="383"/>
      <c r="N40" s="383"/>
    </row>
    <row r="41" spans="4:14" s="379" customFormat="1" ht="12.75">
      <c r="D41" s="381"/>
      <c r="E41" s="179"/>
      <c r="F41" s="110"/>
      <c r="G41" s="110"/>
      <c r="H41" s="110"/>
      <c r="I41" s="110"/>
      <c r="J41" s="110"/>
      <c r="K41" s="110"/>
      <c r="L41" s="110"/>
      <c r="M41" s="383"/>
      <c r="N41" s="383"/>
    </row>
    <row r="42" spans="4:14" s="379" customFormat="1" ht="12.75">
      <c r="D42" s="292"/>
      <c r="E42" s="179"/>
      <c r="F42" s="110"/>
      <c r="G42" s="110"/>
      <c r="H42" s="110"/>
      <c r="I42" s="110"/>
      <c r="J42" s="110"/>
      <c r="K42" s="110"/>
      <c r="L42" s="110"/>
      <c r="M42" s="383"/>
      <c r="N42" s="383"/>
    </row>
    <row r="43" spans="4:14" s="379" customFormat="1" ht="12.75">
      <c r="D43" s="292"/>
      <c r="E43" s="179"/>
      <c r="F43" s="110"/>
      <c r="G43" s="110"/>
      <c r="H43" s="110"/>
      <c r="I43" s="110"/>
      <c r="J43" s="110"/>
      <c r="K43" s="110"/>
      <c r="L43" s="110"/>
      <c r="M43" s="383"/>
      <c r="N43" s="383"/>
    </row>
    <row r="44" spans="4:26" s="379" customFormat="1" ht="12.75">
      <c r="D44" s="292"/>
      <c r="E44" s="179"/>
      <c r="F44" s="110"/>
      <c r="G44" s="110"/>
      <c r="H44" s="110"/>
      <c r="I44" s="110"/>
      <c r="J44" s="110"/>
      <c r="K44" s="110"/>
      <c r="L44" s="110"/>
      <c r="M44" s="362"/>
      <c r="N44" s="362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4:60" s="379" customFormat="1" ht="12.75">
      <c r="D45" s="292"/>
      <c r="E45" s="179"/>
      <c r="F45" s="110"/>
      <c r="G45" s="110"/>
      <c r="H45" s="110"/>
      <c r="I45" s="110"/>
      <c r="J45" s="110"/>
      <c r="K45" s="110"/>
      <c r="L45" s="110"/>
      <c r="M45" s="362"/>
      <c r="N45" s="362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</row>
    <row r="46" spans="13:14" ht="12.75">
      <c r="M46" s="362"/>
      <c r="N46" s="362"/>
    </row>
    <row r="47" spans="13:14" ht="12.75">
      <c r="M47" s="362"/>
      <c r="N47" s="362"/>
    </row>
    <row r="48" spans="13:14" ht="12.75">
      <c r="M48" s="362"/>
      <c r="N48" s="362"/>
    </row>
    <row r="49" spans="13:14" ht="12.75">
      <c r="M49" s="362"/>
      <c r="N49" s="362"/>
    </row>
    <row r="50" spans="13:14" ht="12.75">
      <c r="M50" s="362"/>
      <c r="N50" s="362"/>
    </row>
    <row r="51" spans="13:14" ht="12.75">
      <c r="M51" s="362"/>
      <c r="N51" s="362"/>
    </row>
    <row r="52" spans="13:14" ht="12.75">
      <c r="M52" s="362"/>
      <c r="N52" s="362"/>
    </row>
    <row r="53" spans="13:14" ht="12.75">
      <c r="M53" s="362"/>
      <c r="N53" s="362"/>
    </row>
    <row r="54" spans="13:14" ht="12.75">
      <c r="M54" s="362"/>
      <c r="N54" s="362"/>
    </row>
    <row r="55" spans="13:14" ht="12.75">
      <c r="M55" s="362"/>
      <c r="N55" s="362"/>
    </row>
    <row r="56" spans="13:14" ht="12.75">
      <c r="M56" s="362"/>
      <c r="N56" s="362"/>
    </row>
    <row r="57" spans="13:14" ht="12.75">
      <c r="M57" s="362"/>
      <c r="N57" s="362"/>
    </row>
    <row r="58" spans="13:14" ht="12.75">
      <c r="M58" s="362"/>
      <c r="N58" s="362"/>
    </row>
    <row r="59" spans="13:14" ht="12.75">
      <c r="M59" s="362"/>
      <c r="N59" s="362"/>
    </row>
    <row r="60" spans="13:14" ht="12.75">
      <c r="M60" s="362"/>
      <c r="N60" s="362"/>
    </row>
    <row r="61" spans="13:14" ht="12.75">
      <c r="M61" s="362"/>
      <c r="N61" s="362"/>
    </row>
    <row r="62" spans="13:14" ht="12.75">
      <c r="M62" s="362"/>
      <c r="N62" s="362"/>
    </row>
    <row r="63" spans="13:14" ht="12.75">
      <c r="M63" s="362"/>
      <c r="N63" s="362"/>
    </row>
    <row r="64" spans="13:14" ht="12.75">
      <c r="M64" s="362"/>
      <c r="N64" s="362"/>
    </row>
    <row r="65" spans="13:14" ht="12.75">
      <c r="M65" s="362"/>
      <c r="N65" s="362"/>
    </row>
    <row r="66" spans="13:14" ht="12.75">
      <c r="M66" s="362"/>
      <c r="N66" s="362"/>
    </row>
    <row r="67" spans="13:14" ht="12.75">
      <c r="M67" s="362"/>
      <c r="N67" s="362"/>
    </row>
    <row r="68" spans="13:14" ht="12.75">
      <c r="M68" s="362"/>
      <c r="N68" s="362"/>
    </row>
    <row r="69" spans="13:14" ht="12.75">
      <c r="M69" s="362"/>
      <c r="N69" s="362"/>
    </row>
    <row r="70" spans="13:14" ht="12.75">
      <c r="M70" s="362"/>
      <c r="N70" s="362"/>
    </row>
    <row r="71" spans="13:14" ht="12.75">
      <c r="M71" s="362"/>
      <c r="N71" s="362"/>
    </row>
  </sheetData>
  <mergeCells count="1">
    <mergeCell ref="F8:K8"/>
  </mergeCells>
  <printOptions horizontalCentered="1"/>
  <pageMargins left="0" right="0" top="0.984251968503937" bottom="0.5905511811023623" header="0.5118110236220472" footer="0.5118110236220472"/>
  <pageSetup firstPageNumber="13" useFirstPageNumber="1" horizontalDpi="600" verticalDpi="600" orientation="landscape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2008-06-06T13:00:29Z</cp:lastPrinted>
  <dcterms:created xsi:type="dcterms:W3CDTF">2005-03-29T09:14:57Z</dcterms:created>
  <dcterms:modified xsi:type="dcterms:W3CDTF">2008-06-13T06:16:58Z</dcterms:modified>
  <cp:category/>
  <cp:version/>
  <cp:contentType/>
  <cp:contentStatus/>
</cp:coreProperties>
</file>