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" sheetId="1" r:id="rId1"/>
    <sheet name="Zał 2" sheetId="2" r:id="rId2"/>
    <sheet name="Zal 3" sheetId="3" r:id="rId3"/>
    <sheet name="Zał4" sheetId="4" r:id="rId4"/>
    <sheet name="Zal 5" sheetId="5" r:id="rId5"/>
    <sheet name="Zal limity" sheetId="6" r:id="rId6"/>
  </sheets>
  <definedNames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<sst xmlns="http://schemas.openxmlformats.org/spreadsheetml/2006/main" count="748" uniqueCount="359">
  <si>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</si>
  <si>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</si>
  <si>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</si>
  <si>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</si>
  <si>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</si>
  <si>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</si>
  <si>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</si>
  <si>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</si>
  <si>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</si>
  <si>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</si>
  <si>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</si>
  <si>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</si>
  <si>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</si>
  <si>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Zakup usług pozostałych</t>
  </si>
  <si>
    <t>OŚWIATA I WYCHOWANIE</t>
  </si>
  <si>
    <t>Zakup materiałów i wyposażenia</t>
  </si>
  <si>
    <t>KULTURA I OCHRONA DZIEDZICTWA NARODOWEGO</t>
  </si>
  <si>
    <t>KULTURA FIZYCZNA I SPORT</t>
  </si>
  <si>
    <t>OGÓŁEM</t>
  </si>
  <si>
    <t>per saldo</t>
  </si>
  <si>
    <t>w złotych</t>
  </si>
  <si>
    <t>TRANSPORT I ŁĄCZNOŚĆ</t>
  </si>
  <si>
    <t>KS</t>
  </si>
  <si>
    <t xml:space="preserve">GOSPODARKA KOMUNALNA I OCHRONA ŚRODOWISKA </t>
  </si>
  <si>
    <t>Załącznik nr 2 do Uchwały</t>
  </si>
  <si>
    <t>RÓŻNE ROZLICZENIA</t>
  </si>
  <si>
    <t>GOSPODARKA MIESZKANIOWA</t>
  </si>
  <si>
    <t>6050</t>
  </si>
  <si>
    <t>Gospodarka ściekowa i ochrona wód</t>
  </si>
  <si>
    <t>0970</t>
  </si>
  <si>
    <t>Wpływy z różnych dochodów</t>
  </si>
  <si>
    <t>75814</t>
  </si>
  <si>
    <t>Różne rozliczenia finansowe</t>
  </si>
  <si>
    <t>750</t>
  </si>
  <si>
    <t>ADMINISTRACJA PUBLICZNA</t>
  </si>
  <si>
    <t>ZMIANY   PLANU  DOCHODÓW  I  WYDATKÓW   NA  ZADANIA  WŁASNE  GMINY                                           W  2008  ROKU</t>
  </si>
  <si>
    <t>Składki na ubezpieczenia społeczne</t>
  </si>
  <si>
    <t>Składki na FP</t>
  </si>
  <si>
    <t>852</t>
  </si>
  <si>
    <t>Szkoły podstawowe</t>
  </si>
  <si>
    <t>0830</t>
  </si>
  <si>
    <t>Wpływy z usług</t>
  </si>
  <si>
    <t>4300</t>
  </si>
  <si>
    <t>0920</t>
  </si>
  <si>
    <t>Pozostałe odsetki</t>
  </si>
  <si>
    <t>4210</t>
  </si>
  <si>
    <t>Obiekty sportowe</t>
  </si>
  <si>
    <t>Dotacja celowa z budżetu na finansowanie lub dofinansowanie zadań zleconych do realizacji stowarzyszeniom</t>
  </si>
  <si>
    <t>Załącznik nr 3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</si>
  <si>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</si>
  <si>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</si>
  <si>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</si>
  <si>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</si>
  <si>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</si>
  <si>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</si>
  <si>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</si>
  <si>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</si>
  <si>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</si>
  <si>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</si>
  <si>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</si>
  <si>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Pożyczki z WFOŚ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</si>
  <si>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</si>
  <si>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</si>
  <si>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</si>
  <si>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</si>
  <si>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</si>
  <si>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</si>
  <si>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</si>
  <si>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</si>
  <si>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</si>
  <si>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Lp.</t>
  </si>
  <si>
    <t>Zmiany</t>
  </si>
  <si>
    <t>0580</t>
  </si>
  <si>
    <t>Grzywny i inne kary pieniężne od osób prawnych i innych jednostek organizacyjnych</t>
  </si>
  <si>
    <t>0690</t>
  </si>
  <si>
    <t>Wpływy z różnych opłat</t>
  </si>
  <si>
    <t>III</t>
  </si>
  <si>
    <t>Załącznik nr 6 do Uchwały</t>
  </si>
  <si>
    <t>POMOC SPOŁECZNA</t>
  </si>
  <si>
    <t>Dział</t>
  </si>
  <si>
    <t>Rozdział</t>
  </si>
  <si>
    <t>Nazwa programu inwestycyjnego i zadania finansowanego z budżetu</t>
  </si>
  <si>
    <t>Plan po zmianach</t>
  </si>
  <si>
    <t>Różne opłaty i składki</t>
  </si>
  <si>
    <t>DOCHODY OD OSÓB PRAWNYCH , OD OSÓB FIZYCZNYCH I OD INNYCH JEDNOSTEK NIE POSIADAJĄCYCH OSOBOWOŚCI PRAWNEJ ORAZ WYDATKI ZWIĄZANE Z ICH POBOREM</t>
  </si>
  <si>
    <t>75647</t>
  </si>
  <si>
    <t>Pobór podatków, opłat i niepodatkowych należności budżetowych</t>
  </si>
  <si>
    <t>Zakup energii</t>
  </si>
  <si>
    <t>Gospodarka gruntami i nieruchomościami</t>
  </si>
  <si>
    <t>OCHRONA ZDROWIA</t>
  </si>
  <si>
    <t>0910</t>
  </si>
  <si>
    <t>Odsetki od nieterminowych wpłat z tytułu podatków i opłat</t>
  </si>
  <si>
    <t>Zadania w zakresie kultury fizycznej i sportu</t>
  </si>
  <si>
    <t>Opłaty z tytułu zakupu usług telekomunikacyjnych telefonii stacjonarnej</t>
  </si>
  <si>
    <t>ZMIANY   PLANU  DOCHODÓW  I  WYDATKÓW   NA  ZADANIA  WŁASNE  POWIATU  
W  2008  ROKU</t>
  </si>
  <si>
    <t>Szkoły podstawowe specjalne</t>
  </si>
  <si>
    <t>Licea ogólnokształcące</t>
  </si>
  <si>
    <t>0750</t>
  </si>
  <si>
    <t>Dochody z najmu i dzierżawy składników majątkowych Skarbu Państwa, jednostek samorządu terytorialnego lub innych jednostek zaliczanych do sektora finansów publicznych  oraz innych umów o podobnym charakterze</t>
  </si>
  <si>
    <t>Szkoły zawodowe</t>
  </si>
  <si>
    <t>Zakup usług remontowych</t>
  </si>
  <si>
    <t>Gimnazja</t>
  </si>
  <si>
    <t>EDUKACYJNA OPIEKA WYCHOWAWCZA</t>
  </si>
  <si>
    <t>Przedszkola</t>
  </si>
  <si>
    <t>Zespół Obsługi Ekonomiczno - Administracyjnej Przedszkoli Miejskich</t>
  </si>
  <si>
    <t>4270</t>
  </si>
  <si>
    <t>75023</t>
  </si>
  <si>
    <t>Urząd Miejski</t>
  </si>
  <si>
    <t>Wydatki inwestycyjne jednostek budżetowych</t>
  </si>
  <si>
    <t>Drogi publiczne gminne</t>
  </si>
  <si>
    <t>Drogi publiczne w miastach na prawach powiatu</t>
  </si>
  <si>
    <t>Plan 2009 r.</t>
  </si>
  <si>
    <r>
      <t xml:space="preserve">Dotacje celowe przekazane z budżetu państwa na realizację inwestycji i zakupów inwestycyjnych własnych gmin - </t>
    </r>
    <r>
      <rPr>
        <i/>
        <sz val="10"/>
        <rFont val="Arial Narrow"/>
        <family val="2"/>
      </rPr>
      <t>Program "Moje Boisko Orlik 2012"</t>
    </r>
  </si>
  <si>
    <t>z dnia 23 października 2008 roku</t>
  </si>
  <si>
    <t>4260</t>
  </si>
  <si>
    <t>Wydatki inwestycyjne jednostek budżetowych - Program "Moje Boisko Orlik 2012"</t>
  </si>
  <si>
    <t>"Boiska sportowe przy SP Nr 10"</t>
  </si>
  <si>
    <t>"Boiska sportowe przy SP Nr 17"</t>
  </si>
  <si>
    <t>Pozostałe zadania w zakresie kultury</t>
  </si>
  <si>
    <t>Placówki opiekuńczo wychowawcze</t>
  </si>
  <si>
    <t>Rodzinny Dom Dziecka nr 2</t>
  </si>
  <si>
    <t>Rodzinny Dom Dziecka nr 3</t>
  </si>
  <si>
    <t>Wpływy z tytułu pomocy finansowej udzielanej między jednostkami samorządu terytorialnego na dofinansowanie własnych zadań inwestycyjnych i zakupów inwestycyjnych</t>
  </si>
  <si>
    <t>Środki na dofinansowanie własnych zadań bieżących gmin pozyskane z innych źródeł</t>
  </si>
  <si>
    <t>Składki na ubezpieczenie społeczne</t>
  </si>
  <si>
    <t>0870</t>
  </si>
  <si>
    <t>Specjalne ośrodki szkolno - wychowawcze</t>
  </si>
  <si>
    <t>Poradnie psychologiczno pedagogiczne, w tym poradnie specjalistyczne</t>
  </si>
  <si>
    <t>Placówki wychowania pozaszkolnego - Pałac Młodzieży</t>
  </si>
  <si>
    <t>Gimnazja specjalne</t>
  </si>
  <si>
    <t>zakup usług remontowych</t>
  </si>
  <si>
    <t>4350</t>
  </si>
  <si>
    <t>Zakup usług dostępu do sieci Internet</t>
  </si>
  <si>
    <t>4370</t>
  </si>
  <si>
    <t>4410</t>
  </si>
  <si>
    <t>Podróże służbowe krajowe</t>
  </si>
  <si>
    <t>4440</t>
  </si>
  <si>
    <t>Odpisy na ZFŚS</t>
  </si>
  <si>
    <t>4740</t>
  </si>
  <si>
    <t>4240</t>
  </si>
  <si>
    <t>Zakup pomocy naukowych, dydaktycznych i książek</t>
  </si>
  <si>
    <t>4140</t>
  </si>
  <si>
    <t>Wpłaty na PFRON</t>
  </si>
  <si>
    <t>710</t>
  </si>
  <si>
    <t>71095</t>
  </si>
  <si>
    <t>60015</t>
  </si>
  <si>
    <t>Drogi wewnętrzne</t>
  </si>
  <si>
    <t>OA</t>
  </si>
  <si>
    <t>IK</t>
  </si>
  <si>
    <t>DZIAŁALNOŚĆ USŁUGOWA</t>
  </si>
  <si>
    <t>"Kraj naszych sąsiadów widziany oczami naszych dzieci"</t>
  </si>
  <si>
    <t>"Program Comenius - Partnerskie projekty szkół 2007/2008"</t>
  </si>
  <si>
    <t>"Szkolne projekty Socrates Comenius  2006/2007"</t>
  </si>
  <si>
    <t>"Leonardo da Vinci - Seminarium kontaktowe"</t>
  </si>
  <si>
    <t>4010</t>
  </si>
  <si>
    <t>Wynagrodzenia osobowe pracowników</t>
  </si>
  <si>
    <t>Zakup usług zdrowotnych</t>
  </si>
  <si>
    <t>TURYSTYKA</t>
  </si>
  <si>
    <t>RWZ</t>
  </si>
  <si>
    <t>2709</t>
  </si>
  <si>
    <t>Wpływy z różnych rozliczeń</t>
  </si>
  <si>
    <t>71035</t>
  </si>
  <si>
    <t>Cmentarze</t>
  </si>
  <si>
    <t>Schroniska dla zwierząt</t>
  </si>
  <si>
    <t>90095</t>
  </si>
  <si>
    <t>Środki na dofinansowanie własnych inwestycji gmin pozyskane z innych źródeł -Centrum Rekreacyjno - Sportowe</t>
  </si>
  <si>
    <t>754</t>
  </si>
  <si>
    <t>BEZPIECZEŃSTWO PUBLICZNE I OCHRONA PRZECIWPOŻAROWA</t>
  </si>
  <si>
    <t>75495</t>
  </si>
  <si>
    <t>Wydatki inwestycyjne jednostek budżetowych - "Inteligentny Koszalin"</t>
  </si>
  <si>
    <t>Ośrodki adopcyjno - opiekuńcze</t>
  </si>
  <si>
    <t xml:space="preserve">Wynagrodzenia osobowe pracowników </t>
  </si>
  <si>
    <t>Składki na Fundusz Pracy</t>
  </si>
  <si>
    <t>Wynagrodzenia bezosobowe</t>
  </si>
  <si>
    <t>70095</t>
  </si>
  <si>
    <t>N</t>
  </si>
  <si>
    <t>Wpływy z różnych dochodów (Izby wytrzeźwień)</t>
  </si>
  <si>
    <t>75411</t>
  </si>
  <si>
    <t>Komendy powiatowe Państwowej Straży Pożarnej</t>
  </si>
  <si>
    <t>6220</t>
  </si>
  <si>
    <t>010</t>
  </si>
  <si>
    <t>ROLNICTWO I ŁOWIECTWO</t>
  </si>
  <si>
    <t>Fk</t>
  </si>
  <si>
    <t>Izby rolnicze</t>
  </si>
  <si>
    <t>01030</t>
  </si>
  <si>
    <t>2850</t>
  </si>
  <si>
    <t>Wpłaty gmin na rzecz izb rolniczych w wysokości 2 % uzyskanych wpływów z podatku rolnego</t>
  </si>
  <si>
    <t>2540</t>
  </si>
  <si>
    <t>Dotacja podmiotowa z budżetu dla niepublicznej jednostki systemu oświaty</t>
  </si>
  <si>
    <t>Oddziały przedszkolne w szkołach podstawowych</t>
  </si>
  <si>
    <t>85419</t>
  </si>
  <si>
    <t>Ośrodki rewalidacyjno-wychowawcze</t>
  </si>
  <si>
    <t>75831</t>
  </si>
  <si>
    <t>Część równoważąca subwencji ogólnej dla gmin</t>
  </si>
  <si>
    <t>2920</t>
  </si>
  <si>
    <t>Subwencje ogólne z budżetu państwa</t>
  </si>
  <si>
    <t>Wpływy ze sprzedaży składników majątkowych</t>
  </si>
  <si>
    <t>Zakup materiałów papierniczych do sprzętu drukarskiego i urządzeń kserograficznych</t>
  </si>
  <si>
    <t>"Leonardo da Vinci - Praktyka uczniów technikum samochodowego i mechanicznego w Niemczech szansa poznania rynku UE"</t>
  </si>
  <si>
    <t>Wydatki osobowe niezaliczone do wynagrodzeń</t>
  </si>
  <si>
    <t>POZOSTAŁE ZADANIA W ZAKRESIE POLITYKI SPOŁECZNEJ</t>
  </si>
  <si>
    <t>2008</t>
  </si>
  <si>
    <t>2009</t>
  </si>
  <si>
    <t>Dotacje rozwojowe oraz środki na finansowanie Wspólnej Polityki Rolnej</t>
  </si>
  <si>
    <t>2338</t>
  </si>
  <si>
    <t>2339</t>
  </si>
  <si>
    <t>4018</t>
  </si>
  <si>
    <t>4019</t>
  </si>
  <si>
    <t>4118</t>
  </si>
  <si>
    <t>4119</t>
  </si>
  <si>
    <t>4128</t>
  </si>
  <si>
    <t>4129</t>
  </si>
  <si>
    <t>4178</t>
  </si>
  <si>
    <t>4179</t>
  </si>
  <si>
    <t xml:space="preserve">Wynagrodzenia bezosobowe </t>
  </si>
  <si>
    <t>4218</t>
  </si>
  <si>
    <t>4219</t>
  </si>
  <si>
    <t>4248</t>
  </si>
  <si>
    <t>4249</t>
  </si>
  <si>
    <t>4308</t>
  </si>
  <si>
    <t>Zakup uług pozostałych</t>
  </si>
  <si>
    <t>4309</t>
  </si>
  <si>
    <t>4748</t>
  </si>
  <si>
    <t>4749</t>
  </si>
  <si>
    <t>4758</t>
  </si>
  <si>
    <t>Zakup akcesoriów komputerowych, w tym programów i licencji</t>
  </si>
  <si>
    <t>4759</t>
  </si>
  <si>
    <t xml:space="preserve">Dochody z najmu i dzierżawy składników majątkowych Skarbu Państwa, jednostek samorządu terytorialnego lub innych jednostek </t>
  </si>
  <si>
    <r>
      <t xml:space="preserve">Środki na dofinansowanie własnych zadań bieżących gmin, pozyskane z innych źródeł - </t>
    </r>
    <r>
      <rPr>
        <i/>
        <sz val="11"/>
        <rFont val="Arial Narrow"/>
        <family val="2"/>
      </rPr>
      <t>"Transgraniczna wymiana doświadczeń..."</t>
    </r>
  </si>
  <si>
    <t>Dotacja podmiotowa z budżetu dla zakładu budżetowego</t>
  </si>
  <si>
    <r>
      <t xml:space="preserve">Środki na dofinansowanie własnych zadań bieżących gmin pozyskane z innych źródeł </t>
    </r>
    <r>
      <rPr>
        <i/>
        <sz val="11"/>
        <rFont val="Arial Narrow"/>
        <family val="2"/>
      </rPr>
      <t>"Festiwal kulinarny - Ulica smaków"</t>
    </r>
  </si>
  <si>
    <r>
      <t>Środki na dofinansowanie własnych zadań bieżących gmin pozyskane z innych źródeł -</t>
    </r>
    <r>
      <rPr>
        <i/>
        <sz val="11"/>
        <rFont val="Arial Narrow"/>
        <family val="2"/>
      </rPr>
      <t xml:space="preserve"> Pommern Design 2006</t>
    </r>
  </si>
  <si>
    <t xml:space="preserve">Pozostała działalność </t>
  </si>
  <si>
    <t xml:space="preserve"> "Szkoły zawodowe dodają skrzydeł"</t>
  </si>
  <si>
    <t>85202</t>
  </si>
  <si>
    <t>Domy pomocy społecznej</t>
  </si>
  <si>
    <t xml:space="preserve">Wpływy z różnych dochodów </t>
  </si>
  <si>
    <t>85295</t>
  </si>
  <si>
    <t>Pozostała działaność</t>
  </si>
  <si>
    <t>Świadczenia społeczne</t>
  </si>
  <si>
    <t>4418</t>
  </si>
  <si>
    <t xml:space="preserve">Zakup akcesoriów komputerowych, w tym programów i licencji </t>
  </si>
  <si>
    <t>4419</t>
  </si>
  <si>
    <t>4438</t>
  </si>
  <si>
    <t>4439</t>
  </si>
  <si>
    <t>75020</t>
  </si>
  <si>
    <t>Starostwa powiatowe</t>
  </si>
  <si>
    <t>Wydatki inwestycyjne jednostek budżetowych - Mieszkania komunalne</t>
  </si>
  <si>
    <t>Wydatki inwestycyjne jednostek budżetowych - rozbudowa cmentarza</t>
  </si>
  <si>
    <t>Zakup usług pozostałych - utrzymanie cmentarza</t>
  </si>
  <si>
    <t>Wydatki inwestycyjne jednostek budżetowych - Sala sportowa przy Gimnazjum Nr 6</t>
  </si>
  <si>
    <t>90015</t>
  </si>
  <si>
    <t>Oświetlenie ulic, placów i dróg</t>
  </si>
  <si>
    <t>a) Dokumentacja pod przyszłe inwestycje</t>
  </si>
  <si>
    <t>b) Inwestycyjne Inicjatywy Społeczne</t>
  </si>
  <si>
    <t xml:space="preserve"> - uzbrojenie ul. Rubinowej i Szmaragdowej</t>
  </si>
  <si>
    <t xml:space="preserve"> - uzbrojenie ul. Zdobywców Wału Pomorskiego</t>
  </si>
  <si>
    <t>c) Uzbrojenie terenów pod budownictwo mieszkaniowe</t>
  </si>
  <si>
    <t>a) Budowa zjazdu narciarskiego na Górze Chełmskiej</t>
  </si>
  <si>
    <t>b) Budowa hali widowiskowo - sportowej</t>
  </si>
  <si>
    <r>
      <t xml:space="preserve">Wydatki na zakup i objęcie akcji, wniesienie wkładów do spółlek prawa handlowego - </t>
    </r>
    <r>
      <rPr>
        <i/>
        <sz val="11"/>
        <rFont val="Arial Narrow"/>
        <family val="2"/>
      </rPr>
      <t>"Hala Koszalin"</t>
    </r>
  </si>
  <si>
    <r>
      <t>Wydatki inwestycyjne jedostek budżetowych</t>
    </r>
    <r>
      <rPr>
        <i/>
        <sz val="11"/>
        <rFont val="Arial Narrow"/>
        <family val="2"/>
      </rPr>
      <t xml:space="preserve"> - oświetlenie iluminacyjne</t>
    </r>
  </si>
  <si>
    <t>a) przebudowa ul. Chałubińskiego</t>
  </si>
  <si>
    <t>e) ul. Gnieźnieńska od 4 Marca do Połczyńskiej</t>
  </si>
  <si>
    <t>f) ul. Syrenki</t>
  </si>
  <si>
    <t>g) ul. Waryńskiego ze skrzyżowaniem z ul. Zwycięstwa</t>
  </si>
  <si>
    <r>
      <t xml:space="preserve">Wydatki na zakupy inwestycyjne jednostek budżetowych - </t>
    </r>
    <r>
      <rPr>
        <i/>
        <sz val="11"/>
        <rFont val="Arial Narrow"/>
        <family val="2"/>
      </rPr>
      <t>zakup samochodu</t>
    </r>
  </si>
  <si>
    <t>2708</t>
  </si>
  <si>
    <t>d) ul. Kosynierów</t>
  </si>
  <si>
    <t>e) ul. Reymonta, Staffa, Struga, Tetmajera</t>
  </si>
  <si>
    <t>80111</t>
  </si>
  <si>
    <t>a) uzbrojenie rejonu  ul. Szczecińskiej</t>
  </si>
  <si>
    <t>b) uzbrojenie rejonu ul. Zdobywców Wału Pomorskiego</t>
  </si>
  <si>
    <t>Dotacje celowe przekazane do samorządu województwa na zadania bieżące realizowane na podstawie porozumień między jst</t>
  </si>
  <si>
    <t>2678</t>
  </si>
  <si>
    <t>2679</t>
  </si>
  <si>
    <t>h) ul. Kwiatkowskiego</t>
  </si>
  <si>
    <t>85203</t>
  </si>
  <si>
    <t>Ośrodki wsparcia</t>
  </si>
  <si>
    <t>BZK</t>
  </si>
  <si>
    <t>Fn</t>
  </si>
  <si>
    <t>E/IK</t>
  </si>
  <si>
    <t>OP</t>
  </si>
  <si>
    <t>E</t>
  </si>
  <si>
    <t>"Mam skrzydła, lecę do pracy"</t>
  </si>
  <si>
    <t>"Knowledge is Power - Wiedza to potęga"</t>
  </si>
  <si>
    <t>Promocja jednostek samorządu terytorialnego</t>
  </si>
  <si>
    <t>Dotacje celowe z budżetu na finansowanie lub dofinansowanie kosztów realizacji inwestycji i zakupów inwestycyjnych innych jednostek sektora finansów publicznych</t>
  </si>
  <si>
    <t>Dotacja celowa z budżetu dla jednostek niezaliczanych do sektora finansów publicznych realizujących projekty finansowane z udziałem środków z budżetu UE</t>
  </si>
  <si>
    <t>c) ul. Zwycięstwa (Św. Wojciecha do  Dębowej)</t>
  </si>
  <si>
    <t>b) skrzyżowanie ulic A.Krajowej - Boh. W-wy - Morska</t>
  </si>
  <si>
    <t>RWZ/IK</t>
  </si>
  <si>
    <t>b) przebudowa rejonu ul. Gnieźnieńskiej - 4 -Marca 
    - Połczyńskiej ( ul. Sybiraków)</t>
  </si>
  <si>
    <t>c) ul. Rzeczna (dojazd do Ośr. Szkolno-Wychowaw.)</t>
  </si>
  <si>
    <t>a) Osiedle Topolowe - drogi</t>
  </si>
  <si>
    <t>Budowa hali widowiskowo - sportowej</t>
  </si>
  <si>
    <t>INWESTYCJE PLANOWANE DO DOFINANSOWANIA Z UNII EUROPEJSKIEJ</t>
  </si>
  <si>
    <t>Wysokość wydatków w  2009 roku</t>
  </si>
  <si>
    <t>Polsko - Niemiecki Festiwal Młodzieży</t>
  </si>
  <si>
    <t>Załącznik nr 4  do Uchwały</t>
  </si>
  <si>
    <t xml:space="preserve">ZMIANY PLANU PRZYCHODÓW I WYDATKÓW DOCHODÓW WŁASNYCH  </t>
  </si>
  <si>
    <t xml:space="preserve">                                        ZARZĄDU DRÓG MIEJSKICH NA 2008 ROK</t>
  </si>
  <si>
    <t xml:space="preserve">    GMINA  </t>
  </si>
  <si>
    <t>Dział, rozdział        §</t>
  </si>
  <si>
    <t>Przewidywane wykonanie w 2006 roku</t>
  </si>
  <si>
    <t>Plan na                                    2008 rok</t>
  </si>
  <si>
    <t>Plan po zmianach na                                    2008 rok</t>
  </si>
  <si>
    <t>I</t>
  </si>
  <si>
    <t>Stan środków  na początek roku</t>
  </si>
  <si>
    <t>II</t>
  </si>
  <si>
    <t xml:space="preserve">PRZYCHODY </t>
  </si>
  <si>
    <t>TRANSPORT  I  ŁĄCZNOŚĆ</t>
  </si>
  <si>
    <t>0570</t>
  </si>
  <si>
    <t>Grzywny, mandaty i inne kary pieniężne od ludności</t>
  </si>
  <si>
    <t>Grzywny, i inne kary pieniężne od osób prawnych i innych jednostek organizacyjnych</t>
  </si>
  <si>
    <t>WYDATKI OGÓŁEM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</si>
  <si>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</si>
  <si>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</si>
  <si>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</si>
  <si>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</si>
  <si>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</si>
  <si>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</si>
  <si>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</si>
  <si>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</si>
  <si>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</si>
  <si>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</si>
  <si>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</si>
  <si>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</si>
  <si>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</si>
  <si>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</si>
  <si>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</si>
  <si>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</si>
  <si>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</si>
  <si>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</si>
  <si>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IV</t>
  </si>
  <si>
    <t>Stan środków na koniec roku (I+II-III)</t>
  </si>
  <si>
    <t>Załącznik nr 5 do Uchwały</t>
  </si>
  <si>
    <t xml:space="preserve">    POWIAT  </t>
  </si>
  <si>
    <t>Drogi publiczne w miastach na prawach powiatu - bez dróg gminnych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</si>
  <si>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</si>
  <si>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</si>
  <si>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</si>
  <si>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</si>
  <si>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</si>
  <si>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</si>
  <si>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 xml:space="preserve">z dnia  23 października 2008 r.      </t>
  </si>
  <si>
    <t>Wysokość wydatków w  2010 roku</t>
  </si>
  <si>
    <t>Plan 2010 r.</t>
  </si>
  <si>
    <t>d) remont jezdni przy skrzyżowaniu ul. Monte Cassino 
   - Fałata</t>
  </si>
  <si>
    <t>921</t>
  </si>
  <si>
    <t>92118</t>
  </si>
  <si>
    <t>Muzea</t>
  </si>
  <si>
    <t>2480</t>
  </si>
  <si>
    <t>Dotacja podmiotowa z budżetu dla samorządowej instytucji kultury</t>
  </si>
  <si>
    <t>ZMIANY W LIMITACH  WYDATKÓW  BUDŻETOWYCH  NA  WIELOLETNIE  PROGRAMY INWESTYCYJNE  
W  LATACH  2008 - 2010</t>
  </si>
  <si>
    <t>Nr  XXVIII / 309 / 2008</t>
  </si>
  <si>
    <t xml:space="preserve">Nr XXVIII / 309 / 2008 </t>
  </si>
  <si>
    <t>85395</t>
  </si>
  <si>
    <t>Pozostała działalność "Mam skrzydła, lecę do pracy"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</si>
</sst>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9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3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0"/>
      <name val="MS Sans Serif"/>
      <family val="0"/>
    </font>
    <font>
      <sz val="13"/>
      <name val="Arial Narrow"/>
      <family val="2"/>
    </font>
    <font>
      <b/>
      <sz val="16"/>
      <name val="Arial Narrow"/>
      <family val="2"/>
    </font>
    <font>
      <i/>
      <sz val="9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6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1" fontId="9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" xfId="21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Border="1" applyAlignment="1">
      <alignment vertical="center"/>
    </xf>
    <xf numFmtId="0" fontId="5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26" xfId="0" applyFont="1" applyBorder="1" applyAlignment="1">
      <alignment horizontal="center" vertical="center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Continuous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39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5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49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164" fontId="19" fillId="0" borderId="54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49" fontId="9" fillId="0" borderId="52" xfId="0" applyNumberFormat="1" applyFont="1" applyFill="1" applyBorder="1" applyAlignment="1" applyProtection="1">
      <alignment horizontal="centerContinuous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>
      <alignment horizontal="centerContinuous" vertical="center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1" fontId="9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6" xfId="21" applyNumberFormat="1" applyFont="1" applyFill="1" applyBorder="1" applyAlignment="1" applyProtection="1">
      <alignment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Border="1" applyAlignment="1">
      <alignment horizontal="center" vertical="center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12" fillId="0" borderId="58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vertical="center" wrapText="1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56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3" fillId="0" borderId="0" xfId="0" applyFont="1" applyAlignment="1">
      <alignment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49" fontId="9" fillId="0" borderId="9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vertical="center" wrapText="1"/>
    </xf>
    <xf numFmtId="0" fontId="9" fillId="0" borderId="6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6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61" xfId="0" applyNumberFormat="1" applyFont="1" applyBorder="1" applyAlignment="1">
      <alignment horizontal="centerContinuous" vertical="center"/>
    </xf>
    <xf numFmtId="3" fontId="11" fillId="0" borderId="19" xfId="0" applyNumberFormat="1" applyFont="1" applyBorder="1" applyAlignment="1">
      <alignment horizontal="centerContinuous" vertical="center"/>
    </xf>
    <xf numFmtId="0" fontId="20" fillId="0" borderId="0" xfId="0" applyFont="1" applyAlignment="1">
      <alignment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65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5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18" fillId="0" borderId="3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23" fillId="0" borderId="3" xfId="0" applyFont="1" applyBorder="1" applyAlignment="1">
      <alignment/>
    </xf>
    <xf numFmtId="3" fontId="23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/>
    </xf>
    <xf numFmtId="0" fontId="13" fillId="0" borderId="3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6" fillId="0" borderId="3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6" fillId="0" borderId="38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45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3" fillId="0" borderId="66" xfId="0" applyFont="1" applyBorder="1" applyAlignment="1">
      <alignment/>
    </xf>
    <xf numFmtId="0" fontId="1" fillId="0" borderId="67" xfId="0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0" fontId="2" fillId="0" borderId="64" xfId="0" applyFont="1" applyBorder="1" applyAlignment="1">
      <alignment/>
    </xf>
    <xf numFmtId="0" fontId="9" fillId="0" borderId="7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10" fillId="0" borderId="69" xfId="0" applyNumberFormat="1" applyFont="1" applyBorder="1" applyAlignment="1">
      <alignment horizontal="centerContinuous" vertical="center"/>
    </xf>
    <xf numFmtId="4" fontId="9" fillId="0" borderId="61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6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6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/>
    </xf>
    <xf numFmtId="164" fontId="16" fillId="0" borderId="13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7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9" fillId="0" borderId="13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9" fillId="0" borderId="6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Border="1" applyAlignment="1">
      <alignment vertical="center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Border="1" applyAlignment="1">
      <alignment vertical="center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1" fontId="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9" xfId="0" applyFont="1" applyBorder="1" applyAlignment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Font="1" applyBorder="1" applyAlignment="1">
      <alignment horizontal="centerContinuous"/>
    </xf>
    <xf numFmtId="164" fontId="19" fillId="0" borderId="16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49" fontId="2" fillId="0" borderId="50" xfId="0" applyNumberFormat="1" applyFont="1" applyFill="1" applyBorder="1" applyAlignment="1" applyProtection="1">
      <alignment horizontal="centerContinuous" vertical="center"/>
      <protection locked="0"/>
    </xf>
    <xf numFmtId="3" fontId="2" fillId="0" borderId="51" xfId="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Border="1" applyAlignment="1">
      <alignment horizontal="centerContinuous" vertical="center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77" xfId="0" applyNumberFormat="1" applyFont="1" applyFill="1" applyBorder="1" applyAlignment="1" applyProtection="1">
      <alignment horizontal="right" vertical="center"/>
      <protection locked="0"/>
    </xf>
    <xf numFmtId="164" fontId="3" fillId="0" borderId="51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164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18" applyFont="1" applyAlignment="1">
      <alignment horizontal="left" vertical="center"/>
      <protection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0" xfId="0" applyFont="1" applyBorder="1" applyAlignment="1">
      <alignment horizontal="center" vertical="center" wrapText="1"/>
    </xf>
    <xf numFmtId="164" fontId="18" fillId="0" borderId="60" xfId="0" applyNumberFormat="1" applyFont="1" applyBorder="1" applyAlignment="1">
      <alignment vertical="center"/>
    </xf>
    <xf numFmtId="164" fontId="10" fillId="0" borderId="6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79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18" fillId="0" borderId="81" xfId="0" applyFont="1" applyBorder="1" applyAlignment="1">
      <alignment horizontal="centerContinuous" vertical="center" wrapText="1"/>
    </xf>
    <xf numFmtId="0" fontId="3" fillId="0" borderId="53" xfId="0" applyFont="1" applyBorder="1" applyAlignment="1">
      <alignment horizontal="centerContinuous" vertical="center" wrapText="1"/>
    </xf>
    <xf numFmtId="0" fontId="3" fillId="0" borderId="82" xfId="0" applyFont="1" applyBorder="1" applyAlignment="1">
      <alignment horizontal="centerContinuous" vertical="center" wrapText="1"/>
    </xf>
    <xf numFmtId="0" fontId="6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25" fillId="0" borderId="64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vertical="center"/>
    </xf>
    <xf numFmtId="164" fontId="16" fillId="0" borderId="10" xfId="21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164" fontId="16" fillId="0" borderId="39" xfId="0" applyNumberFormat="1" applyFont="1" applyBorder="1" applyAlignment="1">
      <alignment vertical="center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51" xfId="21" applyNumberFormat="1" applyFont="1" applyFill="1" applyBorder="1" applyAlignment="1" applyProtection="1">
      <alignment vertical="center" wrapText="1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0" fontId="2" fillId="0" borderId="83" xfId="0" applyNumberFormat="1" applyFont="1" applyFill="1" applyBorder="1" applyAlignment="1" applyProtection="1">
      <alignment horizontal="left"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" xfId="21" applyNumberFormat="1" applyFont="1" applyFill="1" applyBorder="1" applyAlignment="1" applyProtection="1">
      <alignment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164" fontId="9" fillId="0" borderId="31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71" xfId="0" applyNumberFormat="1" applyFont="1" applyFill="1" applyBorder="1" applyAlignment="1" applyProtection="1">
      <alignment vertical="center"/>
      <protection locked="0"/>
    </xf>
    <xf numFmtId="1" fontId="13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1" xfId="21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" fontId="13" fillId="0" borderId="4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32" xfId="0" applyNumberFormat="1" applyFont="1" applyFill="1" applyBorder="1" applyAlignment="1" applyProtection="1">
      <alignment horizontal="centerContinuous" vertical="center"/>
      <protection locked="0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0" fontId="2" fillId="0" borderId="8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1" fontId="9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1" xfId="21" applyNumberFormat="1" applyFont="1" applyFill="1" applyBorder="1" applyAlignment="1" applyProtection="1">
      <alignment vertical="center" wrapText="1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3" fontId="19" fillId="0" borderId="48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3" fontId="19" fillId="0" borderId="4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1" fontId="19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51" xfId="21" applyNumberFormat="1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3" fontId="9" fillId="0" borderId="56" xfId="0" applyNumberFormat="1" applyFont="1" applyFill="1" applyBorder="1" applyAlignment="1" applyProtection="1">
      <alignment vertical="center" wrapText="1"/>
      <protection locked="0"/>
    </xf>
    <xf numFmtId="164" fontId="6" fillId="0" borderId="54" xfId="0" applyNumberFormat="1" applyFont="1" applyFill="1" applyBorder="1" applyAlignment="1" applyProtection="1">
      <alignment horizontal="center" vertical="center"/>
      <protection locked="0"/>
    </xf>
    <xf numFmtId="3" fontId="9" fillId="0" borderId="56" xfId="0" applyNumberFormat="1" applyFont="1" applyFill="1" applyBorder="1" applyAlignment="1" applyProtection="1">
      <alignment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3" fontId="9" fillId="0" borderId="39" xfId="0" applyNumberFormat="1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7" fillId="0" borderId="67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84" xfId="0" applyNumberFormat="1" applyFont="1" applyFill="1" applyBorder="1" applyAlignment="1" applyProtection="1">
      <alignment horizontal="center" vertical="center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8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71" xfId="0" applyNumberFormat="1" applyFont="1" applyFill="1" applyBorder="1" applyAlignment="1" applyProtection="1">
      <alignment horizontal="right" vertical="center"/>
      <protection locked="0"/>
    </xf>
    <xf numFmtId="0" fontId="9" fillId="0" borderId="89" xfId="0" applyNumberFormat="1" applyFont="1" applyFill="1" applyBorder="1" applyAlignment="1" applyProtection="1">
      <alignment horizontal="right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Continuous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82" xfId="0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3" fontId="2" fillId="0" borderId="90" xfId="0" applyNumberFormat="1" applyFont="1" applyFill="1" applyBorder="1" applyAlignment="1" applyProtection="1">
      <alignment horizontal="right" vertical="center"/>
      <protection locked="0"/>
    </xf>
    <xf numFmtId="49" fontId="18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3" xfId="21" applyNumberFormat="1" applyFont="1" applyFill="1" applyBorder="1" applyAlignment="1" applyProtection="1">
      <alignment vertical="center" wrapText="1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" xfId="0" applyNumberFormat="1" applyFont="1" applyFill="1" applyBorder="1" applyAlignment="1" applyProtection="1">
      <alignment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Fill="1" applyBorder="1" applyAlignment="1" applyProtection="1">
      <alignment vertical="center"/>
      <protection locked="0"/>
    </xf>
    <xf numFmtId="3" fontId="13" fillId="0" borderId="45" xfId="0" applyNumberFormat="1" applyFont="1" applyFill="1" applyBorder="1" applyAlignment="1" applyProtection="1">
      <alignment vertical="center"/>
      <protection locked="0"/>
    </xf>
    <xf numFmtId="1" fontId="16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3" xfId="21" applyNumberFormat="1" applyFont="1" applyFill="1" applyBorder="1" applyAlignment="1" applyProtection="1">
      <alignment vertical="center" wrapText="1"/>
      <protection locked="0"/>
    </xf>
    <xf numFmtId="3" fontId="16" fillId="0" borderId="11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48" xfId="0" applyNumberFormat="1" applyFont="1" applyFill="1" applyBorder="1" applyAlignment="1" applyProtection="1">
      <alignment horizontal="right" vertical="center"/>
      <protection locked="0"/>
    </xf>
    <xf numFmtId="3" fontId="16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0" fontId="6" fillId="0" borderId="80" xfId="0" applyNumberFormat="1" applyFont="1" applyFill="1" applyBorder="1" applyAlignment="1" applyProtection="1">
      <alignment horizontal="center" vertical="center"/>
      <protection locked="0"/>
    </xf>
    <xf numFmtId="3" fontId="9" fillId="0" borderId="91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164" fontId="3" fillId="0" borderId="3" xfId="21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9" fillId="0" borderId="22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6" fillId="0" borderId="67" xfId="0" applyNumberFormat="1" applyFont="1" applyFill="1" applyBorder="1" applyAlignment="1" applyProtection="1">
      <alignment horizontal="center" vertical="center"/>
      <protection locked="0"/>
    </xf>
    <xf numFmtId="0" fontId="19" fillId="0" borderId="50" xfId="0" applyNumberFormat="1" applyFont="1" applyFill="1" applyBorder="1" applyAlignment="1" applyProtection="1">
      <alignment horizontal="center" vertical="center"/>
      <protection locked="0"/>
    </xf>
    <xf numFmtId="0" fontId="19" fillId="0" borderId="51" xfId="0" applyNumberFormat="1" applyFont="1" applyFill="1" applyBorder="1" applyAlignment="1" applyProtection="1">
      <alignment vertical="center" wrapText="1"/>
      <protection locked="0"/>
    </xf>
    <xf numFmtId="0" fontId="16" fillId="0" borderId="51" xfId="0" applyNumberFormat="1" applyFont="1" applyFill="1" applyBorder="1" applyAlignment="1" applyProtection="1">
      <alignment horizontal="center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59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9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" fontId="9" fillId="0" borderId="93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7" xfId="21" applyNumberFormat="1" applyFont="1" applyFill="1" applyBorder="1" applyAlignment="1" applyProtection="1">
      <alignment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49" fontId="9" fillId="0" borderId="93" xfId="0" applyNumberFormat="1" applyFont="1" applyFill="1" applyBorder="1" applyAlignment="1" applyProtection="1">
      <alignment horizontal="centerContinuous" vertical="center"/>
      <protection locked="0"/>
    </xf>
    <xf numFmtId="3" fontId="9" fillId="0" borderId="67" xfId="0" applyNumberFormat="1" applyFont="1" applyFill="1" applyBorder="1" applyAlignment="1" applyProtection="1">
      <alignment vertical="center" wrapText="1"/>
      <protection locked="0"/>
    </xf>
    <xf numFmtId="164" fontId="6" fillId="0" borderId="87" xfId="0" applyNumberFormat="1" applyFont="1" applyFill="1" applyBorder="1" applyAlignment="1" applyProtection="1">
      <alignment horizontal="center"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95" xfId="0" applyNumberFormat="1" applyFont="1" applyFill="1" applyBorder="1" applyAlignment="1" applyProtection="1">
      <alignment vertical="center"/>
      <protection locked="0"/>
    </xf>
    <xf numFmtId="3" fontId="9" fillId="0" borderId="9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9" fillId="0" borderId="87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1" fontId="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6" fillId="0" borderId="96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165" fontId="6" fillId="0" borderId="53" xfId="0" applyNumberFormat="1" applyFont="1" applyBorder="1" applyAlignment="1">
      <alignment horizontal="center" vertical="center" wrapText="1"/>
    </xf>
    <xf numFmtId="3" fontId="6" fillId="0" borderId="81" xfId="0" applyNumberFormat="1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4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3" fontId="12" fillId="0" borderId="83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vertical="center"/>
    </xf>
    <xf numFmtId="4" fontId="9" fillId="0" borderId="69" xfId="0" applyNumberFormat="1" applyFont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9" fillId="0" borderId="97" xfId="0" applyNumberFormat="1" applyFont="1" applyBorder="1" applyAlignment="1">
      <alignment horizontal="right" vertical="center"/>
    </xf>
    <xf numFmtId="4" fontId="9" fillId="0" borderId="80" xfId="0" applyNumberFormat="1" applyFont="1" applyBorder="1" applyAlignment="1">
      <alignment horizontal="right" vertical="center"/>
    </xf>
    <xf numFmtId="4" fontId="9" fillId="0" borderId="7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4" fontId="2" fillId="0" borderId="67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3" fontId="9" fillId="0" borderId="99" xfId="0" applyNumberFormat="1" applyFont="1" applyBorder="1" applyAlignment="1">
      <alignment vertical="center"/>
    </xf>
    <xf numFmtId="4" fontId="9" fillId="0" borderId="9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66" xfId="0" applyFont="1" applyBorder="1" applyAlignment="1">
      <alignment horizontal="center" vertical="center"/>
    </xf>
    <xf numFmtId="3" fontId="9" fillId="0" borderId="69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60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3" fillId="0" borderId="10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3" xfId="0" applyFont="1" applyFill="1" applyBorder="1" applyAlignment="1">
      <alignment vertical="center" wrapText="1"/>
    </xf>
    <xf numFmtId="49" fontId="3" fillId="0" borderId="65" xfId="0" applyNumberFormat="1" applyFont="1" applyFill="1" applyBorder="1" applyAlignment="1">
      <alignment horizontal="center" vertical="center"/>
    </xf>
    <xf numFmtId="4" fontId="3" fillId="0" borderId="70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3" fontId="9" fillId="0" borderId="91" xfId="0" applyNumberFormat="1" applyFont="1" applyBorder="1" applyAlignment="1">
      <alignment horizontal="right" vertical="center"/>
    </xf>
    <xf numFmtId="4" fontId="9" fillId="0" borderId="97" xfId="0" applyNumberFormat="1" applyFont="1" applyBorder="1" applyAlignment="1">
      <alignment vertical="center"/>
    </xf>
    <xf numFmtId="0" fontId="1" fillId="0" borderId="98" xfId="0" applyFont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4" fontId="3" fillId="0" borderId="67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4" fontId="10" fillId="0" borderId="99" xfId="0" applyNumberFormat="1" applyFont="1" applyBorder="1" applyAlignment="1">
      <alignment vertical="center"/>
    </xf>
    <xf numFmtId="4" fontId="10" fillId="0" borderId="90" xfId="0" applyNumberFormat="1" applyFont="1" applyBorder="1" applyAlignment="1">
      <alignment vertical="center"/>
    </xf>
    <xf numFmtId="0" fontId="9" fillId="0" borderId="9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7" fillId="0" borderId="48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4" fontId="27" fillId="0" borderId="70" xfId="0" applyNumberFormat="1" applyFont="1" applyBorder="1" applyAlignment="1">
      <alignment vertical="center"/>
    </xf>
    <xf numFmtId="4" fontId="27" fillId="0" borderId="38" xfId="0" applyNumberFormat="1" applyFont="1" applyBorder="1" applyAlignment="1">
      <alignment vertical="center"/>
    </xf>
    <xf numFmtId="3" fontId="27" fillId="0" borderId="70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3" fontId="27" fillId="0" borderId="95" xfId="0" applyNumberFormat="1" applyFont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69" xfId="0" applyNumberFormat="1" applyFont="1" applyFill="1" applyBorder="1" applyAlignment="1" applyProtection="1">
      <alignment vertical="center" wrapText="1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86" xfId="0" applyNumberFormat="1" applyFont="1" applyFill="1" applyBorder="1" applyAlignment="1" applyProtection="1">
      <alignment vertical="center" wrapText="1"/>
      <protection locked="0"/>
    </xf>
    <xf numFmtId="3" fontId="9" fillId="0" borderId="81" xfId="0" applyNumberFormat="1" applyFont="1" applyBorder="1" applyAlignment="1">
      <alignment vertical="center"/>
    </xf>
    <xf numFmtId="4" fontId="9" fillId="0" borderId="56" xfId="0" applyNumberFormat="1" applyFont="1" applyBorder="1" applyAlignment="1">
      <alignment vertical="center"/>
    </xf>
    <xf numFmtId="3" fontId="9" fillId="0" borderId="53" xfId="0" applyNumberFormat="1" applyFont="1" applyBorder="1" applyAlignment="1">
      <alignment vertical="center"/>
    </xf>
    <xf numFmtId="4" fontId="9" fillId="0" borderId="62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70" xfId="0" applyNumberFormat="1" applyFont="1" applyFill="1" applyBorder="1" applyAlignment="1" applyProtection="1">
      <alignment vertical="center" wrapText="1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4" fontId="9" fillId="0" borderId="6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0" fontId="5" fillId="0" borderId="0" xfId="0" applyFont="1" applyAlignment="1">
      <alignment/>
    </xf>
    <xf numFmtId="4" fontId="9" fillId="0" borderId="99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vertical="center"/>
    </xf>
    <xf numFmtId="0" fontId="6" fillId="0" borderId="10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77" xfId="0" applyNumberFormat="1" applyFont="1" applyBorder="1" applyAlignment="1">
      <alignment vertical="center"/>
    </xf>
    <xf numFmtId="4" fontId="6" fillId="0" borderId="81" xfId="0" applyNumberFormat="1" applyFont="1" applyBorder="1" applyAlignment="1">
      <alignment vertical="center"/>
    </xf>
    <xf numFmtId="4" fontId="6" fillId="0" borderId="6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" fontId="9" fillId="0" borderId="90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3" fontId="3" fillId="0" borderId="77" xfId="0" applyNumberFormat="1" applyFont="1" applyBorder="1" applyAlignment="1">
      <alignment vertical="center"/>
    </xf>
    <xf numFmtId="4" fontId="3" fillId="0" borderId="86" xfId="0" applyNumberFormat="1" applyFont="1" applyBorder="1" applyAlignment="1">
      <alignment vertical="center"/>
    </xf>
    <xf numFmtId="3" fontId="3" fillId="0" borderId="86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4" fontId="3" fillId="0" borderId="76" xfId="0" applyNumberFormat="1" applyFont="1" applyBorder="1" applyAlignment="1">
      <alignment vertical="center"/>
    </xf>
    <xf numFmtId="4" fontId="16" fillId="0" borderId="7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0" fontId="27" fillId="0" borderId="49" xfId="0" applyFont="1" applyBorder="1" applyAlignment="1">
      <alignment horizontal="center" vertical="center"/>
    </xf>
    <xf numFmtId="0" fontId="27" fillId="0" borderId="31" xfId="0" applyFont="1" applyBorder="1" applyAlignment="1">
      <alignment vertical="center" wrapText="1"/>
    </xf>
    <xf numFmtId="3" fontId="27" fillId="0" borderId="77" xfId="0" applyNumberFormat="1" applyFont="1" applyBorder="1" applyAlignment="1">
      <alignment vertical="center"/>
    </xf>
    <xf numFmtId="4" fontId="27" fillId="0" borderId="86" xfId="0" applyNumberFormat="1" applyFont="1" applyBorder="1" applyAlignment="1">
      <alignment vertical="center"/>
    </xf>
    <xf numFmtId="3" fontId="27" fillId="0" borderId="86" xfId="0" applyNumberFormat="1" applyFont="1" applyBorder="1" applyAlignment="1">
      <alignment vertical="center"/>
    </xf>
    <xf numFmtId="3" fontId="27" fillId="0" borderId="31" xfId="0" applyNumberFormat="1" applyFont="1" applyBorder="1" applyAlignment="1">
      <alignment vertical="center"/>
    </xf>
    <xf numFmtId="4" fontId="27" fillId="0" borderId="76" xfId="0" applyNumberFormat="1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27" fillId="0" borderId="38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60" xfId="0" applyNumberFormat="1" applyFont="1" applyBorder="1" applyAlignment="1">
      <alignment vertical="center"/>
    </xf>
    <xf numFmtId="3" fontId="10" fillId="0" borderId="69" xfId="0" applyNumberFormat="1" applyFont="1" applyBorder="1" applyAlignment="1">
      <alignment vertical="center"/>
    </xf>
    <xf numFmtId="49" fontId="2" fillId="0" borderId="93" xfId="0" applyNumberFormat="1" applyFont="1" applyFill="1" applyBorder="1" applyAlignment="1" applyProtection="1">
      <alignment horizontal="centerContinuous" vertical="center"/>
      <protection locked="0"/>
    </xf>
    <xf numFmtId="3" fontId="2" fillId="0" borderId="67" xfId="0" applyNumberFormat="1" applyFont="1" applyFill="1" applyBorder="1" applyAlignment="1" applyProtection="1">
      <alignment vertical="center" wrapText="1"/>
      <protection locked="0"/>
    </xf>
    <xf numFmtId="0" fontId="3" fillId="0" borderId="67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Continuous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52" xfId="0" applyNumberFormat="1" applyFont="1" applyFill="1" applyBorder="1" applyAlignment="1" applyProtection="1">
      <alignment horizontal="centerContinuous" vertical="center"/>
      <protection locked="0"/>
    </xf>
    <xf numFmtId="3" fontId="9" fillId="0" borderId="56" xfId="0" applyNumberFormat="1" applyFont="1" applyFill="1" applyBorder="1" applyAlignment="1" applyProtection="1">
      <alignment vertical="center" wrapText="1"/>
      <protection locked="0"/>
    </xf>
    <xf numFmtId="0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Continuous"/>
    </xf>
    <xf numFmtId="49" fontId="6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3" xfId="2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workbookViewId="0" topLeftCell="A138">
      <selection activeCell="E147" sqref="E147"/>
    </sheetView>
  </sheetViews>
  <sheetFormatPr defaultColWidth="9.00390625" defaultRowHeight="12.75"/>
  <cols>
    <col min="1" max="1" width="6.75390625" style="1" customWidth="1"/>
    <col min="2" max="2" width="40.125" style="1" customWidth="1"/>
    <col min="3" max="3" width="6.3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5.75" customHeight="1">
      <c r="E1" s="2"/>
      <c r="F1" s="3" t="s">
        <v>0</v>
      </c>
      <c r="G1" s="4"/>
    </row>
    <row r="2" spans="1:7" ht="13.5" customHeight="1">
      <c r="A2" s="5"/>
      <c r="B2" s="6"/>
      <c r="C2" s="7"/>
      <c r="D2" s="7"/>
      <c r="E2" s="8"/>
      <c r="F2" s="9" t="s">
        <v>355</v>
      </c>
      <c r="G2" s="10"/>
    </row>
    <row r="3" spans="1:7" ht="15.7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113</v>
      </c>
      <c r="G4" s="10"/>
    </row>
    <row r="5" spans="1:7" ht="18.75">
      <c r="A5" s="5"/>
      <c r="B5" s="6"/>
      <c r="C5" s="7"/>
      <c r="D5" s="7"/>
      <c r="E5" s="8"/>
      <c r="F5" s="9"/>
      <c r="G5" s="10"/>
    </row>
    <row r="6" spans="1:7" s="15" customFormat="1" ht="36">
      <c r="A6" s="11" t="s">
        <v>35</v>
      </c>
      <c r="B6" s="12"/>
      <c r="C6" s="13"/>
      <c r="D6" s="13"/>
      <c r="E6" s="14"/>
      <c r="F6" s="14"/>
      <c r="G6" s="14"/>
    </row>
    <row r="7" spans="1:7" s="15" customFormat="1" ht="18.75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">
      <c r="A8" s="63" t="s">
        <v>3</v>
      </c>
      <c r="B8" s="16" t="s">
        <v>4</v>
      </c>
      <c r="C8" s="17" t="s">
        <v>5</v>
      </c>
      <c r="D8" s="79" t="s">
        <v>6</v>
      </c>
      <c r="E8" s="80"/>
      <c r="F8" s="81" t="s">
        <v>7</v>
      </c>
      <c r="G8" s="82"/>
    </row>
    <row r="9" spans="1:7" s="18" customFormat="1" ht="20.25">
      <c r="A9" s="77" t="s">
        <v>8</v>
      </c>
      <c r="B9" s="76"/>
      <c r="C9" s="197" t="s">
        <v>9</v>
      </c>
      <c r="D9" s="83" t="s">
        <v>10</v>
      </c>
      <c r="E9" s="84" t="s">
        <v>11</v>
      </c>
      <c r="F9" s="140" t="s">
        <v>10</v>
      </c>
      <c r="G9" s="138" t="s">
        <v>11</v>
      </c>
    </row>
    <row r="10" spans="1:7" s="32" customFormat="1" ht="13.5" thickBot="1">
      <c r="A10" s="73">
        <v>1</v>
      </c>
      <c r="B10" s="74">
        <v>2</v>
      </c>
      <c r="C10" s="74">
        <v>3</v>
      </c>
      <c r="D10" s="74">
        <v>4</v>
      </c>
      <c r="E10" s="75">
        <v>5</v>
      </c>
      <c r="F10" s="141">
        <v>6</v>
      </c>
      <c r="G10" s="139">
        <v>7</v>
      </c>
    </row>
    <row r="11" spans="1:7" s="480" customFormat="1" ht="18" thickBot="1" thickTop="1">
      <c r="A11" s="495" t="s">
        <v>180</v>
      </c>
      <c r="B11" s="505" t="s">
        <v>181</v>
      </c>
      <c r="C11" s="550" t="s">
        <v>182</v>
      </c>
      <c r="D11" s="477"/>
      <c r="E11" s="478"/>
      <c r="F11" s="479"/>
      <c r="G11" s="494">
        <f>G12</f>
        <v>300</v>
      </c>
    </row>
    <row r="12" spans="1:7" s="34" customFormat="1" ht="17.25" thickTop="1">
      <c r="A12" s="482" t="s">
        <v>184</v>
      </c>
      <c r="B12" s="483" t="s">
        <v>183</v>
      </c>
      <c r="C12" s="484"/>
      <c r="D12" s="484"/>
      <c r="E12" s="485"/>
      <c r="F12" s="486"/>
      <c r="G12" s="493">
        <f>G13</f>
        <v>300</v>
      </c>
    </row>
    <row r="13" spans="1:7" s="481" customFormat="1" ht="26.25" thickBot="1">
      <c r="A13" s="487" t="s">
        <v>185</v>
      </c>
      <c r="B13" s="491" t="s">
        <v>186</v>
      </c>
      <c r="C13" s="488"/>
      <c r="D13" s="488"/>
      <c r="E13" s="489"/>
      <c r="F13" s="490"/>
      <c r="G13" s="492">
        <v>300</v>
      </c>
    </row>
    <row r="14" spans="1:7" s="37" customFormat="1" ht="18" thickBot="1" thickTop="1">
      <c r="A14" s="178">
        <v>600</v>
      </c>
      <c r="B14" s="179" t="s">
        <v>21</v>
      </c>
      <c r="C14" s="165" t="s">
        <v>148</v>
      </c>
      <c r="D14" s="91"/>
      <c r="E14" s="155">
        <f>E15+E23+E25</f>
        <v>17520</v>
      </c>
      <c r="F14" s="49">
        <f>F15</f>
        <v>460000</v>
      </c>
      <c r="G14" s="70"/>
    </row>
    <row r="15" spans="1:7" s="22" customFormat="1" ht="17.25" thickTop="1">
      <c r="A15" s="339">
        <v>60016</v>
      </c>
      <c r="B15" s="340" t="s">
        <v>109</v>
      </c>
      <c r="C15" s="163"/>
      <c r="D15" s="348"/>
      <c r="E15" s="349">
        <f>E16</f>
        <v>16000</v>
      </c>
      <c r="F15" s="298">
        <f>F17</f>
        <v>460000</v>
      </c>
      <c r="G15" s="299"/>
    </row>
    <row r="16" spans="1:7" s="34" customFormat="1" ht="16.5">
      <c r="A16" s="62" t="s">
        <v>29</v>
      </c>
      <c r="B16" s="307" t="s">
        <v>30</v>
      </c>
      <c r="C16" s="162"/>
      <c r="D16" s="115"/>
      <c r="E16" s="130">
        <v>16000</v>
      </c>
      <c r="F16" s="113"/>
      <c r="G16" s="69"/>
    </row>
    <row r="17" spans="1:7" s="34" customFormat="1" ht="16.5">
      <c r="A17" s="62" t="s">
        <v>27</v>
      </c>
      <c r="B17" s="307" t="s">
        <v>108</v>
      </c>
      <c r="C17" s="162"/>
      <c r="D17" s="115"/>
      <c r="E17" s="130"/>
      <c r="F17" s="111">
        <f>SUM(F18:F22)</f>
        <v>460000</v>
      </c>
      <c r="G17" s="69"/>
    </row>
    <row r="18" spans="1:7" s="34" customFormat="1" ht="16.5">
      <c r="A18" s="62"/>
      <c r="B18" s="307" t="s">
        <v>294</v>
      </c>
      <c r="C18" s="162"/>
      <c r="D18" s="115"/>
      <c r="E18" s="130"/>
      <c r="F18" s="111">
        <v>50000</v>
      </c>
      <c r="G18" s="69"/>
    </row>
    <row r="19" spans="1:7" s="34" customFormat="1" ht="27.75" customHeight="1">
      <c r="A19" s="62"/>
      <c r="B19" s="307" t="s">
        <v>292</v>
      </c>
      <c r="C19" s="162"/>
      <c r="D19" s="115"/>
      <c r="E19" s="130"/>
      <c r="F19" s="111">
        <v>150000</v>
      </c>
      <c r="G19" s="69"/>
    </row>
    <row r="20" spans="1:7" s="34" customFormat="1" ht="20.25" customHeight="1">
      <c r="A20" s="62"/>
      <c r="B20" s="307" t="s">
        <v>293</v>
      </c>
      <c r="C20" s="162"/>
      <c r="D20" s="115"/>
      <c r="E20" s="130"/>
      <c r="F20" s="111">
        <v>10000</v>
      </c>
      <c r="G20" s="69"/>
    </row>
    <row r="21" spans="1:7" s="34" customFormat="1" ht="16.5">
      <c r="A21" s="62"/>
      <c r="B21" s="307" t="s">
        <v>268</v>
      </c>
      <c r="C21" s="162"/>
      <c r="D21" s="115"/>
      <c r="E21" s="130"/>
      <c r="F21" s="111">
        <v>50000</v>
      </c>
      <c r="G21" s="69"/>
    </row>
    <row r="22" spans="1:7" s="34" customFormat="1" ht="16.5">
      <c r="A22" s="62"/>
      <c r="B22" s="307" t="s">
        <v>269</v>
      </c>
      <c r="C22" s="162"/>
      <c r="D22" s="115"/>
      <c r="E22" s="130"/>
      <c r="F22" s="111">
        <v>200000</v>
      </c>
      <c r="G22" s="69"/>
    </row>
    <row r="23" spans="1:7" s="22" customFormat="1" ht="16.5">
      <c r="A23" s="339">
        <v>60017</v>
      </c>
      <c r="B23" s="340" t="s">
        <v>146</v>
      </c>
      <c r="C23" s="163"/>
      <c r="D23" s="348"/>
      <c r="E23" s="349">
        <f>E24</f>
        <v>1500</v>
      </c>
      <c r="F23" s="350"/>
      <c r="G23" s="531"/>
    </row>
    <row r="24" spans="1:7" s="34" customFormat="1" ht="33">
      <c r="A24" s="62" t="s">
        <v>72</v>
      </c>
      <c r="B24" s="307" t="s">
        <v>73</v>
      </c>
      <c r="C24" s="162"/>
      <c r="D24" s="115"/>
      <c r="E24" s="130">
        <v>1500</v>
      </c>
      <c r="F24" s="113"/>
      <c r="G24" s="69"/>
    </row>
    <row r="25" spans="1:7" s="22" customFormat="1" ht="16.5">
      <c r="A25" s="339">
        <v>60095</v>
      </c>
      <c r="B25" s="340" t="s">
        <v>12</v>
      </c>
      <c r="C25" s="163"/>
      <c r="D25" s="348"/>
      <c r="E25" s="349">
        <f>E26</f>
        <v>20</v>
      </c>
      <c r="F25" s="350"/>
      <c r="G25" s="351"/>
    </row>
    <row r="26" spans="1:7" s="34" customFormat="1" ht="17.25" thickBot="1">
      <c r="A26" s="62" t="s">
        <v>29</v>
      </c>
      <c r="B26" s="307" t="s">
        <v>30</v>
      </c>
      <c r="C26" s="162"/>
      <c r="D26" s="115"/>
      <c r="E26" s="130">
        <v>20</v>
      </c>
      <c r="F26" s="113"/>
      <c r="G26" s="69"/>
    </row>
    <row r="27" spans="1:7" s="37" customFormat="1" ht="18" thickBot="1" thickTop="1">
      <c r="A27" s="178">
        <v>630</v>
      </c>
      <c r="B27" s="179" t="s">
        <v>157</v>
      </c>
      <c r="C27" s="165" t="s">
        <v>158</v>
      </c>
      <c r="D27" s="91"/>
      <c r="E27" s="155">
        <f>E28</f>
        <v>4154</v>
      </c>
      <c r="F27" s="49"/>
      <c r="G27" s="70"/>
    </row>
    <row r="28" spans="1:7" s="22" customFormat="1" ht="17.25" thickTop="1">
      <c r="A28" s="339">
        <v>63095</v>
      </c>
      <c r="B28" s="340" t="s">
        <v>12</v>
      </c>
      <c r="C28" s="163"/>
      <c r="D28" s="348"/>
      <c r="E28" s="349">
        <f>E29</f>
        <v>4154</v>
      </c>
      <c r="F28" s="298"/>
      <c r="G28" s="299"/>
    </row>
    <row r="29" spans="1:7" s="34" customFormat="1" ht="50.25" thickBot="1">
      <c r="A29" s="62" t="s">
        <v>159</v>
      </c>
      <c r="B29" s="307" t="s">
        <v>228</v>
      </c>
      <c r="C29" s="162"/>
      <c r="D29" s="115"/>
      <c r="E29" s="130">
        <v>4154</v>
      </c>
      <c r="F29" s="113"/>
      <c r="G29" s="69"/>
    </row>
    <row r="30" spans="1:7" s="37" customFormat="1" ht="18" thickBot="1" thickTop="1">
      <c r="A30" s="178">
        <v>700</v>
      </c>
      <c r="B30" s="179" t="s">
        <v>26</v>
      </c>
      <c r="C30" s="165"/>
      <c r="D30" s="91"/>
      <c r="E30" s="155">
        <f>E31+E33</f>
        <v>2580</v>
      </c>
      <c r="F30" s="49">
        <f>F31+F33</f>
        <v>50000</v>
      </c>
      <c r="G30" s="70"/>
    </row>
    <row r="31" spans="1:7" s="37" customFormat="1" ht="17.25" thickTop="1">
      <c r="A31" s="35">
        <v>70005</v>
      </c>
      <c r="B31" s="475" t="s">
        <v>88</v>
      </c>
      <c r="C31" s="161" t="s">
        <v>175</v>
      </c>
      <c r="D31" s="99"/>
      <c r="E31" s="100">
        <f>SUM(E32:E32)</f>
        <v>2560</v>
      </c>
      <c r="F31" s="101"/>
      <c r="G31" s="44"/>
    </row>
    <row r="32" spans="1:7" s="37" customFormat="1" ht="33">
      <c r="A32" s="62" t="s">
        <v>72</v>
      </c>
      <c r="B32" s="307" t="s">
        <v>73</v>
      </c>
      <c r="C32" s="162"/>
      <c r="D32" s="103"/>
      <c r="E32" s="147">
        <v>2560</v>
      </c>
      <c r="F32" s="60"/>
      <c r="G32" s="41"/>
    </row>
    <row r="33" spans="1:7" s="34" customFormat="1" ht="16.5">
      <c r="A33" s="473" t="s">
        <v>174</v>
      </c>
      <c r="B33" s="474" t="s">
        <v>12</v>
      </c>
      <c r="C33" s="163"/>
      <c r="D33" s="99"/>
      <c r="E33" s="153">
        <f>E34</f>
        <v>20</v>
      </c>
      <c r="F33" s="101">
        <f>F35</f>
        <v>50000</v>
      </c>
      <c r="G33" s="44"/>
    </row>
    <row r="34" spans="1:7" s="37" customFormat="1" ht="33">
      <c r="A34" s="62" t="s">
        <v>72</v>
      </c>
      <c r="B34" s="307" t="s">
        <v>73</v>
      </c>
      <c r="C34" s="343" t="s">
        <v>182</v>
      </c>
      <c r="D34" s="103"/>
      <c r="E34" s="149">
        <v>20</v>
      </c>
      <c r="F34" s="60"/>
      <c r="G34" s="41"/>
    </row>
    <row r="35" spans="1:7" s="37" customFormat="1" ht="33">
      <c r="A35" s="564" t="s">
        <v>27</v>
      </c>
      <c r="B35" s="513" t="s">
        <v>247</v>
      </c>
      <c r="C35" s="514" t="s">
        <v>148</v>
      </c>
      <c r="D35" s="573"/>
      <c r="E35" s="574"/>
      <c r="F35" s="575">
        <v>50000</v>
      </c>
      <c r="G35" s="565"/>
    </row>
    <row r="36" spans="1:7" s="37" customFormat="1" ht="17.25" thickBot="1">
      <c r="A36" s="566" t="s">
        <v>143</v>
      </c>
      <c r="B36" s="567" t="s">
        <v>149</v>
      </c>
      <c r="C36" s="568" t="s">
        <v>148</v>
      </c>
      <c r="D36" s="569"/>
      <c r="E36" s="570">
        <f>E41+E37</f>
        <v>112038</v>
      </c>
      <c r="F36" s="571">
        <f>F37</f>
        <v>20000</v>
      </c>
      <c r="G36" s="572">
        <f>G37</f>
        <v>100000</v>
      </c>
    </row>
    <row r="37" spans="1:7" s="37" customFormat="1" ht="17.25" thickTop="1">
      <c r="A37" s="124" t="s">
        <v>161</v>
      </c>
      <c r="B37" s="468" t="s">
        <v>162</v>
      </c>
      <c r="C37" s="469"/>
      <c r="D37" s="470"/>
      <c r="E37" s="471">
        <f>E38</f>
        <v>12038</v>
      </c>
      <c r="F37" s="123">
        <f>F40</f>
        <v>20000</v>
      </c>
      <c r="G37" s="472">
        <f>G39</f>
        <v>100000</v>
      </c>
    </row>
    <row r="38" spans="1:7" s="37" customFormat="1" ht="33">
      <c r="A38" s="61" t="s">
        <v>72</v>
      </c>
      <c r="B38" s="102" t="s">
        <v>73</v>
      </c>
      <c r="C38" s="154"/>
      <c r="D38" s="103"/>
      <c r="E38" s="149">
        <v>12038</v>
      </c>
      <c r="F38" s="60"/>
      <c r="G38" s="41"/>
    </row>
    <row r="39" spans="1:7" s="37" customFormat="1" ht="16.5">
      <c r="A39" s="61" t="s">
        <v>42</v>
      </c>
      <c r="B39" s="102" t="s">
        <v>249</v>
      </c>
      <c r="C39" s="154"/>
      <c r="D39" s="103"/>
      <c r="E39" s="149"/>
      <c r="F39" s="60"/>
      <c r="G39" s="41">
        <v>100000</v>
      </c>
    </row>
    <row r="40" spans="1:7" s="37" customFormat="1" ht="33">
      <c r="A40" s="61" t="s">
        <v>27</v>
      </c>
      <c r="B40" s="513" t="s">
        <v>248</v>
      </c>
      <c r="C40" s="514"/>
      <c r="D40" s="103"/>
      <c r="E40" s="149"/>
      <c r="F40" s="60">
        <v>20000</v>
      </c>
      <c r="G40" s="41"/>
    </row>
    <row r="41" spans="1:7" s="37" customFormat="1" ht="16.5">
      <c r="A41" s="90" t="s">
        <v>144</v>
      </c>
      <c r="B41" s="98" t="s">
        <v>12</v>
      </c>
      <c r="C41" s="164"/>
      <c r="D41" s="99"/>
      <c r="E41" s="153">
        <f>E42</f>
        <v>100000</v>
      </c>
      <c r="F41" s="101"/>
      <c r="G41" s="44"/>
    </row>
    <row r="42" spans="1:7" s="37" customFormat="1" ht="17.25" thickBot="1">
      <c r="A42" s="61" t="s">
        <v>40</v>
      </c>
      <c r="B42" s="45" t="s">
        <v>41</v>
      </c>
      <c r="C42" s="154"/>
      <c r="D42" s="103"/>
      <c r="E42" s="149">
        <v>100000</v>
      </c>
      <c r="F42" s="60"/>
      <c r="G42" s="41"/>
    </row>
    <row r="43" spans="1:7" s="37" customFormat="1" ht="21.75" customHeight="1" thickBot="1" thickTop="1">
      <c r="A43" s="89" t="s">
        <v>33</v>
      </c>
      <c r="B43" s="144" t="s">
        <v>34</v>
      </c>
      <c r="C43" s="166"/>
      <c r="D43" s="145"/>
      <c r="E43" s="148">
        <f>E44</f>
        <v>10468</v>
      </c>
      <c r="F43" s="86">
        <f>F44</f>
        <v>112000</v>
      </c>
      <c r="G43" s="146">
        <f>G44+G49</f>
        <v>315000</v>
      </c>
    </row>
    <row r="44" spans="1:7" s="37" customFormat="1" ht="19.5" customHeight="1" thickTop="1">
      <c r="A44" s="90" t="s">
        <v>106</v>
      </c>
      <c r="B44" s="98" t="s">
        <v>107</v>
      </c>
      <c r="C44" s="164" t="s">
        <v>147</v>
      </c>
      <c r="D44" s="99"/>
      <c r="E44" s="153">
        <f>E45+E46</f>
        <v>10468</v>
      </c>
      <c r="F44" s="101">
        <f>F48</f>
        <v>112000</v>
      </c>
      <c r="G44" s="44">
        <f>G47</f>
        <v>65000</v>
      </c>
    </row>
    <row r="45" spans="1:7" s="37" customFormat="1" ht="16.5">
      <c r="A45" s="476" t="s">
        <v>74</v>
      </c>
      <c r="B45" s="102" t="s">
        <v>75</v>
      </c>
      <c r="C45" s="154"/>
      <c r="D45" s="103"/>
      <c r="E45" s="149">
        <v>10000</v>
      </c>
      <c r="F45" s="60"/>
      <c r="G45" s="41"/>
    </row>
    <row r="46" spans="1:7" s="37" customFormat="1" ht="33">
      <c r="A46" s="61" t="s">
        <v>72</v>
      </c>
      <c r="B46" s="102" t="s">
        <v>73</v>
      </c>
      <c r="C46" s="154"/>
      <c r="D46" s="103"/>
      <c r="E46" s="149">
        <v>468</v>
      </c>
      <c r="F46" s="60"/>
      <c r="G46" s="41"/>
    </row>
    <row r="47" spans="1:7" s="37" customFormat="1" ht="16.5">
      <c r="A47" s="88">
        <v>4260</v>
      </c>
      <c r="B47" s="45" t="s">
        <v>87</v>
      </c>
      <c r="C47" s="154"/>
      <c r="D47" s="103"/>
      <c r="E47" s="149"/>
      <c r="F47" s="60"/>
      <c r="G47" s="41">
        <v>65000</v>
      </c>
    </row>
    <row r="48" spans="1:7" s="37" customFormat="1" ht="33">
      <c r="A48" s="88">
        <v>6060</v>
      </c>
      <c r="B48" s="45" t="s">
        <v>266</v>
      </c>
      <c r="C48" s="154"/>
      <c r="D48" s="103"/>
      <c r="E48" s="149"/>
      <c r="F48" s="60">
        <v>112000</v>
      </c>
      <c r="G48" s="41"/>
    </row>
    <row r="49" spans="1:7" s="22" customFormat="1" ht="18" customHeight="1">
      <c r="A49" s="543">
        <v>75075</v>
      </c>
      <c r="B49" s="544" t="s">
        <v>286</v>
      </c>
      <c r="C49" s="545" t="s">
        <v>22</v>
      </c>
      <c r="D49" s="546"/>
      <c r="E49" s="547"/>
      <c r="F49" s="548"/>
      <c r="G49" s="549">
        <f>G50</f>
        <v>250000</v>
      </c>
    </row>
    <row r="50" spans="1:7" s="37" customFormat="1" ht="17.25" thickBot="1">
      <c r="A50" s="88">
        <v>4300</v>
      </c>
      <c r="B50" s="45" t="s">
        <v>13</v>
      </c>
      <c r="C50" s="154"/>
      <c r="D50" s="103"/>
      <c r="E50" s="149"/>
      <c r="F50" s="60"/>
      <c r="G50" s="41">
        <v>250000</v>
      </c>
    </row>
    <row r="51" spans="1:7" s="37" customFormat="1" ht="34.5" thickBot="1" thickTop="1">
      <c r="A51" s="89" t="s">
        <v>166</v>
      </c>
      <c r="B51" s="144" t="s">
        <v>167</v>
      </c>
      <c r="C51" s="166" t="s">
        <v>279</v>
      </c>
      <c r="D51" s="145"/>
      <c r="E51" s="148"/>
      <c r="F51" s="86">
        <f>F52</f>
        <v>100000</v>
      </c>
      <c r="G51" s="146"/>
    </row>
    <row r="52" spans="1:7" s="37" customFormat="1" ht="17.25" thickTop="1">
      <c r="A52" s="90" t="s">
        <v>168</v>
      </c>
      <c r="B52" s="98" t="s">
        <v>12</v>
      </c>
      <c r="C52" s="164"/>
      <c r="D52" s="99"/>
      <c r="E52" s="153"/>
      <c r="F52" s="101">
        <f>F53</f>
        <v>100000</v>
      </c>
      <c r="G52" s="44"/>
    </row>
    <row r="53" spans="1:7" s="37" customFormat="1" ht="33.75" thickBot="1">
      <c r="A53" s="88">
        <v>6050</v>
      </c>
      <c r="B53" s="45" t="s">
        <v>169</v>
      </c>
      <c r="C53" s="154"/>
      <c r="D53" s="103"/>
      <c r="E53" s="149"/>
      <c r="F53" s="60">
        <v>100000</v>
      </c>
      <c r="G53" s="41"/>
    </row>
    <row r="54" spans="1:7" s="37" customFormat="1" ht="67.5" customHeight="1" thickBot="1" thickTop="1">
      <c r="A54" s="294">
        <v>756</v>
      </c>
      <c r="B54" s="21" t="s">
        <v>84</v>
      </c>
      <c r="C54" s="165" t="s">
        <v>182</v>
      </c>
      <c r="D54" s="145"/>
      <c r="E54" s="86">
        <f>E55+E57</f>
        <v>43000</v>
      </c>
      <c r="F54" s="56"/>
      <c r="G54" s="70"/>
    </row>
    <row r="55" spans="1:7" s="37" customFormat="1" ht="19.5" customHeight="1" thickTop="1">
      <c r="A55" s="303">
        <v>75619</v>
      </c>
      <c r="B55" s="304" t="s">
        <v>160</v>
      </c>
      <c r="C55" s="163"/>
      <c r="D55" s="297"/>
      <c r="E55" s="101">
        <f>SUM(E56)</f>
        <v>20000</v>
      </c>
      <c r="F55" s="57"/>
      <c r="G55" s="71"/>
    </row>
    <row r="56" spans="1:7" s="37" customFormat="1" ht="31.5" customHeight="1">
      <c r="A56" s="62" t="s">
        <v>90</v>
      </c>
      <c r="B56" s="295" t="s">
        <v>91</v>
      </c>
      <c r="C56" s="162"/>
      <c r="D56" s="296"/>
      <c r="E56" s="60">
        <v>20000</v>
      </c>
      <c r="F56" s="111"/>
      <c r="G56" s="69"/>
    </row>
    <row r="57" spans="1:7" s="37" customFormat="1" ht="31.5" customHeight="1">
      <c r="A57" s="90" t="s">
        <v>85</v>
      </c>
      <c r="B57" s="87" t="s">
        <v>86</v>
      </c>
      <c r="C57" s="163"/>
      <c r="D57" s="297"/>
      <c r="E57" s="101">
        <f>E58</f>
        <v>23000</v>
      </c>
      <c r="F57" s="57"/>
      <c r="G57" s="71"/>
    </row>
    <row r="58" spans="1:7" s="37" customFormat="1" ht="17.25" thickBot="1">
      <c r="A58" s="62" t="s">
        <v>29</v>
      </c>
      <c r="B58" s="307" t="s">
        <v>30</v>
      </c>
      <c r="C58" s="343"/>
      <c r="D58" s="352"/>
      <c r="E58" s="353">
        <v>23000</v>
      </c>
      <c r="F58" s="97"/>
      <c r="G58" s="116"/>
    </row>
    <row r="59" spans="1:7" s="37" customFormat="1" ht="18.75" customHeight="1" thickBot="1" thickTop="1">
      <c r="A59" s="294">
        <v>758</v>
      </c>
      <c r="B59" s="21" t="s">
        <v>25</v>
      </c>
      <c r="C59" s="165"/>
      <c r="D59" s="145">
        <f>D60+D63</f>
        <v>89511</v>
      </c>
      <c r="E59" s="502">
        <f>SUM(E60)</f>
        <v>3000</v>
      </c>
      <c r="F59" s="49"/>
      <c r="G59" s="70"/>
    </row>
    <row r="60" spans="1:7" s="37" customFormat="1" ht="19.5" customHeight="1" thickTop="1">
      <c r="A60" s="120" t="s">
        <v>31</v>
      </c>
      <c r="B60" s="121" t="s">
        <v>32</v>
      </c>
      <c r="C60" s="161" t="s">
        <v>283</v>
      </c>
      <c r="D60" s="470"/>
      <c r="E60" s="503">
        <f>SUM(E61:E62)</f>
        <v>3000</v>
      </c>
      <c r="F60" s="125"/>
      <c r="G60" s="68"/>
    </row>
    <row r="61" spans="1:7" s="37" customFormat="1" ht="16.5">
      <c r="A61" s="62" t="s">
        <v>43</v>
      </c>
      <c r="B61" s="307" t="s">
        <v>44</v>
      </c>
      <c r="C61" s="167"/>
      <c r="D61" s="103"/>
      <c r="E61" s="104">
        <v>2500</v>
      </c>
      <c r="F61" s="40"/>
      <c r="G61" s="69"/>
    </row>
    <row r="62" spans="1:7" s="37" customFormat="1" ht="16.5">
      <c r="A62" s="62" t="s">
        <v>29</v>
      </c>
      <c r="B62" s="307" t="s">
        <v>30</v>
      </c>
      <c r="C62" s="167"/>
      <c r="D62" s="103"/>
      <c r="E62" s="104">
        <v>500</v>
      </c>
      <c r="F62" s="40"/>
      <c r="G62" s="69"/>
    </row>
    <row r="63" spans="1:7" s="37" customFormat="1" ht="16.5" customHeight="1">
      <c r="A63" s="473" t="s">
        <v>192</v>
      </c>
      <c r="B63" s="474" t="s">
        <v>193</v>
      </c>
      <c r="C63" s="163" t="s">
        <v>280</v>
      </c>
      <c r="D63" s="99">
        <f>D64</f>
        <v>89511</v>
      </c>
      <c r="E63" s="100"/>
      <c r="F63" s="43"/>
      <c r="G63" s="71"/>
    </row>
    <row r="64" spans="1:7" s="37" customFormat="1" ht="16.5">
      <c r="A64" s="577" t="s">
        <v>194</v>
      </c>
      <c r="B64" s="578" t="s">
        <v>195</v>
      </c>
      <c r="C64" s="163"/>
      <c r="D64" s="579">
        <v>89511</v>
      </c>
      <c r="E64" s="580"/>
      <c r="F64" s="142"/>
      <c r="G64" s="581"/>
    </row>
    <row r="65" spans="1:7" s="37" customFormat="1" ht="17.25" thickBot="1">
      <c r="A65" s="562">
        <v>801</v>
      </c>
      <c r="B65" s="563" t="s">
        <v>14</v>
      </c>
      <c r="C65" s="550" t="s">
        <v>281</v>
      </c>
      <c r="D65" s="569">
        <f>D66+D79+D83+D89+D92+D77</f>
        <v>49226</v>
      </c>
      <c r="E65" s="570">
        <f>E66+E79+E83+E89+E92+E77</f>
        <v>217127</v>
      </c>
      <c r="F65" s="576">
        <f>F66+F83+F92+F89+F79</f>
        <v>3300000</v>
      </c>
      <c r="G65" s="572">
        <f>G66+G77+G79+G83+G89+G92</f>
        <v>992035</v>
      </c>
    </row>
    <row r="66" spans="1:7" s="37" customFormat="1" ht="17.25" thickTop="1">
      <c r="A66" s="35">
        <v>80101</v>
      </c>
      <c r="B66" s="36" t="s">
        <v>39</v>
      </c>
      <c r="C66" s="170"/>
      <c r="D66" s="99"/>
      <c r="E66" s="46">
        <f>E67+E68</f>
        <v>19200</v>
      </c>
      <c r="F66" s="57">
        <f>SUM(F68:F74)</f>
        <v>3200000</v>
      </c>
      <c r="G66" s="55">
        <f>SUM(G69:G74)</f>
        <v>44626</v>
      </c>
    </row>
    <row r="67" spans="1:7" s="37" customFormat="1" ht="16.5">
      <c r="A67" s="61" t="s">
        <v>74</v>
      </c>
      <c r="B67" s="398" t="s">
        <v>75</v>
      </c>
      <c r="C67" s="168"/>
      <c r="D67" s="152"/>
      <c r="E67" s="113">
        <v>100</v>
      </c>
      <c r="F67" s="111"/>
      <c r="G67" s="53"/>
    </row>
    <row r="68" spans="1:7" s="37" customFormat="1" ht="81" customHeight="1">
      <c r="A68" s="61" t="s">
        <v>97</v>
      </c>
      <c r="B68" s="102" t="s">
        <v>98</v>
      </c>
      <c r="C68" s="168"/>
      <c r="D68" s="175"/>
      <c r="E68" s="113">
        <v>19100</v>
      </c>
      <c r="F68" s="156"/>
      <c r="G68" s="157"/>
    </row>
    <row r="69" spans="1:7" s="37" customFormat="1" ht="28.5" customHeight="1">
      <c r="A69" s="61" t="s">
        <v>187</v>
      </c>
      <c r="B69" s="102" t="s">
        <v>188</v>
      </c>
      <c r="C69" s="168"/>
      <c r="D69" s="175"/>
      <c r="E69" s="113"/>
      <c r="F69" s="156"/>
      <c r="G69" s="53">
        <v>29616</v>
      </c>
    </row>
    <row r="70" spans="1:7" s="37" customFormat="1" ht="16.5">
      <c r="A70" s="38">
        <v>4210</v>
      </c>
      <c r="B70" s="39" t="s">
        <v>15</v>
      </c>
      <c r="C70" s="168"/>
      <c r="D70" s="152"/>
      <c r="E70" s="113"/>
      <c r="F70" s="111"/>
      <c r="G70" s="53">
        <v>7600</v>
      </c>
    </row>
    <row r="71" spans="1:7" s="37" customFormat="1" ht="16.5">
      <c r="A71" s="38">
        <v>4270</v>
      </c>
      <c r="B71" s="39" t="s">
        <v>100</v>
      </c>
      <c r="C71" s="168"/>
      <c r="D71" s="152"/>
      <c r="E71" s="113"/>
      <c r="F71" s="111"/>
      <c r="G71" s="53">
        <v>3500</v>
      </c>
    </row>
    <row r="72" spans="1:7" s="37" customFormat="1" ht="16.5">
      <c r="A72" s="38">
        <v>4280</v>
      </c>
      <c r="B72" s="39" t="s">
        <v>156</v>
      </c>
      <c r="C72" s="168"/>
      <c r="D72" s="152"/>
      <c r="E72" s="113"/>
      <c r="F72" s="111"/>
      <c r="G72" s="53">
        <v>600</v>
      </c>
    </row>
    <row r="73" spans="1:7" s="37" customFormat="1" ht="16.5">
      <c r="A73" s="38">
        <v>4300</v>
      </c>
      <c r="B73" s="39" t="s">
        <v>13</v>
      </c>
      <c r="C73" s="168"/>
      <c r="D73" s="152"/>
      <c r="E73" s="113"/>
      <c r="F73" s="111"/>
      <c r="G73" s="53">
        <v>3310</v>
      </c>
    </row>
    <row r="74" spans="1:7" s="37" customFormat="1" ht="33">
      <c r="A74" s="38">
        <v>6050</v>
      </c>
      <c r="B74" s="39" t="s">
        <v>115</v>
      </c>
      <c r="C74" s="168" t="s">
        <v>148</v>
      </c>
      <c r="D74" s="152"/>
      <c r="E74" s="113"/>
      <c r="F74" s="111">
        <f>F75+F76</f>
        <v>3200000</v>
      </c>
      <c r="G74" s="53"/>
    </row>
    <row r="75" spans="1:7" s="407" customFormat="1" ht="16.5">
      <c r="A75" s="401"/>
      <c r="B75" s="402" t="s">
        <v>116</v>
      </c>
      <c r="C75" s="403"/>
      <c r="D75" s="404"/>
      <c r="E75" s="405"/>
      <c r="F75" s="408">
        <v>1600000</v>
      </c>
      <c r="G75" s="406"/>
    </row>
    <row r="76" spans="1:7" s="407" customFormat="1" ht="16.5">
      <c r="A76" s="401"/>
      <c r="B76" s="402" t="s">
        <v>117</v>
      </c>
      <c r="C76" s="403"/>
      <c r="D76" s="404"/>
      <c r="E76" s="405"/>
      <c r="F76" s="408">
        <v>1600000</v>
      </c>
      <c r="G76" s="406"/>
    </row>
    <row r="77" spans="1:7" s="37" customFormat="1" ht="15.75" customHeight="1">
      <c r="A77" s="35">
        <v>80103</v>
      </c>
      <c r="B77" s="36" t="s">
        <v>189</v>
      </c>
      <c r="C77" s="169"/>
      <c r="D77" s="150"/>
      <c r="E77" s="46"/>
      <c r="F77" s="57"/>
      <c r="G77" s="55">
        <f>G78</f>
        <v>7194</v>
      </c>
    </row>
    <row r="78" spans="1:7" s="37" customFormat="1" ht="33">
      <c r="A78" s="61" t="s">
        <v>187</v>
      </c>
      <c r="B78" s="102" t="s">
        <v>188</v>
      </c>
      <c r="C78" s="168"/>
      <c r="D78" s="152"/>
      <c r="E78" s="113"/>
      <c r="F78" s="111"/>
      <c r="G78" s="53">
        <v>7194</v>
      </c>
    </row>
    <row r="79" spans="1:7" s="37" customFormat="1" ht="16.5">
      <c r="A79" s="339">
        <v>80104</v>
      </c>
      <c r="B79" s="340" t="s">
        <v>103</v>
      </c>
      <c r="C79" s="170"/>
      <c r="D79" s="305"/>
      <c r="E79" s="46">
        <f>E80</f>
        <v>50000</v>
      </c>
      <c r="F79" s="57"/>
      <c r="G79" s="55">
        <f>G82+G81</f>
        <v>812690</v>
      </c>
    </row>
    <row r="80" spans="1:7" s="37" customFormat="1" ht="16.5">
      <c r="A80" s="62" t="s">
        <v>29</v>
      </c>
      <c r="B80" s="307" t="s">
        <v>30</v>
      </c>
      <c r="C80" s="171"/>
      <c r="D80" s="358"/>
      <c r="E80" s="96">
        <v>50000</v>
      </c>
      <c r="F80" s="496"/>
      <c r="G80" s="497"/>
    </row>
    <row r="81" spans="1:7" s="37" customFormat="1" ht="33">
      <c r="A81" s="61" t="s">
        <v>187</v>
      </c>
      <c r="B81" s="102" t="s">
        <v>188</v>
      </c>
      <c r="C81" s="168"/>
      <c r="D81" s="152"/>
      <c r="E81" s="113"/>
      <c r="F81" s="156"/>
      <c r="G81" s="53">
        <v>24190</v>
      </c>
    </row>
    <row r="82" spans="1:7" s="37" customFormat="1" ht="33">
      <c r="A82" s="344">
        <v>2510</v>
      </c>
      <c r="B82" s="346" t="s">
        <v>229</v>
      </c>
      <c r="C82" s="336"/>
      <c r="D82" s="198"/>
      <c r="E82" s="342"/>
      <c r="F82" s="112"/>
      <c r="G82" s="338">
        <v>788500</v>
      </c>
    </row>
    <row r="83" spans="1:7" s="37" customFormat="1" ht="16.5">
      <c r="A83" s="35">
        <v>80110</v>
      </c>
      <c r="B83" s="36" t="s">
        <v>101</v>
      </c>
      <c r="C83" s="170"/>
      <c r="D83" s="99"/>
      <c r="E83" s="46"/>
      <c r="F83" s="57">
        <f>F88</f>
        <v>100000</v>
      </c>
      <c r="G83" s="55">
        <f>SUM(G84:G87)</f>
        <v>41738</v>
      </c>
    </row>
    <row r="84" spans="1:7" s="37" customFormat="1" ht="33">
      <c r="A84" s="61" t="s">
        <v>187</v>
      </c>
      <c r="B84" s="102" t="s">
        <v>188</v>
      </c>
      <c r="C84" s="168"/>
      <c r="D84" s="175"/>
      <c r="E84" s="397"/>
      <c r="F84" s="156"/>
      <c r="G84" s="53">
        <v>38688</v>
      </c>
    </row>
    <row r="85" spans="1:7" s="37" customFormat="1" ht="16.5">
      <c r="A85" s="38">
        <v>4210</v>
      </c>
      <c r="B85" s="39" t="s">
        <v>15</v>
      </c>
      <c r="C85" s="168"/>
      <c r="D85" s="175"/>
      <c r="E85" s="113"/>
      <c r="F85" s="156"/>
      <c r="G85" s="53">
        <v>2000</v>
      </c>
    </row>
    <row r="86" spans="1:7" s="37" customFormat="1" ht="16.5">
      <c r="A86" s="38">
        <v>4280</v>
      </c>
      <c r="B86" s="39" t="s">
        <v>156</v>
      </c>
      <c r="C86" s="168"/>
      <c r="D86" s="152"/>
      <c r="E86" s="113"/>
      <c r="F86" s="111"/>
      <c r="G86" s="53">
        <v>360</v>
      </c>
    </row>
    <row r="87" spans="1:7" s="37" customFormat="1" ht="16.5">
      <c r="A87" s="38">
        <v>4300</v>
      </c>
      <c r="B87" s="39" t="s">
        <v>13</v>
      </c>
      <c r="C87" s="168"/>
      <c r="D87" s="152"/>
      <c r="E87" s="113"/>
      <c r="F87" s="111"/>
      <c r="G87" s="53">
        <v>690</v>
      </c>
    </row>
    <row r="88" spans="1:7" s="37" customFormat="1" ht="33">
      <c r="A88" s="38">
        <v>6050</v>
      </c>
      <c r="B88" s="39" t="s">
        <v>250</v>
      </c>
      <c r="C88" s="168" t="s">
        <v>148</v>
      </c>
      <c r="D88" s="152"/>
      <c r="E88" s="113"/>
      <c r="F88" s="111">
        <v>100000</v>
      </c>
      <c r="G88" s="53"/>
    </row>
    <row r="89" spans="1:7" s="37" customFormat="1" ht="33">
      <c r="A89" s="339">
        <v>80114</v>
      </c>
      <c r="B89" s="340" t="s">
        <v>104</v>
      </c>
      <c r="C89" s="170"/>
      <c r="D89" s="305"/>
      <c r="E89" s="302"/>
      <c r="F89" s="143"/>
      <c r="G89" s="55">
        <f>G90+G91</f>
        <v>18100</v>
      </c>
    </row>
    <row r="90" spans="1:7" s="37" customFormat="1" ht="16.5">
      <c r="A90" s="341" t="s">
        <v>154</v>
      </c>
      <c r="B90" s="102" t="s">
        <v>155</v>
      </c>
      <c r="C90" s="168"/>
      <c r="D90" s="152"/>
      <c r="E90" s="113"/>
      <c r="F90" s="111"/>
      <c r="G90" s="53">
        <v>16500</v>
      </c>
    </row>
    <row r="91" spans="1:7" s="37" customFormat="1" ht="16.5">
      <c r="A91" s="38">
        <v>4110</v>
      </c>
      <c r="B91" s="39" t="s">
        <v>36</v>
      </c>
      <c r="C91" s="168"/>
      <c r="D91" s="152"/>
      <c r="E91" s="113"/>
      <c r="F91" s="111"/>
      <c r="G91" s="53">
        <v>1600</v>
      </c>
    </row>
    <row r="92" spans="1:7" s="37" customFormat="1" ht="16.5">
      <c r="A92" s="35">
        <v>80195</v>
      </c>
      <c r="B92" s="36" t="s">
        <v>12</v>
      </c>
      <c r="C92" s="169"/>
      <c r="D92" s="150">
        <f>D94+D97+D100</f>
        <v>49226</v>
      </c>
      <c r="E92" s="46">
        <f>E94+E97+E100+E103</f>
        <v>147927</v>
      </c>
      <c r="F92" s="57"/>
      <c r="G92" s="55">
        <f>G93+G103</f>
        <v>67687</v>
      </c>
    </row>
    <row r="93" spans="1:7" s="37" customFormat="1" ht="16.5">
      <c r="A93" s="347">
        <v>4300</v>
      </c>
      <c r="B93" s="354" t="s">
        <v>13</v>
      </c>
      <c r="C93" s="170"/>
      <c r="D93" s="305"/>
      <c r="E93" s="302"/>
      <c r="F93" s="143"/>
      <c r="G93" s="319">
        <v>4140</v>
      </c>
    </row>
    <row r="94" spans="1:7" s="418" customFormat="1" ht="30.75" customHeight="1">
      <c r="A94" s="438"/>
      <c r="B94" s="435" t="s">
        <v>150</v>
      </c>
      <c r="C94" s="345"/>
      <c r="D94" s="436"/>
      <c r="E94" s="437">
        <f>E95+E96</f>
        <v>35154</v>
      </c>
      <c r="F94" s="439"/>
      <c r="G94" s="406"/>
    </row>
    <row r="95" spans="1:7" s="37" customFormat="1" ht="33">
      <c r="A95" s="38">
        <v>2708</v>
      </c>
      <c r="B95" s="39" t="s">
        <v>123</v>
      </c>
      <c r="C95" s="168"/>
      <c r="D95" s="152"/>
      <c r="E95" s="113">
        <v>31018</v>
      </c>
      <c r="F95" s="111"/>
      <c r="G95" s="53"/>
    </row>
    <row r="96" spans="1:7" s="37" customFormat="1" ht="33">
      <c r="A96" s="38">
        <v>2709</v>
      </c>
      <c r="B96" s="39" t="s">
        <v>123</v>
      </c>
      <c r="C96" s="168"/>
      <c r="D96" s="152"/>
      <c r="E96" s="113">
        <v>4136</v>
      </c>
      <c r="F96" s="111"/>
      <c r="G96" s="53"/>
    </row>
    <row r="97" spans="1:7" s="418" customFormat="1" ht="33">
      <c r="A97" s="438"/>
      <c r="B97" s="435" t="s">
        <v>151</v>
      </c>
      <c r="C97" s="345"/>
      <c r="D97" s="436">
        <f>D98</f>
        <v>44935</v>
      </c>
      <c r="E97" s="437">
        <f>E99</f>
        <v>44935</v>
      </c>
      <c r="F97" s="439"/>
      <c r="G97" s="406"/>
    </row>
    <row r="98" spans="1:7" s="37" customFormat="1" ht="33">
      <c r="A98" s="38">
        <v>2705</v>
      </c>
      <c r="B98" s="39" t="s">
        <v>123</v>
      </c>
      <c r="C98" s="168"/>
      <c r="D98" s="152">
        <v>44935</v>
      </c>
      <c r="E98" s="113"/>
      <c r="F98" s="111"/>
      <c r="G98" s="53"/>
    </row>
    <row r="99" spans="1:7" s="37" customFormat="1" ht="33">
      <c r="A99" s="38">
        <v>2707</v>
      </c>
      <c r="B99" s="39" t="s">
        <v>123</v>
      </c>
      <c r="C99" s="168"/>
      <c r="D99" s="152"/>
      <c r="E99" s="113">
        <v>44935</v>
      </c>
      <c r="F99" s="111"/>
      <c r="G99" s="53"/>
    </row>
    <row r="100" spans="1:7" s="34" customFormat="1" ht="21" customHeight="1">
      <c r="A100" s="434"/>
      <c r="B100" s="435" t="s">
        <v>152</v>
      </c>
      <c r="C100" s="160"/>
      <c r="D100" s="436">
        <f>D101</f>
        <v>4291</v>
      </c>
      <c r="E100" s="437">
        <f>E102</f>
        <v>4291</v>
      </c>
      <c r="F100" s="156"/>
      <c r="G100" s="157"/>
    </row>
    <row r="101" spans="1:7" s="37" customFormat="1" ht="33">
      <c r="A101" s="38">
        <v>2705</v>
      </c>
      <c r="B101" s="39" t="s">
        <v>123</v>
      </c>
      <c r="C101" s="168"/>
      <c r="D101" s="152">
        <v>4291</v>
      </c>
      <c r="E101" s="113"/>
      <c r="F101" s="111"/>
      <c r="G101" s="53"/>
    </row>
    <row r="102" spans="1:7" s="37" customFormat="1" ht="33">
      <c r="A102" s="38">
        <v>2707</v>
      </c>
      <c r="B102" s="39" t="s">
        <v>123</v>
      </c>
      <c r="C102" s="168"/>
      <c r="D102" s="152"/>
      <c r="E102" s="113">
        <v>4291</v>
      </c>
      <c r="F102" s="111"/>
      <c r="G102" s="53"/>
    </row>
    <row r="103" spans="1:7" s="540" customFormat="1" ht="20.25" customHeight="1">
      <c r="A103" s="537"/>
      <c r="B103" s="467" t="s">
        <v>285</v>
      </c>
      <c r="C103" s="538"/>
      <c r="D103" s="539"/>
      <c r="E103" s="463">
        <f>E104</f>
        <v>63547</v>
      </c>
      <c r="F103" s="450"/>
      <c r="G103" s="449">
        <f>SUM(G105:G107)</f>
        <v>63547</v>
      </c>
    </row>
    <row r="104" spans="1:7" s="37" customFormat="1" ht="33">
      <c r="A104" s="38">
        <v>2707</v>
      </c>
      <c r="B104" s="39" t="s">
        <v>123</v>
      </c>
      <c r="C104" s="168"/>
      <c r="D104" s="152"/>
      <c r="E104" s="113">
        <v>63547</v>
      </c>
      <c r="F104" s="111"/>
      <c r="G104" s="53"/>
    </row>
    <row r="105" spans="1:7" s="37" customFormat="1" ht="16.5">
      <c r="A105" s="38">
        <v>4217</v>
      </c>
      <c r="B105" s="39" t="s">
        <v>15</v>
      </c>
      <c r="C105" s="168"/>
      <c r="D105" s="152"/>
      <c r="E105" s="113"/>
      <c r="F105" s="111"/>
      <c r="G105" s="53">
        <v>25000</v>
      </c>
    </row>
    <row r="106" spans="1:7" s="37" customFormat="1" ht="16.5">
      <c r="A106" s="38">
        <v>4307</v>
      </c>
      <c r="B106" s="39" t="s">
        <v>13</v>
      </c>
      <c r="C106" s="168"/>
      <c r="D106" s="152"/>
      <c r="E106" s="113"/>
      <c r="F106" s="111"/>
      <c r="G106" s="53">
        <v>25000</v>
      </c>
    </row>
    <row r="107" spans="1:7" s="37" customFormat="1" ht="30" customHeight="1" thickBot="1">
      <c r="A107" s="38">
        <v>4747</v>
      </c>
      <c r="B107" s="102" t="s">
        <v>197</v>
      </c>
      <c r="C107" s="168"/>
      <c r="D107" s="152"/>
      <c r="E107" s="113"/>
      <c r="F107" s="111"/>
      <c r="G107" s="53">
        <v>13547</v>
      </c>
    </row>
    <row r="108" spans="1:7" s="94" customFormat="1" ht="18" thickBot="1" thickTop="1">
      <c r="A108" s="47">
        <v>851</v>
      </c>
      <c r="B108" s="48" t="s">
        <v>89</v>
      </c>
      <c r="C108" s="158" t="s">
        <v>22</v>
      </c>
      <c r="D108" s="49"/>
      <c r="E108" s="50">
        <f>E109</f>
        <v>8000</v>
      </c>
      <c r="F108" s="56"/>
      <c r="G108" s="54"/>
    </row>
    <row r="109" spans="1:7" s="94" customFormat="1" ht="17.25" thickTop="1">
      <c r="A109" s="429">
        <v>85195</v>
      </c>
      <c r="B109" s="430" t="s">
        <v>12</v>
      </c>
      <c r="C109" s="390"/>
      <c r="D109" s="391"/>
      <c r="E109" s="431">
        <f>E110</f>
        <v>8000</v>
      </c>
      <c r="F109" s="112"/>
      <c r="G109" s="432"/>
    </row>
    <row r="110" spans="1:7" s="92" customFormat="1" ht="17.25" thickBot="1">
      <c r="A110" s="61" t="s">
        <v>29</v>
      </c>
      <c r="B110" s="354" t="s">
        <v>176</v>
      </c>
      <c r="C110" s="170"/>
      <c r="D110" s="142"/>
      <c r="E110" s="302">
        <v>8000</v>
      </c>
      <c r="F110" s="143"/>
      <c r="G110" s="319"/>
    </row>
    <row r="111" spans="1:7" s="37" customFormat="1" ht="18" thickBot="1" thickTop="1">
      <c r="A111" s="89" t="s">
        <v>38</v>
      </c>
      <c r="B111" s="48" t="s">
        <v>78</v>
      </c>
      <c r="C111" s="158" t="s">
        <v>22</v>
      </c>
      <c r="D111" s="49">
        <f>D112+D116</f>
        <v>226664</v>
      </c>
      <c r="E111" s="107">
        <f>E112+E114+E116</f>
        <v>18515</v>
      </c>
      <c r="F111" s="56">
        <f>F116</f>
        <v>226664</v>
      </c>
      <c r="G111" s="54"/>
    </row>
    <row r="112" spans="1:7" s="37" customFormat="1" ht="17.25" thickTop="1">
      <c r="A112" s="90" t="s">
        <v>234</v>
      </c>
      <c r="B112" s="87" t="s">
        <v>235</v>
      </c>
      <c r="C112" s="312"/>
      <c r="D112" s="308"/>
      <c r="E112" s="311">
        <f>SUM(E113)</f>
        <v>5000</v>
      </c>
      <c r="F112" s="308"/>
      <c r="G112" s="309"/>
    </row>
    <row r="113" spans="1:7" s="37" customFormat="1" ht="18" customHeight="1">
      <c r="A113" s="192" t="s">
        <v>29</v>
      </c>
      <c r="B113" s="310" t="s">
        <v>236</v>
      </c>
      <c r="C113" s="42"/>
      <c r="D113" s="43"/>
      <c r="E113" s="313">
        <v>5000</v>
      </c>
      <c r="F113" s="43"/>
      <c r="G113" s="55"/>
    </row>
    <row r="114" spans="1:7" s="37" customFormat="1" ht="16.5">
      <c r="A114" s="90" t="s">
        <v>277</v>
      </c>
      <c r="B114" s="87" t="s">
        <v>278</v>
      </c>
      <c r="C114" s="42"/>
      <c r="D114" s="43"/>
      <c r="E114" s="326">
        <f>SUM(E115)</f>
        <v>13515</v>
      </c>
      <c r="F114" s="43"/>
      <c r="G114" s="55"/>
    </row>
    <row r="115" spans="1:7" s="37" customFormat="1" ht="16.5">
      <c r="A115" s="192" t="s">
        <v>29</v>
      </c>
      <c r="B115" s="310" t="s">
        <v>236</v>
      </c>
      <c r="C115" s="42"/>
      <c r="D115" s="43"/>
      <c r="E115" s="313">
        <v>13515</v>
      </c>
      <c r="F115" s="43"/>
      <c r="G115" s="55"/>
    </row>
    <row r="116" spans="1:7" s="37" customFormat="1" ht="16.5">
      <c r="A116" s="90" t="s">
        <v>237</v>
      </c>
      <c r="B116" s="36" t="s">
        <v>238</v>
      </c>
      <c r="C116" s="169"/>
      <c r="D116" s="43">
        <f>D117</f>
        <v>226664</v>
      </c>
      <c r="E116" s="46"/>
      <c r="F116" s="58">
        <f>F117</f>
        <v>226664</v>
      </c>
      <c r="G116" s="51"/>
    </row>
    <row r="117" spans="1:7" s="94" customFormat="1" ht="17.25" customHeight="1">
      <c r="A117" s="507"/>
      <c r="B117" s="508" t="s">
        <v>284</v>
      </c>
      <c r="C117" s="345"/>
      <c r="D117" s="509">
        <f>D118</f>
        <v>226664</v>
      </c>
      <c r="E117" s="510"/>
      <c r="F117" s="511">
        <f>SUM(F119:F142)</f>
        <v>226664</v>
      </c>
      <c r="G117" s="512"/>
    </row>
    <row r="118" spans="1:7" s="78" customFormat="1" ht="25.5">
      <c r="A118" s="61" t="s">
        <v>267</v>
      </c>
      <c r="B118" s="533" t="s">
        <v>123</v>
      </c>
      <c r="C118" s="168"/>
      <c r="D118" s="40">
        <v>226664</v>
      </c>
      <c r="E118" s="534"/>
      <c r="F118" s="535"/>
      <c r="G118" s="536"/>
    </row>
    <row r="119" spans="1:7" s="37" customFormat="1" ht="16.5">
      <c r="A119" s="151">
        <v>3118</v>
      </c>
      <c r="B119" s="45" t="s">
        <v>239</v>
      </c>
      <c r="C119" s="160"/>
      <c r="D119" s="133"/>
      <c r="E119" s="113"/>
      <c r="F119" s="114">
        <v>37383</v>
      </c>
      <c r="G119" s="52"/>
    </row>
    <row r="120" spans="1:7" s="37" customFormat="1" ht="16.5">
      <c r="A120" s="151">
        <v>3119</v>
      </c>
      <c r="B120" s="45" t="s">
        <v>239</v>
      </c>
      <c r="C120" s="160"/>
      <c r="D120" s="133"/>
      <c r="E120" s="113"/>
      <c r="F120" s="114">
        <v>6597</v>
      </c>
      <c r="G120" s="52"/>
    </row>
    <row r="121" spans="1:7" s="37" customFormat="1" ht="16.5">
      <c r="A121" s="151">
        <v>4018</v>
      </c>
      <c r="B121" s="45" t="s">
        <v>155</v>
      </c>
      <c r="C121" s="160"/>
      <c r="D121" s="133"/>
      <c r="E121" s="113"/>
      <c r="F121" s="114">
        <v>32988</v>
      </c>
      <c r="G121" s="52"/>
    </row>
    <row r="122" spans="1:7" s="37" customFormat="1" ht="16.5">
      <c r="A122" s="151">
        <v>4019</v>
      </c>
      <c r="B122" s="45" t="s">
        <v>155</v>
      </c>
      <c r="C122" s="160"/>
      <c r="D122" s="133"/>
      <c r="E122" s="113"/>
      <c r="F122" s="114">
        <v>5822</v>
      </c>
      <c r="G122" s="52"/>
    </row>
    <row r="123" spans="1:7" s="37" customFormat="1" ht="16.5">
      <c r="A123" s="564" t="s">
        <v>208</v>
      </c>
      <c r="B123" s="346" t="s">
        <v>36</v>
      </c>
      <c r="C123" s="390"/>
      <c r="D123" s="391"/>
      <c r="E123" s="342"/>
      <c r="F123" s="582">
        <v>9283</v>
      </c>
      <c r="G123" s="583"/>
    </row>
    <row r="124" spans="1:7" s="37" customFormat="1" ht="16.5">
      <c r="A124" s="62" t="s">
        <v>209</v>
      </c>
      <c r="B124" s="39" t="s">
        <v>36</v>
      </c>
      <c r="C124" s="160"/>
      <c r="D124" s="133"/>
      <c r="E124" s="113"/>
      <c r="F124" s="114">
        <v>1638</v>
      </c>
      <c r="G124" s="52"/>
    </row>
    <row r="125" spans="1:7" s="37" customFormat="1" ht="16.5">
      <c r="A125" s="62" t="s">
        <v>210</v>
      </c>
      <c r="B125" s="39" t="s">
        <v>37</v>
      </c>
      <c r="C125" s="160"/>
      <c r="D125" s="133"/>
      <c r="E125" s="113"/>
      <c r="F125" s="114">
        <v>1416</v>
      </c>
      <c r="G125" s="52"/>
    </row>
    <row r="126" spans="1:7" s="37" customFormat="1" ht="16.5">
      <c r="A126" s="62" t="s">
        <v>211</v>
      </c>
      <c r="B126" s="39" t="s">
        <v>37</v>
      </c>
      <c r="C126" s="160"/>
      <c r="D126" s="133"/>
      <c r="E126" s="113"/>
      <c r="F126" s="114">
        <v>250</v>
      </c>
      <c r="G126" s="52"/>
    </row>
    <row r="127" spans="1:7" s="37" customFormat="1" ht="16.5">
      <c r="A127" s="62" t="s">
        <v>212</v>
      </c>
      <c r="B127" s="39" t="s">
        <v>173</v>
      </c>
      <c r="C127" s="160"/>
      <c r="D127" s="133"/>
      <c r="E127" s="113"/>
      <c r="F127" s="114">
        <v>24822</v>
      </c>
      <c r="G127" s="52"/>
    </row>
    <row r="128" spans="1:7" s="37" customFormat="1" ht="16.5">
      <c r="A128" s="62" t="s">
        <v>213</v>
      </c>
      <c r="B128" s="39" t="s">
        <v>173</v>
      </c>
      <c r="C128" s="160"/>
      <c r="D128" s="133"/>
      <c r="E128" s="113"/>
      <c r="F128" s="114">
        <v>4381</v>
      </c>
      <c r="G128" s="52"/>
    </row>
    <row r="129" spans="1:7" s="37" customFormat="1" ht="16.5">
      <c r="A129" s="62" t="s">
        <v>215</v>
      </c>
      <c r="B129" s="39" t="s">
        <v>15</v>
      </c>
      <c r="C129" s="160"/>
      <c r="D129" s="133"/>
      <c r="E129" s="113"/>
      <c r="F129" s="114">
        <v>2082</v>
      </c>
      <c r="G129" s="52"/>
    </row>
    <row r="130" spans="1:7" s="37" customFormat="1" ht="16.5">
      <c r="A130" s="62" t="s">
        <v>216</v>
      </c>
      <c r="B130" s="39" t="s">
        <v>15</v>
      </c>
      <c r="C130" s="160"/>
      <c r="D130" s="133"/>
      <c r="E130" s="113"/>
      <c r="F130" s="114">
        <v>368</v>
      </c>
      <c r="G130" s="52"/>
    </row>
    <row r="131" spans="1:7" s="37" customFormat="1" ht="16.5">
      <c r="A131" s="193">
        <v>4288</v>
      </c>
      <c r="B131" s="532" t="s">
        <v>156</v>
      </c>
      <c r="C131" s="160"/>
      <c r="D131" s="133"/>
      <c r="E131" s="113"/>
      <c r="F131" s="114">
        <v>893</v>
      </c>
      <c r="G131" s="52"/>
    </row>
    <row r="132" spans="1:7" s="37" customFormat="1" ht="16.5">
      <c r="A132" s="193">
        <v>4289</v>
      </c>
      <c r="B132" s="532" t="s">
        <v>156</v>
      </c>
      <c r="C132" s="160"/>
      <c r="D132" s="133"/>
      <c r="E132" s="113"/>
      <c r="F132" s="114">
        <v>157</v>
      </c>
      <c r="G132" s="52"/>
    </row>
    <row r="133" spans="1:7" s="37" customFormat="1" ht="16.5">
      <c r="A133" s="62" t="s">
        <v>219</v>
      </c>
      <c r="B133" s="39" t="s">
        <v>13</v>
      </c>
      <c r="C133" s="160"/>
      <c r="D133" s="133"/>
      <c r="E133" s="113"/>
      <c r="F133" s="114">
        <v>75493</v>
      </c>
      <c r="G133" s="52"/>
    </row>
    <row r="134" spans="1:7" s="37" customFormat="1" ht="16.5">
      <c r="A134" s="62" t="s">
        <v>221</v>
      </c>
      <c r="B134" s="39" t="s">
        <v>13</v>
      </c>
      <c r="C134" s="160"/>
      <c r="D134" s="133"/>
      <c r="E134" s="113"/>
      <c r="F134" s="114">
        <v>13322</v>
      </c>
      <c r="G134" s="52"/>
    </row>
    <row r="135" spans="1:7" s="37" customFormat="1" ht="16.5">
      <c r="A135" s="62" t="s">
        <v>240</v>
      </c>
      <c r="B135" s="39" t="s">
        <v>135</v>
      </c>
      <c r="C135" s="160"/>
      <c r="D135" s="133"/>
      <c r="E135" s="113"/>
      <c r="F135" s="114">
        <v>5563</v>
      </c>
      <c r="G135" s="52"/>
    </row>
    <row r="136" spans="1:7" s="37" customFormat="1" ht="16.5">
      <c r="A136" s="62" t="s">
        <v>242</v>
      </c>
      <c r="B136" s="39" t="s">
        <v>135</v>
      </c>
      <c r="C136" s="160"/>
      <c r="D136" s="133"/>
      <c r="E136" s="113"/>
      <c r="F136" s="114">
        <v>981</v>
      </c>
      <c r="G136" s="52"/>
    </row>
    <row r="137" spans="1:7" s="37" customFormat="1" ht="16.5">
      <c r="A137" s="62" t="s">
        <v>243</v>
      </c>
      <c r="B137" s="39" t="s">
        <v>83</v>
      </c>
      <c r="C137" s="160"/>
      <c r="D137" s="133"/>
      <c r="E137" s="113"/>
      <c r="F137" s="114">
        <v>892</v>
      </c>
      <c r="G137" s="52"/>
    </row>
    <row r="138" spans="1:7" s="37" customFormat="1" ht="16.5">
      <c r="A138" s="62" t="s">
        <v>244</v>
      </c>
      <c r="B138" s="39" t="s">
        <v>83</v>
      </c>
      <c r="C138" s="160"/>
      <c r="D138" s="133"/>
      <c r="E138" s="113"/>
      <c r="F138" s="114">
        <v>158</v>
      </c>
      <c r="G138" s="52"/>
    </row>
    <row r="139" spans="1:7" s="37" customFormat="1" ht="30.75" customHeight="1">
      <c r="A139" s="62" t="s">
        <v>222</v>
      </c>
      <c r="B139" s="102" t="s">
        <v>197</v>
      </c>
      <c r="C139" s="160"/>
      <c r="D139" s="133"/>
      <c r="E139" s="113"/>
      <c r="F139" s="114">
        <v>518</v>
      </c>
      <c r="G139" s="52"/>
    </row>
    <row r="140" spans="1:7" s="37" customFormat="1" ht="31.5" customHeight="1">
      <c r="A140" s="62" t="s">
        <v>223</v>
      </c>
      <c r="B140" s="102" t="s">
        <v>197</v>
      </c>
      <c r="C140" s="160"/>
      <c r="D140" s="133"/>
      <c r="E140" s="113"/>
      <c r="F140" s="114">
        <v>92</v>
      </c>
      <c r="G140" s="52"/>
    </row>
    <row r="141" spans="1:7" s="37" customFormat="1" ht="30.75" customHeight="1">
      <c r="A141" s="62" t="s">
        <v>224</v>
      </c>
      <c r="B141" s="102" t="s">
        <v>241</v>
      </c>
      <c r="C141" s="160"/>
      <c r="D141" s="133"/>
      <c r="E141" s="113"/>
      <c r="F141" s="114">
        <v>1331</v>
      </c>
      <c r="G141" s="52"/>
    </row>
    <row r="142" spans="1:7" s="37" customFormat="1" ht="31.5" customHeight="1" thickBot="1">
      <c r="A142" s="62" t="s">
        <v>226</v>
      </c>
      <c r="B142" s="102" t="s">
        <v>241</v>
      </c>
      <c r="C142" s="160"/>
      <c r="D142" s="133"/>
      <c r="E142" s="113"/>
      <c r="F142" s="114">
        <v>234</v>
      </c>
      <c r="G142" s="52"/>
    </row>
    <row r="143" spans="1:7" s="34" customFormat="1" ht="30.75" customHeight="1" thickBot="1" thickTop="1">
      <c r="A143" s="47">
        <v>853</v>
      </c>
      <c r="B143" s="48" t="s">
        <v>200</v>
      </c>
      <c r="C143" s="158" t="s">
        <v>22</v>
      </c>
      <c r="D143" s="49"/>
      <c r="E143" s="50">
        <f>E144</f>
        <v>226664</v>
      </c>
      <c r="F143" s="56"/>
      <c r="G143" s="54">
        <f>G144</f>
        <v>226664</v>
      </c>
    </row>
    <row r="144" spans="1:7" s="34" customFormat="1" ht="15.75" customHeight="1" thickTop="1">
      <c r="A144" s="760" t="s">
        <v>357</v>
      </c>
      <c r="B144" s="761" t="s">
        <v>358</v>
      </c>
      <c r="C144" s="528"/>
      <c r="D144" s="308"/>
      <c r="E144" s="529">
        <f>E145+E146</f>
        <v>226664</v>
      </c>
      <c r="F144" s="530"/>
      <c r="G144" s="309">
        <f>SUM(G147:G170)</f>
        <v>226664</v>
      </c>
    </row>
    <row r="145" spans="1:7" s="37" customFormat="1" ht="30.75" customHeight="1">
      <c r="A145" s="61" t="s">
        <v>201</v>
      </c>
      <c r="B145" s="39" t="s">
        <v>203</v>
      </c>
      <c r="C145" s="194"/>
      <c r="D145" s="40"/>
      <c r="E145" s="113">
        <v>192664</v>
      </c>
      <c r="F145" s="111"/>
      <c r="G145" s="53"/>
    </row>
    <row r="146" spans="1:7" s="37" customFormat="1" ht="30.75" customHeight="1">
      <c r="A146" s="61" t="s">
        <v>202</v>
      </c>
      <c r="B146" s="39" t="s">
        <v>203</v>
      </c>
      <c r="C146" s="194"/>
      <c r="D146" s="40"/>
      <c r="E146" s="37">
        <v>34000</v>
      </c>
      <c r="F146" s="111"/>
      <c r="G146" s="53"/>
    </row>
    <row r="147" spans="1:7" s="37" customFormat="1" ht="16.5">
      <c r="A147" s="151">
        <v>3118</v>
      </c>
      <c r="B147" s="45" t="s">
        <v>239</v>
      </c>
      <c r="C147" s="168"/>
      <c r="D147" s="40"/>
      <c r="E147" s="113"/>
      <c r="F147" s="111"/>
      <c r="G147" s="41">
        <v>37383</v>
      </c>
    </row>
    <row r="148" spans="1:7" s="37" customFormat="1" ht="16.5">
      <c r="A148" s="151">
        <v>3119</v>
      </c>
      <c r="B148" s="45" t="s">
        <v>239</v>
      </c>
      <c r="C148" s="168"/>
      <c r="D148" s="40"/>
      <c r="E148" s="113"/>
      <c r="F148" s="111"/>
      <c r="G148" s="41">
        <v>6597</v>
      </c>
    </row>
    <row r="149" spans="1:7" s="37" customFormat="1" ht="16.5">
      <c r="A149" s="151">
        <v>4018</v>
      </c>
      <c r="B149" s="45" t="s">
        <v>155</v>
      </c>
      <c r="C149" s="168"/>
      <c r="D149" s="40"/>
      <c r="E149" s="113"/>
      <c r="F149" s="111"/>
      <c r="G149" s="41">
        <v>32988</v>
      </c>
    </row>
    <row r="150" spans="1:7" s="37" customFormat="1" ht="16.5">
      <c r="A150" s="151">
        <v>4019</v>
      </c>
      <c r="B150" s="45" t="s">
        <v>155</v>
      </c>
      <c r="C150" s="168"/>
      <c r="D150" s="40"/>
      <c r="E150" s="113"/>
      <c r="F150" s="111"/>
      <c r="G150" s="41">
        <v>5822</v>
      </c>
    </row>
    <row r="151" spans="1:7" s="37" customFormat="1" ht="16.5">
      <c r="A151" s="62" t="s">
        <v>208</v>
      </c>
      <c r="B151" s="39" t="s">
        <v>36</v>
      </c>
      <c r="C151" s="168"/>
      <c r="D151" s="40"/>
      <c r="E151" s="113"/>
      <c r="F151" s="111"/>
      <c r="G151" s="41">
        <v>9283</v>
      </c>
    </row>
    <row r="152" spans="1:7" s="37" customFormat="1" ht="16.5">
      <c r="A152" s="62" t="s">
        <v>209</v>
      </c>
      <c r="B152" s="39" t="s">
        <v>36</v>
      </c>
      <c r="C152" s="168"/>
      <c r="D152" s="40"/>
      <c r="E152" s="113"/>
      <c r="F152" s="111"/>
      <c r="G152" s="41">
        <v>1638</v>
      </c>
    </row>
    <row r="153" spans="1:7" s="37" customFormat="1" ht="16.5">
      <c r="A153" s="62" t="s">
        <v>210</v>
      </c>
      <c r="B153" s="39" t="s">
        <v>37</v>
      </c>
      <c r="C153" s="168"/>
      <c r="D153" s="40"/>
      <c r="E153" s="113"/>
      <c r="F153" s="111"/>
      <c r="G153" s="41">
        <v>1416</v>
      </c>
    </row>
    <row r="154" spans="1:7" s="37" customFormat="1" ht="16.5">
      <c r="A154" s="62" t="s">
        <v>211</v>
      </c>
      <c r="B154" s="39" t="s">
        <v>37</v>
      </c>
      <c r="C154" s="168"/>
      <c r="D154" s="40"/>
      <c r="E154" s="113"/>
      <c r="F154" s="111"/>
      <c r="G154" s="41">
        <v>250</v>
      </c>
    </row>
    <row r="155" spans="1:7" s="37" customFormat="1" ht="16.5">
      <c r="A155" s="62" t="s">
        <v>212</v>
      </c>
      <c r="B155" s="39" t="s">
        <v>173</v>
      </c>
      <c r="C155" s="168"/>
      <c r="D155" s="40"/>
      <c r="E155" s="113"/>
      <c r="F155" s="111"/>
      <c r="G155" s="41">
        <v>24822</v>
      </c>
    </row>
    <row r="156" spans="1:7" s="37" customFormat="1" ht="16.5">
      <c r="A156" s="62" t="s">
        <v>213</v>
      </c>
      <c r="B156" s="39" t="s">
        <v>173</v>
      </c>
      <c r="C156" s="168"/>
      <c r="D156" s="40"/>
      <c r="E156" s="113"/>
      <c r="F156" s="111"/>
      <c r="G156" s="41">
        <v>4381</v>
      </c>
    </row>
    <row r="157" spans="1:7" s="37" customFormat="1" ht="16.5">
      <c r="A157" s="62" t="s">
        <v>215</v>
      </c>
      <c r="B157" s="39" t="s">
        <v>15</v>
      </c>
      <c r="C157" s="168"/>
      <c r="D157" s="40"/>
      <c r="E157" s="113"/>
      <c r="F157" s="111"/>
      <c r="G157" s="41">
        <v>2082</v>
      </c>
    </row>
    <row r="158" spans="1:7" s="37" customFormat="1" ht="16.5">
      <c r="A158" s="564" t="s">
        <v>216</v>
      </c>
      <c r="B158" s="346" t="s">
        <v>15</v>
      </c>
      <c r="C158" s="336"/>
      <c r="D158" s="337"/>
      <c r="E158" s="342"/>
      <c r="F158" s="515"/>
      <c r="G158" s="565">
        <v>368</v>
      </c>
    </row>
    <row r="159" spans="1:7" s="37" customFormat="1" ht="16.5">
      <c r="A159" s="558">
        <v>4288</v>
      </c>
      <c r="B159" s="37" t="s">
        <v>156</v>
      </c>
      <c r="C159" s="168"/>
      <c r="D159" s="40"/>
      <c r="E159" s="113"/>
      <c r="F159" s="111"/>
      <c r="G159" s="41">
        <v>893</v>
      </c>
    </row>
    <row r="160" spans="1:7" s="37" customFormat="1" ht="16.5">
      <c r="A160" s="558">
        <v>4289</v>
      </c>
      <c r="B160" s="37" t="s">
        <v>156</v>
      </c>
      <c r="C160" s="168"/>
      <c r="D160" s="40"/>
      <c r="E160" s="113"/>
      <c r="F160" s="111"/>
      <c r="G160" s="41">
        <v>157</v>
      </c>
    </row>
    <row r="161" spans="1:7" s="37" customFormat="1" ht="16.5">
      <c r="A161" s="62" t="s">
        <v>219</v>
      </c>
      <c r="B161" s="39" t="s">
        <v>13</v>
      </c>
      <c r="C161" s="168"/>
      <c r="D161" s="40"/>
      <c r="E161" s="113"/>
      <c r="F161" s="111"/>
      <c r="G161" s="41">
        <v>75493</v>
      </c>
    </row>
    <row r="162" spans="1:7" s="37" customFormat="1" ht="16.5">
      <c r="A162" s="62" t="s">
        <v>221</v>
      </c>
      <c r="B162" s="39" t="s">
        <v>13</v>
      </c>
      <c r="C162" s="168"/>
      <c r="D162" s="40"/>
      <c r="E162" s="113"/>
      <c r="F162" s="111"/>
      <c r="G162" s="41">
        <v>13322</v>
      </c>
    </row>
    <row r="163" spans="1:7" s="37" customFormat="1" ht="16.5">
      <c r="A163" s="62" t="s">
        <v>240</v>
      </c>
      <c r="B163" s="39" t="s">
        <v>135</v>
      </c>
      <c r="C163" s="168"/>
      <c r="D163" s="40"/>
      <c r="E163" s="113"/>
      <c r="F163" s="111"/>
      <c r="G163" s="41">
        <v>5563</v>
      </c>
    </row>
    <row r="164" spans="1:7" s="37" customFormat="1" ht="16.5">
      <c r="A164" s="62" t="s">
        <v>242</v>
      </c>
      <c r="B164" s="39" t="s">
        <v>135</v>
      </c>
      <c r="C164" s="168"/>
      <c r="D164" s="40"/>
      <c r="E164" s="113"/>
      <c r="F164" s="111"/>
      <c r="G164" s="41">
        <v>981</v>
      </c>
    </row>
    <row r="165" spans="1:7" s="37" customFormat="1" ht="16.5">
      <c r="A165" s="62" t="s">
        <v>243</v>
      </c>
      <c r="B165" s="39" t="s">
        <v>83</v>
      </c>
      <c r="C165" s="168"/>
      <c r="D165" s="40"/>
      <c r="E165" s="113"/>
      <c r="F165" s="111"/>
      <c r="G165" s="41">
        <v>892</v>
      </c>
    </row>
    <row r="166" spans="1:7" s="37" customFormat="1" ht="16.5">
      <c r="A166" s="62" t="s">
        <v>244</v>
      </c>
      <c r="B166" s="39" t="s">
        <v>83</v>
      </c>
      <c r="C166" s="168"/>
      <c r="D166" s="40"/>
      <c r="E166" s="113"/>
      <c r="F166" s="111"/>
      <c r="G166" s="41">
        <v>158</v>
      </c>
    </row>
    <row r="167" spans="1:7" s="37" customFormat="1" ht="31.5" customHeight="1">
      <c r="A167" s="62" t="s">
        <v>222</v>
      </c>
      <c r="B167" s="102" t="s">
        <v>197</v>
      </c>
      <c r="C167" s="168"/>
      <c r="D167" s="40"/>
      <c r="E167" s="113"/>
      <c r="F167" s="111"/>
      <c r="G167" s="41">
        <v>518</v>
      </c>
    </row>
    <row r="168" spans="1:7" s="37" customFormat="1" ht="30.75" customHeight="1">
      <c r="A168" s="62" t="s">
        <v>223</v>
      </c>
      <c r="B168" s="102" t="s">
        <v>197</v>
      </c>
      <c r="C168" s="160"/>
      <c r="D168" s="133"/>
      <c r="E168" s="130"/>
      <c r="F168" s="114"/>
      <c r="G168" s="41">
        <v>92</v>
      </c>
    </row>
    <row r="169" spans="1:7" s="34" customFormat="1" ht="29.25" customHeight="1">
      <c r="A169" s="62" t="s">
        <v>224</v>
      </c>
      <c r="B169" s="102" t="s">
        <v>241</v>
      </c>
      <c r="C169" s="160"/>
      <c r="D169" s="133"/>
      <c r="E169" s="527"/>
      <c r="F169" s="156"/>
      <c r="G169" s="41">
        <v>1331</v>
      </c>
    </row>
    <row r="170" spans="1:7" s="37" customFormat="1" ht="31.5" customHeight="1" thickBot="1">
      <c r="A170" s="62" t="s">
        <v>226</v>
      </c>
      <c r="B170" s="102" t="s">
        <v>241</v>
      </c>
      <c r="C170" s="168"/>
      <c r="D170" s="40"/>
      <c r="E170" s="130"/>
      <c r="F170" s="111"/>
      <c r="G170" s="559">
        <v>234</v>
      </c>
    </row>
    <row r="171" spans="1:7" s="94" customFormat="1" ht="34.5" thickBot="1" thickTop="1">
      <c r="A171" s="47">
        <v>900</v>
      </c>
      <c r="B171" s="48" t="s">
        <v>23</v>
      </c>
      <c r="C171" s="158" t="s">
        <v>148</v>
      </c>
      <c r="D171" s="49"/>
      <c r="E171" s="50">
        <f>E176+E180</f>
        <v>22271</v>
      </c>
      <c r="F171" s="56">
        <f>F172+F176+F178+F180</f>
        <v>448500</v>
      </c>
      <c r="G171" s="54"/>
    </row>
    <row r="172" spans="1:7" s="94" customFormat="1" ht="17.25" thickTop="1">
      <c r="A172" s="134">
        <v>90001</v>
      </c>
      <c r="B172" s="135" t="s">
        <v>28</v>
      </c>
      <c r="C172" s="159"/>
      <c r="D172" s="125"/>
      <c r="E172" s="136"/>
      <c r="F172" s="108">
        <f>F173</f>
        <v>149500</v>
      </c>
      <c r="G172" s="137"/>
    </row>
    <row r="173" spans="1:7" s="92" customFormat="1" ht="18.75" customHeight="1">
      <c r="A173" s="38">
        <v>6050</v>
      </c>
      <c r="B173" s="39" t="s">
        <v>108</v>
      </c>
      <c r="C173" s="168"/>
      <c r="D173" s="40"/>
      <c r="E173" s="113"/>
      <c r="F173" s="111">
        <f>F174+F175</f>
        <v>149500</v>
      </c>
      <c r="G173" s="53"/>
    </row>
    <row r="174" spans="1:7" s="92" customFormat="1" ht="18.75" customHeight="1">
      <c r="A174" s="38"/>
      <c r="B174" s="39" t="s">
        <v>271</v>
      </c>
      <c r="C174" s="168"/>
      <c r="D174" s="40"/>
      <c r="E174" s="113"/>
      <c r="F174" s="111">
        <v>99500</v>
      </c>
      <c r="G174" s="53"/>
    </row>
    <row r="175" spans="1:7" s="92" customFormat="1" ht="29.25" customHeight="1">
      <c r="A175" s="38"/>
      <c r="B175" s="39" t="s">
        <v>272</v>
      </c>
      <c r="C175" s="168"/>
      <c r="D175" s="40"/>
      <c r="E175" s="113"/>
      <c r="F175" s="111">
        <v>50000</v>
      </c>
      <c r="G175" s="53"/>
    </row>
    <row r="176" spans="1:7" s="94" customFormat="1" ht="16.5">
      <c r="A176" s="35">
        <v>90013</v>
      </c>
      <c r="B176" s="36" t="s">
        <v>163</v>
      </c>
      <c r="C176" s="169"/>
      <c r="D176" s="43"/>
      <c r="E176" s="46">
        <f>E177</f>
        <v>15000</v>
      </c>
      <c r="F176" s="57"/>
      <c r="G176" s="55"/>
    </row>
    <row r="177" spans="1:7" s="92" customFormat="1" ht="16.5">
      <c r="A177" s="61" t="s">
        <v>40</v>
      </c>
      <c r="B177" s="354" t="s">
        <v>41</v>
      </c>
      <c r="C177" s="170"/>
      <c r="D177" s="142"/>
      <c r="E177" s="302">
        <v>15000</v>
      </c>
      <c r="F177" s="143"/>
      <c r="G177" s="319"/>
    </row>
    <row r="178" spans="1:7" s="92" customFormat="1" ht="16.5">
      <c r="A178" s="90" t="s">
        <v>251</v>
      </c>
      <c r="B178" s="430" t="s">
        <v>252</v>
      </c>
      <c r="C178" s="390"/>
      <c r="D178" s="391"/>
      <c r="E178" s="431"/>
      <c r="F178" s="112">
        <f>F179</f>
        <v>50000</v>
      </c>
      <c r="G178" s="432"/>
    </row>
    <row r="179" spans="1:7" s="92" customFormat="1" ht="33">
      <c r="A179" s="61" t="s">
        <v>27</v>
      </c>
      <c r="B179" s="346" t="s">
        <v>261</v>
      </c>
      <c r="C179" s="336"/>
      <c r="D179" s="337"/>
      <c r="E179" s="342"/>
      <c r="F179" s="515">
        <v>50000</v>
      </c>
      <c r="G179" s="338"/>
    </row>
    <row r="180" spans="1:7" s="94" customFormat="1" ht="16.5">
      <c r="A180" s="90" t="s">
        <v>164</v>
      </c>
      <c r="B180" s="430" t="s">
        <v>12</v>
      </c>
      <c r="C180" s="390"/>
      <c r="D180" s="391"/>
      <c r="E180" s="431">
        <f>E181</f>
        <v>7271</v>
      </c>
      <c r="F180" s="112">
        <f>F182</f>
        <v>249000</v>
      </c>
      <c r="G180" s="432"/>
    </row>
    <row r="181" spans="1:7" s="92" customFormat="1" ht="33">
      <c r="A181" s="61" t="s">
        <v>72</v>
      </c>
      <c r="B181" s="102" t="s">
        <v>73</v>
      </c>
      <c r="C181" s="168"/>
      <c r="D181" s="40"/>
      <c r="E181" s="113">
        <v>7271</v>
      </c>
      <c r="F181" s="111"/>
      <c r="G181" s="53"/>
    </row>
    <row r="182" spans="1:7" s="92" customFormat="1" ht="16.5">
      <c r="A182" s="38">
        <v>6050</v>
      </c>
      <c r="B182" s="39" t="s">
        <v>108</v>
      </c>
      <c r="C182" s="168"/>
      <c r="D182" s="40"/>
      <c r="E182" s="113"/>
      <c r="F182" s="111">
        <f>F183+F184+F187</f>
        <v>249000</v>
      </c>
      <c r="G182" s="53"/>
    </row>
    <row r="183" spans="1:7" s="92" customFormat="1" ht="16.5">
      <c r="A183" s="401"/>
      <c r="B183" s="402" t="s">
        <v>253</v>
      </c>
      <c r="C183" s="403"/>
      <c r="D183" s="415"/>
      <c r="E183" s="405"/>
      <c r="F183" s="408">
        <v>100000</v>
      </c>
      <c r="G183" s="417"/>
    </row>
    <row r="184" spans="1:7" s="92" customFormat="1" ht="16.5">
      <c r="A184" s="401"/>
      <c r="B184" s="402" t="s">
        <v>254</v>
      </c>
      <c r="C184" s="403"/>
      <c r="D184" s="415"/>
      <c r="E184" s="405"/>
      <c r="F184" s="408">
        <f>F185+F186</f>
        <v>129000</v>
      </c>
      <c r="G184" s="417"/>
    </row>
    <row r="185" spans="1:7" s="92" customFormat="1" ht="12.75">
      <c r="A185" s="521"/>
      <c r="B185" s="522" t="s">
        <v>255</v>
      </c>
      <c r="C185" s="403"/>
      <c r="D185" s="523"/>
      <c r="E185" s="524"/>
      <c r="F185" s="525">
        <v>120000</v>
      </c>
      <c r="G185" s="526"/>
    </row>
    <row r="186" spans="1:7" s="92" customFormat="1" ht="12.75">
      <c r="A186" s="521"/>
      <c r="B186" s="522" t="s">
        <v>256</v>
      </c>
      <c r="C186" s="403"/>
      <c r="D186" s="523"/>
      <c r="E186" s="524"/>
      <c r="F186" s="525">
        <v>9000</v>
      </c>
      <c r="G186" s="526"/>
    </row>
    <row r="187" spans="1:7" s="92" customFormat="1" ht="33.75" thickBot="1">
      <c r="A187" s="401"/>
      <c r="B187" s="402" t="s">
        <v>257</v>
      </c>
      <c r="C187" s="403"/>
      <c r="D187" s="415"/>
      <c r="E187" s="405"/>
      <c r="F187" s="408">
        <v>20000</v>
      </c>
      <c r="G187" s="417"/>
    </row>
    <row r="188" spans="1:7" s="94" customFormat="1" ht="34.5" thickBot="1" thickTop="1">
      <c r="A188" s="47">
        <v>921</v>
      </c>
      <c r="B188" s="48" t="s">
        <v>16</v>
      </c>
      <c r="C188" s="158" t="s">
        <v>158</v>
      </c>
      <c r="D188" s="49"/>
      <c r="E188" s="50">
        <f>E189</f>
        <v>75240</v>
      </c>
      <c r="F188" s="56"/>
      <c r="G188" s="54"/>
    </row>
    <row r="189" spans="1:7" s="94" customFormat="1" ht="18.75" customHeight="1" thickTop="1">
      <c r="A189" s="429">
        <v>92105</v>
      </c>
      <c r="B189" s="430" t="s">
        <v>118</v>
      </c>
      <c r="C189" s="390"/>
      <c r="D189" s="391"/>
      <c r="E189" s="431">
        <f>E190+E191</f>
        <v>75240</v>
      </c>
      <c r="F189" s="112"/>
      <c r="G189" s="432"/>
    </row>
    <row r="190" spans="1:7" s="92" customFormat="1" ht="49.5">
      <c r="A190" s="584">
        <v>2708</v>
      </c>
      <c r="B190" s="398" t="s">
        <v>230</v>
      </c>
      <c r="C190" s="171"/>
      <c r="D190" s="95"/>
      <c r="E190" s="96">
        <v>67898</v>
      </c>
      <c r="F190" s="97"/>
      <c r="G190" s="93"/>
    </row>
    <row r="191" spans="1:7" s="92" customFormat="1" ht="50.25" thickBot="1">
      <c r="A191" s="38">
        <v>2709</v>
      </c>
      <c r="B191" s="346" t="s">
        <v>231</v>
      </c>
      <c r="C191" s="168"/>
      <c r="D191" s="40"/>
      <c r="E191" s="506">
        <v>7342</v>
      </c>
      <c r="F191" s="40"/>
      <c r="G191" s="53"/>
    </row>
    <row r="192" spans="1:7" s="34" customFormat="1" ht="18" thickBot="1" thickTop="1">
      <c r="A192" s="105">
        <v>926</v>
      </c>
      <c r="B192" s="106" t="s">
        <v>17</v>
      </c>
      <c r="C192" s="165"/>
      <c r="D192" s="91">
        <f>D193+D204+D206</f>
        <v>1332000</v>
      </c>
      <c r="E192" s="107">
        <f>E193+E204+E206</f>
        <v>1588377</v>
      </c>
      <c r="F192" s="49">
        <f>F193</f>
        <v>421500</v>
      </c>
      <c r="G192" s="70">
        <f>G193+G204+G206</f>
        <v>5550000</v>
      </c>
    </row>
    <row r="193" spans="1:7" s="37" customFormat="1" ht="17.25" thickTop="1">
      <c r="A193" s="109">
        <v>92601</v>
      </c>
      <c r="B193" s="110" t="s">
        <v>46</v>
      </c>
      <c r="C193" s="163" t="s">
        <v>291</v>
      </c>
      <c r="D193" s="180"/>
      <c r="E193" s="100">
        <f>E199+E200+E198</f>
        <v>1588377</v>
      </c>
      <c r="F193" s="150">
        <f>F195</f>
        <v>421500</v>
      </c>
      <c r="G193" s="51">
        <f>G194+G201</f>
        <v>5500000</v>
      </c>
    </row>
    <row r="194" spans="1:7" s="37" customFormat="1" ht="39" customHeight="1">
      <c r="A194" s="151">
        <v>6010</v>
      </c>
      <c r="B194" s="45" t="s">
        <v>260</v>
      </c>
      <c r="C194" s="343" t="s">
        <v>158</v>
      </c>
      <c r="D194" s="356"/>
      <c r="E194" s="357"/>
      <c r="F194" s="358"/>
      <c r="G194" s="359">
        <v>2500000</v>
      </c>
    </row>
    <row r="195" spans="1:7" s="37" customFormat="1" ht="16.5">
      <c r="A195" s="151">
        <v>6050</v>
      </c>
      <c r="B195" s="45" t="s">
        <v>108</v>
      </c>
      <c r="C195" s="162"/>
      <c r="D195" s="433"/>
      <c r="E195" s="104"/>
      <c r="F195" s="152">
        <f>F196+F197</f>
        <v>421500</v>
      </c>
      <c r="G195" s="52"/>
    </row>
    <row r="196" spans="1:7" s="407" customFormat="1" ht="18" customHeight="1">
      <c r="A196" s="516"/>
      <c r="B196" s="517" t="s">
        <v>258</v>
      </c>
      <c r="C196" s="518"/>
      <c r="D196" s="519"/>
      <c r="E196" s="520"/>
      <c r="F196" s="404">
        <v>50000</v>
      </c>
      <c r="G196" s="411"/>
    </row>
    <row r="197" spans="1:7" s="407" customFormat="1" ht="16.5">
      <c r="A197" s="516"/>
      <c r="B197" s="517" t="s">
        <v>259</v>
      </c>
      <c r="C197" s="518"/>
      <c r="D197" s="519"/>
      <c r="E197" s="520"/>
      <c r="F197" s="404">
        <v>371500</v>
      </c>
      <c r="G197" s="411"/>
    </row>
    <row r="198" spans="1:7" s="37" customFormat="1" ht="46.5" customHeight="1">
      <c r="A198" s="151">
        <v>6298</v>
      </c>
      <c r="B198" s="45" t="s">
        <v>165</v>
      </c>
      <c r="C198" s="162"/>
      <c r="D198" s="433"/>
      <c r="E198" s="104">
        <v>256377</v>
      </c>
      <c r="F198" s="152"/>
      <c r="G198" s="52"/>
    </row>
    <row r="199" spans="1:7" s="37" customFormat="1" ht="63.75" customHeight="1">
      <c r="A199" s="151">
        <v>6300</v>
      </c>
      <c r="B199" s="45" t="s">
        <v>122</v>
      </c>
      <c r="C199" s="162"/>
      <c r="D199" s="433"/>
      <c r="E199" s="104">
        <v>666000</v>
      </c>
      <c r="F199" s="152"/>
      <c r="G199" s="52"/>
    </row>
    <row r="200" spans="1:7" s="37" customFormat="1" ht="49.5">
      <c r="A200" s="38">
        <v>6330</v>
      </c>
      <c r="B200" s="39" t="s">
        <v>112</v>
      </c>
      <c r="C200" s="162"/>
      <c r="D200" s="433"/>
      <c r="E200" s="104">
        <v>666000</v>
      </c>
      <c r="F200" s="152"/>
      <c r="G200" s="52"/>
    </row>
    <row r="201" spans="1:7" s="37" customFormat="1" ht="33">
      <c r="A201" s="38">
        <v>6050</v>
      </c>
      <c r="B201" s="39" t="s">
        <v>115</v>
      </c>
      <c r="C201" s="167"/>
      <c r="D201" s="181"/>
      <c r="E201" s="104"/>
      <c r="F201" s="175"/>
      <c r="G201" s="52">
        <f>G202+G203</f>
        <v>3000000</v>
      </c>
    </row>
    <row r="202" spans="1:7" s="37" customFormat="1" ht="16.5">
      <c r="A202" s="401"/>
      <c r="B202" s="402" t="s">
        <v>116</v>
      </c>
      <c r="C202" s="167"/>
      <c r="D202" s="181"/>
      <c r="E202" s="104"/>
      <c r="F202" s="175"/>
      <c r="G202" s="411">
        <v>1500000</v>
      </c>
    </row>
    <row r="203" spans="1:7" s="37" customFormat="1" ht="16.5">
      <c r="A203" s="401"/>
      <c r="B203" s="402" t="s">
        <v>117</v>
      </c>
      <c r="C203" s="191"/>
      <c r="D203" s="409"/>
      <c r="E203" s="410"/>
      <c r="F203" s="306"/>
      <c r="G203" s="412">
        <v>1500000</v>
      </c>
    </row>
    <row r="204" spans="1:7" s="37" customFormat="1" ht="16.5">
      <c r="A204" s="109">
        <v>92605</v>
      </c>
      <c r="B204" s="110" t="s">
        <v>92</v>
      </c>
      <c r="C204" s="163" t="s">
        <v>282</v>
      </c>
      <c r="D204" s="99"/>
      <c r="E204" s="100"/>
      <c r="F204" s="150"/>
      <c r="G204" s="51">
        <f>G205</f>
        <v>50000</v>
      </c>
    </row>
    <row r="205" spans="1:7" s="37" customFormat="1" ht="47.25" customHeight="1">
      <c r="A205" s="151">
        <v>2820</v>
      </c>
      <c r="B205" s="45" t="s">
        <v>47</v>
      </c>
      <c r="C205" s="154"/>
      <c r="D205" s="103"/>
      <c r="E205" s="104"/>
      <c r="F205" s="152"/>
      <c r="G205" s="52">
        <v>50000</v>
      </c>
    </row>
    <row r="206" spans="1:7" s="37" customFormat="1" ht="16.5">
      <c r="A206" s="109">
        <v>92695</v>
      </c>
      <c r="B206" s="110" t="s">
        <v>12</v>
      </c>
      <c r="C206" s="163" t="s">
        <v>148</v>
      </c>
      <c r="D206" s="99">
        <f>D207</f>
        <v>1332000</v>
      </c>
      <c r="E206" s="100"/>
      <c r="F206" s="150"/>
      <c r="G206" s="51"/>
    </row>
    <row r="207" spans="1:7" s="37" customFormat="1" ht="50.25" thickBot="1">
      <c r="A207" s="38">
        <v>6330</v>
      </c>
      <c r="B207" s="39" t="s">
        <v>112</v>
      </c>
      <c r="C207" s="154"/>
      <c r="D207" s="103">
        <v>1332000</v>
      </c>
      <c r="E207" s="104"/>
      <c r="F207" s="175"/>
      <c r="G207" s="52"/>
    </row>
    <row r="208" spans="1:7" s="185" customFormat="1" ht="18.75" thickBot="1" thickTop="1">
      <c r="A208" s="182"/>
      <c r="B208" s="183" t="s">
        <v>18</v>
      </c>
      <c r="C208" s="172"/>
      <c r="D208" s="184">
        <f>D14+D30+D36+D43+D54+D65+D111+D188+D192+D59+D143+D171+D27+D51+D11+D108</f>
        <v>1697401</v>
      </c>
      <c r="E208" s="314">
        <f>E14+E30+E36+E43+E54+E65+E111+E188+E192+E59+E143+E171+E27+E51+E11+E108</f>
        <v>2348954</v>
      </c>
      <c r="F208" s="561">
        <f>F14+F30+F36+F43+F54+F65+F111+F188+F192+F59+F143+F171+F27+F51+F11+F108</f>
        <v>5138664</v>
      </c>
      <c r="G208" s="560">
        <f>G14+G30+G36+G43+G54+G65+G111+G188+G192+G59+G143+G171+G27+G51+G11+G108</f>
        <v>7183999</v>
      </c>
    </row>
    <row r="209" spans="1:7" s="190" customFormat="1" ht="18.75" thickBot="1" thickTop="1">
      <c r="A209" s="186"/>
      <c r="B209" s="187" t="s">
        <v>19</v>
      </c>
      <c r="C209" s="173"/>
      <c r="D209" s="129">
        <f>E208-D208</f>
        <v>651553</v>
      </c>
      <c r="E209" s="188"/>
      <c r="F209" s="129">
        <f>G208-F208</f>
        <v>2045335</v>
      </c>
      <c r="G209" s="189"/>
    </row>
    <row r="210" ht="16.5" thickTop="1"/>
    <row r="213" spans="4:7" ht="15.75">
      <c r="D213" s="542"/>
      <c r="E213" s="542"/>
      <c r="F213" s="541"/>
      <c r="G213" s="541"/>
    </row>
    <row r="214" spans="4:6" ht="15.75">
      <c r="D214" s="542"/>
      <c r="F214" s="541"/>
    </row>
  </sheetData>
  <printOptions horizontalCentered="1"/>
  <pageMargins left="0" right="0" top="0.984251968503937" bottom="0.6692913385826772" header="0.5118110236220472" footer="0.5905511811023623"/>
  <pageSetup firstPageNumber="5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79">
      <selection activeCell="A88" sqref="A88:B109"/>
    </sheetView>
  </sheetViews>
  <sheetFormatPr defaultColWidth="9.00390625" defaultRowHeight="12.75"/>
  <cols>
    <col min="1" max="1" width="6.75390625" style="1" customWidth="1"/>
    <col min="2" max="2" width="40.875" style="1" customWidth="1"/>
    <col min="3" max="3" width="8.00390625" style="1" customWidth="1"/>
    <col min="4" max="7" width="10.75390625" style="1" customWidth="1"/>
    <col min="8" max="16384" width="10.00390625" style="1" customWidth="1"/>
  </cols>
  <sheetData>
    <row r="1" spans="5:7" ht="12.75" customHeight="1">
      <c r="E1" s="3" t="s">
        <v>24</v>
      </c>
      <c r="G1" s="3"/>
    </row>
    <row r="2" spans="1:7" ht="12.75" customHeight="1">
      <c r="A2" s="5"/>
      <c r="B2" s="6"/>
      <c r="C2" s="7"/>
      <c r="D2" s="7"/>
      <c r="E2" s="9" t="s">
        <v>355</v>
      </c>
      <c r="G2" s="9"/>
    </row>
    <row r="3" spans="1:7" ht="12.75" customHeight="1">
      <c r="A3" s="5"/>
      <c r="B3" s="6"/>
      <c r="C3" s="7"/>
      <c r="D3" s="7"/>
      <c r="E3" s="9" t="s">
        <v>1</v>
      </c>
      <c r="G3" s="9"/>
    </row>
    <row r="4" spans="1:7" ht="11.25" customHeight="1">
      <c r="A4" s="5"/>
      <c r="B4" s="6"/>
      <c r="C4" s="7"/>
      <c r="D4" s="7"/>
      <c r="E4" s="9" t="s">
        <v>113</v>
      </c>
      <c r="G4" s="9"/>
    </row>
    <row r="5" spans="1:7" ht="7.5" customHeight="1">
      <c r="A5" s="5"/>
      <c r="B5" s="6"/>
      <c r="C5" s="7"/>
      <c r="D5" s="7"/>
      <c r="E5" s="7"/>
      <c r="F5" s="9"/>
      <c r="G5" s="9"/>
    </row>
    <row r="6" spans="1:7" s="15" customFormat="1" ht="39.75" customHeight="1">
      <c r="A6" s="11" t="s">
        <v>94</v>
      </c>
      <c r="B6" s="12"/>
      <c r="C6" s="13"/>
      <c r="D6" s="13"/>
      <c r="E6" s="13"/>
      <c r="F6" s="14"/>
      <c r="G6" s="14"/>
    </row>
    <row r="7" spans="1:7" s="15" customFormat="1" ht="16.5" customHeight="1" thickBot="1">
      <c r="A7" s="11"/>
      <c r="B7" s="12"/>
      <c r="C7" s="13"/>
      <c r="D7" s="13"/>
      <c r="E7" s="13"/>
      <c r="F7" s="10"/>
      <c r="G7" s="10" t="s">
        <v>20</v>
      </c>
    </row>
    <row r="8" spans="1:7" s="18" customFormat="1" ht="24.75" customHeight="1">
      <c r="A8" s="63" t="s">
        <v>3</v>
      </c>
      <c r="B8" s="16" t="s">
        <v>4</v>
      </c>
      <c r="C8" s="17" t="s">
        <v>5</v>
      </c>
      <c r="D8" s="31" t="s">
        <v>6</v>
      </c>
      <c r="E8" s="321"/>
      <c r="F8" s="31" t="s">
        <v>7</v>
      </c>
      <c r="G8" s="66"/>
    </row>
    <row r="9" spans="1:7" s="18" customFormat="1" ht="15" customHeight="1">
      <c r="A9" s="19" t="s">
        <v>8</v>
      </c>
      <c r="B9" s="20"/>
      <c r="C9" s="197" t="s">
        <v>9</v>
      </c>
      <c r="D9" s="127" t="s">
        <v>10</v>
      </c>
      <c r="E9" s="322" t="s">
        <v>11</v>
      </c>
      <c r="F9" s="127" t="s">
        <v>10</v>
      </c>
      <c r="G9" s="67" t="s">
        <v>11</v>
      </c>
    </row>
    <row r="10" spans="1:7" s="32" customFormat="1" ht="9.75" customHeight="1" thickBot="1">
      <c r="A10" s="117">
        <v>1</v>
      </c>
      <c r="B10" s="118">
        <v>2</v>
      </c>
      <c r="C10" s="118">
        <v>3</v>
      </c>
      <c r="D10" s="128">
        <v>4</v>
      </c>
      <c r="E10" s="323">
        <v>5</v>
      </c>
      <c r="F10" s="128">
        <v>6</v>
      </c>
      <c r="G10" s="119">
        <v>7</v>
      </c>
    </row>
    <row r="11" spans="1:7" s="64" customFormat="1" ht="21" customHeight="1" thickBot="1" thickTop="1">
      <c r="A11" s="23">
        <v>600</v>
      </c>
      <c r="B11" s="24" t="s">
        <v>21</v>
      </c>
      <c r="C11" s="165" t="s">
        <v>148</v>
      </c>
      <c r="D11" s="315"/>
      <c r="E11" s="324">
        <f>E12</f>
        <v>20000</v>
      </c>
      <c r="F11" s="315">
        <f>F12</f>
        <v>640000</v>
      </c>
      <c r="G11" s="131">
        <f>G12</f>
        <v>50000</v>
      </c>
    </row>
    <row r="12" spans="1:7" s="64" customFormat="1" ht="19.5" customHeight="1" thickTop="1">
      <c r="A12" s="176" t="s">
        <v>145</v>
      </c>
      <c r="B12" s="177" t="s">
        <v>110</v>
      </c>
      <c r="C12" s="161"/>
      <c r="D12" s="316"/>
      <c r="E12" s="325">
        <f>E13</f>
        <v>20000</v>
      </c>
      <c r="F12" s="316">
        <f>F14</f>
        <v>640000</v>
      </c>
      <c r="G12" s="132">
        <f>G14</f>
        <v>50000</v>
      </c>
    </row>
    <row r="13" spans="1:7" s="64" customFormat="1" ht="15.75" customHeight="1">
      <c r="A13" s="62" t="s">
        <v>29</v>
      </c>
      <c r="B13" s="307" t="s">
        <v>30</v>
      </c>
      <c r="C13" s="167"/>
      <c r="D13" s="317"/>
      <c r="E13" s="85">
        <v>20000</v>
      </c>
      <c r="F13" s="317"/>
      <c r="G13" s="53"/>
    </row>
    <row r="14" spans="1:7" s="64" customFormat="1" ht="15.75" customHeight="1">
      <c r="A14" s="62" t="s">
        <v>27</v>
      </c>
      <c r="B14" s="307" t="s">
        <v>108</v>
      </c>
      <c r="C14" s="167"/>
      <c r="D14" s="317"/>
      <c r="E14" s="85"/>
      <c r="F14" s="40">
        <f>SUM(F15:F22)</f>
        <v>640000</v>
      </c>
      <c r="G14" s="53">
        <f>SUM(G15:G22)</f>
        <v>50000</v>
      </c>
    </row>
    <row r="15" spans="1:7" s="64" customFormat="1" ht="15.75" customHeight="1">
      <c r="A15" s="62"/>
      <c r="B15" s="307" t="s">
        <v>262</v>
      </c>
      <c r="C15" s="167"/>
      <c r="D15" s="317"/>
      <c r="E15" s="85"/>
      <c r="F15" s="40">
        <v>100000</v>
      </c>
      <c r="G15" s="53"/>
    </row>
    <row r="16" spans="1:7" s="64" customFormat="1" ht="15.75" customHeight="1">
      <c r="A16" s="62"/>
      <c r="B16" s="307" t="s">
        <v>290</v>
      </c>
      <c r="C16" s="167"/>
      <c r="D16" s="317"/>
      <c r="E16" s="85"/>
      <c r="F16" s="40">
        <v>110000</v>
      </c>
      <c r="G16" s="53"/>
    </row>
    <row r="17" spans="1:7" s="64" customFormat="1" ht="15.75" customHeight="1">
      <c r="A17" s="62"/>
      <c r="B17" s="307" t="s">
        <v>289</v>
      </c>
      <c r="C17" s="167"/>
      <c r="D17" s="317"/>
      <c r="E17" s="85"/>
      <c r="F17" s="40"/>
      <c r="G17" s="53">
        <v>50000</v>
      </c>
    </row>
    <row r="18" spans="1:7" s="64" customFormat="1" ht="28.5" customHeight="1">
      <c r="A18" s="62"/>
      <c r="B18" s="307" t="s">
        <v>348</v>
      </c>
      <c r="C18" s="167"/>
      <c r="D18" s="317"/>
      <c r="E18" s="85"/>
      <c r="F18" s="40">
        <v>50000</v>
      </c>
      <c r="G18" s="53"/>
    </row>
    <row r="19" spans="1:7" s="64" customFormat="1" ht="15.75" customHeight="1">
      <c r="A19" s="62"/>
      <c r="B19" s="307" t="s">
        <v>263</v>
      </c>
      <c r="C19" s="167"/>
      <c r="D19" s="317"/>
      <c r="E19" s="85"/>
      <c r="F19" s="40">
        <v>100000</v>
      </c>
      <c r="G19" s="53"/>
    </row>
    <row r="20" spans="1:7" s="64" customFormat="1" ht="15.75" customHeight="1">
      <c r="A20" s="62"/>
      <c r="B20" s="307" t="s">
        <v>264</v>
      </c>
      <c r="C20" s="167"/>
      <c r="D20" s="317"/>
      <c r="E20" s="85"/>
      <c r="F20" s="40">
        <v>90000</v>
      </c>
      <c r="G20" s="53"/>
    </row>
    <row r="21" spans="1:7" s="64" customFormat="1" ht="15.75" customHeight="1">
      <c r="A21" s="62"/>
      <c r="B21" s="307" t="s">
        <v>265</v>
      </c>
      <c r="C21" s="167"/>
      <c r="D21" s="317"/>
      <c r="E21" s="85"/>
      <c r="F21" s="40">
        <v>90000</v>
      </c>
      <c r="G21" s="53"/>
    </row>
    <row r="22" spans="1:7" s="64" customFormat="1" ht="15.75" customHeight="1" thickBot="1">
      <c r="A22" s="62"/>
      <c r="B22" s="307" t="s">
        <v>276</v>
      </c>
      <c r="C22" s="167"/>
      <c r="D22" s="317"/>
      <c r="E22" s="85"/>
      <c r="F22" s="40">
        <v>100000</v>
      </c>
      <c r="G22" s="53"/>
    </row>
    <row r="23" spans="1:7" s="64" customFormat="1" ht="20.25" customHeight="1" thickBot="1" thickTop="1">
      <c r="A23" s="23">
        <v>750</v>
      </c>
      <c r="B23" s="24" t="s">
        <v>34</v>
      </c>
      <c r="C23" s="165" t="s">
        <v>148</v>
      </c>
      <c r="D23" s="315"/>
      <c r="E23" s="324">
        <f>E24</f>
        <v>1000</v>
      </c>
      <c r="F23" s="315"/>
      <c r="G23" s="131"/>
    </row>
    <row r="24" spans="1:7" s="64" customFormat="1" ht="18" customHeight="1" thickTop="1">
      <c r="A24" s="176" t="s">
        <v>245</v>
      </c>
      <c r="B24" s="177" t="s">
        <v>246</v>
      </c>
      <c r="C24" s="161"/>
      <c r="D24" s="316"/>
      <c r="E24" s="325">
        <f>E25</f>
        <v>1000</v>
      </c>
      <c r="F24" s="316"/>
      <c r="G24" s="132"/>
    </row>
    <row r="25" spans="1:7" s="64" customFormat="1" ht="18.75" customHeight="1" thickBot="1">
      <c r="A25" s="62" t="s">
        <v>74</v>
      </c>
      <c r="B25" s="307" t="s">
        <v>75</v>
      </c>
      <c r="C25" s="167"/>
      <c r="D25" s="317"/>
      <c r="E25" s="85">
        <v>1000</v>
      </c>
      <c r="F25" s="317"/>
      <c r="G25" s="53"/>
    </row>
    <row r="26" spans="1:7" s="37" customFormat="1" ht="34.5" thickBot="1" thickTop="1">
      <c r="A26" s="89" t="s">
        <v>166</v>
      </c>
      <c r="B26" s="144" t="s">
        <v>167</v>
      </c>
      <c r="C26" s="166" t="s">
        <v>279</v>
      </c>
      <c r="D26" s="145"/>
      <c r="E26" s="148"/>
      <c r="F26" s="86">
        <f>F27</f>
        <v>267000</v>
      </c>
      <c r="G26" s="146">
        <f>G27</f>
        <v>13500</v>
      </c>
    </row>
    <row r="27" spans="1:7" s="64" customFormat="1" ht="18.75" customHeight="1" thickTop="1">
      <c r="A27" s="176" t="s">
        <v>177</v>
      </c>
      <c r="B27" s="177" t="s">
        <v>178</v>
      </c>
      <c r="C27" s="161"/>
      <c r="D27" s="316"/>
      <c r="E27" s="325"/>
      <c r="F27" s="316">
        <f>F28</f>
        <v>267000</v>
      </c>
      <c r="G27" s="132">
        <f>G29</f>
        <v>13500</v>
      </c>
    </row>
    <row r="28" spans="1:7" s="64" customFormat="1" ht="65.25" customHeight="1">
      <c r="A28" s="62" t="s">
        <v>179</v>
      </c>
      <c r="B28" s="307" t="s">
        <v>287</v>
      </c>
      <c r="C28" s="167"/>
      <c r="D28" s="317"/>
      <c r="E28" s="85"/>
      <c r="F28" s="40">
        <v>267000</v>
      </c>
      <c r="G28" s="53"/>
    </row>
    <row r="29" spans="1:7" s="64" customFormat="1" ht="15.75" customHeight="1" thickBot="1">
      <c r="A29" s="62" t="s">
        <v>105</v>
      </c>
      <c r="B29" s="307" t="s">
        <v>100</v>
      </c>
      <c r="C29" s="167"/>
      <c r="D29" s="317"/>
      <c r="E29" s="506"/>
      <c r="F29" s="317"/>
      <c r="G29" s="53">
        <v>13500</v>
      </c>
    </row>
    <row r="30" spans="1:7" s="37" customFormat="1" ht="20.25" customHeight="1" thickBot="1" thickTop="1">
      <c r="A30" s="294">
        <v>758</v>
      </c>
      <c r="B30" s="21" t="s">
        <v>25</v>
      </c>
      <c r="C30" s="165" t="s">
        <v>283</v>
      </c>
      <c r="D30" s="329"/>
      <c r="E30" s="86">
        <f>SUM(E31)</f>
        <v>20400</v>
      </c>
      <c r="F30" s="56"/>
      <c r="G30" s="70"/>
    </row>
    <row r="31" spans="1:7" s="37" customFormat="1" ht="17.25" customHeight="1" thickTop="1">
      <c r="A31" s="120" t="s">
        <v>31</v>
      </c>
      <c r="B31" s="121" t="s">
        <v>32</v>
      </c>
      <c r="C31" s="161"/>
      <c r="D31" s="122"/>
      <c r="E31" s="123">
        <f>E32+E33</f>
        <v>20400</v>
      </c>
      <c r="F31" s="108"/>
      <c r="G31" s="68"/>
    </row>
    <row r="32" spans="1:7" s="37" customFormat="1" ht="20.25" customHeight="1">
      <c r="A32" s="62" t="s">
        <v>43</v>
      </c>
      <c r="B32" s="307" t="s">
        <v>44</v>
      </c>
      <c r="C32" s="167"/>
      <c r="D32" s="296"/>
      <c r="E32" s="60">
        <f>3000+16300</f>
        <v>19300</v>
      </c>
      <c r="F32" s="111"/>
      <c r="G32" s="69"/>
    </row>
    <row r="33" spans="1:7" s="37" customFormat="1" ht="17.25" customHeight="1" thickBot="1">
      <c r="A33" s="62" t="s">
        <v>29</v>
      </c>
      <c r="B33" s="307" t="s">
        <v>30</v>
      </c>
      <c r="C33" s="167"/>
      <c r="D33" s="296"/>
      <c r="E33" s="60">
        <v>1100</v>
      </c>
      <c r="F33" s="111"/>
      <c r="G33" s="69"/>
    </row>
    <row r="34" spans="1:7" s="37" customFormat="1" ht="20.25" customHeight="1" thickBot="1" thickTop="1">
      <c r="A34" s="47">
        <v>801</v>
      </c>
      <c r="B34" s="48" t="s">
        <v>14</v>
      </c>
      <c r="C34" s="158" t="s">
        <v>283</v>
      </c>
      <c r="D34" s="330"/>
      <c r="E34" s="86">
        <f>E35+E40+E56+E61</f>
        <v>104867</v>
      </c>
      <c r="F34" s="331"/>
      <c r="G34" s="146">
        <f>G35+G38+G40+G56+G61</f>
        <v>262341</v>
      </c>
    </row>
    <row r="35" spans="1:7" s="37" customFormat="1" ht="18.75" customHeight="1" thickTop="1">
      <c r="A35" s="134">
        <v>80102</v>
      </c>
      <c r="B35" s="135" t="s">
        <v>95</v>
      </c>
      <c r="C35" s="159"/>
      <c r="D35" s="470"/>
      <c r="E35" s="136">
        <f>E36</f>
        <v>1100</v>
      </c>
      <c r="F35" s="108"/>
      <c r="G35" s="137">
        <f>G37</f>
        <v>14400</v>
      </c>
    </row>
    <row r="36" spans="1:7" s="37" customFormat="1" ht="80.25" customHeight="1">
      <c r="A36" s="332" t="s">
        <v>97</v>
      </c>
      <c r="B36" s="333" t="s">
        <v>98</v>
      </c>
      <c r="C36" s="171"/>
      <c r="D36" s="358"/>
      <c r="E36" s="327">
        <v>1100</v>
      </c>
      <c r="F36" s="355"/>
      <c r="G36" s="53"/>
    </row>
    <row r="37" spans="1:7" s="37" customFormat="1" ht="21" customHeight="1">
      <c r="A37" s="423" t="s">
        <v>114</v>
      </c>
      <c r="B37" s="424" t="s">
        <v>87</v>
      </c>
      <c r="C37" s="336"/>
      <c r="D37" s="198"/>
      <c r="E37" s="334"/>
      <c r="F37" s="391"/>
      <c r="G37" s="338">
        <v>14400</v>
      </c>
    </row>
    <row r="38" spans="1:7" s="34" customFormat="1" ht="21" customHeight="1">
      <c r="A38" s="90" t="s">
        <v>270</v>
      </c>
      <c r="B38" s="98" t="s">
        <v>129</v>
      </c>
      <c r="C38" s="169"/>
      <c r="D38" s="150"/>
      <c r="E38" s="334"/>
      <c r="F38" s="43"/>
      <c r="G38" s="55">
        <f>G39</f>
        <v>6200</v>
      </c>
    </row>
    <row r="39" spans="1:7" s="37" customFormat="1" ht="21" customHeight="1">
      <c r="A39" s="192" t="s">
        <v>114</v>
      </c>
      <c r="B39" s="425" t="s">
        <v>87</v>
      </c>
      <c r="C39" s="170"/>
      <c r="D39" s="305"/>
      <c r="E39" s="334"/>
      <c r="F39" s="43"/>
      <c r="G39" s="319">
        <v>6200</v>
      </c>
    </row>
    <row r="40" spans="1:7" s="37" customFormat="1" ht="20.25" customHeight="1">
      <c r="A40" s="35">
        <v>80120</v>
      </c>
      <c r="B40" s="36" t="s">
        <v>96</v>
      </c>
      <c r="C40" s="169"/>
      <c r="D40" s="99"/>
      <c r="E40" s="46">
        <f>SUM(E41:E45)</f>
        <v>72320</v>
      </c>
      <c r="F40" s="57"/>
      <c r="G40" s="55">
        <f>SUM(G46:G55)</f>
        <v>62894</v>
      </c>
    </row>
    <row r="41" spans="1:7" s="37" customFormat="1" ht="20.25" customHeight="1">
      <c r="A41" s="332" t="s">
        <v>74</v>
      </c>
      <c r="B41" s="398" t="s">
        <v>75</v>
      </c>
      <c r="C41" s="171"/>
      <c r="D41" s="399"/>
      <c r="E41" s="327">
        <v>300</v>
      </c>
      <c r="F41" s="95"/>
      <c r="G41" s="93"/>
    </row>
    <row r="42" spans="1:7" s="37" customFormat="1" ht="41.25" customHeight="1">
      <c r="A42" s="61" t="s">
        <v>97</v>
      </c>
      <c r="B42" s="504" t="s">
        <v>227</v>
      </c>
      <c r="C42" s="168"/>
      <c r="D42" s="103"/>
      <c r="E42" s="85">
        <f>5500+65000</f>
        <v>70500</v>
      </c>
      <c r="F42" s="133"/>
      <c r="G42" s="53"/>
    </row>
    <row r="43" spans="1:7" s="37" customFormat="1" ht="18" customHeight="1">
      <c r="A43" s="61" t="s">
        <v>125</v>
      </c>
      <c r="B43" s="421" t="s">
        <v>196</v>
      </c>
      <c r="C43" s="168"/>
      <c r="D43" s="103"/>
      <c r="E43" s="85">
        <v>800</v>
      </c>
      <c r="F43" s="133"/>
      <c r="G43" s="53"/>
    </row>
    <row r="44" spans="1:7" s="37" customFormat="1" ht="16.5" customHeight="1">
      <c r="A44" s="61" t="s">
        <v>43</v>
      </c>
      <c r="B44" s="102" t="s">
        <v>44</v>
      </c>
      <c r="C44" s="168"/>
      <c r="D44" s="103"/>
      <c r="E44" s="85">
        <v>220</v>
      </c>
      <c r="F44" s="133"/>
      <c r="G44" s="53"/>
    </row>
    <row r="45" spans="1:7" s="37" customFormat="1" ht="18.75" customHeight="1">
      <c r="A45" s="61" t="s">
        <v>29</v>
      </c>
      <c r="B45" s="420" t="s">
        <v>30</v>
      </c>
      <c r="C45" s="168"/>
      <c r="D45" s="152"/>
      <c r="E45" s="85">
        <v>500</v>
      </c>
      <c r="F45" s="133"/>
      <c r="G45" s="53"/>
    </row>
    <row r="46" spans="1:7" s="37" customFormat="1" ht="18.75" customHeight="1">
      <c r="A46" s="61" t="s">
        <v>45</v>
      </c>
      <c r="B46" s="420" t="s">
        <v>15</v>
      </c>
      <c r="C46" s="168"/>
      <c r="D46" s="152"/>
      <c r="E46" s="85"/>
      <c r="F46" s="133"/>
      <c r="G46" s="53">
        <v>19500</v>
      </c>
    </row>
    <row r="47" spans="1:7" s="37" customFormat="1" ht="16.5" customHeight="1">
      <c r="A47" s="62" t="s">
        <v>114</v>
      </c>
      <c r="B47" s="307" t="s">
        <v>87</v>
      </c>
      <c r="C47" s="167"/>
      <c r="D47" s="152"/>
      <c r="E47" s="85"/>
      <c r="F47" s="40"/>
      <c r="G47" s="69">
        <v>8500</v>
      </c>
    </row>
    <row r="48" spans="1:7" s="37" customFormat="1" ht="16.5" customHeight="1">
      <c r="A48" s="62" t="s">
        <v>105</v>
      </c>
      <c r="B48" s="307" t="s">
        <v>130</v>
      </c>
      <c r="C48" s="167"/>
      <c r="D48" s="152"/>
      <c r="E48" s="85"/>
      <c r="F48" s="40"/>
      <c r="G48" s="53">
        <v>3000</v>
      </c>
    </row>
    <row r="49" spans="1:7" s="37" customFormat="1" ht="15.75" customHeight="1">
      <c r="A49" s="62" t="s">
        <v>42</v>
      </c>
      <c r="B49" s="307" t="s">
        <v>13</v>
      </c>
      <c r="C49" s="167"/>
      <c r="D49" s="152"/>
      <c r="E49" s="85"/>
      <c r="F49" s="40"/>
      <c r="G49" s="53">
        <v>8000</v>
      </c>
    </row>
    <row r="50" spans="1:7" s="37" customFormat="1" ht="15.75" customHeight="1">
      <c r="A50" s="62" t="s">
        <v>131</v>
      </c>
      <c r="B50" s="307" t="s">
        <v>132</v>
      </c>
      <c r="C50" s="167"/>
      <c r="D50" s="152"/>
      <c r="E50" s="85"/>
      <c r="F50" s="40"/>
      <c r="G50" s="53">
        <v>500</v>
      </c>
    </row>
    <row r="51" spans="1:7" s="37" customFormat="1" ht="31.5" customHeight="1">
      <c r="A51" s="62" t="s">
        <v>133</v>
      </c>
      <c r="B51" s="307" t="s">
        <v>93</v>
      </c>
      <c r="C51" s="167"/>
      <c r="D51" s="152"/>
      <c r="E51" s="85"/>
      <c r="F51" s="40"/>
      <c r="G51" s="53">
        <v>2500</v>
      </c>
    </row>
    <row r="52" spans="1:7" s="37" customFormat="1" ht="15.75" customHeight="1">
      <c r="A52" s="62" t="s">
        <v>134</v>
      </c>
      <c r="B52" s="307" t="s">
        <v>135</v>
      </c>
      <c r="C52" s="167"/>
      <c r="D52" s="152"/>
      <c r="E52" s="85"/>
      <c r="F52" s="40"/>
      <c r="G52" s="53">
        <v>1000</v>
      </c>
    </row>
    <row r="53" spans="1:7" s="37" customFormat="1" ht="15.75" customHeight="1">
      <c r="A53" s="62" t="s">
        <v>136</v>
      </c>
      <c r="B53" s="307" t="s">
        <v>137</v>
      </c>
      <c r="C53" s="167"/>
      <c r="D53" s="152"/>
      <c r="E53" s="85"/>
      <c r="F53" s="40"/>
      <c r="G53" s="53">
        <v>2394</v>
      </c>
    </row>
    <row r="54" spans="1:7" s="37" customFormat="1" ht="30.75" customHeight="1">
      <c r="A54" s="62" t="s">
        <v>138</v>
      </c>
      <c r="B54" s="307" t="s">
        <v>197</v>
      </c>
      <c r="C54" s="167"/>
      <c r="D54" s="152"/>
      <c r="E54" s="85"/>
      <c r="F54" s="40"/>
      <c r="G54" s="53">
        <v>1000</v>
      </c>
    </row>
    <row r="55" spans="1:7" s="37" customFormat="1" ht="15.75" customHeight="1">
      <c r="A55" s="62" t="s">
        <v>27</v>
      </c>
      <c r="B55" s="307" t="s">
        <v>108</v>
      </c>
      <c r="C55" s="167"/>
      <c r="D55" s="152"/>
      <c r="E55" s="85"/>
      <c r="F55" s="40"/>
      <c r="G55" s="53">
        <v>16500</v>
      </c>
    </row>
    <row r="56" spans="1:7" s="37" customFormat="1" ht="16.5" customHeight="1">
      <c r="A56" s="35">
        <v>80130</v>
      </c>
      <c r="B56" s="36" t="s">
        <v>99</v>
      </c>
      <c r="C56" s="169"/>
      <c r="D56" s="99"/>
      <c r="E56" s="46">
        <f>SUM(E58:E60)</f>
        <v>2600</v>
      </c>
      <c r="F56" s="57"/>
      <c r="G56" s="55">
        <f>G57</f>
        <v>150000</v>
      </c>
    </row>
    <row r="57" spans="1:7" s="37" customFormat="1" ht="28.5" customHeight="1">
      <c r="A57" s="332" t="s">
        <v>187</v>
      </c>
      <c r="B57" s="102" t="s">
        <v>188</v>
      </c>
      <c r="C57" s="160"/>
      <c r="D57" s="175"/>
      <c r="E57" s="301"/>
      <c r="F57" s="133"/>
      <c r="G57" s="53">
        <v>150000</v>
      </c>
    </row>
    <row r="58" spans="1:7" s="37" customFormat="1" ht="14.25" customHeight="1">
      <c r="A58" s="61" t="s">
        <v>74</v>
      </c>
      <c r="B58" s="39" t="s">
        <v>75</v>
      </c>
      <c r="C58" s="168"/>
      <c r="D58" s="152"/>
      <c r="E58" s="85">
        <v>1800</v>
      </c>
      <c r="F58" s="133"/>
      <c r="G58" s="53"/>
    </row>
    <row r="59" spans="1:7" s="447" customFormat="1" ht="14.25" customHeight="1">
      <c r="A59" s="451" t="s">
        <v>97</v>
      </c>
      <c r="B59" s="452" t="s">
        <v>98</v>
      </c>
      <c r="C59" s="442"/>
      <c r="D59" s="443"/>
      <c r="E59" s="453">
        <v>500</v>
      </c>
      <c r="F59" s="317"/>
      <c r="G59" s="446"/>
    </row>
    <row r="60" spans="1:7" s="447" customFormat="1" ht="14.25" customHeight="1">
      <c r="A60" s="451" t="s">
        <v>29</v>
      </c>
      <c r="B60" s="454" t="s">
        <v>30</v>
      </c>
      <c r="C60" s="442"/>
      <c r="D60" s="443"/>
      <c r="E60" s="455">
        <v>300</v>
      </c>
      <c r="F60" s="317"/>
      <c r="G60" s="446"/>
    </row>
    <row r="61" spans="1:7" s="447" customFormat="1" ht="18.75" customHeight="1">
      <c r="A61" s="339">
        <v>80195</v>
      </c>
      <c r="B61" s="340" t="s">
        <v>12</v>
      </c>
      <c r="C61" s="456"/>
      <c r="D61" s="457"/>
      <c r="E61" s="458">
        <f>E62+E65</f>
        <v>28847</v>
      </c>
      <c r="F61" s="350"/>
      <c r="G61" s="351">
        <f>G62+G65</f>
        <v>28847</v>
      </c>
    </row>
    <row r="62" spans="1:7" s="447" customFormat="1" ht="18.75" customHeight="1">
      <c r="A62" s="459"/>
      <c r="B62" s="460" t="s">
        <v>153</v>
      </c>
      <c r="C62" s="461"/>
      <c r="D62" s="462"/>
      <c r="E62" s="463">
        <f>E63</f>
        <v>132</v>
      </c>
      <c r="F62" s="464"/>
      <c r="G62" s="449">
        <f>G64</f>
        <v>132</v>
      </c>
    </row>
    <row r="63" spans="1:7" s="447" customFormat="1" ht="31.5" customHeight="1">
      <c r="A63" s="465">
        <v>2707</v>
      </c>
      <c r="B63" s="300" t="s">
        <v>123</v>
      </c>
      <c r="C63" s="461"/>
      <c r="D63" s="462"/>
      <c r="E63" s="444">
        <v>132</v>
      </c>
      <c r="F63" s="464"/>
      <c r="G63" s="466"/>
    </row>
    <row r="64" spans="1:7" s="447" customFormat="1" ht="19.5" customHeight="1">
      <c r="A64" s="586">
        <v>4417</v>
      </c>
      <c r="B64" s="587" t="s">
        <v>135</v>
      </c>
      <c r="C64" s="588"/>
      <c r="D64" s="589"/>
      <c r="E64" s="590"/>
      <c r="F64" s="298"/>
      <c r="G64" s="591">
        <v>132</v>
      </c>
    </row>
    <row r="65" spans="1:7" s="447" customFormat="1" ht="46.5" customHeight="1">
      <c r="A65" s="465"/>
      <c r="B65" s="467" t="s">
        <v>198</v>
      </c>
      <c r="C65" s="461"/>
      <c r="D65" s="462"/>
      <c r="E65" s="463">
        <f>E66</f>
        <v>28715</v>
      </c>
      <c r="F65" s="450"/>
      <c r="G65" s="449">
        <f>SUM(G66:G67)</f>
        <v>28715</v>
      </c>
    </row>
    <row r="66" spans="1:7" s="447" customFormat="1" ht="34.5" customHeight="1">
      <c r="A66" s="465">
        <v>2707</v>
      </c>
      <c r="B66" s="300" t="s">
        <v>123</v>
      </c>
      <c r="C66" s="461"/>
      <c r="D66" s="462"/>
      <c r="E66" s="444">
        <v>28715</v>
      </c>
      <c r="F66" s="464"/>
      <c r="G66" s="466"/>
    </row>
    <row r="67" spans="1:7" s="447" customFormat="1" ht="16.5" customHeight="1" thickBot="1">
      <c r="A67" s="440">
        <v>4307</v>
      </c>
      <c r="B67" s="441" t="s">
        <v>13</v>
      </c>
      <c r="C67" s="442"/>
      <c r="D67" s="443"/>
      <c r="E67" s="453"/>
      <c r="F67" s="445"/>
      <c r="G67" s="448">
        <v>28715</v>
      </c>
    </row>
    <row r="68" spans="1:7" s="34" customFormat="1" ht="22.5" customHeight="1" thickBot="1" thickTop="1">
      <c r="A68" s="105">
        <v>852</v>
      </c>
      <c r="B68" s="106" t="s">
        <v>78</v>
      </c>
      <c r="C68" s="158" t="s">
        <v>22</v>
      </c>
      <c r="D68" s="49"/>
      <c r="E68" s="107"/>
      <c r="F68" s="49"/>
      <c r="G68" s="70">
        <f>G69+G77</f>
        <v>27127</v>
      </c>
    </row>
    <row r="69" spans="1:7" s="34" customFormat="1" ht="16.5" customHeight="1" thickTop="1">
      <c r="A69" s="59">
        <v>85201</v>
      </c>
      <c r="B69" s="36" t="s">
        <v>119</v>
      </c>
      <c r="C69" s="170"/>
      <c r="D69" s="43"/>
      <c r="E69" s="326"/>
      <c r="F69" s="43"/>
      <c r="G69" s="55">
        <f>G70+G73</f>
        <v>13019</v>
      </c>
    </row>
    <row r="70" spans="1:7" s="418" customFormat="1" ht="14.25" customHeight="1">
      <c r="A70" s="413"/>
      <c r="B70" s="414" t="s">
        <v>120</v>
      </c>
      <c r="C70" s="403"/>
      <c r="D70" s="415"/>
      <c r="E70" s="416"/>
      <c r="F70" s="415"/>
      <c r="G70" s="417">
        <f>G71+G72</f>
        <v>7158</v>
      </c>
    </row>
    <row r="71" spans="1:7" s="34" customFormat="1" ht="14.25" customHeight="1">
      <c r="A71" s="320">
        <v>4260</v>
      </c>
      <c r="B71" s="300" t="s">
        <v>87</v>
      </c>
      <c r="C71" s="168"/>
      <c r="D71" s="40"/>
      <c r="E71" s="85"/>
      <c r="F71" s="40"/>
      <c r="G71" s="53">
        <v>439</v>
      </c>
    </row>
    <row r="72" spans="1:7" s="34" customFormat="1" ht="14.25" customHeight="1">
      <c r="A72" s="320">
        <v>4300</v>
      </c>
      <c r="B72" s="300" t="s">
        <v>13</v>
      </c>
      <c r="C72" s="168"/>
      <c r="D72" s="40"/>
      <c r="E72" s="85"/>
      <c r="F72" s="40"/>
      <c r="G72" s="53">
        <v>6719</v>
      </c>
    </row>
    <row r="73" spans="1:7" s="418" customFormat="1" ht="18" customHeight="1">
      <c r="A73" s="419"/>
      <c r="B73" s="402" t="s">
        <v>121</v>
      </c>
      <c r="C73" s="403"/>
      <c r="D73" s="415"/>
      <c r="E73" s="416"/>
      <c r="F73" s="415"/>
      <c r="G73" s="417">
        <f>G74+G75+G76</f>
        <v>5861</v>
      </c>
    </row>
    <row r="74" spans="1:7" s="34" customFormat="1" ht="14.25" customHeight="1">
      <c r="A74" s="320">
        <v>4110</v>
      </c>
      <c r="B74" s="300" t="s">
        <v>124</v>
      </c>
      <c r="C74" s="168"/>
      <c r="D74" s="40"/>
      <c r="E74" s="85"/>
      <c r="F74" s="40"/>
      <c r="G74" s="53">
        <v>10</v>
      </c>
    </row>
    <row r="75" spans="1:7" s="34" customFormat="1" ht="17.25" customHeight="1">
      <c r="A75" s="320">
        <v>4260</v>
      </c>
      <c r="B75" s="300" t="s">
        <v>87</v>
      </c>
      <c r="C75" s="168"/>
      <c r="D75" s="40"/>
      <c r="E75" s="85"/>
      <c r="F75" s="40"/>
      <c r="G75" s="53">
        <v>142</v>
      </c>
    </row>
    <row r="76" spans="1:7" s="34" customFormat="1" ht="17.25" customHeight="1">
      <c r="A76" s="320">
        <v>4300</v>
      </c>
      <c r="B76" s="300" t="s">
        <v>13</v>
      </c>
      <c r="C76" s="168"/>
      <c r="D76" s="40"/>
      <c r="E76" s="85"/>
      <c r="F76" s="40"/>
      <c r="G76" s="53">
        <v>5709</v>
      </c>
    </row>
    <row r="77" spans="1:7" s="34" customFormat="1" ht="20.25" customHeight="1">
      <c r="A77" s="59">
        <v>85226</v>
      </c>
      <c r="B77" s="36" t="s">
        <v>170</v>
      </c>
      <c r="C77" s="170"/>
      <c r="D77" s="43"/>
      <c r="E77" s="326"/>
      <c r="F77" s="43"/>
      <c r="G77" s="55">
        <f>SUM(G78:G82)</f>
        <v>14108</v>
      </c>
    </row>
    <row r="78" spans="1:7" s="34" customFormat="1" ht="16.5">
      <c r="A78" s="320">
        <v>3020</v>
      </c>
      <c r="B78" s="300" t="s">
        <v>199</v>
      </c>
      <c r="C78" s="168"/>
      <c r="D78" s="40"/>
      <c r="E78" s="85"/>
      <c r="F78" s="40"/>
      <c r="G78" s="53">
        <v>300</v>
      </c>
    </row>
    <row r="79" spans="1:7" s="34" customFormat="1" ht="16.5">
      <c r="A79" s="320">
        <v>4010</v>
      </c>
      <c r="B79" s="300" t="s">
        <v>171</v>
      </c>
      <c r="C79" s="168"/>
      <c r="D79" s="40"/>
      <c r="E79" s="85"/>
      <c r="F79" s="40"/>
      <c r="G79" s="53">
        <v>12000</v>
      </c>
    </row>
    <row r="80" spans="1:7" s="34" customFormat="1" ht="16.5">
      <c r="A80" s="320">
        <v>4120</v>
      </c>
      <c r="B80" s="300" t="s">
        <v>172</v>
      </c>
      <c r="C80" s="168"/>
      <c r="D80" s="40"/>
      <c r="E80" s="85"/>
      <c r="F80" s="40"/>
      <c r="G80" s="53">
        <v>350</v>
      </c>
    </row>
    <row r="81" spans="1:7" s="34" customFormat="1" ht="16.5">
      <c r="A81" s="320">
        <v>4170</v>
      </c>
      <c r="B81" s="300" t="s">
        <v>173</v>
      </c>
      <c r="C81" s="168"/>
      <c r="D81" s="40"/>
      <c r="E81" s="85"/>
      <c r="F81" s="40"/>
      <c r="G81" s="53">
        <v>400</v>
      </c>
    </row>
    <row r="82" spans="1:7" s="34" customFormat="1" ht="17.25" thickBot="1">
      <c r="A82" s="62" t="s">
        <v>136</v>
      </c>
      <c r="B82" s="307" t="s">
        <v>137</v>
      </c>
      <c r="C82" s="168"/>
      <c r="D82" s="40"/>
      <c r="E82" s="85"/>
      <c r="F82" s="40"/>
      <c r="G82" s="53">
        <v>1058</v>
      </c>
    </row>
    <row r="83" spans="1:7" s="34" customFormat="1" ht="29.25" customHeight="1" thickBot="1" thickTop="1">
      <c r="A83" s="47">
        <v>853</v>
      </c>
      <c r="B83" s="48" t="s">
        <v>200</v>
      </c>
      <c r="C83" s="158" t="s">
        <v>283</v>
      </c>
      <c r="D83" s="393"/>
      <c r="E83" s="107">
        <f>E84</f>
        <v>248890</v>
      </c>
      <c r="F83" s="394"/>
      <c r="G83" s="54">
        <f>G84</f>
        <v>248890</v>
      </c>
    </row>
    <row r="84" spans="1:7" s="34" customFormat="1" ht="16.5" customHeight="1" thickTop="1">
      <c r="A84" s="392">
        <v>85395</v>
      </c>
      <c r="B84" s="110" t="s">
        <v>232</v>
      </c>
      <c r="C84" s="170"/>
      <c r="D84" s="395"/>
      <c r="E84" s="196">
        <f>E86+E87</f>
        <v>248890</v>
      </c>
      <c r="F84" s="396"/>
      <c r="G84" s="137">
        <f>SUM(G88:G109)</f>
        <v>248890</v>
      </c>
    </row>
    <row r="85" spans="1:7" s="540" customFormat="1" ht="15.75" customHeight="1">
      <c r="A85" s="551"/>
      <c r="B85" s="552" t="s">
        <v>233</v>
      </c>
      <c r="C85" s="553"/>
      <c r="D85" s="554"/>
      <c r="E85" s="555"/>
      <c r="F85" s="556"/>
      <c r="G85" s="557"/>
    </row>
    <row r="86" spans="1:7" s="34" customFormat="1" ht="33">
      <c r="A86" s="61" t="s">
        <v>201</v>
      </c>
      <c r="B86" s="195" t="s">
        <v>203</v>
      </c>
      <c r="C86" s="168"/>
      <c r="D86" s="115"/>
      <c r="E86" s="85">
        <v>213887</v>
      </c>
      <c r="F86" s="40"/>
      <c r="G86" s="53"/>
    </row>
    <row r="87" spans="1:7" s="34" customFormat="1" ht="33">
      <c r="A87" s="62" t="s">
        <v>202</v>
      </c>
      <c r="B87" s="195" t="s">
        <v>203</v>
      </c>
      <c r="C87" s="168"/>
      <c r="D87" s="40"/>
      <c r="E87" s="85">
        <v>35003</v>
      </c>
      <c r="F87" s="40"/>
      <c r="G87" s="53"/>
    </row>
    <row r="88" spans="1:7" s="34" customFormat="1" ht="49.5">
      <c r="A88" s="62" t="s">
        <v>204</v>
      </c>
      <c r="B88" s="195" t="s">
        <v>273</v>
      </c>
      <c r="C88" s="168"/>
      <c r="D88" s="40"/>
      <c r="E88" s="85"/>
      <c r="F88" s="40"/>
      <c r="G88" s="53">
        <v>4170</v>
      </c>
    </row>
    <row r="89" spans="1:7" s="34" customFormat="1" ht="49.5">
      <c r="A89" s="62" t="s">
        <v>205</v>
      </c>
      <c r="B89" s="195" t="s">
        <v>273</v>
      </c>
      <c r="C89" s="168"/>
      <c r="D89" s="40"/>
      <c r="E89" s="85"/>
      <c r="F89" s="40"/>
      <c r="G89" s="53">
        <v>736</v>
      </c>
    </row>
    <row r="90" spans="1:7" s="34" customFormat="1" ht="49.5" customHeight="1">
      <c r="A90" s="62" t="s">
        <v>274</v>
      </c>
      <c r="B90" s="195" t="s">
        <v>288</v>
      </c>
      <c r="C90" s="168"/>
      <c r="D90" s="40"/>
      <c r="E90" s="85"/>
      <c r="F90" s="40"/>
      <c r="G90" s="53">
        <v>1581</v>
      </c>
    </row>
    <row r="91" spans="1:7" s="34" customFormat="1" ht="53.25" customHeight="1">
      <c r="A91" s="564" t="s">
        <v>275</v>
      </c>
      <c r="B91" s="585" t="s">
        <v>288</v>
      </c>
      <c r="C91" s="336"/>
      <c r="D91" s="337"/>
      <c r="E91" s="334"/>
      <c r="F91" s="337"/>
      <c r="G91" s="338">
        <v>279</v>
      </c>
    </row>
    <row r="92" spans="1:7" s="34" customFormat="1" ht="16.5">
      <c r="A92" s="62" t="s">
        <v>206</v>
      </c>
      <c r="B92" s="195" t="s">
        <v>171</v>
      </c>
      <c r="C92" s="168"/>
      <c r="D92" s="40"/>
      <c r="E92" s="85"/>
      <c r="F92" s="40"/>
      <c r="G92" s="53">
        <v>5337</v>
      </c>
    </row>
    <row r="93" spans="1:7" s="34" customFormat="1" ht="16.5">
      <c r="A93" s="62" t="s">
        <v>207</v>
      </c>
      <c r="B93" s="195" t="s">
        <v>171</v>
      </c>
      <c r="C93" s="168"/>
      <c r="D93" s="40"/>
      <c r="E93" s="85"/>
      <c r="F93" s="40"/>
      <c r="G93" s="53">
        <v>942</v>
      </c>
    </row>
    <row r="94" spans="1:7" s="34" customFormat="1" ht="16.5">
      <c r="A94" s="62" t="s">
        <v>208</v>
      </c>
      <c r="B94" s="195" t="s">
        <v>36</v>
      </c>
      <c r="C94" s="168"/>
      <c r="D94" s="40"/>
      <c r="E94" s="85"/>
      <c r="F94" s="40"/>
      <c r="G94" s="53">
        <v>5817</v>
      </c>
    </row>
    <row r="95" spans="1:7" s="34" customFormat="1" ht="16.5">
      <c r="A95" s="62" t="s">
        <v>209</v>
      </c>
      <c r="B95" s="195" t="s">
        <v>36</v>
      </c>
      <c r="C95" s="168"/>
      <c r="D95" s="40"/>
      <c r="E95" s="85"/>
      <c r="F95" s="40"/>
      <c r="G95" s="53">
        <v>606</v>
      </c>
    </row>
    <row r="96" spans="1:7" s="34" customFormat="1" ht="16.5">
      <c r="A96" s="62" t="s">
        <v>210</v>
      </c>
      <c r="B96" s="195" t="s">
        <v>172</v>
      </c>
      <c r="C96" s="168"/>
      <c r="D96" s="40"/>
      <c r="E96" s="85"/>
      <c r="F96" s="40"/>
      <c r="G96" s="53">
        <v>924</v>
      </c>
    </row>
    <row r="97" spans="1:7" s="34" customFormat="1" ht="16.5">
      <c r="A97" s="62" t="s">
        <v>211</v>
      </c>
      <c r="B97" s="195" t="s">
        <v>172</v>
      </c>
      <c r="C97" s="168"/>
      <c r="D97" s="40"/>
      <c r="E97" s="85"/>
      <c r="F97" s="40"/>
      <c r="G97" s="53">
        <v>103</v>
      </c>
    </row>
    <row r="98" spans="1:7" s="34" customFormat="1" ht="16.5">
      <c r="A98" s="62" t="s">
        <v>212</v>
      </c>
      <c r="B98" s="195" t="s">
        <v>214</v>
      </c>
      <c r="C98" s="168"/>
      <c r="D98" s="40"/>
      <c r="E98" s="85"/>
      <c r="F98" s="40"/>
      <c r="G98" s="53">
        <v>44646</v>
      </c>
    </row>
    <row r="99" spans="1:7" s="34" customFormat="1" ht="16.5">
      <c r="A99" s="62" t="s">
        <v>213</v>
      </c>
      <c r="B99" s="195" t="s">
        <v>214</v>
      </c>
      <c r="C99" s="168"/>
      <c r="D99" s="40"/>
      <c r="E99" s="85"/>
      <c r="F99" s="40"/>
      <c r="G99" s="53">
        <v>6065</v>
      </c>
    </row>
    <row r="100" spans="1:7" s="34" customFormat="1" ht="16.5">
      <c r="A100" s="62" t="s">
        <v>215</v>
      </c>
      <c r="B100" s="195" t="s">
        <v>15</v>
      </c>
      <c r="C100" s="168"/>
      <c r="D100" s="40"/>
      <c r="E100" s="85"/>
      <c r="F100" s="40"/>
      <c r="G100" s="53">
        <v>75155</v>
      </c>
    </row>
    <row r="101" spans="1:7" s="34" customFormat="1" ht="16.5">
      <c r="A101" s="62" t="s">
        <v>216</v>
      </c>
      <c r="B101" s="195" t="s">
        <v>15</v>
      </c>
      <c r="C101" s="168"/>
      <c r="D101" s="40"/>
      <c r="E101" s="85"/>
      <c r="F101" s="40"/>
      <c r="G101" s="53">
        <v>12813</v>
      </c>
    </row>
    <row r="102" spans="1:7" s="34" customFormat="1" ht="17.25" customHeight="1">
      <c r="A102" s="62" t="s">
        <v>217</v>
      </c>
      <c r="B102" s="195" t="s">
        <v>140</v>
      </c>
      <c r="C102" s="168"/>
      <c r="D102" s="40"/>
      <c r="E102" s="85"/>
      <c r="F102" s="40"/>
      <c r="G102" s="53">
        <v>37433</v>
      </c>
    </row>
    <row r="103" spans="1:7" s="34" customFormat="1" ht="15" customHeight="1">
      <c r="A103" s="62" t="s">
        <v>218</v>
      </c>
      <c r="B103" s="195" t="s">
        <v>140</v>
      </c>
      <c r="C103" s="168"/>
      <c r="D103" s="40"/>
      <c r="E103" s="85"/>
      <c r="F103" s="40"/>
      <c r="G103" s="53">
        <v>6606</v>
      </c>
    </row>
    <row r="104" spans="1:7" s="34" customFormat="1" ht="16.5">
      <c r="A104" s="62" t="s">
        <v>219</v>
      </c>
      <c r="B104" s="195" t="s">
        <v>220</v>
      </c>
      <c r="C104" s="168"/>
      <c r="D104" s="40"/>
      <c r="E104" s="85"/>
      <c r="F104" s="40"/>
      <c r="G104" s="53">
        <v>37928</v>
      </c>
    </row>
    <row r="105" spans="1:7" s="34" customFormat="1" ht="16.5">
      <c r="A105" s="62" t="s">
        <v>221</v>
      </c>
      <c r="B105" s="195" t="s">
        <v>220</v>
      </c>
      <c r="C105" s="168"/>
      <c r="D105" s="40"/>
      <c r="E105" s="85"/>
      <c r="F105" s="40"/>
      <c r="G105" s="53">
        <v>6694</v>
      </c>
    </row>
    <row r="106" spans="1:7" s="34" customFormat="1" ht="33">
      <c r="A106" s="62" t="s">
        <v>222</v>
      </c>
      <c r="B106" s="195" t="s">
        <v>197</v>
      </c>
      <c r="C106" s="168"/>
      <c r="D106" s="40"/>
      <c r="E106" s="85"/>
      <c r="F106" s="40"/>
      <c r="G106" s="53">
        <v>123</v>
      </c>
    </row>
    <row r="107" spans="1:7" s="34" customFormat="1" ht="33">
      <c r="A107" s="62" t="s">
        <v>223</v>
      </c>
      <c r="B107" s="195" t="s">
        <v>197</v>
      </c>
      <c r="C107" s="168"/>
      <c r="D107" s="40"/>
      <c r="E107" s="85"/>
      <c r="F107" s="40"/>
      <c r="G107" s="53">
        <v>22</v>
      </c>
    </row>
    <row r="108" spans="1:7" s="34" customFormat="1" ht="33">
      <c r="A108" s="62" t="s">
        <v>224</v>
      </c>
      <c r="B108" s="195" t="s">
        <v>225</v>
      </c>
      <c r="C108" s="168"/>
      <c r="D108" s="40"/>
      <c r="E108" s="85"/>
      <c r="F108" s="40"/>
      <c r="G108" s="53">
        <v>773</v>
      </c>
    </row>
    <row r="109" spans="1:7" s="34" customFormat="1" ht="33.75" thickBot="1">
      <c r="A109" s="62" t="s">
        <v>226</v>
      </c>
      <c r="B109" s="195" t="s">
        <v>225</v>
      </c>
      <c r="C109" s="168"/>
      <c r="D109" s="40"/>
      <c r="E109" s="85"/>
      <c r="F109" s="40"/>
      <c r="G109" s="53">
        <v>137</v>
      </c>
    </row>
    <row r="110" spans="1:7" s="34" customFormat="1" ht="23.25" customHeight="1" thickBot="1" thickTop="1">
      <c r="A110" s="47">
        <v>854</v>
      </c>
      <c r="B110" s="48" t="s">
        <v>102</v>
      </c>
      <c r="C110" s="158" t="s">
        <v>283</v>
      </c>
      <c r="D110" s="393"/>
      <c r="E110" s="107">
        <f>E111+E115+E118</f>
        <v>14300</v>
      </c>
      <c r="F110" s="394"/>
      <c r="G110" s="54">
        <f>G111+G115+G118+G123</f>
        <v>220088</v>
      </c>
    </row>
    <row r="111" spans="1:7" s="34" customFormat="1" ht="17.25" customHeight="1" thickTop="1">
      <c r="A111" s="392">
        <v>85403</v>
      </c>
      <c r="B111" s="110" t="s">
        <v>126</v>
      </c>
      <c r="C111" s="170"/>
      <c r="D111" s="395"/>
      <c r="E111" s="196">
        <f>E112</f>
        <v>10000</v>
      </c>
      <c r="F111" s="396"/>
      <c r="G111" s="137">
        <f>G113+G114</f>
        <v>8000</v>
      </c>
    </row>
    <row r="112" spans="1:7" s="34" customFormat="1" ht="15.75" customHeight="1">
      <c r="A112" s="332" t="s">
        <v>40</v>
      </c>
      <c r="B112" s="400" t="s">
        <v>41</v>
      </c>
      <c r="C112" s="171"/>
      <c r="D112" s="426"/>
      <c r="E112" s="327">
        <v>10000</v>
      </c>
      <c r="F112" s="95"/>
      <c r="G112" s="93"/>
    </row>
    <row r="113" spans="1:7" s="34" customFormat="1" ht="14.25" customHeight="1">
      <c r="A113" s="61" t="s">
        <v>45</v>
      </c>
      <c r="B113" s="295" t="s">
        <v>15</v>
      </c>
      <c r="C113" s="168"/>
      <c r="D113" s="115"/>
      <c r="E113" s="85"/>
      <c r="F113" s="40"/>
      <c r="G113" s="53">
        <v>4000</v>
      </c>
    </row>
    <row r="114" spans="1:7" s="34" customFormat="1" ht="17.25" customHeight="1">
      <c r="A114" s="423" t="s">
        <v>139</v>
      </c>
      <c r="B114" s="427" t="s">
        <v>140</v>
      </c>
      <c r="C114" s="336"/>
      <c r="D114" s="428"/>
      <c r="E114" s="334"/>
      <c r="F114" s="337"/>
      <c r="G114" s="338">
        <v>4000</v>
      </c>
    </row>
    <row r="115" spans="1:7" s="34" customFormat="1" ht="31.5" customHeight="1">
      <c r="A115" s="392">
        <v>85406</v>
      </c>
      <c r="B115" s="110" t="s">
        <v>127</v>
      </c>
      <c r="C115" s="170"/>
      <c r="D115" s="422"/>
      <c r="E115" s="326">
        <f>E116</f>
        <v>800</v>
      </c>
      <c r="F115" s="142"/>
      <c r="G115" s="55">
        <f>G117</f>
        <v>8800</v>
      </c>
    </row>
    <row r="116" spans="1:7" s="34" customFormat="1" ht="78" customHeight="1">
      <c r="A116" s="332" t="s">
        <v>97</v>
      </c>
      <c r="B116" s="333" t="s">
        <v>98</v>
      </c>
      <c r="C116" s="171"/>
      <c r="D116" s="426"/>
      <c r="E116" s="327">
        <v>800</v>
      </c>
      <c r="F116" s="95"/>
      <c r="G116" s="93"/>
    </row>
    <row r="117" spans="1:7" s="34" customFormat="1" ht="19.5" customHeight="1">
      <c r="A117" s="423" t="s">
        <v>114</v>
      </c>
      <c r="B117" s="424" t="s">
        <v>87</v>
      </c>
      <c r="C117" s="336"/>
      <c r="D117" s="428"/>
      <c r="E117" s="334"/>
      <c r="F117" s="337"/>
      <c r="G117" s="338">
        <v>8800</v>
      </c>
    </row>
    <row r="118" spans="1:7" s="34" customFormat="1" ht="30" customHeight="1">
      <c r="A118" s="392">
        <v>85407</v>
      </c>
      <c r="B118" s="110" t="s">
        <v>128</v>
      </c>
      <c r="C118" s="170"/>
      <c r="D118" s="422"/>
      <c r="E118" s="326">
        <f>E119</f>
        <v>3500</v>
      </c>
      <c r="F118" s="142"/>
      <c r="G118" s="55">
        <f>SUM(G120:G122)</f>
        <v>10426</v>
      </c>
    </row>
    <row r="119" spans="1:7" s="34" customFormat="1" ht="15.75" customHeight="1">
      <c r="A119" s="61" t="s">
        <v>40</v>
      </c>
      <c r="B119" s="400" t="s">
        <v>41</v>
      </c>
      <c r="C119" s="168"/>
      <c r="D119" s="40"/>
      <c r="E119" s="85">
        <v>3500</v>
      </c>
      <c r="F119" s="40"/>
      <c r="G119" s="53"/>
    </row>
    <row r="120" spans="1:7" s="34" customFormat="1" ht="13.5" customHeight="1">
      <c r="A120" s="61" t="s">
        <v>141</v>
      </c>
      <c r="B120" s="295" t="s">
        <v>142</v>
      </c>
      <c r="C120" s="168"/>
      <c r="D120" s="40"/>
      <c r="E120" s="85"/>
      <c r="F120" s="40"/>
      <c r="G120" s="53">
        <v>2000</v>
      </c>
    </row>
    <row r="121" spans="1:7" s="34" customFormat="1" ht="17.25" customHeight="1">
      <c r="A121" s="61" t="s">
        <v>114</v>
      </c>
      <c r="B121" s="295" t="s">
        <v>87</v>
      </c>
      <c r="C121" s="168"/>
      <c r="D121" s="40"/>
      <c r="E121" s="85"/>
      <c r="F121" s="40"/>
      <c r="G121" s="53">
        <v>7426</v>
      </c>
    </row>
    <row r="122" spans="1:7" s="34" customFormat="1" ht="14.25" customHeight="1">
      <c r="A122" s="423" t="s">
        <v>136</v>
      </c>
      <c r="B122" s="427" t="s">
        <v>137</v>
      </c>
      <c r="C122" s="336"/>
      <c r="D122" s="337"/>
      <c r="E122" s="334"/>
      <c r="F122" s="337"/>
      <c r="G122" s="338">
        <v>1000</v>
      </c>
    </row>
    <row r="123" spans="1:7" s="34" customFormat="1" ht="19.5" customHeight="1">
      <c r="A123" s="499" t="s">
        <v>190</v>
      </c>
      <c r="B123" s="501" t="s">
        <v>191</v>
      </c>
      <c r="C123" s="500"/>
      <c r="D123" s="43"/>
      <c r="E123" s="326"/>
      <c r="F123" s="43"/>
      <c r="G123" s="55">
        <f>G124</f>
        <v>192862</v>
      </c>
    </row>
    <row r="124" spans="1:7" s="34" customFormat="1" ht="30.75" customHeight="1" thickBot="1">
      <c r="A124" s="61" t="s">
        <v>187</v>
      </c>
      <c r="B124" s="102" t="s">
        <v>188</v>
      </c>
      <c r="C124" s="498"/>
      <c r="D124" s="40"/>
      <c r="E124" s="85"/>
      <c r="F124" s="40"/>
      <c r="G124" s="53">
        <v>192862</v>
      </c>
    </row>
    <row r="125" spans="1:7" s="34" customFormat="1" ht="33" customHeight="1" thickBot="1" thickTop="1">
      <c r="A125" s="754" t="s">
        <v>349</v>
      </c>
      <c r="B125" s="48" t="s">
        <v>16</v>
      </c>
      <c r="C125" s="755" t="s">
        <v>22</v>
      </c>
      <c r="D125" s="315"/>
      <c r="E125" s="324"/>
      <c r="F125" s="315">
        <f>F126</f>
        <v>10100</v>
      </c>
      <c r="G125" s="131">
        <f>G126</f>
        <v>10100</v>
      </c>
    </row>
    <row r="126" spans="1:7" s="34" customFormat="1" ht="19.5" customHeight="1" thickTop="1">
      <c r="A126" s="756" t="s">
        <v>350</v>
      </c>
      <c r="B126" s="757" t="s">
        <v>351</v>
      </c>
      <c r="C126" s="758"/>
      <c r="D126" s="316"/>
      <c r="E126" s="325"/>
      <c r="F126" s="316">
        <f>F127</f>
        <v>10100</v>
      </c>
      <c r="G126" s="132">
        <f>G128</f>
        <v>10100</v>
      </c>
    </row>
    <row r="127" spans="1:7" s="34" customFormat="1" ht="33" customHeight="1">
      <c r="A127" s="61" t="s">
        <v>352</v>
      </c>
      <c r="B127" s="102" t="s">
        <v>353</v>
      </c>
      <c r="C127" s="168"/>
      <c r="D127" s="40"/>
      <c r="E127" s="85"/>
      <c r="F127" s="40">
        <v>10100</v>
      </c>
      <c r="G127" s="53"/>
    </row>
    <row r="128" spans="1:7" s="34" customFormat="1" ht="64.5" customHeight="1" thickBot="1">
      <c r="A128" s="751" t="s">
        <v>179</v>
      </c>
      <c r="B128" s="752" t="s">
        <v>287</v>
      </c>
      <c r="C128" s="753"/>
      <c r="D128" s="40"/>
      <c r="E128" s="85"/>
      <c r="F128" s="40"/>
      <c r="G128" s="53">
        <v>10100</v>
      </c>
    </row>
    <row r="129" spans="1:8" s="92" customFormat="1" ht="18.75" thickBot="1" thickTop="1">
      <c r="A129" s="25"/>
      <c r="B129" s="26" t="s">
        <v>18</v>
      </c>
      <c r="C129" s="172"/>
      <c r="D129" s="318"/>
      <c r="E129" s="126">
        <f>E23+E30+E34+E68+E83+E110+E26+E11</f>
        <v>409457</v>
      </c>
      <c r="F129" s="318">
        <f>F30+F34+F68+F83+F110+F26+F11+F125</f>
        <v>917100</v>
      </c>
      <c r="G129" s="65">
        <f>G30+G34+G68+G110+G26+G11+G83+G125</f>
        <v>832046</v>
      </c>
      <c r="H129" s="27"/>
    </row>
    <row r="130" spans="1:8" s="27" customFormat="1" ht="16.5" customHeight="1" thickBot="1" thickTop="1">
      <c r="A130" s="28"/>
      <c r="B130" s="29" t="s">
        <v>19</v>
      </c>
      <c r="C130" s="29"/>
      <c r="D130" s="335">
        <f>E129-D129</f>
        <v>409457</v>
      </c>
      <c r="E130" s="328"/>
      <c r="F130" s="129">
        <f>G129-F129</f>
        <v>-85054</v>
      </c>
      <c r="G130" s="72"/>
      <c r="H130" s="30"/>
    </row>
    <row r="131" s="30" customFormat="1" ht="18" customHeight="1" thickTop="1"/>
    <row r="132" spans="4:7" s="30" customFormat="1" ht="12.75">
      <c r="D132" s="33"/>
      <c r="E132" s="33"/>
      <c r="F132" s="33"/>
      <c r="G132" s="33"/>
    </row>
    <row r="133" s="30" customFormat="1" ht="12.75">
      <c r="F133" s="33"/>
    </row>
    <row r="134" s="30" customFormat="1" ht="12.75"/>
    <row r="135" spans="1:8" s="30" customFormat="1" ht="15.75">
      <c r="A135" s="1"/>
      <c r="B135" s="1"/>
      <c r="C135" s="1"/>
      <c r="D135" s="1"/>
      <c r="E135" s="1"/>
      <c r="F135" s="1"/>
      <c r="G135" s="1"/>
      <c r="H135" s="1"/>
    </row>
  </sheetData>
  <printOptions horizontalCentered="1"/>
  <pageMargins left="0" right="0" top="0.984251968503937" bottom="0.8267716535433072" header="0.5118110236220472" footer="0.35433070866141736"/>
  <pageSetup firstPageNumber="12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5" sqref="C5"/>
    </sheetView>
  </sheetViews>
  <sheetFormatPr defaultColWidth="9.00390625" defaultRowHeight="12.75"/>
  <cols>
    <col min="1" max="1" width="7.875" style="174" customWidth="1"/>
    <col min="2" max="2" width="50.125" style="174" customWidth="1"/>
    <col min="3" max="3" width="14.375" style="174" customWidth="1"/>
    <col min="4" max="4" width="14.75390625" style="174" customWidth="1"/>
    <col min="5" max="16384" width="9.125" style="174" customWidth="1"/>
  </cols>
  <sheetData>
    <row r="1" ht="12.75">
      <c r="C1" s="3" t="s">
        <v>48</v>
      </c>
    </row>
    <row r="2" ht="14.25" customHeight="1">
      <c r="C2" s="9" t="s">
        <v>355</v>
      </c>
    </row>
    <row r="3" spans="1:4" ht="15.75" customHeight="1">
      <c r="A3" s="199"/>
      <c r="B3" s="199"/>
      <c r="C3" s="9" t="s">
        <v>1</v>
      </c>
      <c r="D3" s="200"/>
    </row>
    <row r="4" spans="1:4" ht="13.5" customHeight="1">
      <c r="A4" s="199"/>
      <c r="B4" s="199"/>
      <c r="C4" s="9" t="s">
        <v>113</v>
      </c>
      <c r="D4" s="200"/>
    </row>
    <row r="5" spans="1:4" ht="6.75" customHeight="1">
      <c r="A5" s="199"/>
      <c r="B5" s="199"/>
      <c r="C5" s="201"/>
      <c r="D5" s="200"/>
    </row>
    <row r="6" spans="1:4" ht="18">
      <c r="A6" s="202" t="s">
        <v>49</v>
      </c>
      <c r="B6" s="203"/>
      <c r="C6" s="203"/>
      <c r="D6" s="200"/>
    </row>
    <row r="7" spans="1:4" ht="23.25" customHeight="1">
      <c r="A7" s="202" t="s">
        <v>50</v>
      </c>
      <c r="B7" s="203"/>
      <c r="C7" s="199"/>
      <c r="D7" s="200"/>
    </row>
    <row r="8" spans="1:4" ht="18">
      <c r="A8" s="204" t="s">
        <v>51</v>
      </c>
      <c r="B8" s="203"/>
      <c r="C8" s="199"/>
      <c r="D8" s="200"/>
    </row>
    <row r="9" spans="1:4" ht="18">
      <c r="A9" s="204" t="s">
        <v>52</v>
      </c>
      <c r="B9" s="203"/>
      <c r="C9" s="199"/>
      <c r="D9" s="200"/>
    </row>
    <row r="10" ht="18" customHeight="1" thickBot="1">
      <c r="D10" s="205" t="s">
        <v>20</v>
      </c>
    </row>
    <row r="11" spans="1:4" ht="28.5" customHeight="1" thickBot="1" thickTop="1">
      <c r="A11" s="206" t="s">
        <v>53</v>
      </c>
      <c r="B11" s="207" t="s">
        <v>54</v>
      </c>
      <c r="C11" s="207" t="s">
        <v>55</v>
      </c>
      <c r="D11" s="208" t="s">
        <v>56</v>
      </c>
    </row>
    <row r="12" spans="1:4" s="212" customFormat="1" ht="12" customHeight="1" thickBot="1" thickTop="1">
      <c r="A12" s="209">
        <v>1</v>
      </c>
      <c r="B12" s="210">
        <v>2</v>
      </c>
      <c r="C12" s="210">
        <v>3</v>
      </c>
      <c r="D12" s="211">
        <v>4</v>
      </c>
    </row>
    <row r="13" spans="1:4" s="217" customFormat="1" ht="45" customHeight="1" thickTop="1">
      <c r="A13" s="213">
        <v>952</v>
      </c>
      <c r="B13" s="214" t="s">
        <v>57</v>
      </c>
      <c r="C13" s="215">
        <f>SUM(C16:C20)</f>
        <v>25984800</v>
      </c>
      <c r="D13" s="216"/>
    </row>
    <row r="14" spans="1:4" ht="9.75" customHeight="1">
      <c r="A14" s="218"/>
      <c r="B14" s="219" t="s">
        <v>58</v>
      </c>
      <c r="C14" s="220"/>
      <c r="D14" s="221"/>
    </row>
    <row r="15" spans="1:4" ht="12" customHeight="1">
      <c r="A15" s="218"/>
      <c r="B15" s="219"/>
      <c r="C15" s="220"/>
      <c r="D15" s="221"/>
    </row>
    <row r="16" spans="1:4" ht="18" customHeight="1">
      <c r="A16" s="218"/>
      <c r="B16" s="222" t="s">
        <v>59</v>
      </c>
      <c r="C16" s="223">
        <v>25000000</v>
      </c>
      <c r="D16" s="221"/>
    </row>
    <row r="17" spans="1:4" ht="7.5" customHeight="1">
      <c r="A17" s="218"/>
      <c r="B17" s="222"/>
      <c r="C17" s="223"/>
      <c r="D17" s="221"/>
    </row>
    <row r="18" spans="1:4" ht="14.25" customHeight="1">
      <c r="A18" s="218"/>
      <c r="B18" s="222" t="s">
        <v>60</v>
      </c>
      <c r="C18" s="223">
        <v>984800</v>
      </c>
      <c r="D18" s="224"/>
    </row>
    <row r="19" spans="1:4" ht="6" customHeight="1">
      <c r="A19" s="218"/>
      <c r="B19" s="225"/>
      <c r="C19" s="226"/>
      <c r="D19" s="221"/>
    </row>
    <row r="20" spans="1:4" ht="6" customHeight="1">
      <c r="A20" s="218"/>
      <c r="B20" s="225"/>
      <c r="C20" s="226"/>
      <c r="D20" s="224"/>
    </row>
    <row r="21" spans="1:4" s="217" customFormat="1" ht="24.75" customHeight="1">
      <c r="A21" s="213">
        <v>955</v>
      </c>
      <c r="B21" s="227" t="s">
        <v>61</v>
      </c>
      <c r="C21" s="228">
        <f>22438200-197000+800000+587041+13850+493000-1430961+503000+2825525+2957145-984800-352930+40000+374300-217000+899271</f>
        <v>28748641</v>
      </c>
      <c r="D21" s="229"/>
    </row>
    <row r="22" spans="1:4" s="217" customFormat="1" ht="16.5" customHeight="1">
      <c r="A22" s="230"/>
      <c r="B22" s="231"/>
      <c r="C22" s="232"/>
      <c r="D22" s="216"/>
    </row>
    <row r="23" spans="1:4" s="217" customFormat="1" ht="16.5">
      <c r="A23" s="213">
        <v>992</v>
      </c>
      <c r="B23" s="227" t="s">
        <v>62</v>
      </c>
      <c r="C23" s="233"/>
      <c r="D23" s="234">
        <f>SUM(D25:D29)</f>
        <v>10061200</v>
      </c>
    </row>
    <row r="24" spans="1:4" ht="15.75" customHeight="1">
      <c r="A24" s="218"/>
      <c r="B24" s="219" t="s">
        <v>58</v>
      </c>
      <c r="C24" s="235"/>
      <c r="D24" s="236"/>
    </row>
    <row r="25" spans="1:4" ht="19.5" customHeight="1">
      <c r="A25" s="218"/>
      <c r="B25" s="237" t="s">
        <v>63</v>
      </c>
      <c r="C25" s="238"/>
      <c r="D25" s="239">
        <v>883500</v>
      </c>
    </row>
    <row r="26" spans="1:4" ht="19.5" customHeight="1">
      <c r="A26" s="218"/>
      <c r="B26" s="237" t="s">
        <v>64</v>
      </c>
      <c r="C26" s="238"/>
      <c r="D26" s="239">
        <v>6309600</v>
      </c>
    </row>
    <row r="27" spans="1:4" ht="19.5" customHeight="1">
      <c r="A27" s="218"/>
      <c r="B27" s="237" t="s">
        <v>65</v>
      </c>
      <c r="C27" s="240"/>
      <c r="D27" s="241">
        <v>1666700</v>
      </c>
    </row>
    <row r="28" spans="1:4" ht="19.5" customHeight="1">
      <c r="A28" s="218"/>
      <c r="B28" s="242" t="s">
        <v>66</v>
      </c>
      <c r="C28" s="240"/>
      <c r="D28" s="241">
        <v>200000</v>
      </c>
    </row>
    <row r="29" spans="1:4" ht="19.5" customHeight="1">
      <c r="A29" s="218"/>
      <c r="B29" s="242" t="s">
        <v>67</v>
      </c>
      <c r="C29" s="240"/>
      <c r="D29" s="241">
        <v>1001400</v>
      </c>
    </row>
    <row r="30" spans="1:4" ht="5.25" customHeight="1" thickBot="1">
      <c r="A30" s="243"/>
      <c r="B30" s="244"/>
      <c r="C30" s="245"/>
      <c r="D30" s="246"/>
    </row>
    <row r="31" spans="1:4" s="217" customFormat="1" ht="19.5" customHeight="1" thickBot="1" thickTop="1">
      <c r="A31" s="247"/>
      <c r="B31" s="248" t="s">
        <v>68</v>
      </c>
      <c r="C31" s="249">
        <f>C21+C13+C22</f>
        <v>54733441</v>
      </c>
      <c r="D31" s="250">
        <f>D23</f>
        <v>10061200</v>
      </c>
    </row>
    <row r="32" spans="1:4" s="217" customFormat="1" ht="18.75" customHeight="1" thickBot="1" thickTop="1">
      <c r="A32" s="247"/>
      <c r="B32" s="248" t="s">
        <v>69</v>
      </c>
      <c r="C32" s="251">
        <f>D31-C31</f>
        <v>-44672241</v>
      </c>
      <c r="D32" s="252"/>
    </row>
    <row r="33" spans="1:4" ht="16.5" thickTop="1">
      <c r="A33" s="253"/>
      <c r="B33" s="254"/>
      <c r="C33" s="255"/>
      <c r="D33" s="255"/>
    </row>
    <row r="34" spans="1:4" ht="15.75">
      <c r="A34" s="253"/>
      <c r="B34" s="254"/>
      <c r="C34" s="255"/>
      <c r="D34" s="255"/>
    </row>
    <row r="35" spans="1:4" ht="15.75">
      <c r="A35" s="253"/>
      <c r="B35" s="256"/>
      <c r="C35" s="255"/>
      <c r="D35" s="255"/>
    </row>
    <row r="36" spans="1:4" ht="15.75">
      <c r="A36" s="253"/>
      <c r="B36" s="256"/>
      <c r="C36" s="255"/>
      <c r="D36" s="255"/>
    </row>
    <row r="37" spans="1:4" ht="15.75">
      <c r="A37" s="253"/>
      <c r="B37" s="256"/>
      <c r="C37" s="255"/>
      <c r="D37" s="255"/>
    </row>
    <row r="38" spans="1:4" ht="15.75">
      <c r="A38" s="253"/>
      <c r="B38" s="256"/>
      <c r="C38" s="255"/>
      <c r="D38" s="255"/>
    </row>
    <row r="39" spans="1:4" ht="12.75">
      <c r="A39" s="253"/>
      <c r="B39" s="253"/>
      <c r="C39" s="257"/>
      <c r="D39" s="257"/>
    </row>
    <row r="40" spans="1:4" ht="12.75">
      <c r="A40" s="253"/>
      <c r="B40" s="253"/>
      <c r="C40" s="257"/>
      <c r="D40" s="257"/>
    </row>
    <row r="41" spans="1:4" ht="12.75">
      <c r="A41" s="253"/>
      <c r="B41" s="253"/>
      <c r="C41" s="257"/>
      <c r="D41" s="257"/>
    </row>
    <row r="42" spans="3:4" ht="12.75">
      <c r="C42" s="258"/>
      <c r="D42" s="258"/>
    </row>
    <row r="43" spans="3:4" ht="12.75">
      <c r="C43" s="258"/>
      <c r="D43" s="258"/>
    </row>
    <row r="44" spans="3:4" ht="12.75">
      <c r="C44" s="258"/>
      <c r="D44" s="258"/>
    </row>
    <row r="45" spans="3:4" ht="12.75">
      <c r="C45" s="258"/>
      <c r="D45" s="258"/>
    </row>
    <row r="46" spans="3:4" ht="12.75">
      <c r="C46" s="258"/>
      <c r="D46" s="258"/>
    </row>
  </sheetData>
  <printOptions horizontalCentered="1"/>
  <pageMargins left="0" right="0" top="0.984251968503937" bottom="0.984251968503937" header="0.5118110236220472" footer="0.5118110236220472"/>
  <pageSetup firstPageNumber="17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56"/>
  <sheetViews>
    <sheetView workbookViewId="0" topLeftCell="A1">
      <selection activeCell="F2" sqref="F2"/>
    </sheetView>
  </sheetViews>
  <sheetFormatPr defaultColWidth="9.00390625" defaultRowHeight="12.75"/>
  <cols>
    <col min="1" max="1" width="8.25390625" style="174" customWidth="1"/>
    <col min="2" max="2" width="40.25390625" style="174" customWidth="1"/>
    <col min="3" max="3" width="11.75390625" style="363" hidden="1" customWidth="1"/>
    <col min="4" max="4" width="12.75390625" style="361" customWidth="1"/>
    <col min="5" max="5" width="11.75390625" style="361" hidden="1" customWidth="1"/>
    <col min="6" max="6" width="12.375" style="361" customWidth="1"/>
    <col min="7" max="7" width="12.75390625" style="174" customWidth="1"/>
    <col min="8" max="16384" width="9.125" style="174" customWidth="1"/>
  </cols>
  <sheetData>
    <row r="1" spans="3:6" ht="12.75">
      <c r="C1" s="360"/>
      <c r="D1" s="174"/>
      <c r="F1" s="362" t="s">
        <v>299</v>
      </c>
    </row>
    <row r="2" spans="3:6" ht="12.75">
      <c r="C2" s="286"/>
      <c r="D2" s="174"/>
      <c r="F2" s="174" t="s">
        <v>356</v>
      </c>
    </row>
    <row r="3" spans="3:6" ht="12.75">
      <c r="C3" s="286"/>
      <c r="D3" s="174"/>
      <c r="F3" s="174" t="s">
        <v>1</v>
      </c>
    </row>
    <row r="4" spans="3:6" ht="12.75">
      <c r="C4" s="286"/>
      <c r="D4" s="174"/>
      <c r="F4" s="174" t="s">
        <v>345</v>
      </c>
    </row>
    <row r="5" ht="21" customHeight="1"/>
    <row r="6" spans="1:7" s="364" customFormat="1" ht="18">
      <c r="A6" s="762" t="s">
        <v>300</v>
      </c>
      <c r="B6" s="763"/>
      <c r="C6" s="763"/>
      <c r="D6" s="763"/>
      <c r="E6" s="763"/>
      <c r="F6" s="763"/>
      <c r="G6" s="763"/>
    </row>
    <row r="7" spans="1:7" s="364" customFormat="1" ht="20.25" customHeight="1">
      <c r="A7" s="764" t="s">
        <v>301</v>
      </c>
      <c r="B7" s="765"/>
      <c r="C7" s="765"/>
      <c r="D7" s="765"/>
      <c r="E7" s="765"/>
      <c r="F7" s="765"/>
      <c r="G7" s="765"/>
    </row>
    <row r="8" spans="1:7" s="365" customFormat="1" ht="19.5" customHeight="1">
      <c r="A8" s="762" t="s">
        <v>302</v>
      </c>
      <c r="B8" s="762"/>
      <c r="C8" s="762"/>
      <c r="D8" s="762"/>
      <c r="E8" s="762"/>
      <c r="F8" s="762"/>
      <c r="G8" s="762"/>
    </row>
    <row r="9" spans="3:7" ht="13.5" thickBot="1">
      <c r="C9" s="592"/>
      <c r="D9" s="593"/>
      <c r="F9" s="593"/>
      <c r="G9" s="593" t="s">
        <v>20</v>
      </c>
    </row>
    <row r="10" spans="1:7" s="601" customFormat="1" ht="42.75" customHeight="1" thickTop="1">
      <c r="A10" s="594" t="s">
        <v>303</v>
      </c>
      <c r="B10" s="595" t="s">
        <v>54</v>
      </c>
      <c r="C10" s="596" t="s">
        <v>304</v>
      </c>
      <c r="D10" s="597" t="s">
        <v>305</v>
      </c>
      <c r="E10" s="598" t="s">
        <v>304</v>
      </c>
      <c r="F10" s="599" t="s">
        <v>71</v>
      </c>
      <c r="G10" s="600" t="s">
        <v>306</v>
      </c>
    </row>
    <row r="11" spans="1:7" s="609" customFormat="1" ht="10.5" customHeight="1" thickBot="1">
      <c r="A11" s="602">
        <v>1</v>
      </c>
      <c r="B11" s="603">
        <v>2</v>
      </c>
      <c r="C11" s="604">
        <v>3</v>
      </c>
      <c r="D11" s="605">
        <v>3</v>
      </c>
      <c r="E11" s="606">
        <v>5</v>
      </c>
      <c r="F11" s="607">
        <v>4</v>
      </c>
      <c r="G11" s="608">
        <v>5</v>
      </c>
    </row>
    <row r="12" spans="1:7" s="601" customFormat="1" ht="20.25" customHeight="1" thickBot="1" thickTop="1">
      <c r="A12" s="610" t="s">
        <v>307</v>
      </c>
      <c r="B12" s="611" t="s">
        <v>308</v>
      </c>
      <c r="C12" s="249">
        <v>560328</v>
      </c>
      <c r="D12" s="612">
        <v>171256.83</v>
      </c>
      <c r="E12" s="249"/>
      <c r="F12" s="613"/>
      <c r="G12" s="614">
        <f>D12+F12</f>
        <v>171256.83</v>
      </c>
    </row>
    <row r="13" spans="1:7" s="619" customFormat="1" ht="26.25" customHeight="1" thickBot="1" thickTop="1">
      <c r="A13" s="610" t="s">
        <v>309</v>
      </c>
      <c r="B13" s="615" t="s">
        <v>310</v>
      </c>
      <c r="C13" s="616" t="e">
        <f>SUM(C15)</f>
        <v>#REF!</v>
      </c>
      <c r="D13" s="617">
        <f>SUM(D15)</f>
        <v>1084300</v>
      </c>
      <c r="E13" s="617" t="e">
        <f>SUM(E15)</f>
        <v>#REF!</v>
      </c>
      <c r="F13" s="617">
        <f>SUM(F15)</f>
        <v>107200</v>
      </c>
      <c r="G13" s="618">
        <f>D13+F13</f>
        <v>1191500</v>
      </c>
    </row>
    <row r="14" spans="1:7" s="627" customFormat="1" ht="15" customHeight="1" hidden="1">
      <c r="A14" s="620"/>
      <c r="B14" s="621" t="s">
        <v>58</v>
      </c>
      <c r="C14" s="622"/>
      <c r="D14" s="623"/>
      <c r="E14" s="624"/>
      <c r="F14" s="625"/>
      <c r="G14" s="626"/>
    </row>
    <row r="15" spans="1:7" s="627" customFormat="1" ht="23.25" customHeight="1" thickBot="1" thickTop="1">
      <c r="A15" s="628">
        <v>600</v>
      </c>
      <c r="B15" s="621" t="s">
        <v>311</v>
      </c>
      <c r="C15" s="629" t="e">
        <f>SUM(#REF!+C16)</f>
        <v>#REF!</v>
      </c>
      <c r="D15" s="612">
        <f>D16</f>
        <v>1084300</v>
      </c>
      <c r="E15" s="630" t="e">
        <f>SUM(#REF!+E16)</f>
        <v>#REF!</v>
      </c>
      <c r="F15" s="613">
        <f>F16</f>
        <v>107200</v>
      </c>
      <c r="G15" s="614">
        <f aca="true" t="shared" si="0" ref="G15:G23">D15+F15</f>
        <v>1191500</v>
      </c>
    </row>
    <row r="16" spans="1:242" s="637" customFormat="1" ht="18" customHeight="1" thickTop="1">
      <c r="A16" s="631">
        <v>60016</v>
      </c>
      <c r="B16" s="632" t="s">
        <v>109</v>
      </c>
      <c r="C16" s="633">
        <f>SUM(C17:C22)</f>
        <v>693500</v>
      </c>
      <c r="D16" s="634">
        <f>SUM(D17:D22)</f>
        <v>1084300</v>
      </c>
      <c r="E16" s="634">
        <f>SUM(E17:E22)</f>
        <v>0</v>
      </c>
      <c r="F16" s="634">
        <f>SUM(F17:F22)</f>
        <v>107200</v>
      </c>
      <c r="G16" s="635">
        <f t="shared" si="0"/>
        <v>1191500</v>
      </c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6"/>
      <c r="AV16" s="636"/>
      <c r="AW16" s="636"/>
      <c r="AX16" s="636"/>
      <c r="AY16" s="636"/>
      <c r="AZ16" s="636"/>
      <c r="BA16" s="636"/>
      <c r="BB16" s="636"/>
      <c r="BC16" s="636"/>
      <c r="BD16" s="636"/>
      <c r="BE16" s="636"/>
      <c r="BF16" s="636"/>
      <c r="BG16" s="636"/>
      <c r="BH16" s="636"/>
      <c r="BI16" s="636"/>
      <c r="BJ16" s="636"/>
      <c r="BK16" s="636"/>
      <c r="BL16" s="636"/>
      <c r="BM16" s="636"/>
      <c r="BN16" s="636"/>
      <c r="BO16" s="636"/>
      <c r="BP16" s="636"/>
      <c r="BQ16" s="636"/>
      <c r="BR16" s="636"/>
      <c r="BS16" s="636"/>
      <c r="BT16" s="636"/>
      <c r="BU16" s="636"/>
      <c r="BV16" s="636"/>
      <c r="BW16" s="636"/>
      <c r="BX16" s="636"/>
      <c r="BY16" s="636"/>
      <c r="BZ16" s="636"/>
      <c r="CA16" s="636"/>
      <c r="CB16" s="636"/>
      <c r="CC16" s="636"/>
      <c r="CD16" s="636"/>
      <c r="CE16" s="636"/>
      <c r="CF16" s="636"/>
      <c r="CG16" s="636"/>
      <c r="CH16" s="636"/>
      <c r="CI16" s="636"/>
      <c r="CJ16" s="636"/>
      <c r="CK16" s="636"/>
      <c r="CL16" s="636"/>
      <c r="CM16" s="636"/>
      <c r="CN16" s="636"/>
      <c r="CO16" s="636"/>
      <c r="CP16" s="636"/>
      <c r="CQ16" s="636"/>
      <c r="CR16" s="636"/>
      <c r="CS16" s="636"/>
      <c r="CT16" s="636"/>
      <c r="CU16" s="636"/>
      <c r="CV16" s="636"/>
      <c r="CW16" s="636"/>
      <c r="CX16" s="636"/>
      <c r="CY16" s="636"/>
      <c r="CZ16" s="636"/>
      <c r="DA16" s="636"/>
      <c r="DB16" s="636"/>
      <c r="DC16" s="636"/>
      <c r="DD16" s="636"/>
      <c r="DE16" s="636"/>
      <c r="DF16" s="636"/>
      <c r="DG16" s="636"/>
      <c r="DH16" s="636"/>
      <c r="DI16" s="636"/>
      <c r="DJ16" s="636"/>
      <c r="DK16" s="636"/>
      <c r="DL16" s="636"/>
      <c r="DM16" s="636"/>
      <c r="DN16" s="636"/>
      <c r="DO16" s="636"/>
      <c r="DP16" s="636"/>
      <c r="DQ16" s="636"/>
      <c r="DR16" s="636"/>
      <c r="DS16" s="636"/>
      <c r="DT16" s="636"/>
      <c r="DU16" s="636"/>
      <c r="DV16" s="636"/>
      <c r="DW16" s="636"/>
      <c r="DX16" s="636"/>
      <c r="DY16" s="636"/>
      <c r="DZ16" s="636"/>
      <c r="EA16" s="636"/>
      <c r="EB16" s="636"/>
      <c r="EC16" s="636"/>
      <c r="ED16" s="636"/>
      <c r="EE16" s="636"/>
      <c r="EF16" s="636"/>
      <c r="EG16" s="636"/>
      <c r="EH16" s="636"/>
      <c r="EI16" s="636"/>
      <c r="EJ16" s="636"/>
      <c r="EK16" s="636"/>
      <c r="EL16" s="636"/>
      <c r="EM16" s="636"/>
      <c r="EN16" s="636"/>
      <c r="EO16" s="636"/>
      <c r="EP16" s="636"/>
      <c r="EQ16" s="636"/>
      <c r="ER16" s="636"/>
      <c r="ES16" s="636"/>
      <c r="ET16" s="636"/>
      <c r="EU16" s="636"/>
      <c r="EV16" s="636"/>
      <c r="EW16" s="636"/>
      <c r="EX16" s="636"/>
      <c r="EY16" s="636"/>
      <c r="EZ16" s="636"/>
      <c r="FA16" s="636"/>
      <c r="FB16" s="636"/>
      <c r="FC16" s="636"/>
      <c r="FD16" s="636"/>
      <c r="FE16" s="636"/>
      <c r="FF16" s="636"/>
      <c r="FG16" s="636"/>
      <c r="FH16" s="636"/>
      <c r="FI16" s="636"/>
      <c r="FJ16" s="636"/>
      <c r="FK16" s="636"/>
      <c r="FL16" s="636"/>
      <c r="FM16" s="636"/>
      <c r="FN16" s="636"/>
      <c r="FO16" s="636"/>
      <c r="FP16" s="636"/>
      <c r="FQ16" s="636"/>
      <c r="FR16" s="636"/>
      <c r="FS16" s="636"/>
      <c r="FT16" s="636"/>
      <c r="FU16" s="636"/>
      <c r="FV16" s="636"/>
      <c r="FW16" s="636"/>
      <c r="FX16" s="636"/>
      <c r="FY16" s="636"/>
      <c r="FZ16" s="636"/>
      <c r="GA16" s="636"/>
      <c r="GB16" s="636"/>
      <c r="GC16" s="636"/>
      <c r="GD16" s="636"/>
      <c r="GE16" s="636"/>
      <c r="GF16" s="636"/>
      <c r="GG16" s="636"/>
      <c r="GH16" s="636"/>
      <c r="GI16" s="636"/>
      <c r="GJ16" s="636"/>
      <c r="GK16" s="636"/>
      <c r="GL16" s="636"/>
      <c r="GM16" s="636"/>
      <c r="GN16" s="636"/>
      <c r="GO16" s="636"/>
      <c r="GP16" s="636"/>
      <c r="GQ16" s="636"/>
      <c r="GR16" s="636"/>
      <c r="GS16" s="636"/>
      <c r="GT16" s="636"/>
      <c r="GU16" s="636"/>
      <c r="GV16" s="636"/>
      <c r="GW16" s="636"/>
      <c r="GX16" s="636"/>
      <c r="GY16" s="636"/>
      <c r="GZ16" s="636"/>
      <c r="HA16" s="636"/>
      <c r="HB16" s="636"/>
      <c r="HC16" s="636"/>
      <c r="HD16" s="636"/>
      <c r="HE16" s="636"/>
      <c r="HF16" s="636"/>
      <c r="HG16" s="636"/>
      <c r="HH16" s="636"/>
      <c r="HI16" s="636"/>
      <c r="HJ16" s="636"/>
      <c r="HK16" s="636"/>
      <c r="HL16" s="636"/>
      <c r="HM16" s="636"/>
      <c r="HN16" s="636"/>
      <c r="HO16" s="636"/>
      <c r="HP16" s="636"/>
      <c r="HQ16" s="636"/>
      <c r="HR16" s="636"/>
      <c r="HS16" s="636"/>
      <c r="HT16" s="636"/>
      <c r="HU16" s="636"/>
      <c r="HV16" s="636"/>
      <c r="HW16" s="636"/>
      <c r="HX16" s="636"/>
      <c r="HY16" s="636"/>
      <c r="HZ16" s="636"/>
      <c r="IA16" s="636"/>
      <c r="IB16" s="636"/>
      <c r="IC16" s="636"/>
      <c r="ID16" s="636"/>
      <c r="IE16" s="636"/>
      <c r="IF16" s="636"/>
      <c r="IG16" s="636"/>
      <c r="IH16" s="636"/>
    </row>
    <row r="17" spans="1:242" s="256" customFormat="1" ht="16.5" customHeight="1">
      <c r="A17" s="638" t="s">
        <v>312</v>
      </c>
      <c r="B17" s="639" t="s">
        <v>313</v>
      </c>
      <c r="C17" s="640">
        <v>1000</v>
      </c>
      <c r="D17" s="641">
        <v>1000</v>
      </c>
      <c r="E17" s="642"/>
      <c r="F17" s="643"/>
      <c r="G17" s="644">
        <f t="shared" si="0"/>
        <v>1000</v>
      </c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5"/>
      <c r="AM17" s="645"/>
      <c r="AN17" s="645"/>
      <c r="AO17" s="645"/>
      <c r="AP17" s="645"/>
      <c r="AQ17" s="645"/>
      <c r="AR17" s="645"/>
      <c r="AS17" s="645"/>
      <c r="AT17" s="645"/>
      <c r="AU17" s="645"/>
      <c r="AV17" s="645"/>
      <c r="AW17" s="645"/>
      <c r="AX17" s="645"/>
      <c r="AY17" s="645"/>
      <c r="AZ17" s="645"/>
      <c r="BA17" s="645"/>
      <c r="BB17" s="645"/>
      <c r="BC17" s="645"/>
      <c r="BD17" s="645"/>
      <c r="BE17" s="645"/>
      <c r="BF17" s="645"/>
      <c r="BG17" s="645"/>
      <c r="BH17" s="645"/>
      <c r="BI17" s="645"/>
      <c r="BJ17" s="645"/>
      <c r="BK17" s="645"/>
      <c r="BL17" s="645"/>
      <c r="BM17" s="645"/>
      <c r="BN17" s="645"/>
      <c r="BO17" s="645"/>
      <c r="BP17" s="645"/>
      <c r="BQ17" s="645"/>
      <c r="BR17" s="645"/>
      <c r="BS17" s="645"/>
      <c r="BT17" s="645"/>
      <c r="BU17" s="645"/>
      <c r="BV17" s="645"/>
      <c r="BW17" s="645"/>
      <c r="BX17" s="645"/>
      <c r="BY17" s="645"/>
      <c r="BZ17" s="645"/>
      <c r="CA17" s="645"/>
      <c r="CB17" s="645"/>
      <c r="CC17" s="645"/>
      <c r="CD17" s="645"/>
      <c r="CE17" s="645"/>
      <c r="CF17" s="645"/>
      <c r="CG17" s="645"/>
      <c r="CH17" s="645"/>
      <c r="CI17" s="645"/>
      <c r="CJ17" s="645"/>
      <c r="CK17" s="645"/>
      <c r="CL17" s="645"/>
      <c r="CM17" s="645"/>
      <c r="CN17" s="645"/>
      <c r="CO17" s="645"/>
      <c r="CP17" s="645"/>
      <c r="CQ17" s="645"/>
      <c r="CR17" s="645"/>
      <c r="CS17" s="645"/>
      <c r="CT17" s="645"/>
      <c r="CU17" s="645"/>
      <c r="CV17" s="645"/>
      <c r="CW17" s="645"/>
      <c r="CX17" s="645"/>
      <c r="CY17" s="645"/>
      <c r="CZ17" s="645"/>
      <c r="DA17" s="645"/>
      <c r="DB17" s="645"/>
      <c r="DC17" s="645"/>
      <c r="DD17" s="645"/>
      <c r="DE17" s="645"/>
      <c r="DF17" s="645"/>
      <c r="DG17" s="645"/>
      <c r="DH17" s="645"/>
      <c r="DI17" s="645"/>
      <c r="DJ17" s="645"/>
      <c r="DK17" s="645"/>
      <c r="DL17" s="645"/>
      <c r="DM17" s="645"/>
      <c r="DN17" s="645"/>
      <c r="DO17" s="645"/>
      <c r="DP17" s="645"/>
      <c r="DQ17" s="645"/>
      <c r="DR17" s="645"/>
      <c r="DS17" s="645"/>
      <c r="DT17" s="645"/>
      <c r="DU17" s="645"/>
      <c r="DV17" s="645"/>
      <c r="DW17" s="645"/>
      <c r="DX17" s="645"/>
      <c r="DY17" s="645"/>
      <c r="DZ17" s="645"/>
      <c r="EA17" s="645"/>
      <c r="EB17" s="645"/>
      <c r="EC17" s="645"/>
      <c r="ED17" s="645"/>
      <c r="EE17" s="645"/>
      <c r="EF17" s="645"/>
      <c r="EG17" s="645"/>
      <c r="EH17" s="645"/>
      <c r="EI17" s="645"/>
      <c r="EJ17" s="645"/>
      <c r="EK17" s="645"/>
      <c r="EL17" s="645"/>
      <c r="EM17" s="645"/>
      <c r="EN17" s="645"/>
      <c r="EO17" s="645"/>
      <c r="EP17" s="645"/>
      <c r="EQ17" s="645"/>
      <c r="ER17" s="645"/>
      <c r="ES17" s="645"/>
      <c r="ET17" s="645"/>
      <c r="EU17" s="645"/>
      <c r="EV17" s="645"/>
      <c r="EW17" s="645"/>
      <c r="EX17" s="645"/>
      <c r="EY17" s="645"/>
      <c r="EZ17" s="645"/>
      <c r="FA17" s="645"/>
      <c r="FB17" s="645"/>
      <c r="FC17" s="645"/>
      <c r="FD17" s="645"/>
      <c r="FE17" s="645"/>
      <c r="FF17" s="645"/>
      <c r="FG17" s="645"/>
      <c r="FH17" s="645"/>
      <c r="FI17" s="645"/>
      <c r="FJ17" s="645"/>
      <c r="FK17" s="645"/>
      <c r="FL17" s="645"/>
      <c r="FM17" s="645"/>
      <c r="FN17" s="645"/>
      <c r="FO17" s="645"/>
      <c r="FP17" s="645"/>
      <c r="FQ17" s="645"/>
      <c r="FR17" s="645"/>
      <c r="FS17" s="645"/>
      <c r="FT17" s="645"/>
      <c r="FU17" s="645"/>
      <c r="FV17" s="645"/>
      <c r="FW17" s="645"/>
      <c r="FX17" s="645"/>
      <c r="FY17" s="645"/>
      <c r="FZ17" s="645"/>
      <c r="GA17" s="645"/>
      <c r="GB17" s="645"/>
      <c r="GC17" s="645"/>
      <c r="GD17" s="645"/>
      <c r="GE17" s="645"/>
      <c r="GF17" s="645"/>
      <c r="GG17" s="645"/>
      <c r="GH17" s="645"/>
      <c r="GI17" s="645"/>
      <c r="GJ17" s="645"/>
      <c r="GK17" s="645"/>
      <c r="GL17" s="645"/>
      <c r="GM17" s="645"/>
      <c r="GN17" s="645"/>
      <c r="GO17" s="645"/>
      <c r="GP17" s="645"/>
      <c r="GQ17" s="645"/>
      <c r="GR17" s="645"/>
      <c r="GS17" s="645"/>
      <c r="GT17" s="645"/>
      <c r="GU17" s="645"/>
      <c r="GV17" s="645"/>
      <c r="GW17" s="645"/>
      <c r="GX17" s="645"/>
      <c r="GY17" s="645"/>
      <c r="GZ17" s="645"/>
      <c r="HA17" s="645"/>
      <c r="HB17" s="645"/>
      <c r="HC17" s="645"/>
      <c r="HD17" s="645"/>
      <c r="HE17" s="645"/>
      <c r="HF17" s="645"/>
      <c r="HG17" s="645"/>
      <c r="HH17" s="645"/>
      <c r="HI17" s="645"/>
      <c r="HJ17" s="645"/>
      <c r="HK17" s="645"/>
      <c r="HL17" s="645"/>
      <c r="HM17" s="645"/>
      <c r="HN17" s="645"/>
      <c r="HO17" s="645"/>
      <c r="HP17" s="645"/>
      <c r="HQ17" s="645"/>
      <c r="HR17" s="645"/>
      <c r="HS17" s="645"/>
      <c r="HT17" s="645"/>
      <c r="HU17" s="645"/>
      <c r="HV17" s="645"/>
      <c r="HW17" s="645"/>
      <c r="HX17" s="645"/>
      <c r="HY17" s="645"/>
      <c r="HZ17" s="645"/>
      <c r="IA17" s="645"/>
      <c r="IB17" s="645"/>
      <c r="IC17" s="645"/>
      <c r="ID17" s="645"/>
      <c r="IE17" s="645"/>
      <c r="IF17" s="645"/>
      <c r="IG17" s="645"/>
      <c r="IH17" s="645"/>
    </row>
    <row r="18" spans="1:242" s="256" customFormat="1" ht="27.75" customHeight="1">
      <c r="A18" s="638" t="s">
        <v>72</v>
      </c>
      <c r="B18" s="646" t="s">
        <v>314</v>
      </c>
      <c r="C18" s="640">
        <v>20000</v>
      </c>
      <c r="D18" s="641">
        <v>30000</v>
      </c>
      <c r="E18" s="642"/>
      <c r="F18" s="643"/>
      <c r="G18" s="644">
        <f t="shared" si="0"/>
        <v>30000</v>
      </c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5"/>
      <c r="AM18" s="645"/>
      <c r="AN18" s="645"/>
      <c r="AO18" s="645"/>
      <c r="AP18" s="645"/>
      <c r="AQ18" s="645"/>
      <c r="AR18" s="645"/>
      <c r="AS18" s="645"/>
      <c r="AT18" s="645"/>
      <c r="AU18" s="645"/>
      <c r="AV18" s="645"/>
      <c r="AW18" s="645"/>
      <c r="AX18" s="645"/>
      <c r="AY18" s="645"/>
      <c r="AZ18" s="645"/>
      <c r="BA18" s="645"/>
      <c r="BB18" s="645"/>
      <c r="BC18" s="645"/>
      <c r="BD18" s="645"/>
      <c r="BE18" s="645"/>
      <c r="BF18" s="645"/>
      <c r="BG18" s="645"/>
      <c r="BH18" s="645"/>
      <c r="BI18" s="645"/>
      <c r="BJ18" s="645"/>
      <c r="BK18" s="645"/>
      <c r="BL18" s="645"/>
      <c r="BM18" s="645"/>
      <c r="BN18" s="645"/>
      <c r="BO18" s="645"/>
      <c r="BP18" s="645"/>
      <c r="BQ18" s="645"/>
      <c r="BR18" s="645"/>
      <c r="BS18" s="645"/>
      <c r="BT18" s="645"/>
      <c r="BU18" s="645"/>
      <c r="BV18" s="645"/>
      <c r="BW18" s="645"/>
      <c r="BX18" s="645"/>
      <c r="BY18" s="645"/>
      <c r="BZ18" s="645"/>
      <c r="CA18" s="645"/>
      <c r="CB18" s="645"/>
      <c r="CC18" s="645"/>
      <c r="CD18" s="645"/>
      <c r="CE18" s="645"/>
      <c r="CF18" s="645"/>
      <c r="CG18" s="645"/>
      <c r="CH18" s="645"/>
      <c r="CI18" s="645"/>
      <c r="CJ18" s="645"/>
      <c r="CK18" s="645"/>
      <c r="CL18" s="645"/>
      <c r="CM18" s="645"/>
      <c r="CN18" s="645"/>
      <c r="CO18" s="645"/>
      <c r="CP18" s="645"/>
      <c r="CQ18" s="645"/>
      <c r="CR18" s="645"/>
      <c r="CS18" s="645"/>
      <c r="CT18" s="645"/>
      <c r="CU18" s="645"/>
      <c r="CV18" s="645"/>
      <c r="CW18" s="645"/>
      <c r="CX18" s="645"/>
      <c r="CY18" s="645"/>
      <c r="CZ18" s="645"/>
      <c r="DA18" s="645"/>
      <c r="DB18" s="645"/>
      <c r="DC18" s="645"/>
      <c r="DD18" s="645"/>
      <c r="DE18" s="645"/>
      <c r="DF18" s="645"/>
      <c r="DG18" s="645"/>
      <c r="DH18" s="645"/>
      <c r="DI18" s="645"/>
      <c r="DJ18" s="645"/>
      <c r="DK18" s="645"/>
      <c r="DL18" s="645"/>
      <c r="DM18" s="645"/>
      <c r="DN18" s="645"/>
      <c r="DO18" s="645"/>
      <c r="DP18" s="645"/>
      <c r="DQ18" s="645"/>
      <c r="DR18" s="645"/>
      <c r="DS18" s="645"/>
      <c r="DT18" s="645"/>
      <c r="DU18" s="645"/>
      <c r="DV18" s="645"/>
      <c r="DW18" s="645"/>
      <c r="DX18" s="645"/>
      <c r="DY18" s="645"/>
      <c r="DZ18" s="645"/>
      <c r="EA18" s="645"/>
      <c r="EB18" s="645"/>
      <c r="EC18" s="645"/>
      <c r="ED18" s="645"/>
      <c r="EE18" s="645"/>
      <c r="EF18" s="645"/>
      <c r="EG18" s="645"/>
      <c r="EH18" s="645"/>
      <c r="EI18" s="645"/>
      <c r="EJ18" s="645"/>
      <c r="EK18" s="645"/>
      <c r="EL18" s="645"/>
      <c r="EM18" s="645"/>
      <c r="EN18" s="645"/>
      <c r="EO18" s="645"/>
      <c r="EP18" s="645"/>
      <c r="EQ18" s="645"/>
      <c r="ER18" s="645"/>
      <c r="ES18" s="645"/>
      <c r="ET18" s="645"/>
      <c r="EU18" s="645"/>
      <c r="EV18" s="645"/>
      <c r="EW18" s="645"/>
      <c r="EX18" s="645"/>
      <c r="EY18" s="645"/>
      <c r="EZ18" s="645"/>
      <c r="FA18" s="645"/>
      <c r="FB18" s="645"/>
      <c r="FC18" s="645"/>
      <c r="FD18" s="645"/>
      <c r="FE18" s="645"/>
      <c r="FF18" s="645"/>
      <c r="FG18" s="645"/>
      <c r="FH18" s="645"/>
      <c r="FI18" s="645"/>
      <c r="FJ18" s="645"/>
      <c r="FK18" s="645"/>
      <c r="FL18" s="645"/>
      <c r="FM18" s="645"/>
      <c r="FN18" s="645"/>
      <c r="FO18" s="645"/>
      <c r="FP18" s="645"/>
      <c r="FQ18" s="645"/>
      <c r="FR18" s="645"/>
      <c r="FS18" s="645"/>
      <c r="FT18" s="645"/>
      <c r="FU18" s="645"/>
      <c r="FV18" s="645"/>
      <c r="FW18" s="645"/>
      <c r="FX18" s="645"/>
      <c r="FY18" s="645"/>
      <c r="FZ18" s="645"/>
      <c r="GA18" s="645"/>
      <c r="GB18" s="645"/>
      <c r="GC18" s="645"/>
      <c r="GD18" s="645"/>
      <c r="GE18" s="645"/>
      <c r="GF18" s="645"/>
      <c r="GG18" s="645"/>
      <c r="GH18" s="645"/>
      <c r="GI18" s="645"/>
      <c r="GJ18" s="645"/>
      <c r="GK18" s="645"/>
      <c r="GL18" s="645"/>
      <c r="GM18" s="645"/>
      <c r="GN18" s="645"/>
      <c r="GO18" s="645"/>
      <c r="GP18" s="645"/>
      <c r="GQ18" s="645"/>
      <c r="GR18" s="645"/>
      <c r="GS18" s="645"/>
      <c r="GT18" s="645"/>
      <c r="GU18" s="645"/>
      <c r="GV18" s="645"/>
      <c r="GW18" s="645"/>
      <c r="GX18" s="645"/>
      <c r="GY18" s="645"/>
      <c r="GZ18" s="645"/>
      <c r="HA18" s="645"/>
      <c r="HB18" s="645"/>
      <c r="HC18" s="645"/>
      <c r="HD18" s="645"/>
      <c r="HE18" s="645"/>
      <c r="HF18" s="645"/>
      <c r="HG18" s="645"/>
      <c r="HH18" s="645"/>
      <c r="HI18" s="645"/>
      <c r="HJ18" s="645"/>
      <c r="HK18" s="645"/>
      <c r="HL18" s="645"/>
      <c r="HM18" s="645"/>
      <c r="HN18" s="645"/>
      <c r="HO18" s="645"/>
      <c r="HP18" s="645"/>
      <c r="HQ18" s="645"/>
      <c r="HR18" s="645"/>
      <c r="HS18" s="645"/>
      <c r="HT18" s="645"/>
      <c r="HU18" s="645"/>
      <c r="HV18" s="645"/>
      <c r="HW18" s="645"/>
      <c r="HX18" s="645"/>
      <c r="HY18" s="645"/>
      <c r="HZ18" s="645"/>
      <c r="IA18" s="645"/>
      <c r="IB18" s="645"/>
      <c r="IC18" s="645"/>
      <c r="ID18" s="645"/>
      <c r="IE18" s="645"/>
      <c r="IF18" s="645"/>
      <c r="IG18" s="645"/>
      <c r="IH18" s="645"/>
    </row>
    <row r="19" spans="1:242" s="256" customFormat="1" ht="15" customHeight="1">
      <c r="A19" s="638" t="s">
        <v>74</v>
      </c>
      <c r="B19" s="646" t="s">
        <v>75</v>
      </c>
      <c r="C19" s="640">
        <v>670500</v>
      </c>
      <c r="D19" s="641">
        <v>1041000</v>
      </c>
      <c r="E19" s="642"/>
      <c r="F19" s="643">
        <v>108000</v>
      </c>
      <c r="G19" s="644">
        <f t="shared" si="0"/>
        <v>1149000</v>
      </c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  <c r="FL19" s="645"/>
      <c r="FM19" s="645"/>
      <c r="FN19" s="645"/>
      <c r="FO19" s="645"/>
      <c r="FP19" s="645"/>
      <c r="FQ19" s="645"/>
      <c r="FR19" s="645"/>
      <c r="FS19" s="645"/>
      <c r="FT19" s="645"/>
      <c r="FU19" s="645"/>
      <c r="FV19" s="645"/>
      <c r="FW19" s="645"/>
      <c r="FX19" s="645"/>
      <c r="FY19" s="645"/>
      <c r="FZ19" s="645"/>
      <c r="GA19" s="645"/>
      <c r="GB19" s="645"/>
      <c r="GC19" s="645"/>
      <c r="GD19" s="645"/>
      <c r="GE19" s="645"/>
      <c r="GF19" s="645"/>
      <c r="GG19" s="645"/>
      <c r="GH19" s="645"/>
      <c r="GI19" s="645"/>
      <c r="GJ19" s="645"/>
      <c r="GK19" s="645"/>
      <c r="GL19" s="645"/>
      <c r="GM19" s="645"/>
      <c r="GN19" s="645"/>
      <c r="GO19" s="645"/>
      <c r="GP19" s="645"/>
      <c r="GQ19" s="645"/>
      <c r="GR19" s="645"/>
      <c r="GS19" s="645"/>
      <c r="GT19" s="645"/>
      <c r="GU19" s="645"/>
      <c r="GV19" s="645"/>
      <c r="GW19" s="645"/>
      <c r="GX19" s="645"/>
      <c r="GY19" s="645"/>
      <c r="GZ19" s="645"/>
      <c r="HA19" s="645"/>
      <c r="HB19" s="645"/>
      <c r="HC19" s="645"/>
      <c r="HD19" s="645"/>
      <c r="HE19" s="645"/>
      <c r="HF19" s="645"/>
      <c r="HG19" s="645"/>
      <c r="HH19" s="645"/>
      <c r="HI19" s="645"/>
      <c r="HJ19" s="645"/>
      <c r="HK19" s="645"/>
      <c r="HL19" s="645"/>
      <c r="HM19" s="645"/>
      <c r="HN19" s="645"/>
      <c r="HO19" s="645"/>
      <c r="HP19" s="645"/>
      <c r="HQ19" s="645"/>
      <c r="HR19" s="645"/>
      <c r="HS19" s="645"/>
      <c r="HT19" s="645"/>
      <c r="HU19" s="645"/>
      <c r="HV19" s="645"/>
      <c r="HW19" s="645"/>
      <c r="HX19" s="645"/>
      <c r="HY19" s="645"/>
      <c r="HZ19" s="645"/>
      <c r="IA19" s="645"/>
      <c r="IB19" s="645"/>
      <c r="IC19" s="645"/>
      <c r="ID19" s="645"/>
      <c r="IE19" s="645"/>
      <c r="IF19" s="645"/>
      <c r="IG19" s="645"/>
      <c r="IH19" s="645"/>
    </row>
    <row r="20" spans="1:242" s="256" customFormat="1" ht="15" customHeight="1">
      <c r="A20" s="647" t="s">
        <v>90</v>
      </c>
      <c r="B20" s="646" t="s">
        <v>91</v>
      </c>
      <c r="C20" s="640"/>
      <c r="D20" s="641">
        <v>3000</v>
      </c>
      <c r="E20" s="642"/>
      <c r="F20" s="648"/>
      <c r="G20" s="644">
        <f t="shared" si="0"/>
        <v>3000</v>
      </c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5"/>
      <c r="AL20" s="645"/>
      <c r="AM20" s="645"/>
      <c r="AN20" s="645"/>
      <c r="AO20" s="645"/>
      <c r="AP20" s="645"/>
      <c r="AQ20" s="645"/>
      <c r="AR20" s="645"/>
      <c r="AS20" s="645"/>
      <c r="AT20" s="645"/>
      <c r="AU20" s="645"/>
      <c r="AV20" s="645"/>
      <c r="AW20" s="645"/>
      <c r="AX20" s="645"/>
      <c r="AY20" s="645"/>
      <c r="AZ20" s="645"/>
      <c r="BA20" s="645"/>
      <c r="BB20" s="645"/>
      <c r="BC20" s="645"/>
      <c r="BD20" s="645"/>
      <c r="BE20" s="645"/>
      <c r="BF20" s="645"/>
      <c r="BG20" s="645"/>
      <c r="BH20" s="645"/>
      <c r="BI20" s="645"/>
      <c r="BJ20" s="645"/>
      <c r="BK20" s="645"/>
      <c r="BL20" s="645"/>
      <c r="BM20" s="645"/>
      <c r="BN20" s="645"/>
      <c r="BO20" s="645"/>
      <c r="BP20" s="645"/>
      <c r="BQ20" s="645"/>
      <c r="BR20" s="645"/>
      <c r="BS20" s="645"/>
      <c r="BT20" s="645"/>
      <c r="BU20" s="645"/>
      <c r="BV20" s="645"/>
      <c r="BW20" s="645"/>
      <c r="BX20" s="645"/>
      <c r="BY20" s="645"/>
      <c r="BZ20" s="645"/>
      <c r="CA20" s="645"/>
      <c r="CB20" s="645"/>
      <c r="CC20" s="645"/>
      <c r="CD20" s="645"/>
      <c r="CE20" s="645"/>
      <c r="CF20" s="645"/>
      <c r="CG20" s="645"/>
      <c r="CH20" s="645"/>
      <c r="CI20" s="645"/>
      <c r="CJ20" s="645"/>
      <c r="CK20" s="645"/>
      <c r="CL20" s="645"/>
      <c r="CM20" s="645"/>
      <c r="CN20" s="645"/>
      <c r="CO20" s="645"/>
      <c r="CP20" s="645"/>
      <c r="CQ20" s="645"/>
      <c r="CR20" s="645"/>
      <c r="CS20" s="645"/>
      <c r="CT20" s="645"/>
      <c r="CU20" s="645"/>
      <c r="CV20" s="645"/>
      <c r="CW20" s="645"/>
      <c r="CX20" s="645"/>
      <c r="CY20" s="645"/>
      <c r="CZ20" s="645"/>
      <c r="DA20" s="645"/>
      <c r="DB20" s="645"/>
      <c r="DC20" s="645"/>
      <c r="DD20" s="645"/>
      <c r="DE20" s="645"/>
      <c r="DF20" s="645"/>
      <c r="DG20" s="645"/>
      <c r="DH20" s="645"/>
      <c r="DI20" s="645"/>
      <c r="DJ20" s="645"/>
      <c r="DK20" s="645"/>
      <c r="DL20" s="645"/>
      <c r="DM20" s="645"/>
      <c r="DN20" s="645"/>
      <c r="DO20" s="645"/>
      <c r="DP20" s="645"/>
      <c r="DQ20" s="645"/>
      <c r="DR20" s="645"/>
      <c r="DS20" s="645"/>
      <c r="DT20" s="645"/>
      <c r="DU20" s="645"/>
      <c r="DV20" s="645"/>
      <c r="DW20" s="645"/>
      <c r="DX20" s="645"/>
      <c r="DY20" s="645"/>
      <c r="DZ20" s="645"/>
      <c r="EA20" s="645"/>
      <c r="EB20" s="645"/>
      <c r="EC20" s="645"/>
      <c r="ED20" s="645"/>
      <c r="EE20" s="645"/>
      <c r="EF20" s="645"/>
      <c r="EG20" s="645"/>
      <c r="EH20" s="645"/>
      <c r="EI20" s="645"/>
      <c r="EJ20" s="645"/>
      <c r="EK20" s="645"/>
      <c r="EL20" s="645"/>
      <c r="EM20" s="645"/>
      <c r="EN20" s="645"/>
      <c r="EO20" s="645"/>
      <c r="EP20" s="645"/>
      <c r="EQ20" s="645"/>
      <c r="ER20" s="645"/>
      <c r="ES20" s="645"/>
      <c r="ET20" s="645"/>
      <c r="EU20" s="645"/>
      <c r="EV20" s="645"/>
      <c r="EW20" s="645"/>
      <c r="EX20" s="645"/>
      <c r="EY20" s="645"/>
      <c r="EZ20" s="645"/>
      <c r="FA20" s="645"/>
      <c r="FB20" s="645"/>
      <c r="FC20" s="645"/>
      <c r="FD20" s="645"/>
      <c r="FE20" s="645"/>
      <c r="FF20" s="645"/>
      <c r="FG20" s="645"/>
      <c r="FH20" s="645"/>
      <c r="FI20" s="645"/>
      <c r="FJ20" s="645"/>
      <c r="FK20" s="645"/>
      <c r="FL20" s="645"/>
      <c r="FM20" s="645"/>
      <c r="FN20" s="645"/>
      <c r="FO20" s="645"/>
      <c r="FP20" s="645"/>
      <c r="FQ20" s="645"/>
      <c r="FR20" s="645"/>
      <c r="FS20" s="645"/>
      <c r="FT20" s="645"/>
      <c r="FU20" s="645"/>
      <c r="FV20" s="645"/>
      <c r="FW20" s="645"/>
      <c r="FX20" s="645"/>
      <c r="FY20" s="645"/>
      <c r="FZ20" s="645"/>
      <c r="GA20" s="645"/>
      <c r="GB20" s="645"/>
      <c r="GC20" s="645"/>
      <c r="GD20" s="645"/>
      <c r="GE20" s="645"/>
      <c r="GF20" s="645"/>
      <c r="GG20" s="645"/>
      <c r="GH20" s="645"/>
      <c r="GI20" s="645"/>
      <c r="GJ20" s="645"/>
      <c r="GK20" s="645"/>
      <c r="GL20" s="645"/>
      <c r="GM20" s="645"/>
      <c r="GN20" s="645"/>
      <c r="GO20" s="645"/>
      <c r="GP20" s="645"/>
      <c r="GQ20" s="645"/>
      <c r="GR20" s="645"/>
      <c r="GS20" s="645"/>
      <c r="GT20" s="645"/>
      <c r="GU20" s="645"/>
      <c r="GV20" s="645"/>
      <c r="GW20" s="645"/>
      <c r="GX20" s="645"/>
      <c r="GY20" s="645"/>
      <c r="GZ20" s="645"/>
      <c r="HA20" s="645"/>
      <c r="HB20" s="645"/>
      <c r="HC20" s="645"/>
      <c r="HD20" s="645"/>
      <c r="HE20" s="645"/>
      <c r="HF20" s="645"/>
      <c r="HG20" s="645"/>
      <c r="HH20" s="645"/>
      <c r="HI20" s="645"/>
      <c r="HJ20" s="645"/>
      <c r="HK20" s="645"/>
      <c r="HL20" s="645"/>
      <c r="HM20" s="645"/>
      <c r="HN20" s="645"/>
      <c r="HO20" s="645"/>
      <c r="HP20" s="645"/>
      <c r="HQ20" s="645"/>
      <c r="HR20" s="645"/>
      <c r="HS20" s="645"/>
      <c r="HT20" s="645"/>
      <c r="HU20" s="645"/>
      <c r="HV20" s="645"/>
      <c r="HW20" s="645"/>
      <c r="HX20" s="645"/>
      <c r="HY20" s="645"/>
      <c r="HZ20" s="645"/>
      <c r="IA20" s="645"/>
      <c r="IB20" s="645"/>
      <c r="IC20" s="645"/>
      <c r="ID20" s="645"/>
      <c r="IE20" s="645"/>
      <c r="IF20" s="645"/>
      <c r="IG20" s="645"/>
      <c r="IH20" s="645"/>
    </row>
    <row r="21" spans="1:242" s="256" customFormat="1" ht="15" customHeight="1">
      <c r="A21" s="647" t="s">
        <v>43</v>
      </c>
      <c r="B21" s="646" t="s">
        <v>44</v>
      </c>
      <c r="C21" s="640"/>
      <c r="D21" s="641">
        <v>7000</v>
      </c>
      <c r="E21" s="642"/>
      <c r="F21" s="648">
        <v>1000</v>
      </c>
      <c r="G21" s="644">
        <f t="shared" si="0"/>
        <v>8000</v>
      </c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645"/>
      <c r="AM21" s="645"/>
      <c r="AN21" s="645"/>
      <c r="AO21" s="645"/>
      <c r="AP21" s="645"/>
      <c r="AQ21" s="645"/>
      <c r="AR21" s="645"/>
      <c r="AS21" s="645"/>
      <c r="AT21" s="645"/>
      <c r="AU21" s="645"/>
      <c r="AV21" s="645"/>
      <c r="AW21" s="645"/>
      <c r="AX21" s="645"/>
      <c r="AY21" s="645"/>
      <c r="AZ21" s="645"/>
      <c r="BA21" s="645"/>
      <c r="BB21" s="645"/>
      <c r="BC21" s="645"/>
      <c r="BD21" s="645"/>
      <c r="BE21" s="645"/>
      <c r="BF21" s="645"/>
      <c r="BG21" s="645"/>
      <c r="BH21" s="645"/>
      <c r="BI21" s="645"/>
      <c r="BJ21" s="645"/>
      <c r="BK21" s="645"/>
      <c r="BL21" s="645"/>
      <c r="BM21" s="645"/>
      <c r="BN21" s="645"/>
      <c r="BO21" s="645"/>
      <c r="BP21" s="645"/>
      <c r="BQ21" s="645"/>
      <c r="BR21" s="645"/>
      <c r="BS21" s="645"/>
      <c r="BT21" s="645"/>
      <c r="BU21" s="645"/>
      <c r="BV21" s="645"/>
      <c r="BW21" s="645"/>
      <c r="BX21" s="645"/>
      <c r="BY21" s="645"/>
      <c r="BZ21" s="645"/>
      <c r="CA21" s="645"/>
      <c r="CB21" s="645"/>
      <c r="CC21" s="645"/>
      <c r="CD21" s="645"/>
      <c r="CE21" s="645"/>
      <c r="CF21" s="645"/>
      <c r="CG21" s="645"/>
      <c r="CH21" s="645"/>
      <c r="CI21" s="645"/>
      <c r="CJ21" s="645"/>
      <c r="CK21" s="645"/>
      <c r="CL21" s="645"/>
      <c r="CM21" s="645"/>
      <c r="CN21" s="645"/>
      <c r="CO21" s="645"/>
      <c r="CP21" s="645"/>
      <c r="CQ21" s="645"/>
      <c r="CR21" s="645"/>
      <c r="CS21" s="645"/>
      <c r="CT21" s="645"/>
      <c r="CU21" s="645"/>
      <c r="CV21" s="645"/>
      <c r="CW21" s="645"/>
      <c r="CX21" s="645"/>
      <c r="CY21" s="645"/>
      <c r="CZ21" s="645"/>
      <c r="DA21" s="645"/>
      <c r="DB21" s="645"/>
      <c r="DC21" s="645"/>
      <c r="DD21" s="645"/>
      <c r="DE21" s="645"/>
      <c r="DF21" s="645"/>
      <c r="DG21" s="645"/>
      <c r="DH21" s="645"/>
      <c r="DI21" s="645"/>
      <c r="DJ21" s="645"/>
      <c r="DK21" s="645"/>
      <c r="DL21" s="645"/>
      <c r="DM21" s="645"/>
      <c r="DN21" s="645"/>
      <c r="DO21" s="645"/>
      <c r="DP21" s="645"/>
      <c r="DQ21" s="645"/>
      <c r="DR21" s="645"/>
      <c r="DS21" s="645"/>
      <c r="DT21" s="645"/>
      <c r="DU21" s="645"/>
      <c r="DV21" s="645"/>
      <c r="DW21" s="645"/>
      <c r="DX21" s="645"/>
      <c r="DY21" s="645"/>
      <c r="DZ21" s="645"/>
      <c r="EA21" s="645"/>
      <c r="EB21" s="645"/>
      <c r="EC21" s="645"/>
      <c r="ED21" s="645"/>
      <c r="EE21" s="645"/>
      <c r="EF21" s="645"/>
      <c r="EG21" s="645"/>
      <c r="EH21" s="645"/>
      <c r="EI21" s="645"/>
      <c r="EJ21" s="645"/>
      <c r="EK21" s="645"/>
      <c r="EL21" s="645"/>
      <c r="EM21" s="645"/>
      <c r="EN21" s="645"/>
      <c r="EO21" s="645"/>
      <c r="EP21" s="645"/>
      <c r="EQ21" s="645"/>
      <c r="ER21" s="645"/>
      <c r="ES21" s="645"/>
      <c r="ET21" s="645"/>
      <c r="EU21" s="645"/>
      <c r="EV21" s="645"/>
      <c r="EW21" s="645"/>
      <c r="EX21" s="645"/>
      <c r="EY21" s="645"/>
      <c r="EZ21" s="645"/>
      <c r="FA21" s="645"/>
      <c r="FB21" s="645"/>
      <c r="FC21" s="645"/>
      <c r="FD21" s="645"/>
      <c r="FE21" s="645"/>
      <c r="FF21" s="645"/>
      <c r="FG21" s="645"/>
      <c r="FH21" s="645"/>
      <c r="FI21" s="645"/>
      <c r="FJ21" s="645"/>
      <c r="FK21" s="645"/>
      <c r="FL21" s="645"/>
      <c r="FM21" s="645"/>
      <c r="FN21" s="645"/>
      <c r="FO21" s="645"/>
      <c r="FP21" s="645"/>
      <c r="FQ21" s="645"/>
      <c r="FR21" s="645"/>
      <c r="FS21" s="645"/>
      <c r="FT21" s="645"/>
      <c r="FU21" s="645"/>
      <c r="FV21" s="645"/>
      <c r="FW21" s="645"/>
      <c r="FX21" s="645"/>
      <c r="FY21" s="645"/>
      <c r="FZ21" s="645"/>
      <c r="GA21" s="645"/>
      <c r="GB21" s="645"/>
      <c r="GC21" s="645"/>
      <c r="GD21" s="645"/>
      <c r="GE21" s="645"/>
      <c r="GF21" s="645"/>
      <c r="GG21" s="645"/>
      <c r="GH21" s="645"/>
      <c r="GI21" s="645"/>
      <c r="GJ21" s="645"/>
      <c r="GK21" s="645"/>
      <c r="GL21" s="645"/>
      <c r="GM21" s="645"/>
      <c r="GN21" s="645"/>
      <c r="GO21" s="645"/>
      <c r="GP21" s="645"/>
      <c r="GQ21" s="645"/>
      <c r="GR21" s="645"/>
      <c r="GS21" s="645"/>
      <c r="GT21" s="645"/>
      <c r="GU21" s="645"/>
      <c r="GV21" s="645"/>
      <c r="GW21" s="645"/>
      <c r="GX21" s="645"/>
      <c r="GY21" s="645"/>
      <c r="GZ21" s="645"/>
      <c r="HA21" s="645"/>
      <c r="HB21" s="645"/>
      <c r="HC21" s="645"/>
      <c r="HD21" s="645"/>
      <c r="HE21" s="645"/>
      <c r="HF21" s="645"/>
      <c r="HG21" s="645"/>
      <c r="HH21" s="645"/>
      <c r="HI21" s="645"/>
      <c r="HJ21" s="645"/>
      <c r="HK21" s="645"/>
      <c r="HL21" s="645"/>
      <c r="HM21" s="645"/>
      <c r="HN21" s="645"/>
      <c r="HO21" s="645"/>
      <c r="HP21" s="645"/>
      <c r="HQ21" s="645"/>
      <c r="HR21" s="645"/>
      <c r="HS21" s="645"/>
      <c r="HT21" s="645"/>
      <c r="HU21" s="645"/>
      <c r="HV21" s="645"/>
      <c r="HW21" s="645"/>
      <c r="HX21" s="645"/>
      <c r="HY21" s="645"/>
      <c r="HZ21" s="645"/>
      <c r="IA21" s="645"/>
      <c r="IB21" s="645"/>
      <c r="IC21" s="645"/>
      <c r="ID21" s="645"/>
      <c r="IE21" s="645"/>
      <c r="IF21" s="645"/>
      <c r="IG21" s="645"/>
      <c r="IH21" s="645"/>
    </row>
    <row r="22" spans="1:242" s="256" customFormat="1" ht="16.5" customHeight="1" thickBot="1">
      <c r="A22" s="647" t="s">
        <v>29</v>
      </c>
      <c r="B22" s="646" t="s">
        <v>30</v>
      </c>
      <c r="C22" s="640">
        <v>2000</v>
      </c>
      <c r="D22" s="641">
        <v>2300</v>
      </c>
      <c r="E22" s="642"/>
      <c r="F22" s="648">
        <v>-1800</v>
      </c>
      <c r="G22" s="644">
        <f t="shared" si="0"/>
        <v>500</v>
      </c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  <c r="DE22" s="645"/>
      <c r="DF22" s="645"/>
      <c r="DG22" s="645"/>
      <c r="DH22" s="645"/>
      <c r="DI22" s="645"/>
      <c r="DJ22" s="645"/>
      <c r="DK22" s="645"/>
      <c r="DL22" s="645"/>
      <c r="DM22" s="645"/>
      <c r="DN22" s="645"/>
      <c r="DO22" s="645"/>
      <c r="DP22" s="645"/>
      <c r="DQ22" s="645"/>
      <c r="DR22" s="645"/>
      <c r="DS22" s="645"/>
      <c r="DT22" s="645"/>
      <c r="DU22" s="645"/>
      <c r="DV22" s="645"/>
      <c r="DW22" s="645"/>
      <c r="DX22" s="645"/>
      <c r="DY22" s="645"/>
      <c r="DZ22" s="645"/>
      <c r="EA22" s="645"/>
      <c r="EB22" s="645"/>
      <c r="EC22" s="645"/>
      <c r="ED22" s="645"/>
      <c r="EE22" s="645"/>
      <c r="EF22" s="645"/>
      <c r="EG22" s="645"/>
      <c r="EH22" s="645"/>
      <c r="EI22" s="645"/>
      <c r="EJ22" s="645"/>
      <c r="EK22" s="645"/>
      <c r="EL22" s="645"/>
      <c r="EM22" s="645"/>
      <c r="EN22" s="645"/>
      <c r="EO22" s="645"/>
      <c r="EP22" s="645"/>
      <c r="EQ22" s="645"/>
      <c r="ER22" s="645"/>
      <c r="ES22" s="645"/>
      <c r="ET22" s="645"/>
      <c r="EU22" s="645"/>
      <c r="EV22" s="645"/>
      <c r="EW22" s="645"/>
      <c r="EX22" s="645"/>
      <c r="EY22" s="645"/>
      <c r="EZ22" s="645"/>
      <c r="FA22" s="645"/>
      <c r="FB22" s="645"/>
      <c r="FC22" s="645"/>
      <c r="FD22" s="645"/>
      <c r="FE22" s="645"/>
      <c r="FF22" s="645"/>
      <c r="FG22" s="645"/>
      <c r="FH22" s="645"/>
      <c r="FI22" s="645"/>
      <c r="FJ22" s="645"/>
      <c r="FK22" s="645"/>
      <c r="FL22" s="645"/>
      <c r="FM22" s="645"/>
      <c r="FN22" s="645"/>
      <c r="FO22" s="645"/>
      <c r="FP22" s="645"/>
      <c r="FQ22" s="645"/>
      <c r="FR22" s="645"/>
      <c r="FS22" s="645"/>
      <c r="FT22" s="645"/>
      <c r="FU22" s="645"/>
      <c r="FV22" s="645"/>
      <c r="FW22" s="645"/>
      <c r="FX22" s="645"/>
      <c r="FY22" s="645"/>
      <c r="FZ22" s="645"/>
      <c r="GA22" s="645"/>
      <c r="GB22" s="645"/>
      <c r="GC22" s="645"/>
      <c r="GD22" s="645"/>
      <c r="GE22" s="645"/>
      <c r="GF22" s="645"/>
      <c r="GG22" s="645"/>
      <c r="GH22" s="645"/>
      <c r="GI22" s="645"/>
      <c r="GJ22" s="645"/>
      <c r="GK22" s="645"/>
      <c r="GL22" s="645"/>
      <c r="GM22" s="645"/>
      <c r="GN22" s="645"/>
      <c r="GO22" s="645"/>
      <c r="GP22" s="645"/>
      <c r="GQ22" s="645"/>
      <c r="GR22" s="645"/>
      <c r="GS22" s="645"/>
      <c r="GT22" s="645"/>
      <c r="GU22" s="645"/>
      <c r="GV22" s="645"/>
      <c r="GW22" s="645"/>
      <c r="GX22" s="645"/>
      <c r="GY22" s="645"/>
      <c r="GZ22" s="645"/>
      <c r="HA22" s="645"/>
      <c r="HB22" s="645"/>
      <c r="HC22" s="645"/>
      <c r="HD22" s="645"/>
      <c r="HE22" s="645"/>
      <c r="HF22" s="645"/>
      <c r="HG22" s="645"/>
      <c r="HH22" s="645"/>
      <c r="HI22" s="645"/>
      <c r="HJ22" s="645"/>
      <c r="HK22" s="645"/>
      <c r="HL22" s="645"/>
      <c r="HM22" s="645"/>
      <c r="HN22" s="645"/>
      <c r="HO22" s="645"/>
      <c r="HP22" s="645"/>
      <c r="HQ22" s="645"/>
      <c r="HR22" s="645"/>
      <c r="HS22" s="645"/>
      <c r="HT22" s="645"/>
      <c r="HU22" s="645"/>
      <c r="HV22" s="645"/>
      <c r="HW22" s="645"/>
      <c r="HX22" s="645"/>
      <c r="HY22" s="645"/>
      <c r="HZ22" s="645"/>
      <c r="IA22" s="645"/>
      <c r="IB22" s="645"/>
      <c r="IC22" s="645"/>
      <c r="ID22" s="645"/>
      <c r="IE22" s="645"/>
      <c r="IF22" s="645"/>
      <c r="IG22" s="645"/>
      <c r="IH22" s="645"/>
    </row>
    <row r="23" spans="1:7" s="619" customFormat="1" ht="23.25" customHeight="1" thickBot="1" thickTop="1">
      <c r="A23" s="610" t="s">
        <v>76</v>
      </c>
      <c r="B23" s="649" t="s">
        <v>315</v>
      </c>
      <c r="C23" s="616" t="e">
        <f>C25+C40</f>
        <v>#REF!</v>
      </c>
      <c r="D23" s="617">
        <f>D25</f>
        <v>1255556.83</v>
      </c>
      <c r="E23" s="650" t="e">
        <f>E25+E40</f>
        <v>#REF!</v>
      </c>
      <c r="F23" s="651">
        <f>F25</f>
        <v>107200</v>
      </c>
      <c r="G23" s="618">
        <f t="shared" si="0"/>
        <v>1362756.83</v>
      </c>
    </row>
    <row r="24" spans="1:7" ht="12" customHeight="1" hidden="1">
      <c r="A24" s="652"/>
      <c r="B24" s="653" t="s">
        <v>58</v>
      </c>
      <c r="C24" s="654"/>
      <c r="D24" s="655"/>
      <c r="E24" s="656"/>
      <c r="F24" s="657"/>
      <c r="G24" s="658"/>
    </row>
    <row r="25" spans="1:7" s="217" customFormat="1" ht="24.75" customHeight="1" thickBot="1" thickTop="1">
      <c r="A25" s="659">
        <v>600</v>
      </c>
      <c r="B25" s="621" t="s">
        <v>21</v>
      </c>
      <c r="C25" s="630" t="e">
        <f>SUM(#REF!+C26)</f>
        <v>#REF!</v>
      </c>
      <c r="D25" s="612">
        <f>D26</f>
        <v>1255556.83</v>
      </c>
      <c r="E25" s="630" t="e">
        <f>SUM(#REF!+E26)</f>
        <v>#REF!</v>
      </c>
      <c r="F25" s="613">
        <f>F26</f>
        <v>107200</v>
      </c>
      <c r="G25" s="614">
        <f>D25+F25</f>
        <v>1362756.83</v>
      </c>
    </row>
    <row r="26" spans="1:7" s="663" customFormat="1" ht="21" customHeight="1" thickTop="1">
      <c r="A26" s="660">
        <v>60016</v>
      </c>
      <c r="B26" s="661" t="s">
        <v>109</v>
      </c>
      <c r="C26" s="633">
        <f>SUM(C27:C31)</f>
        <v>440893</v>
      </c>
      <c r="D26" s="634">
        <f>SUM(D27:D31)</f>
        <v>1255556.83</v>
      </c>
      <c r="E26" s="662">
        <f>SUM(E27:E31)</f>
        <v>0</v>
      </c>
      <c r="F26" s="634">
        <f>SUM(F27:F31)</f>
        <v>107200</v>
      </c>
      <c r="G26" s="635">
        <f aca="true" t="shared" si="1" ref="G26:G33">D26+F26</f>
        <v>1362756.83</v>
      </c>
    </row>
    <row r="27" spans="1:7" s="667" customFormat="1" ht="15" customHeight="1">
      <c r="A27" s="664">
        <v>4210</v>
      </c>
      <c r="B27" s="665" t="s">
        <v>15</v>
      </c>
      <c r="C27" s="640">
        <v>6000</v>
      </c>
      <c r="D27" s="666">
        <v>2000</v>
      </c>
      <c r="E27" s="640"/>
      <c r="F27" s="643"/>
      <c r="G27" s="644">
        <f t="shared" si="1"/>
        <v>2000</v>
      </c>
    </row>
    <row r="28" spans="1:7" s="667" customFormat="1" ht="15" customHeight="1">
      <c r="A28" s="664">
        <v>4270</v>
      </c>
      <c r="B28" s="665" t="s">
        <v>100</v>
      </c>
      <c r="C28" s="640">
        <v>327393</v>
      </c>
      <c r="D28" s="666">
        <v>1098556.83</v>
      </c>
      <c r="E28" s="640"/>
      <c r="F28" s="648">
        <v>107200</v>
      </c>
      <c r="G28" s="644">
        <f t="shared" si="1"/>
        <v>1205756.83</v>
      </c>
    </row>
    <row r="29" spans="1:7" s="667" customFormat="1" ht="15" customHeight="1">
      <c r="A29" s="664">
        <v>4300</v>
      </c>
      <c r="B29" s="665" t="s">
        <v>13</v>
      </c>
      <c r="C29" s="640">
        <v>50000</v>
      </c>
      <c r="D29" s="666">
        <v>75000</v>
      </c>
      <c r="E29" s="640"/>
      <c r="F29" s="643"/>
      <c r="G29" s="644">
        <f t="shared" si="1"/>
        <v>75000</v>
      </c>
    </row>
    <row r="30" spans="1:7" s="667" customFormat="1" ht="15" customHeight="1">
      <c r="A30" s="664">
        <v>4430</v>
      </c>
      <c r="B30" s="665" t="s">
        <v>83</v>
      </c>
      <c r="C30" s="640">
        <v>22500</v>
      </c>
      <c r="D30" s="666">
        <v>5000</v>
      </c>
      <c r="E30" s="640"/>
      <c r="F30" s="643"/>
      <c r="G30" s="644">
        <f t="shared" si="1"/>
        <v>5000</v>
      </c>
    </row>
    <row r="31" spans="1:7" s="667" customFormat="1" ht="15" customHeight="1">
      <c r="A31" s="664">
        <v>4590</v>
      </c>
      <c r="B31" s="665" t="s">
        <v>316</v>
      </c>
      <c r="C31" s="640">
        <v>35000</v>
      </c>
      <c r="D31" s="666">
        <v>75000</v>
      </c>
      <c r="E31" s="640"/>
      <c r="F31" s="643"/>
      <c r="G31" s="644">
        <f t="shared" si="1"/>
        <v>75000</v>
      </c>
    </row>
    <row r="32" spans="1:7" s="674" customFormat="1" ht="15" customHeight="1">
      <c r="A32" s="668"/>
      <c r="B32" s="669" t="s">
        <v>317</v>
      </c>
      <c r="C32" s="670">
        <f>SUM(C33:C39)</f>
        <v>440893</v>
      </c>
      <c r="D32" s="671">
        <v>1245556.83</v>
      </c>
      <c r="E32" s="672">
        <f>SUM(E33:E39)</f>
        <v>0</v>
      </c>
      <c r="F32" s="671">
        <f>SUM(F33:F39)</f>
        <v>107200</v>
      </c>
      <c r="G32" s="673">
        <f t="shared" si="1"/>
        <v>1352756.83</v>
      </c>
    </row>
    <row r="33" spans="1:7" s="674" customFormat="1" ht="15" customHeight="1">
      <c r="A33" s="675"/>
      <c r="B33" s="676" t="s">
        <v>318</v>
      </c>
      <c r="C33" s="677">
        <v>155393</v>
      </c>
      <c r="D33" s="678">
        <v>1055556.83</v>
      </c>
      <c r="E33" s="677"/>
      <c r="F33" s="679">
        <v>107200</v>
      </c>
      <c r="G33" s="680">
        <f t="shared" si="1"/>
        <v>1162756.83</v>
      </c>
    </row>
    <row r="34" spans="1:7" s="674" customFormat="1" ht="15" customHeight="1" hidden="1">
      <c r="A34" s="675"/>
      <c r="B34" s="676" t="s">
        <v>319</v>
      </c>
      <c r="C34" s="677">
        <v>94000</v>
      </c>
      <c r="D34" s="678">
        <v>0</v>
      </c>
      <c r="E34" s="677"/>
      <c r="F34" s="681"/>
      <c r="G34" s="680"/>
    </row>
    <row r="35" spans="1:7" s="674" customFormat="1" ht="15" customHeight="1">
      <c r="A35" s="675"/>
      <c r="B35" s="676" t="s">
        <v>320</v>
      </c>
      <c r="C35" s="677">
        <v>50000</v>
      </c>
      <c r="D35" s="678">
        <v>50000</v>
      </c>
      <c r="E35" s="677"/>
      <c r="F35" s="681"/>
      <c r="G35" s="680">
        <f>D35+F35</f>
        <v>50000</v>
      </c>
    </row>
    <row r="36" spans="1:7" s="674" customFormat="1" ht="15" customHeight="1">
      <c r="A36" s="675"/>
      <c r="B36" s="676" t="s">
        <v>321</v>
      </c>
      <c r="C36" s="677">
        <v>78000</v>
      </c>
      <c r="D36" s="678">
        <v>68000</v>
      </c>
      <c r="E36" s="677"/>
      <c r="F36" s="681"/>
      <c r="G36" s="680">
        <f>D36+F36</f>
        <v>68000</v>
      </c>
    </row>
    <row r="37" spans="1:7" s="674" customFormat="1" ht="23.25" customHeight="1">
      <c r="A37" s="675"/>
      <c r="B37" s="682" t="s">
        <v>322</v>
      </c>
      <c r="C37" s="677">
        <v>6000</v>
      </c>
      <c r="D37" s="678">
        <v>2000</v>
      </c>
      <c r="E37" s="677"/>
      <c r="F37" s="681"/>
      <c r="G37" s="680">
        <f>D37+F37</f>
        <v>2000</v>
      </c>
    </row>
    <row r="38" spans="1:7" s="674" customFormat="1" ht="15" customHeight="1">
      <c r="A38" s="675"/>
      <c r="B38" s="676" t="s">
        <v>323</v>
      </c>
      <c r="C38" s="677">
        <v>22500</v>
      </c>
      <c r="D38" s="678">
        <v>5000</v>
      </c>
      <c r="E38" s="677"/>
      <c r="F38" s="681"/>
      <c r="G38" s="680">
        <f>D38+F38</f>
        <v>5000</v>
      </c>
    </row>
    <row r="39" spans="1:7" s="674" customFormat="1" ht="27.75" customHeight="1" thickBot="1">
      <c r="A39" s="675"/>
      <c r="B39" s="682" t="s">
        <v>324</v>
      </c>
      <c r="C39" s="677">
        <v>35000</v>
      </c>
      <c r="D39" s="678">
        <v>75000</v>
      </c>
      <c r="E39" s="683"/>
      <c r="F39" s="681"/>
      <c r="G39" s="680">
        <f>D39+F39</f>
        <v>75000</v>
      </c>
    </row>
    <row r="40" spans="1:7" s="674" customFormat="1" ht="33.75" customHeight="1" hidden="1">
      <c r="A40" s="684">
        <v>900</v>
      </c>
      <c r="B40" s="685" t="s">
        <v>325</v>
      </c>
      <c r="C40" s="629">
        <f>C41+C49+C53</f>
        <v>312000</v>
      </c>
      <c r="D40" s="612"/>
      <c r="E40" s="630">
        <f>E41+E49+E53</f>
        <v>578000</v>
      </c>
      <c r="F40" s="629"/>
      <c r="G40" s="614"/>
    </row>
    <row r="41" spans="1:7" s="674" customFormat="1" ht="21.75" customHeight="1" hidden="1">
      <c r="A41" s="686">
        <v>90001</v>
      </c>
      <c r="B41" s="687" t="s">
        <v>28</v>
      </c>
      <c r="C41" s="688">
        <f>SUM(C42:C44)</f>
        <v>202000</v>
      </c>
      <c r="D41" s="689"/>
      <c r="E41" s="690">
        <f>SUM(E42:E44)</f>
        <v>358000</v>
      </c>
      <c r="F41" s="688"/>
      <c r="G41" s="691"/>
    </row>
    <row r="42" spans="1:7" s="674" customFormat="1" ht="15" customHeight="1" hidden="1">
      <c r="A42" s="692">
        <v>4300</v>
      </c>
      <c r="B42" s="693" t="s">
        <v>13</v>
      </c>
      <c r="C42" s="643">
        <v>45000</v>
      </c>
      <c r="D42" s="671"/>
      <c r="E42" s="640">
        <v>5000</v>
      </c>
      <c r="F42" s="643"/>
      <c r="G42" s="644"/>
    </row>
    <row r="43" spans="1:7" s="674" customFormat="1" ht="15" customHeight="1" hidden="1">
      <c r="A43" s="692">
        <v>4430</v>
      </c>
      <c r="B43" s="693" t="s">
        <v>83</v>
      </c>
      <c r="C43" s="643">
        <v>77000</v>
      </c>
      <c r="D43" s="671"/>
      <c r="E43" s="640">
        <v>350000</v>
      </c>
      <c r="F43" s="643"/>
      <c r="G43" s="644"/>
    </row>
    <row r="44" spans="1:7" s="674" customFormat="1" ht="15" customHeight="1" hidden="1">
      <c r="A44" s="692">
        <v>4580</v>
      </c>
      <c r="B44" s="693" t="s">
        <v>44</v>
      </c>
      <c r="C44" s="643">
        <v>80000</v>
      </c>
      <c r="D44" s="671"/>
      <c r="E44" s="640">
        <v>3000</v>
      </c>
      <c r="F44" s="643"/>
      <c r="G44" s="644"/>
    </row>
    <row r="45" spans="1:7" s="674" customFormat="1" ht="15" customHeight="1" hidden="1">
      <c r="A45" s="664"/>
      <c r="B45" s="682" t="s">
        <v>317</v>
      </c>
      <c r="C45" s="677">
        <f>SUM(C46:C48)</f>
        <v>202000</v>
      </c>
      <c r="D45" s="678"/>
      <c r="E45" s="677">
        <f>SUM(E46:E48)</f>
        <v>358000</v>
      </c>
      <c r="F45" s="681"/>
      <c r="G45" s="680"/>
    </row>
    <row r="46" spans="1:7" s="674" customFormat="1" ht="15" customHeight="1" hidden="1">
      <c r="A46" s="664"/>
      <c r="B46" s="682" t="s">
        <v>326</v>
      </c>
      <c r="C46" s="677">
        <v>77000</v>
      </c>
      <c r="D46" s="671"/>
      <c r="E46" s="677">
        <v>350000</v>
      </c>
      <c r="F46" s="681"/>
      <c r="G46" s="680"/>
    </row>
    <row r="47" spans="1:7" s="674" customFormat="1" ht="15" customHeight="1" hidden="1">
      <c r="A47" s="664"/>
      <c r="B47" s="682" t="s">
        <v>327</v>
      </c>
      <c r="C47" s="677">
        <v>80000</v>
      </c>
      <c r="D47" s="671"/>
      <c r="E47" s="677">
        <v>3000</v>
      </c>
      <c r="F47" s="681"/>
      <c r="G47" s="680"/>
    </row>
    <row r="48" spans="1:7" s="674" customFormat="1" ht="15" customHeight="1" hidden="1">
      <c r="A48" s="664"/>
      <c r="B48" s="682" t="s">
        <v>328</v>
      </c>
      <c r="C48" s="677">
        <v>45000</v>
      </c>
      <c r="D48" s="671"/>
      <c r="E48" s="677">
        <v>5000</v>
      </c>
      <c r="F48" s="681"/>
      <c r="G48" s="680"/>
    </row>
    <row r="49" spans="1:7" s="674" customFormat="1" ht="15" customHeight="1" hidden="1">
      <c r="A49" s="694">
        <v>90003</v>
      </c>
      <c r="B49" s="695" t="s">
        <v>329</v>
      </c>
      <c r="C49" s="696">
        <f>C50</f>
        <v>50000</v>
      </c>
      <c r="D49" s="697"/>
      <c r="E49" s="696">
        <f>E50</f>
        <v>220000</v>
      </c>
      <c r="F49" s="698"/>
      <c r="G49" s="699"/>
    </row>
    <row r="50" spans="1:7" s="674" customFormat="1" ht="15" customHeight="1" hidden="1">
      <c r="A50" s="664">
        <v>4300</v>
      </c>
      <c r="B50" s="700" t="s">
        <v>13</v>
      </c>
      <c r="C50" s="640">
        <f>SUM(C51:C52)</f>
        <v>50000</v>
      </c>
      <c r="D50" s="666"/>
      <c r="E50" s="701">
        <f>SUM(E51:E52)</f>
        <v>220000</v>
      </c>
      <c r="F50" s="643"/>
      <c r="G50" s="644"/>
    </row>
    <row r="51" spans="1:7" s="674" customFormat="1" ht="15" customHeight="1" hidden="1">
      <c r="A51" s="675"/>
      <c r="B51" s="682" t="s">
        <v>330</v>
      </c>
      <c r="C51" s="677">
        <v>50000</v>
      </c>
      <c r="D51" s="671"/>
      <c r="E51" s="670"/>
      <c r="F51" s="681"/>
      <c r="G51" s="680"/>
    </row>
    <row r="52" spans="1:7" s="674" customFormat="1" ht="25.5" customHeight="1" hidden="1">
      <c r="A52" s="675"/>
      <c r="B52" s="682" t="s">
        <v>331</v>
      </c>
      <c r="C52" s="677">
        <v>0</v>
      </c>
      <c r="D52" s="671"/>
      <c r="E52" s="677">
        <v>220000</v>
      </c>
      <c r="F52" s="681"/>
      <c r="G52" s="680"/>
    </row>
    <row r="53" spans="1:7" s="674" customFormat="1" ht="15" customHeight="1" hidden="1">
      <c r="A53" s="694">
        <v>90004</v>
      </c>
      <c r="B53" s="695" t="s">
        <v>332</v>
      </c>
      <c r="C53" s="696">
        <f>C54</f>
        <v>60000</v>
      </c>
      <c r="D53" s="697"/>
      <c r="E53" s="696"/>
      <c r="F53" s="698"/>
      <c r="G53" s="699"/>
    </row>
    <row r="54" spans="1:7" s="674" customFormat="1" ht="15" customHeight="1" hidden="1">
      <c r="A54" s="664">
        <v>4300</v>
      </c>
      <c r="B54" s="700" t="s">
        <v>13</v>
      </c>
      <c r="C54" s="640">
        <f>C55</f>
        <v>60000</v>
      </c>
      <c r="D54" s="666"/>
      <c r="E54" s="640"/>
      <c r="F54" s="643"/>
      <c r="G54" s="644"/>
    </row>
    <row r="55" spans="1:7" s="674" customFormat="1" ht="15" customHeight="1" hidden="1">
      <c r="A55" s="675"/>
      <c r="B55" s="682" t="s">
        <v>333</v>
      </c>
      <c r="C55" s="677">
        <v>60000</v>
      </c>
      <c r="D55" s="671"/>
      <c r="E55" s="677"/>
      <c r="F55" s="681"/>
      <c r="G55" s="680"/>
    </row>
    <row r="56" spans="1:7" s="185" customFormat="1" ht="28.5" customHeight="1" thickBot="1" thickTop="1">
      <c r="A56" s="702" t="s">
        <v>334</v>
      </c>
      <c r="B56" s="703" t="s">
        <v>335</v>
      </c>
      <c r="C56" s="704" t="e">
        <f>#REF!+C13-C23</f>
        <v>#REF!</v>
      </c>
      <c r="D56" s="184">
        <v>0</v>
      </c>
      <c r="E56" s="184" t="e">
        <f>E12+E13-E23</f>
        <v>#REF!</v>
      </c>
      <c r="F56" s="184">
        <v>0</v>
      </c>
      <c r="G56" s="314">
        <v>0</v>
      </c>
    </row>
    <row r="57" ht="13.5" thickTop="1"/>
  </sheetData>
  <mergeCells count="3">
    <mergeCell ref="A6:G6"/>
    <mergeCell ref="A7:G7"/>
    <mergeCell ref="A8:G8"/>
  </mergeCells>
  <printOptions/>
  <pageMargins left="0.75" right="0.75" top="1" bottom="1" header="0.5" footer="0.5"/>
  <pageSetup firstPageNumber="18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G58"/>
  <sheetViews>
    <sheetView workbookViewId="0" topLeftCell="A1">
      <selection activeCell="F2" sqref="F2"/>
    </sheetView>
  </sheetViews>
  <sheetFormatPr defaultColWidth="9.00390625" defaultRowHeight="12.75"/>
  <cols>
    <col min="1" max="1" width="8.25390625" style="174" customWidth="1"/>
    <col min="2" max="2" width="40.25390625" style="174" customWidth="1"/>
    <col min="3" max="3" width="11.75390625" style="363" hidden="1" customWidth="1"/>
    <col min="4" max="4" width="12.75390625" style="361" customWidth="1"/>
    <col min="5" max="5" width="11.75390625" style="361" hidden="1" customWidth="1"/>
    <col min="6" max="6" width="12.75390625" style="361" customWidth="1"/>
    <col min="7" max="7" width="12.75390625" style="174" customWidth="1"/>
    <col min="8" max="16384" width="9.125" style="174" customWidth="1"/>
  </cols>
  <sheetData>
    <row r="1" spans="3:6" ht="12.75">
      <c r="C1" s="360"/>
      <c r="D1" s="174"/>
      <c r="F1" s="362" t="s">
        <v>336</v>
      </c>
    </row>
    <row r="2" spans="3:6" ht="12.75">
      <c r="C2" s="286"/>
      <c r="D2" s="174"/>
      <c r="F2" s="174" t="s">
        <v>356</v>
      </c>
    </row>
    <row r="3" spans="3:6" ht="12.75">
      <c r="C3" s="286"/>
      <c r="D3" s="174"/>
      <c r="F3" s="174" t="s">
        <v>1</v>
      </c>
    </row>
    <row r="4" spans="3:6" ht="12.75">
      <c r="C4" s="286"/>
      <c r="D4" s="174"/>
      <c r="F4" s="174" t="s">
        <v>345</v>
      </c>
    </row>
    <row r="5" ht="21" customHeight="1"/>
    <row r="6" spans="1:7" s="364" customFormat="1" ht="18">
      <c r="A6" s="762" t="s">
        <v>300</v>
      </c>
      <c r="B6" s="763"/>
      <c r="C6" s="763"/>
      <c r="D6" s="763"/>
      <c r="E6" s="763"/>
      <c r="F6" s="763"/>
      <c r="G6" s="763"/>
    </row>
    <row r="7" spans="1:7" s="364" customFormat="1" ht="20.25" customHeight="1">
      <c r="A7" s="764" t="s">
        <v>301</v>
      </c>
      <c r="B7" s="765"/>
      <c r="C7" s="765"/>
      <c r="D7" s="765"/>
      <c r="E7" s="765"/>
      <c r="F7" s="765"/>
      <c r="G7" s="765"/>
    </row>
    <row r="8" spans="1:7" s="365" customFormat="1" ht="19.5" customHeight="1">
      <c r="A8" s="762" t="s">
        <v>337</v>
      </c>
      <c r="B8" s="762"/>
      <c r="C8" s="762"/>
      <c r="D8" s="762"/>
      <c r="E8" s="762"/>
      <c r="F8" s="762"/>
      <c r="G8" s="762"/>
    </row>
    <row r="9" spans="3:7" ht="13.5" thickBot="1">
      <c r="C9" s="592"/>
      <c r="D9" s="593"/>
      <c r="F9" s="593"/>
      <c r="G9" s="593" t="s">
        <v>20</v>
      </c>
    </row>
    <row r="10" spans="1:7" s="601" customFormat="1" ht="42.75" customHeight="1" thickTop="1">
      <c r="A10" s="594" t="s">
        <v>303</v>
      </c>
      <c r="B10" s="595" t="s">
        <v>54</v>
      </c>
      <c r="C10" s="596" t="s">
        <v>304</v>
      </c>
      <c r="D10" s="597" t="s">
        <v>305</v>
      </c>
      <c r="E10" s="598" t="s">
        <v>304</v>
      </c>
      <c r="F10" s="597" t="s">
        <v>71</v>
      </c>
      <c r="G10" s="600" t="s">
        <v>306</v>
      </c>
    </row>
    <row r="11" spans="1:7" s="609" customFormat="1" ht="10.5" customHeight="1" thickBot="1">
      <c r="A11" s="366">
        <v>1</v>
      </c>
      <c r="B11" s="275">
        <v>2</v>
      </c>
      <c r="C11" s="705">
        <v>3</v>
      </c>
      <c r="D11" s="706">
        <v>3</v>
      </c>
      <c r="E11" s="707">
        <v>4</v>
      </c>
      <c r="F11" s="708">
        <v>4</v>
      </c>
      <c r="G11" s="709">
        <v>5</v>
      </c>
    </row>
    <row r="12" spans="1:7" s="714" customFormat="1" ht="20.25" customHeight="1" thickBot="1" thickTop="1">
      <c r="A12" s="710" t="s">
        <v>307</v>
      </c>
      <c r="B12" s="611" t="s">
        <v>308</v>
      </c>
      <c r="C12" s="711">
        <v>560328</v>
      </c>
      <c r="D12" s="712">
        <v>720092.78</v>
      </c>
      <c r="E12" s="711"/>
      <c r="F12" s="712"/>
      <c r="G12" s="713">
        <f>D12+F12</f>
        <v>720092.78</v>
      </c>
    </row>
    <row r="13" spans="1:7" s="619" customFormat="1" ht="26.25" customHeight="1" thickBot="1" thickTop="1">
      <c r="A13" s="610" t="s">
        <v>309</v>
      </c>
      <c r="B13" s="615" t="s">
        <v>310</v>
      </c>
      <c r="C13" s="616" t="e">
        <f>SUM(C15)</f>
        <v>#REF!</v>
      </c>
      <c r="D13" s="651">
        <f>D15</f>
        <v>1244000</v>
      </c>
      <c r="E13" s="651" t="e">
        <f>E15</f>
        <v>#REF!</v>
      </c>
      <c r="F13" s="651">
        <f>F15</f>
        <v>-107100</v>
      </c>
      <c r="G13" s="618">
        <f>D13+F13</f>
        <v>1136900</v>
      </c>
    </row>
    <row r="14" spans="1:7" s="627" customFormat="1" ht="12" customHeight="1" hidden="1">
      <c r="A14" s="620"/>
      <c r="B14" s="621" t="s">
        <v>58</v>
      </c>
      <c r="C14" s="622"/>
      <c r="D14" s="715"/>
      <c r="E14" s="625"/>
      <c r="F14" s="716"/>
      <c r="G14" s="626"/>
    </row>
    <row r="15" spans="1:7" s="627" customFormat="1" ht="23.25" customHeight="1" thickBot="1" thickTop="1">
      <c r="A15" s="628">
        <v>600</v>
      </c>
      <c r="B15" s="621" t="s">
        <v>311</v>
      </c>
      <c r="C15" s="629" t="e">
        <f>SUM(C16+#REF!)</f>
        <v>#REF!</v>
      </c>
      <c r="D15" s="613">
        <f>D16</f>
        <v>1244000</v>
      </c>
      <c r="E15" s="613" t="e">
        <f>E16</f>
        <v>#REF!</v>
      </c>
      <c r="F15" s="613">
        <f>F16</f>
        <v>-107100</v>
      </c>
      <c r="G15" s="614">
        <f aca="true" t="shared" si="0" ref="G15:G22">D15+F15</f>
        <v>1136900</v>
      </c>
    </row>
    <row r="16" spans="1:7" s="637" customFormat="1" ht="30.75" customHeight="1" thickTop="1">
      <c r="A16" s="717">
        <v>60015</v>
      </c>
      <c r="B16" s="718" t="s">
        <v>338</v>
      </c>
      <c r="C16" s="719"/>
      <c r="D16" s="720">
        <f>SUM(D17:D22)</f>
        <v>1244000</v>
      </c>
      <c r="E16" s="720" t="e">
        <f>SUM(E17:E22)</f>
        <v>#REF!</v>
      </c>
      <c r="F16" s="720">
        <f>SUM(F17:F22)</f>
        <v>-107100</v>
      </c>
      <c r="G16" s="721">
        <f t="shared" si="0"/>
        <v>1136900</v>
      </c>
    </row>
    <row r="17" spans="1:241" s="256" customFormat="1" ht="15" customHeight="1">
      <c r="A17" s="638" t="s">
        <v>312</v>
      </c>
      <c r="B17" s="639" t="s">
        <v>313</v>
      </c>
      <c r="C17" s="640"/>
      <c r="D17" s="648">
        <v>10000</v>
      </c>
      <c r="E17" s="643" t="e">
        <f>C17-#REF!+D17</f>
        <v>#REF!</v>
      </c>
      <c r="F17" s="722"/>
      <c r="G17" s="644">
        <f t="shared" si="0"/>
        <v>10000</v>
      </c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723"/>
      <c r="BA17" s="723"/>
      <c r="BB17" s="723"/>
      <c r="BC17" s="723"/>
      <c r="BD17" s="723"/>
      <c r="BE17" s="723"/>
      <c r="BF17" s="723"/>
      <c r="BG17" s="723"/>
      <c r="BH17" s="723"/>
      <c r="BI17" s="723"/>
      <c r="BJ17" s="723"/>
      <c r="BK17" s="723"/>
      <c r="BL17" s="723"/>
      <c r="BM17" s="723"/>
      <c r="BN17" s="723"/>
      <c r="BO17" s="723"/>
      <c r="BP17" s="723"/>
      <c r="BQ17" s="723"/>
      <c r="BR17" s="723"/>
      <c r="BS17" s="723"/>
      <c r="BT17" s="723"/>
      <c r="BU17" s="723"/>
      <c r="BV17" s="723"/>
      <c r="BW17" s="723"/>
      <c r="BX17" s="723"/>
      <c r="BY17" s="723"/>
      <c r="BZ17" s="723"/>
      <c r="CA17" s="723"/>
      <c r="CB17" s="723"/>
      <c r="CC17" s="723"/>
      <c r="CD17" s="723"/>
      <c r="CE17" s="723"/>
      <c r="CF17" s="723"/>
      <c r="CG17" s="723"/>
      <c r="CH17" s="723"/>
      <c r="CI17" s="723"/>
      <c r="CJ17" s="723"/>
      <c r="CK17" s="723"/>
      <c r="CL17" s="723"/>
      <c r="CM17" s="723"/>
      <c r="CN17" s="723"/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3"/>
      <c r="DA17" s="723"/>
      <c r="DB17" s="723"/>
      <c r="DC17" s="723"/>
      <c r="DD17" s="723"/>
      <c r="DE17" s="723"/>
      <c r="DF17" s="723"/>
      <c r="DG17" s="723"/>
      <c r="DH17" s="723"/>
      <c r="DI17" s="723"/>
      <c r="DJ17" s="723"/>
      <c r="DK17" s="723"/>
      <c r="DL17" s="723"/>
      <c r="DM17" s="723"/>
      <c r="DN17" s="723"/>
      <c r="DO17" s="723"/>
      <c r="DP17" s="723"/>
      <c r="DQ17" s="723"/>
      <c r="DR17" s="723"/>
      <c r="DS17" s="723"/>
      <c r="DT17" s="723"/>
      <c r="DU17" s="723"/>
      <c r="DV17" s="723"/>
      <c r="DW17" s="723"/>
      <c r="DX17" s="723"/>
      <c r="DY17" s="723"/>
      <c r="DZ17" s="723"/>
      <c r="EA17" s="723"/>
      <c r="EB17" s="723"/>
      <c r="EC17" s="723"/>
      <c r="ED17" s="723"/>
      <c r="EE17" s="723"/>
      <c r="EF17" s="723"/>
      <c r="EG17" s="723"/>
      <c r="EH17" s="723"/>
      <c r="EI17" s="723"/>
      <c r="EJ17" s="723"/>
      <c r="EK17" s="723"/>
      <c r="EL17" s="723"/>
      <c r="EM17" s="723"/>
      <c r="EN17" s="723"/>
      <c r="EO17" s="723"/>
      <c r="EP17" s="723"/>
      <c r="EQ17" s="723"/>
      <c r="ER17" s="723"/>
      <c r="ES17" s="723"/>
      <c r="ET17" s="723"/>
      <c r="EU17" s="723"/>
      <c r="EV17" s="723"/>
      <c r="EW17" s="723"/>
      <c r="EX17" s="723"/>
      <c r="EY17" s="723"/>
      <c r="EZ17" s="723"/>
      <c r="FA17" s="723"/>
      <c r="FB17" s="723"/>
      <c r="FC17" s="723"/>
      <c r="FD17" s="723"/>
      <c r="FE17" s="723"/>
      <c r="FF17" s="723"/>
      <c r="FG17" s="723"/>
      <c r="FH17" s="723"/>
      <c r="FI17" s="723"/>
      <c r="FJ17" s="723"/>
      <c r="FK17" s="723"/>
      <c r="FL17" s="723"/>
      <c r="FM17" s="723"/>
      <c r="FN17" s="723"/>
      <c r="FO17" s="723"/>
      <c r="FP17" s="723"/>
      <c r="FQ17" s="723"/>
      <c r="FR17" s="723"/>
      <c r="FS17" s="723"/>
      <c r="FT17" s="723"/>
      <c r="FU17" s="723"/>
      <c r="FV17" s="723"/>
      <c r="FW17" s="723"/>
      <c r="FX17" s="723"/>
      <c r="FY17" s="723"/>
      <c r="FZ17" s="723"/>
      <c r="GA17" s="723"/>
      <c r="GB17" s="723"/>
      <c r="GC17" s="723"/>
      <c r="GD17" s="723"/>
      <c r="GE17" s="723"/>
      <c r="GF17" s="723"/>
      <c r="GG17" s="723"/>
      <c r="GH17" s="723"/>
      <c r="GI17" s="723"/>
      <c r="GJ17" s="723"/>
      <c r="GK17" s="723"/>
      <c r="GL17" s="723"/>
      <c r="GM17" s="723"/>
      <c r="GN17" s="723"/>
      <c r="GO17" s="723"/>
      <c r="GP17" s="723"/>
      <c r="GQ17" s="723"/>
      <c r="GR17" s="723"/>
      <c r="GS17" s="723"/>
      <c r="GT17" s="723"/>
      <c r="GU17" s="723"/>
      <c r="GV17" s="723"/>
      <c r="GW17" s="723"/>
      <c r="GX17" s="723"/>
      <c r="GY17" s="723"/>
      <c r="GZ17" s="723"/>
      <c r="HA17" s="723"/>
      <c r="HB17" s="723"/>
      <c r="HC17" s="723"/>
      <c r="HD17" s="723"/>
      <c r="HE17" s="723"/>
      <c r="HF17" s="723"/>
      <c r="HG17" s="723"/>
      <c r="HH17" s="723"/>
      <c r="HI17" s="723"/>
      <c r="HJ17" s="723"/>
      <c r="HK17" s="723"/>
      <c r="HL17" s="723"/>
      <c r="HM17" s="723"/>
      <c r="HN17" s="723"/>
      <c r="HO17" s="723"/>
      <c r="HP17" s="723"/>
      <c r="HQ17" s="723"/>
      <c r="HR17" s="723"/>
      <c r="HS17" s="723"/>
      <c r="HT17" s="723"/>
      <c r="HU17" s="723"/>
      <c r="HV17" s="723"/>
      <c r="HW17" s="723"/>
      <c r="HX17" s="723"/>
      <c r="HY17" s="723"/>
      <c r="HZ17" s="723"/>
      <c r="IA17" s="723"/>
      <c r="IB17" s="723"/>
      <c r="IC17" s="723"/>
      <c r="ID17" s="723"/>
      <c r="IE17" s="723"/>
      <c r="IF17" s="723"/>
      <c r="IG17" s="723"/>
    </row>
    <row r="18" spans="1:241" s="256" customFormat="1" ht="27.75" customHeight="1">
      <c r="A18" s="638" t="s">
        <v>72</v>
      </c>
      <c r="B18" s="646" t="s">
        <v>314</v>
      </c>
      <c r="C18" s="640"/>
      <c r="D18" s="648">
        <v>40000</v>
      </c>
      <c r="E18" s="643">
        <v>40000</v>
      </c>
      <c r="F18" s="722"/>
      <c r="G18" s="644">
        <f t="shared" si="0"/>
        <v>40000</v>
      </c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5"/>
      <c r="AM18" s="645"/>
      <c r="AN18" s="645"/>
      <c r="AO18" s="645"/>
      <c r="AP18" s="645"/>
      <c r="AQ18" s="645"/>
      <c r="AR18" s="645"/>
      <c r="AS18" s="645"/>
      <c r="AT18" s="645"/>
      <c r="AU18" s="645"/>
      <c r="AV18" s="645"/>
      <c r="AW18" s="645"/>
      <c r="AX18" s="645"/>
      <c r="AY18" s="645"/>
      <c r="AZ18" s="645"/>
      <c r="BA18" s="645"/>
      <c r="BB18" s="645"/>
      <c r="BC18" s="645"/>
      <c r="BD18" s="645"/>
      <c r="BE18" s="645"/>
      <c r="BF18" s="645"/>
      <c r="BG18" s="645"/>
      <c r="BH18" s="645"/>
      <c r="BI18" s="645"/>
      <c r="BJ18" s="645"/>
      <c r="BK18" s="645"/>
      <c r="BL18" s="645"/>
      <c r="BM18" s="645"/>
      <c r="BN18" s="645"/>
      <c r="BO18" s="645"/>
      <c r="BP18" s="645"/>
      <c r="BQ18" s="645"/>
      <c r="BR18" s="645"/>
      <c r="BS18" s="645"/>
      <c r="BT18" s="645"/>
      <c r="BU18" s="645"/>
      <c r="BV18" s="645"/>
      <c r="BW18" s="645"/>
      <c r="BX18" s="645"/>
      <c r="BY18" s="645"/>
      <c r="BZ18" s="645"/>
      <c r="CA18" s="645"/>
      <c r="CB18" s="645"/>
      <c r="CC18" s="645"/>
      <c r="CD18" s="645"/>
      <c r="CE18" s="645"/>
      <c r="CF18" s="645"/>
      <c r="CG18" s="645"/>
      <c r="CH18" s="645"/>
      <c r="CI18" s="645"/>
      <c r="CJ18" s="645"/>
      <c r="CK18" s="645"/>
      <c r="CL18" s="645"/>
      <c r="CM18" s="645"/>
      <c r="CN18" s="645"/>
      <c r="CO18" s="645"/>
      <c r="CP18" s="645"/>
      <c r="CQ18" s="645"/>
      <c r="CR18" s="645"/>
      <c r="CS18" s="645"/>
      <c r="CT18" s="645"/>
      <c r="CU18" s="645"/>
      <c r="CV18" s="645"/>
      <c r="CW18" s="645"/>
      <c r="CX18" s="645"/>
      <c r="CY18" s="645"/>
      <c r="CZ18" s="645"/>
      <c r="DA18" s="645"/>
      <c r="DB18" s="645"/>
      <c r="DC18" s="645"/>
      <c r="DD18" s="645"/>
      <c r="DE18" s="645"/>
      <c r="DF18" s="645"/>
      <c r="DG18" s="645"/>
      <c r="DH18" s="645"/>
      <c r="DI18" s="645"/>
      <c r="DJ18" s="645"/>
      <c r="DK18" s="645"/>
      <c r="DL18" s="645"/>
      <c r="DM18" s="645"/>
      <c r="DN18" s="645"/>
      <c r="DO18" s="645"/>
      <c r="DP18" s="645"/>
      <c r="DQ18" s="645"/>
      <c r="DR18" s="645"/>
      <c r="DS18" s="645"/>
      <c r="DT18" s="645"/>
      <c r="DU18" s="645"/>
      <c r="DV18" s="645"/>
      <c r="DW18" s="645"/>
      <c r="DX18" s="645"/>
      <c r="DY18" s="645"/>
      <c r="DZ18" s="645"/>
      <c r="EA18" s="645"/>
      <c r="EB18" s="645"/>
      <c r="EC18" s="645"/>
      <c r="ED18" s="645"/>
      <c r="EE18" s="645"/>
      <c r="EF18" s="645"/>
      <c r="EG18" s="645"/>
      <c r="EH18" s="645"/>
      <c r="EI18" s="645"/>
      <c r="EJ18" s="645"/>
      <c r="EK18" s="645"/>
      <c r="EL18" s="645"/>
      <c r="EM18" s="645"/>
      <c r="EN18" s="645"/>
      <c r="EO18" s="645"/>
      <c r="EP18" s="645"/>
      <c r="EQ18" s="645"/>
      <c r="ER18" s="645"/>
      <c r="ES18" s="645"/>
      <c r="ET18" s="645"/>
      <c r="EU18" s="645"/>
      <c r="EV18" s="645"/>
      <c r="EW18" s="645"/>
      <c r="EX18" s="645"/>
      <c r="EY18" s="645"/>
      <c r="EZ18" s="645"/>
      <c r="FA18" s="645"/>
      <c r="FB18" s="645"/>
      <c r="FC18" s="645"/>
      <c r="FD18" s="645"/>
      <c r="FE18" s="645"/>
      <c r="FF18" s="645"/>
      <c r="FG18" s="645"/>
      <c r="FH18" s="645"/>
      <c r="FI18" s="645"/>
      <c r="FJ18" s="645"/>
      <c r="FK18" s="645"/>
      <c r="FL18" s="645"/>
      <c r="FM18" s="645"/>
      <c r="FN18" s="645"/>
      <c r="FO18" s="645"/>
      <c r="FP18" s="645"/>
      <c r="FQ18" s="645"/>
      <c r="FR18" s="645"/>
      <c r="FS18" s="645"/>
      <c r="FT18" s="645"/>
      <c r="FU18" s="645"/>
      <c r="FV18" s="645"/>
      <c r="FW18" s="645"/>
      <c r="FX18" s="645"/>
      <c r="FY18" s="645"/>
      <c r="FZ18" s="645"/>
      <c r="GA18" s="645"/>
      <c r="GB18" s="645"/>
      <c r="GC18" s="645"/>
      <c r="GD18" s="645"/>
      <c r="GE18" s="645"/>
      <c r="GF18" s="645"/>
      <c r="GG18" s="645"/>
      <c r="GH18" s="645"/>
      <c r="GI18" s="645"/>
      <c r="GJ18" s="645"/>
      <c r="GK18" s="645"/>
      <c r="GL18" s="645"/>
      <c r="GM18" s="645"/>
      <c r="GN18" s="645"/>
      <c r="GO18" s="645"/>
      <c r="GP18" s="645"/>
      <c r="GQ18" s="645"/>
      <c r="GR18" s="645"/>
      <c r="GS18" s="645"/>
      <c r="GT18" s="645"/>
      <c r="GU18" s="645"/>
      <c r="GV18" s="645"/>
      <c r="GW18" s="645"/>
      <c r="GX18" s="645"/>
      <c r="GY18" s="645"/>
      <c r="GZ18" s="645"/>
      <c r="HA18" s="645"/>
      <c r="HB18" s="645"/>
      <c r="HC18" s="645"/>
      <c r="HD18" s="645"/>
      <c r="HE18" s="645"/>
      <c r="HF18" s="645"/>
      <c r="HG18" s="645"/>
      <c r="HH18" s="645"/>
      <c r="HI18" s="645"/>
      <c r="HJ18" s="645"/>
      <c r="HK18" s="645"/>
      <c r="HL18" s="645"/>
      <c r="HM18" s="645"/>
      <c r="HN18" s="645"/>
      <c r="HO18" s="645"/>
      <c r="HP18" s="645"/>
      <c r="HQ18" s="645"/>
      <c r="HR18" s="645"/>
      <c r="HS18" s="645"/>
      <c r="HT18" s="645"/>
      <c r="HU18" s="645"/>
      <c r="HV18" s="645"/>
      <c r="HW18" s="645"/>
      <c r="HX18" s="645"/>
      <c r="HY18" s="645"/>
      <c r="HZ18" s="645"/>
      <c r="IA18" s="645"/>
      <c r="IB18" s="645"/>
      <c r="IC18" s="645"/>
      <c r="ID18" s="645"/>
      <c r="IE18" s="645"/>
      <c r="IF18" s="645"/>
      <c r="IG18" s="645"/>
    </row>
    <row r="19" spans="1:241" s="256" customFormat="1" ht="15" customHeight="1">
      <c r="A19" s="638" t="s">
        <v>74</v>
      </c>
      <c r="B19" s="646" t="s">
        <v>75</v>
      </c>
      <c r="C19" s="640"/>
      <c r="D19" s="648">
        <v>1161000</v>
      </c>
      <c r="E19" s="643">
        <v>1161000</v>
      </c>
      <c r="F19" s="722">
        <v>-108000</v>
      </c>
      <c r="G19" s="644">
        <f t="shared" si="0"/>
        <v>1053000</v>
      </c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  <c r="FL19" s="645"/>
      <c r="FM19" s="645"/>
      <c r="FN19" s="645"/>
      <c r="FO19" s="645"/>
      <c r="FP19" s="645"/>
      <c r="FQ19" s="645"/>
      <c r="FR19" s="645"/>
      <c r="FS19" s="645"/>
      <c r="FT19" s="645"/>
      <c r="FU19" s="645"/>
      <c r="FV19" s="645"/>
      <c r="FW19" s="645"/>
      <c r="FX19" s="645"/>
      <c r="FY19" s="645"/>
      <c r="FZ19" s="645"/>
      <c r="GA19" s="645"/>
      <c r="GB19" s="645"/>
      <c r="GC19" s="645"/>
      <c r="GD19" s="645"/>
      <c r="GE19" s="645"/>
      <c r="GF19" s="645"/>
      <c r="GG19" s="645"/>
      <c r="GH19" s="645"/>
      <c r="GI19" s="645"/>
      <c r="GJ19" s="645"/>
      <c r="GK19" s="645"/>
      <c r="GL19" s="645"/>
      <c r="GM19" s="645"/>
      <c r="GN19" s="645"/>
      <c r="GO19" s="645"/>
      <c r="GP19" s="645"/>
      <c r="GQ19" s="645"/>
      <c r="GR19" s="645"/>
      <c r="GS19" s="645"/>
      <c r="GT19" s="645"/>
      <c r="GU19" s="645"/>
      <c r="GV19" s="645"/>
      <c r="GW19" s="645"/>
      <c r="GX19" s="645"/>
      <c r="GY19" s="645"/>
      <c r="GZ19" s="645"/>
      <c r="HA19" s="645"/>
      <c r="HB19" s="645"/>
      <c r="HC19" s="645"/>
      <c r="HD19" s="645"/>
      <c r="HE19" s="645"/>
      <c r="HF19" s="645"/>
      <c r="HG19" s="645"/>
      <c r="HH19" s="645"/>
      <c r="HI19" s="645"/>
      <c r="HJ19" s="645"/>
      <c r="HK19" s="645"/>
      <c r="HL19" s="645"/>
      <c r="HM19" s="645"/>
      <c r="HN19" s="645"/>
      <c r="HO19" s="645"/>
      <c r="HP19" s="645"/>
      <c r="HQ19" s="645"/>
      <c r="HR19" s="645"/>
      <c r="HS19" s="645"/>
      <c r="HT19" s="645"/>
      <c r="HU19" s="645"/>
      <c r="HV19" s="645"/>
      <c r="HW19" s="645"/>
      <c r="HX19" s="645"/>
      <c r="HY19" s="645"/>
      <c r="HZ19" s="645"/>
      <c r="IA19" s="645"/>
      <c r="IB19" s="645"/>
      <c r="IC19" s="645"/>
      <c r="ID19" s="645"/>
      <c r="IE19" s="645"/>
      <c r="IF19" s="645"/>
      <c r="IG19" s="645"/>
    </row>
    <row r="20" spans="1:241" s="256" customFormat="1" ht="15" customHeight="1">
      <c r="A20" s="647" t="s">
        <v>90</v>
      </c>
      <c r="B20" s="646" t="s">
        <v>91</v>
      </c>
      <c r="C20" s="640"/>
      <c r="D20" s="648">
        <v>3000</v>
      </c>
      <c r="E20" s="643"/>
      <c r="F20" s="643"/>
      <c r="G20" s="644">
        <f t="shared" si="0"/>
        <v>3000</v>
      </c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5"/>
      <c r="AL20" s="645"/>
      <c r="AM20" s="645"/>
      <c r="AN20" s="645"/>
      <c r="AO20" s="645"/>
      <c r="AP20" s="645"/>
      <c r="AQ20" s="645"/>
      <c r="AR20" s="645"/>
      <c r="AS20" s="645"/>
      <c r="AT20" s="645"/>
      <c r="AU20" s="645"/>
      <c r="AV20" s="645"/>
      <c r="AW20" s="645"/>
      <c r="AX20" s="645"/>
      <c r="AY20" s="645"/>
      <c r="AZ20" s="645"/>
      <c r="BA20" s="645"/>
      <c r="BB20" s="645"/>
      <c r="BC20" s="645"/>
      <c r="BD20" s="645"/>
      <c r="BE20" s="645"/>
      <c r="BF20" s="645"/>
      <c r="BG20" s="645"/>
      <c r="BH20" s="645"/>
      <c r="BI20" s="645"/>
      <c r="BJ20" s="645"/>
      <c r="BK20" s="645"/>
      <c r="BL20" s="645"/>
      <c r="BM20" s="645"/>
      <c r="BN20" s="645"/>
      <c r="BO20" s="645"/>
      <c r="BP20" s="645"/>
      <c r="BQ20" s="645"/>
      <c r="BR20" s="645"/>
      <c r="BS20" s="645"/>
      <c r="BT20" s="645"/>
      <c r="BU20" s="645"/>
      <c r="BV20" s="645"/>
      <c r="BW20" s="645"/>
      <c r="BX20" s="645"/>
      <c r="BY20" s="645"/>
      <c r="BZ20" s="645"/>
      <c r="CA20" s="645"/>
      <c r="CB20" s="645"/>
      <c r="CC20" s="645"/>
      <c r="CD20" s="645"/>
      <c r="CE20" s="645"/>
      <c r="CF20" s="645"/>
      <c r="CG20" s="645"/>
      <c r="CH20" s="645"/>
      <c r="CI20" s="645"/>
      <c r="CJ20" s="645"/>
      <c r="CK20" s="645"/>
      <c r="CL20" s="645"/>
      <c r="CM20" s="645"/>
      <c r="CN20" s="645"/>
      <c r="CO20" s="645"/>
      <c r="CP20" s="645"/>
      <c r="CQ20" s="645"/>
      <c r="CR20" s="645"/>
      <c r="CS20" s="645"/>
      <c r="CT20" s="645"/>
      <c r="CU20" s="645"/>
      <c r="CV20" s="645"/>
      <c r="CW20" s="645"/>
      <c r="CX20" s="645"/>
      <c r="CY20" s="645"/>
      <c r="CZ20" s="645"/>
      <c r="DA20" s="645"/>
      <c r="DB20" s="645"/>
      <c r="DC20" s="645"/>
      <c r="DD20" s="645"/>
      <c r="DE20" s="645"/>
      <c r="DF20" s="645"/>
      <c r="DG20" s="645"/>
      <c r="DH20" s="645"/>
      <c r="DI20" s="645"/>
      <c r="DJ20" s="645"/>
      <c r="DK20" s="645"/>
      <c r="DL20" s="645"/>
      <c r="DM20" s="645"/>
      <c r="DN20" s="645"/>
      <c r="DO20" s="645"/>
      <c r="DP20" s="645"/>
      <c r="DQ20" s="645"/>
      <c r="DR20" s="645"/>
      <c r="DS20" s="645"/>
      <c r="DT20" s="645"/>
      <c r="DU20" s="645"/>
      <c r="DV20" s="645"/>
      <c r="DW20" s="645"/>
      <c r="DX20" s="645"/>
      <c r="DY20" s="645"/>
      <c r="DZ20" s="645"/>
      <c r="EA20" s="645"/>
      <c r="EB20" s="645"/>
      <c r="EC20" s="645"/>
      <c r="ED20" s="645"/>
      <c r="EE20" s="645"/>
      <c r="EF20" s="645"/>
      <c r="EG20" s="645"/>
      <c r="EH20" s="645"/>
      <c r="EI20" s="645"/>
      <c r="EJ20" s="645"/>
      <c r="EK20" s="645"/>
      <c r="EL20" s="645"/>
      <c r="EM20" s="645"/>
      <c r="EN20" s="645"/>
      <c r="EO20" s="645"/>
      <c r="EP20" s="645"/>
      <c r="EQ20" s="645"/>
      <c r="ER20" s="645"/>
      <c r="ES20" s="645"/>
      <c r="ET20" s="645"/>
      <c r="EU20" s="645"/>
      <c r="EV20" s="645"/>
      <c r="EW20" s="645"/>
      <c r="EX20" s="645"/>
      <c r="EY20" s="645"/>
      <c r="EZ20" s="645"/>
      <c r="FA20" s="645"/>
      <c r="FB20" s="645"/>
      <c r="FC20" s="645"/>
      <c r="FD20" s="645"/>
      <c r="FE20" s="645"/>
      <c r="FF20" s="645"/>
      <c r="FG20" s="645"/>
      <c r="FH20" s="645"/>
      <c r="FI20" s="645"/>
      <c r="FJ20" s="645"/>
      <c r="FK20" s="645"/>
      <c r="FL20" s="645"/>
      <c r="FM20" s="645"/>
      <c r="FN20" s="645"/>
      <c r="FO20" s="645"/>
      <c r="FP20" s="645"/>
      <c r="FQ20" s="645"/>
      <c r="FR20" s="645"/>
      <c r="FS20" s="645"/>
      <c r="FT20" s="645"/>
      <c r="FU20" s="645"/>
      <c r="FV20" s="645"/>
      <c r="FW20" s="645"/>
      <c r="FX20" s="645"/>
      <c r="FY20" s="645"/>
      <c r="FZ20" s="645"/>
      <c r="GA20" s="645"/>
      <c r="GB20" s="645"/>
      <c r="GC20" s="645"/>
      <c r="GD20" s="645"/>
      <c r="GE20" s="645"/>
      <c r="GF20" s="645"/>
      <c r="GG20" s="645"/>
      <c r="GH20" s="645"/>
      <c r="GI20" s="645"/>
      <c r="GJ20" s="645"/>
      <c r="GK20" s="645"/>
      <c r="GL20" s="645"/>
      <c r="GM20" s="645"/>
      <c r="GN20" s="645"/>
      <c r="GO20" s="645"/>
      <c r="GP20" s="645"/>
      <c r="GQ20" s="645"/>
      <c r="GR20" s="645"/>
      <c r="GS20" s="645"/>
      <c r="GT20" s="645"/>
      <c r="GU20" s="645"/>
      <c r="GV20" s="645"/>
      <c r="GW20" s="645"/>
      <c r="GX20" s="645"/>
      <c r="GY20" s="645"/>
      <c r="GZ20" s="645"/>
      <c r="HA20" s="645"/>
      <c r="HB20" s="645"/>
      <c r="HC20" s="645"/>
      <c r="HD20" s="645"/>
      <c r="HE20" s="645"/>
      <c r="HF20" s="645"/>
      <c r="HG20" s="645"/>
      <c r="HH20" s="645"/>
      <c r="HI20" s="645"/>
      <c r="HJ20" s="645"/>
      <c r="HK20" s="645"/>
      <c r="HL20" s="645"/>
      <c r="HM20" s="645"/>
      <c r="HN20" s="645"/>
      <c r="HO20" s="645"/>
      <c r="HP20" s="645"/>
      <c r="HQ20" s="645"/>
      <c r="HR20" s="645"/>
      <c r="HS20" s="645"/>
      <c r="HT20" s="645"/>
      <c r="HU20" s="645"/>
      <c r="HV20" s="645"/>
      <c r="HW20" s="645"/>
      <c r="HX20" s="645"/>
      <c r="HY20" s="645"/>
      <c r="HZ20" s="645"/>
      <c r="IA20" s="645"/>
      <c r="IB20" s="645"/>
      <c r="IC20" s="645"/>
      <c r="ID20" s="645"/>
      <c r="IE20" s="645"/>
      <c r="IF20" s="645"/>
      <c r="IG20" s="645"/>
    </row>
    <row r="21" spans="1:241" s="256" customFormat="1" ht="15" customHeight="1">
      <c r="A21" s="647" t="s">
        <v>43</v>
      </c>
      <c r="B21" s="646" t="s">
        <v>44</v>
      </c>
      <c r="C21" s="640"/>
      <c r="D21" s="648">
        <v>29000</v>
      </c>
      <c r="E21" s="643"/>
      <c r="F21" s="643"/>
      <c r="G21" s="644">
        <f t="shared" si="0"/>
        <v>29000</v>
      </c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645"/>
      <c r="AM21" s="645"/>
      <c r="AN21" s="645"/>
      <c r="AO21" s="645"/>
      <c r="AP21" s="645"/>
      <c r="AQ21" s="645"/>
      <c r="AR21" s="645"/>
      <c r="AS21" s="645"/>
      <c r="AT21" s="645"/>
      <c r="AU21" s="645"/>
      <c r="AV21" s="645"/>
      <c r="AW21" s="645"/>
      <c r="AX21" s="645"/>
      <c r="AY21" s="645"/>
      <c r="AZ21" s="645"/>
      <c r="BA21" s="645"/>
      <c r="BB21" s="645"/>
      <c r="BC21" s="645"/>
      <c r="BD21" s="645"/>
      <c r="BE21" s="645"/>
      <c r="BF21" s="645"/>
      <c r="BG21" s="645"/>
      <c r="BH21" s="645"/>
      <c r="BI21" s="645"/>
      <c r="BJ21" s="645"/>
      <c r="BK21" s="645"/>
      <c r="BL21" s="645"/>
      <c r="BM21" s="645"/>
      <c r="BN21" s="645"/>
      <c r="BO21" s="645"/>
      <c r="BP21" s="645"/>
      <c r="BQ21" s="645"/>
      <c r="BR21" s="645"/>
      <c r="BS21" s="645"/>
      <c r="BT21" s="645"/>
      <c r="BU21" s="645"/>
      <c r="BV21" s="645"/>
      <c r="BW21" s="645"/>
      <c r="BX21" s="645"/>
      <c r="BY21" s="645"/>
      <c r="BZ21" s="645"/>
      <c r="CA21" s="645"/>
      <c r="CB21" s="645"/>
      <c r="CC21" s="645"/>
      <c r="CD21" s="645"/>
      <c r="CE21" s="645"/>
      <c r="CF21" s="645"/>
      <c r="CG21" s="645"/>
      <c r="CH21" s="645"/>
      <c r="CI21" s="645"/>
      <c r="CJ21" s="645"/>
      <c r="CK21" s="645"/>
      <c r="CL21" s="645"/>
      <c r="CM21" s="645"/>
      <c r="CN21" s="645"/>
      <c r="CO21" s="645"/>
      <c r="CP21" s="645"/>
      <c r="CQ21" s="645"/>
      <c r="CR21" s="645"/>
      <c r="CS21" s="645"/>
      <c r="CT21" s="645"/>
      <c r="CU21" s="645"/>
      <c r="CV21" s="645"/>
      <c r="CW21" s="645"/>
      <c r="CX21" s="645"/>
      <c r="CY21" s="645"/>
      <c r="CZ21" s="645"/>
      <c r="DA21" s="645"/>
      <c r="DB21" s="645"/>
      <c r="DC21" s="645"/>
      <c r="DD21" s="645"/>
      <c r="DE21" s="645"/>
      <c r="DF21" s="645"/>
      <c r="DG21" s="645"/>
      <c r="DH21" s="645"/>
      <c r="DI21" s="645"/>
      <c r="DJ21" s="645"/>
      <c r="DK21" s="645"/>
      <c r="DL21" s="645"/>
      <c r="DM21" s="645"/>
      <c r="DN21" s="645"/>
      <c r="DO21" s="645"/>
      <c r="DP21" s="645"/>
      <c r="DQ21" s="645"/>
      <c r="DR21" s="645"/>
      <c r="DS21" s="645"/>
      <c r="DT21" s="645"/>
      <c r="DU21" s="645"/>
      <c r="DV21" s="645"/>
      <c r="DW21" s="645"/>
      <c r="DX21" s="645"/>
      <c r="DY21" s="645"/>
      <c r="DZ21" s="645"/>
      <c r="EA21" s="645"/>
      <c r="EB21" s="645"/>
      <c r="EC21" s="645"/>
      <c r="ED21" s="645"/>
      <c r="EE21" s="645"/>
      <c r="EF21" s="645"/>
      <c r="EG21" s="645"/>
      <c r="EH21" s="645"/>
      <c r="EI21" s="645"/>
      <c r="EJ21" s="645"/>
      <c r="EK21" s="645"/>
      <c r="EL21" s="645"/>
      <c r="EM21" s="645"/>
      <c r="EN21" s="645"/>
      <c r="EO21" s="645"/>
      <c r="EP21" s="645"/>
      <c r="EQ21" s="645"/>
      <c r="ER21" s="645"/>
      <c r="ES21" s="645"/>
      <c r="ET21" s="645"/>
      <c r="EU21" s="645"/>
      <c r="EV21" s="645"/>
      <c r="EW21" s="645"/>
      <c r="EX21" s="645"/>
      <c r="EY21" s="645"/>
      <c r="EZ21" s="645"/>
      <c r="FA21" s="645"/>
      <c r="FB21" s="645"/>
      <c r="FC21" s="645"/>
      <c r="FD21" s="645"/>
      <c r="FE21" s="645"/>
      <c r="FF21" s="645"/>
      <c r="FG21" s="645"/>
      <c r="FH21" s="645"/>
      <c r="FI21" s="645"/>
      <c r="FJ21" s="645"/>
      <c r="FK21" s="645"/>
      <c r="FL21" s="645"/>
      <c r="FM21" s="645"/>
      <c r="FN21" s="645"/>
      <c r="FO21" s="645"/>
      <c r="FP21" s="645"/>
      <c r="FQ21" s="645"/>
      <c r="FR21" s="645"/>
      <c r="FS21" s="645"/>
      <c r="FT21" s="645"/>
      <c r="FU21" s="645"/>
      <c r="FV21" s="645"/>
      <c r="FW21" s="645"/>
      <c r="FX21" s="645"/>
      <c r="FY21" s="645"/>
      <c r="FZ21" s="645"/>
      <c r="GA21" s="645"/>
      <c r="GB21" s="645"/>
      <c r="GC21" s="645"/>
      <c r="GD21" s="645"/>
      <c r="GE21" s="645"/>
      <c r="GF21" s="645"/>
      <c r="GG21" s="645"/>
      <c r="GH21" s="645"/>
      <c r="GI21" s="645"/>
      <c r="GJ21" s="645"/>
      <c r="GK21" s="645"/>
      <c r="GL21" s="645"/>
      <c r="GM21" s="645"/>
      <c r="GN21" s="645"/>
      <c r="GO21" s="645"/>
      <c r="GP21" s="645"/>
      <c r="GQ21" s="645"/>
      <c r="GR21" s="645"/>
      <c r="GS21" s="645"/>
      <c r="GT21" s="645"/>
      <c r="GU21" s="645"/>
      <c r="GV21" s="645"/>
      <c r="GW21" s="645"/>
      <c r="GX21" s="645"/>
      <c r="GY21" s="645"/>
      <c r="GZ21" s="645"/>
      <c r="HA21" s="645"/>
      <c r="HB21" s="645"/>
      <c r="HC21" s="645"/>
      <c r="HD21" s="645"/>
      <c r="HE21" s="645"/>
      <c r="HF21" s="645"/>
      <c r="HG21" s="645"/>
      <c r="HH21" s="645"/>
      <c r="HI21" s="645"/>
      <c r="HJ21" s="645"/>
      <c r="HK21" s="645"/>
      <c r="HL21" s="645"/>
      <c r="HM21" s="645"/>
      <c r="HN21" s="645"/>
      <c r="HO21" s="645"/>
      <c r="HP21" s="645"/>
      <c r="HQ21" s="645"/>
      <c r="HR21" s="645"/>
      <c r="HS21" s="645"/>
      <c r="HT21" s="645"/>
      <c r="HU21" s="645"/>
      <c r="HV21" s="645"/>
      <c r="HW21" s="645"/>
      <c r="HX21" s="645"/>
      <c r="HY21" s="645"/>
      <c r="HZ21" s="645"/>
      <c r="IA21" s="645"/>
      <c r="IB21" s="645"/>
      <c r="IC21" s="645"/>
      <c r="ID21" s="645"/>
      <c r="IE21" s="645"/>
      <c r="IF21" s="645"/>
      <c r="IG21" s="645"/>
    </row>
    <row r="22" spans="1:241" s="256" customFormat="1" ht="15" customHeight="1" thickBot="1">
      <c r="A22" s="647" t="s">
        <v>29</v>
      </c>
      <c r="B22" s="646" t="s">
        <v>30</v>
      </c>
      <c r="C22" s="640"/>
      <c r="D22" s="648">
        <v>1000</v>
      </c>
      <c r="E22" s="643"/>
      <c r="F22" s="643">
        <v>900</v>
      </c>
      <c r="G22" s="644">
        <f t="shared" si="0"/>
        <v>1900</v>
      </c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  <c r="DE22" s="645"/>
      <c r="DF22" s="645"/>
      <c r="DG22" s="645"/>
      <c r="DH22" s="645"/>
      <c r="DI22" s="645"/>
      <c r="DJ22" s="645"/>
      <c r="DK22" s="645"/>
      <c r="DL22" s="645"/>
      <c r="DM22" s="645"/>
      <c r="DN22" s="645"/>
      <c r="DO22" s="645"/>
      <c r="DP22" s="645"/>
      <c r="DQ22" s="645"/>
      <c r="DR22" s="645"/>
      <c r="DS22" s="645"/>
      <c r="DT22" s="645"/>
      <c r="DU22" s="645"/>
      <c r="DV22" s="645"/>
      <c r="DW22" s="645"/>
      <c r="DX22" s="645"/>
      <c r="DY22" s="645"/>
      <c r="DZ22" s="645"/>
      <c r="EA22" s="645"/>
      <c r="EB22" s="645"/>
      <c r="EC22" s="645"/>
      <c r="ED22" s="645"/>
      <c r="EE22" s="645"/>
      <c r="EF22" s="645"/>
      <c r="EG22" s="645"/>
      <c r="EH22" s="645"/>
      <c r="EI22" s="645"/>
      <c r="EJ22" s="645"/>
      <c r="EK22" s="645"/>
      <c r="EL22" s="645"/>
      <c r="EM22" s="645"/>
      <c r="EN22" s="645"/>
      <c r="EO22" s="645"/>
      <c r="EP22" s="645"/>
      <c r="EQ22" s="645"/>
      <c r="ER22" s="645"/>
      <c r="ES22" s="645"/>
      <c r="ET22" s="645"/>
      <c r="EU22" s="645"/>
      <c r="EV22" s="645"/>
      <c r="EW22" s="645"/>
      <c r="EX22" s="645"/>
      <c r="EY22" s="645"/>
      <c r="EZ22" s="645"/>
      <c r="FA22" s="645"/>
      <c r="FB22" s="645"/>
      <c r="FC22" s="645"/>
      <c r="FD22" s="645"/>
      <c r="FE22" s="645"/>
      <c r="FF22" s="645"/>
      <c r="FG22" s="645"/>
      <c r="FH22" s="645"/>
      <c r="FI22" s="645"/>
      <c r="FJ22" s="645"/>
      <c r="FK22" s="645"/>
      <c r="FL22" s="645"/>
      <c r="FM22" s="645"/>
      <c r="FN22" s="645"/>
      <c r="FO22" s="645"/>
      <c r="FP22" s="645"/>
      <c r="FQ22" s="645"/>
      <c r="FR22" s="645"/>
      <c r="FS22" s="645"/>
      <c r="FT22" s="645"/>
      <c r="FU22" s="645"/>
      <c r="FV22" s="645"/>
      <c r="FW22" s="645"/>
      <c r="FX22" s="645"/>
      <c r="FY22" s="645"/>
      <c r="FZ22" s="645"/>
      <c r="GA22" s="645"/>
      <c r="GB22" s="645"/>
      <c r="GC22" s="645"/>
      <c r="GD22" s="645"/>
      <c r="GE22" s="645"/>
      <c r="GF22" s="645"/>
      <c r="GG22" s="645"/>
      <c r="GH22" s="645"/>
      <c r="GI22" s="645"/>
      <c r="GJ22" s="645"/>
      <c r="GK22" s="645"/>
      <c r="GL22" s="645"/>
      <c r="GM22" s="645"/>
      <c r="GN22" s="645"/>
      <c r="GO22" s="645"/>
      <c r="GP22" s="645"/>
      <c r="GQ22" s="645"/>
      <c r="GR22" s="645"/>
      <c r="GS22" s="645"/>
      <c r="GT22" s="645"/>
      <c r="GU22" s="645"/>
      <c r="GV22" s="645"/>
      <c r="GW22" s="645"/>
      <c r="GX22" s="645"/>
      <c r="GY22" s="645"/>
      <c r="GZ22" s="645"/>
      <c r="HA22" s="645"/>
      <c r="HB22" s="645"/>
      <c r="HC22" s="645"/>
      <c r="HD22" s="645"/>
      <c r="HE22" s="645"/>
      <c r="HF22" s="645"/>
      <c r="HG22" s="645"/>
      <c r="HH22" s="645"/>
      <c r="HI22" s="645"/>
      <c r="HJ22" s="645"/>
      <c r="HK22" s="645"/>
      <c r="HL22" s="645"/>
      <c r="HM22" s="645"/>
      <c r="HN22" s="645"/>
      <c r="HO22" s="645"/>
      <c r="HP22" s="645"/>
      <c r="HQ22" s="645"/>
      <c r="HR22" s="645"/>
      <c r="HS22" s="645"/>
      <c r="HT22" s="645"/>
      <c r="HU22" s="645"/>
      <c r="HV22" s="645"/>
      <c r="HW22" s="645"/>
      <c r="HX22" s="645"/>
      <c r="HY22" s="645"/>
      <c r="HZ22" s="645"/>
      <c r="IA22" s="645"/>
      <c r="IB22" s="645"/>
      <c r="IC22" s="645"/>
      <c r="ID22" s="645"/>
      <c r="IE22" s="645"/>
      <c r="IF22" s="645"/>
      <c r="IG22" s="645"/>
    </row>
    <row r="23" spans="1:7" s="619" customFormat="1" ht="23.25" customHeight="1" thickBot="1" thickTop="1">
      <c r="A23" s="610" t="s">
        <v>76</v>
      </c>
      <c r="B23" s="649" t="s">
        <v>315</v>
      </c>
      <c r="C23" s="616" t="e">
        <f>C25+C42</f>
        <v>#REF!</v>
      </c>
      <c r="D23" s="651">
        <f>D25</f>
        <v>1964092.78</v>
      </c>
      <c r="E23" s="651">
        <f>E25</f>
        <v>1211000</v>
      </c>
      <c r="F23" s="651">
        <f>F25</f>
        <v>-107100</v>
      </c>
      <c r="G23" s="618">
        <f>G25</f>
        <v>1856992.78</v>
      </c>
    </row>
    <row r="24" spans="1:7" s="217" customFormat="1" ht="12" customHeight="1" hidden="1">
      <c r="A24" s="620"/>
      <c r="B24" s="621" t="s">
        <v>58</v>
      </c>
      <c r="C24" s="622"/>
      <c r="D24" s="715"/>
      <c r="E24" s="625"/>
      <c r="F24" s="716"/>
      <c r="G24" s="724"/>
    </row>
    <row r="25" spans="1:7" s="217" customFormat="1" ht="24.75" customHeight="1" thickBot="1" thickTop="1">
      <c r="A25" s="659">
        <v>600</v>
      </c>
      <c r="B25" s="621" t="s">
        <v>21</v>
      </c>
      <c r="C25" s="630" t="e">
        <f>SUM(C26+#REF!)</f>
        <v>#REF!</v>
      </c>
      <c r="D25" s="613">
        <f>D26</f>
        <v>1964092.78</v>
      </c>
      <c r="E25" s="613">
        <f>E26</f>
        <v>1211000</v>
      </c>
      <c r="F25" s="613">
        <f>F26</f>
        <v>-107100</v>
      </c>
      <c r="G25" s="614">
        <f>G26</f>
        <v>1856992.78</v>
      </c>
    </row>
    <row r="26" spans="1:7" s="367" customFormat="1" ht="30.75" customHeight="1" thickTop="1">
      <c r="A26" s="725">
        <v>60015</v>
      </c>
      <c r="B26" s="718" t="s">
        <v>338</v>
      </c>
      <c r="C26" s="719"/>
      <c r="D26" s="720">
        <f>SUM(D27:D32)</f>
        <v>1964092.78</v>
      </c>
      <c r="E26" s="720">
        <f>SUM(E27:E32)</f>
        <v>1211000</v>
      </c>
      <c r="F26" s="720">
        <f>SUM(F27:F32)</f>
        <v>-107100</v>
      </c>
      <c r="G26" s="721">
        <f>SUM(G27:G32)</f>
        <v>1856992.78</v>
      </c>
    </row>
    <row r="27" spans="1:7" s="726" customFormat="1" ht="15" customHeight="1">
      <c r="A27" s="664">
        <v>4210</v>
      </c>
      <c r="B27" s="665" t="s">
        <v>15</v>
      </c>
      <c r="C27" s="640"/>
      <c r="D27" s="648">
        <v>3000</v>
      </c>
      <c r="E27" s="643">
        <v>3000</v>
      </c>
      <c r="F27" s="722"/>
      <c r="G27" s="644">
        <f aca="true" t="shared" si="1" ref="G27:G32">D27+F27</f>
        <v>3000</v>
      </c>
    </row>
    <row r="28" spans="1:7" s="726" customFormat="1" ht="15" customHeight="1">
      <c r="A28" s="664">
        <v>4260</v>
      </c>
      <c r="B28" s="665" t="s">
        <v>87</v>
      </c>
      <c r="C28" s="640"/>
      <c r="D28" s="648">
        <v>40000</v>
      </c>
      <c r="E28" s="643">
        <v>40000</v>
      </c>
      <c r="F28" s="722"/>
      <c r="G28" s="644">
        <f t="shared" si="1"/>
        <v>40000</v>
      </c>
    </row>
    <row r="29" spans="1:7" s="667" customFormat="1" ht="15" customHeight="1">
      <c r="A29" s="664">
        <v>4270</v>
      </c>
      <c r="B29" s="665" t="s">
        <v>100</v>
      </c>
      <c r="C29" s="640"/>
      <c r="D29" s="648">
        <v>1800092.78</v>
      </c>
      <c r="E29" s="643">
        <v>1047000</v>
      </c>
      <c r="F29" s="722">
        <v>-107100</v>
      </c>
      <c r="G29" s="644">
        <f t="shared" si="1"/>
        <v>1692992.78</v>
      </c>
    </row>
    <row r="30" spans="1:7" s="667" customFormat="1" ht="15" customHeight="1">
      <c r="A30" s="664">
        <v>4300</v>
      </c>
      <c r="B30" s="665" t="s">
        <v>13</v>
      </c>
      <c r="C30" s="640"/>
      <c r="D30" s="648">
        <v>90000</v>
      </c>
      <c r="E30" s="643">
        <v>90000</v>
      </c>
      <c r="F30" s="722"/>
      <c r="G30" s="644">
        <f t="shared" si="1"/>
        <v>90000</v>
      </c>
    </row>
    <row r="31" spans="1:7" s="667" customFormat="1" ht="15" customHeight="1">
      <c r="A31" s="664">
        <v>4430</v>
      </c>
      <c r="B31" s="665" t="s">
        <v>83</v>
      </c>
      <c r="C31" s="640"/>
      <c r="D31" s="648">
        <v>2000</v>
      </c>
      <c r="E31" s="643">
        <v>2000</v>
      </c>
      <c r="F31" s="722"/>
      <c r="G31" s="644">
        <f t="shared" si="1"/>
        <v>2000</v>
      </c>
    </row>
    <row r="32" spans="1:7" s="667" customFormat="1" ht="15" customHeight="1">
      <c r="A32" s="727">
        <v>4590</v>
      </c>
      <c r="B32" s="728" t="s">
        <v>316</v>
      </c>
      <c r="C32" s="729"/>
      <c r="D32" s="730">
        <v>29000</v>
      </c>
      <c r="E32" s="731">
        <v>29000</v>
      </c>
      <c r="F32" s="732"/>
      <c r="G32" s="733">
        <f t="shared" si="1"/>
        <v>29000</v>
      </c>
    </row>
    <row r="33" spans="1:7" s="735" customFormat="1" ht="15" customHeight="1">
      <c r="A33" s="668"/>
      <c r="B33" s="669" t="s">
        <v>317</v>
      </c>
      <c r="C33" s="670"/>
      <c r="D33" s="734">
        <f>SUM(D34:D41)</f>
        <v>1964092.78</v>
      </c>
      <c r="E33" s="734">
        <f>SUM(E34:E41)</f>
        <v>1211000</v>
      </c>
      <c r="F33" s="672">
        <f>SUM(F34:F41)</f>
        <v>-107100</v>
      </c>
      <c r="G33" s="673">
        <f>SUM(G34:G41)</f>
        <v>1856992.78</v>
      </c>
    </row>
    <row r="34" spans="1:7" s="674" customFormat="1" ht="12.75" customHeight="1">
      <c r="A34" s="675"/>
      <c r="B34" s="676" t="s">
        <v>318</v>
      </c>
      <c r="C34" s="677"/>
      <c r="D34" s="679">
        <v>1100092.78</v>
      </c>
      <c r="E34" s="681">
        <v>747000</v>
      </c>
      <c r="F34" s="736">
        <v>-107100</v>
      </c>
      <c r="G34" s="680">
        <f>D34+F34</f>
        <v>992992.78</v>
      </c>
    </row>
    <row r="35" spans="1:7" s="674" customFormat="1" ht="12.75" customHeight="1" hidden="1">
      <c r="A35" s="675"/>
      <c r="B35" s="676" t="s">
        <v>319</v>
      </c>
      <c r="C35" s="677"/>
      <c r="D35" s="679">
        <v>0</v>
      </c>
      <c r="E35" s="681">
        <v>0</v>
      </c>
      <c r="F35" s="736"/>
      <c r="G35" s="680">
        <v>0</v>
      </c>
    </row>
    <row r="36" spans="1:7" s="674" customFormat="1" ht="12.75" customHeight="1">
      <c r="A36" s="675"/>
      <c r="B36" s="676" t="s">
        <v>339</v>
      </c>
      <c r="C36" s="677"/>
      <c r="D36" s="679">
        <v>180000</v>
      </c>
      <c r="E36" s="681">
        <v>180000</v>
      </c>
      <c r="F36" s="736"/>
      <c r="G36" s="680">
        <f aca="true" t="shared" si="2" ref="G36:G41">D36+F36</f>
        <v>180000</v>
      </c>
    </row>
    <row r="37" spans="1:7" s="674" customFormat="1" ht="12.75" customHeight="1">
      <c r="A37" s="675"/>
      <c r="B37" s="676" t="s">
        <v>340</v>
      </c>
      <c r="C37" s="677"/>
      <c r="D37" s="679">
        <v>50000</v>
      </c>
      <c r="E37" s="681">
        <v>50000</v>
      </c>
      <c r="F37" s="736"/>
      <c r="G37" s="680">
        <f t="shared" si="2"/>
        <v>50000</v>
      </c>
    </row>
    <row r="38" spans="1:7" s="674" customFormat="1" ht="12.75" customHeight="1">
      <c r="A38" s="675"/>
      <c r="B38" s="676" t="s">
        <v>341</v>
      </c>
      <c r="C38" s="677"/>
      <c r="D38" s="679">
        <v>600000</v>
      </c>
      <c r="E38" s="681">
        <v>200000</v>
      </c>
      <c r="F38" s="736"/>
      <c r="G38" s="680">
        <f t="shared" si="2"/>
        <v>600000</v>
      </c>
    </row>
    <row r="39" spans="1:7" s="674" customFormat="1" ht="12.75" customHeight="1">
      <c r="A39" s="675"/>
      <c r="B39" s="682" t="s">
        <v>342</v>
      </c>
      <c r="C39" s="677"/>
      <c r="D39" s="679">
        <v>3000</v>
      </c>
      <c r="E39" s="681">
        <v>3000</v>
      </c>
      <c r="F39" s="736"/>
      <c r="G39" s="680">
        <f t="shared" si="2"/>
        <v>3000</v>
      </c>
    </row>
    <row r="40" spans="1:7" s="674" customFormat="1" ht="12.75" customHeight="1">
      <c r="A40" s="675"/>
      <c r="B40" s="676" t="s">
        <v>343</v>
      </c>
      <c r="C40" s="677"/>
      <c r="D40" s="679">
        <v>2000</v>
      </c>
      <c r="E40" s="681">
        <v>2000</v>
      </c>
      <c r="F40" s="736"/>
      <c r="G40" s="680">
        <f t="shared" si="2"/>
        <v>2000</v>
      </c>
    </row>
    <row r="41" spans="1:7" s="674" customFormat="1" ht="24" customHeight="1" thickBot="1">
      <c r="A41" s="737"/>
      <c r="B41" s="738" t="s">
        <v>344</v>
      </c>
      <c r="C41" s="739"/>
      <c r="D41" s="740">
        <v>29000</v>
      </c>
      <c r="E41" s="741">
        <v>29000</v>
      </c>
      <c r="F41" s="742"/>
      <c r="G41" s="743">
        <f t="shared" si="2"/>
        <v>29000</v>
      </c>
    </row>
    <row r="42" spans="1:7" s="674" customFormat="1" ht="33.75" customHeight="1" hidden="1">
      <c r="A42" s="684">
        <v>900</v>
      </c>
      <c r="B42" s="685" t="s">
        <v>325</v>
      </c>
      <c r="C42" s="629">
        <f>C43+C51+C55</f>
        <v>312000</v>
      </c>
      <c r="D42" s="629"/>
      <c r="E42" s="629"/>
      <c r="F42" s="249"/>
      <c r="G42" s="250"/>
    </row>
    <row r="43" spans="1:7" s="674" customFormat="1" ht="21.75" customHeight="1" hidden="1">
      <c r="A43" s="686">
        <v>90001</v>
      </c>
      <c r="B43" s="687" t="s">
        <v>28</v>
      </c>
      <c r="C43" s="688">
        <f>SUM(C44:C46)</f>
        <v>202000</v>
      </c>
      <c r="D43" s="688"/>
      <c r="E43" s="688"/>
      <c r="F43" s="744"/>
      <c r="G43" s="745"/>
    </row>
    <row r="44" spans="1:7" s="674" customFormat="1" ht="15" customHeight="1" hidden="1">
      <c r="A44" s="692">
        <v>4300</v>
      </c>
      <c r="B44" s="693" t="s">
        <v>13</v>
      </c>
      <c r="C44" s="643">
        <v>45000</v>
      </c>
      <c r="D44" s="643"/>
      <c r="E44" s="643"/>
      <c r="F44" s="722"/>
      <c r="G44" s="746"/>
    </row>
    <row r="45" spans="1:7" s="674" customFormat="1" ht="15" customHeight="1" hidden="1">
      <c r="A45" s="692">
        <v>4430</v>
      </c>
      <c r="B45" s="693" t="s">
        <v>83</v>
      </c>
      <c r="C45" s="643">
        <v>77000</v>
      </c>
      <c r="D45" s="643"/>
      <c r="E45" s="643"/>
      <c r="F45" s="722"/>
      <c r="G45" s="746"/>
    </row>
    <row r="46" spans="1:7" s="674" customFormat="1" ht="15" customHeight="1" hidden="1">
      <c r="A46" s="692">
        <v>4580</v>
      </c>
      <c r="B46" s="693" t="s">
        <v>44</v>
      </c>
      <c r="C46" s="643">
        <v>80000</v>
      </c>
      <c r="D46" s="643"/>
      <c r="E46" s="643"/>
      <c r="F46" s="722"/>
      <c r="G46" s="746"/>
    </row>
    <row r="47" spans="1:7" s="674" customFormat="1" ht="15" customHeight="1" hidden="1">
      <c r="A47" s="664"/>
      <c r="B47" s="682" t="s">
        <v>317</v>
      </c>
      <c r="C47" s="677">
        <f>SUM(C48:C50)</f>
        <v>202000</v>
      </c>
      <c r="D47" s="681"/>
      <c r="E47" s="681"/>
      <c r="F47" s="736"/>
      <c r="G47" s="747"/>
    </row>
    <row r="48" spans="1:7" s="674" customFormat="1" ht="15" customHeight="1" hidden="1">
      <c r="A48" s="664"/>
      <c r="B48" s="682" t="s">
        <v>326</v>
      </c>
      <c r="C48" s="677">
        <v>77000</v>
      </c>
      <c r="D48" s="681"/>
      <c r="E48" s="681"/>
      <c r="F48" s="736"/>
      <c r="G48" s="747"/>
    </row>
    <row r="49" spans="1:7" s="674" customFormat="1" ht="15" customHeight="1" hidden="1">
      <c r="A49" s="664"/>
      <c r="B49" s="682" t="s">
        <v>327</v>
      </c>
      <c r="C49" s="677">
        <v>80000</v>
      </c>
      <c r="D49" s="681"/>
      <c r="E49" s="681"/>
      <c r="F49" s="736"/>
      <c r="G49" s="747"/>
    </row>
    <row r="50" spans="1:7" s="674" customFormat="1" ht="15" customHeight="1" hidden="1">
      <c r="A50" s="664"/>
      <c r="B50" s="682" t="s">
        <v>328</v>
      </c>
      <c r="C50" s="677">
        <v>45000</v>
      </c>
      <c r="D50" s="681"/>
      <c r="E50" s="681"/>
      <c r="F50" s="736"/>
      <c r="G50" s="747"/>
    </row>
    <row r="51" spans="1:7" s="674" customFormat="1" ht="15" customHeight="1" hidden="1">
      <c r="A51" s="694">
        <v>90003</v>
      </c>
      <c r="B51" s="695" t="s">
        <v>329</v>
      </c>
      <c r="C51" s="696">
        <f>C52</f>
        <v>50000</v>
      </c>
      <c r="D51" s="698"/>
      <c r="E51" s="698"/>
      <c r="F51" s="748"/>
      <c r="G51" s="749"/>
    </row>
    <row r="52" spans="1:7" s="674" customFormat="1" ht="15" customHeight="1" hidden="1">
      <c r="A52" s="664">
        <v>4300</v>
      </c>
      <c r="B52" s="700" t="s">
        <v>13</v>
      </c>
      <c r="C52" s="640">
        <f>SUM(C53:C54)</f>
        <v>50000</v>
      </c>
      <c r="D52" s="643"/>
      <c r="E52" s="643"/>
      <c r="F52" s="722"/>
      <c r="G52" s="746"/>
    </row>
    <row r="53" spans="1:7" s="674" customFormat="1" ht="15" customHeight="1" hidden="1">
      <c r="A53" s="675"/>
      <c r="B53" s="682" t="s">
        <v>330</v>
      </c>
      <c r="C53" s="677">
        <v>50000</v>
      </c>
      <c r="D53" s="681"/>
      <c r="E53" s="681"/>
      <c r="F53" s="736"/>
      <c r="G53" s="747"/>
    </row>
    <row r="54" spans="1:7" s="674" customFormat="1" ht="25.5" customHeight="1" hidden="1">
      <c r="A54" s="675"/>
      <c r="B54" s="682" t="s">
        <v>331</v>
      </c>
      <c r="C54" s="677">
        <v>0</v>
      </c>
      <c r="D54" s="681"/>
      <c r="E54" s="681"/>
      <c r="F54" s="736"/>
      <c r="G54" s="747"/>
    </row>
    <row r="55" spans="1:7" s="674" customFormat="1" ht="15" customHeight="1" hidden="1">
      <c r="A55" s="694">
        <v>90004</v>
      </c>
      <c r="B55" s="695" t="s">
        <v>332</v>
      </c>
      <c r="C55" s="696">
        <f>C56</f>
        <v>60000</v>
      </c>
      <c r="D55" s="698"/>
      <c r="E55" s="698"/>
      <c r="F55" s="748"/>
      <c r="G55" s="749"/>
    </row>
    <row r="56" spans="1:7" s="674" customFormat="1" ht="15" customHeight="1" hidden="1">
      <c r="A56" s="664">
        <v>4300</v>
      </c>
      <c r="B56" s="700" t="s">
        <v>13</v>
      </c>
      <c r="C56" s="640">
        <f>C57</f>
        <v>60000</v>
      </c>
      <c r="D56" s="643"/>
      <c r="E56" s="643"/>
      <c r="F56" s="722"/>
      <c r="G56" s="746"/>
    </row>
    <row r="57" spans="1:7" s="674" customFormat="1" ht="15" customHeight="1" hidden="1">
      <c r="A57" s="675"/>
      <c r="B57" s="682" t="s">
        <v>333</v>
      </c>
      <c r="C57" s="677">
        <v>60000</v>
      </c>
      <c r="D57" s="681"/>
      <c r="E57" s="681"/>
      <c r="F57" s="736"/>
      <c r="G57" s="747"/>
    </row>
    <row r="58" spans="1:7" s="185" customFormat="1" ht="28.5" customHeight="1" thickBot="1" thickTop="1">
      <c r="A58" s="702" t="s">
        <v>334</v>
      </c>
      <c r="B58" s="703" t="s">
        <v>335</v>
      </c>
      <c r="C58" s="704" t="e">
        <f>#REF!+C13-C23</f>
        <v>#REF!</v>
      </c>
      <c r="D58" s="750">
        <f>D12+D13-D23</f>
        <v>0</v>
      </c>
      <c r="E58" s="750" t="e">
        <f>E12+E13-E23</f>
        <v>#REF!</v>
      </c>
      <c r="F58" s="750">
        <f>F12+F13-F23</f>
        <v>0</v>
      </c>
      <c r="G58" s="314">
        <f>G12+G13-G23</f>
        <v>0</v>
      </c>
    </row>
    <row r="59" ht="13.5" thickTop="1"/>
  </sheetData>
  <mergeCells count="3">
    <mergeCell ref="A6:G6"/>
    <mergeCell ref="A7:G7"/>
    <mergeCell ref="A8:G8"/>
  </mergeCells>
  <printOptions horizontalCentered="1"/>
  <pageMargins left="0" right="0" top="0.984251968503937" bottom="0.984251968503937" header="0.5118110236220472" footer="0.5118110236220472"/>
  <pageSetup firstPageNumber="19" useFirstPageNumber="1" horizontalDpi="300" verticalDpi="300" orientation="portrait" paperSize="9" r:id="rId1"/>
  <headerFooter alignWithMargins="0">
    <oddHeader>&amp;C&amp;"Times New Roman,Normalny" &amp;"Arial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D5">
      <selection activeCell="E5" sqref="E5"/>
    </sheetView>
  </sheetViews>
  <sheetFormatPr defaultColWidth="9.00390625" defaultRowHeight="12.75"/>
  <cols>
    <col min="1" max="1" width="4.25390625" style="205" customWidth="1"/>
    <col min="2" max="2" width="4.25390625" style="174" customWidth="1"/>
    <col min="3" max="3" width="7.75390625" style="174" customWidth="1"/>
    <col min="4" max="4" width="5.75390625" style="260" customWidth="1"/>
    <col min="5" max="5" width="27.25390625" style="259" customWidth="1"/>
    <col min="6" max="6" width="10.75390625" style="174" customWidth="1"/>
    <col min="7" max="7" width="13.00390625" style="174" customWidth="1"/>
    <col min="8" max="8" width="12.75390625" style="174" customWidth="1"/>
    <col min="9" max="9" width="9.125" style="174" customWidth="1"/>
    <col min="10" max="10" width="9.75390625" style="174" bestFit="1" customWidth="1"/>
    <col min="11" max="16384" width="9.125" style="174" customWidth="1"/>
  </cols>
  <sheetData>
    <row r="1" spans="6:9" ht="12.75">
      <c r="F1" s="78"/>
      <c r="H1" s="78"/>
      <c r="I1" s="362" t="s">
        <v>77</v>
      </c>
    </row>
    <row r="2" spans="6:9" ht="12.75">
      <c r="F2" s="261"/>
      <c r="H2" s="261"/>
      <c r="I2" s="174" t="s">
        <v>356</v>
      </c>
    </row>
    <row r="3" spans="6:9" ht="12.75">
      <c r="F3" s="261"/>
      <c r="H3" s="261"/>
      <c r="I3" s="287" t="s">
        <v>1</v>
      </c>
    </row>
    <row r="4" spans="6:9" ht="12.75">
      <c r="F4" s="261"/>
      <c r="H4" s="261"/>
      <c r="I4" s="9" t="s">
        <v>113</v>
      </c>
    </row>
    <row r="5" spans="6:8" ht="29.25" customHeight="1">
      <c r="F5" s="261"/>
      <c r="G5" s="9"/>
      <c r="H5" s="261"/>
    </row>
    <row r="6" spans="1:11" ht="45" customHeight="1">
      <c r="A6" s="204" t="s">
        <v>354</v>
      </c>
      <c r="B6" s="204"/>
      <c r="C6" s="262"/>
      <c r="D6" s="263"/>
      <c r="E6" s="264"/>
      <c r="F6" s="265"/>
      <c r="G6" s="265"/>
      <c r="H6" s="265"/>
      <c r="I6" s="759"/>
      <c r="J6" s="759"/>
      <c r="K6" s="759"/>
    </row>
    <row r="7" spans="2:8" ht="11.25" customHeight="1" thickBot="1">
      <c r="B7" s="266"/>
      <c r="F7" s="267"/>
      <c r="G7" s="267"/>
      <c r="H7" s="268"/>
    </row>
    <row r="8" spans="1:11" ht="27" customHeight="1" thickTop="1">
      <c r="A8" s="372" t="s">
        <v>70</v>
      </c>
      <c r="B8" s="373" t="s">
        <v>79</v>
      </c>
      <c r="C8" s="374" t="s">
        <v>80</v>
      </c>
      <c r="D8" s="374" t="s">
        <v>53</v>
      </c>
      <c r="E8" s="374" t="s">
        <v>81</v>
      </c>
      <c r="F8" s="375" t="s">
        <v>297</v>
      </c>
      <c r="G8" s="376"/>
      <c r="H8" s="377"/>
      <c r="I8" s="375" t="s">
        <v>346</v>
      </c>
      <c r="J8" s="376"/>
      <c r="K8" s="377"/>
    </row>
    <row r="9" spans="1:11" ht="24" customHeight="1">
      <c r="A9" s="378"/>
      <c r="B9" s="269"/>
      <c r="C9" s="270"/>
      <c r="D9" s="270"/>
      <c r="E9" s="271"/>
      <c r="F9" s="272" t="s">
        <v>111</v>
      </c>
      <c r="G9" s="273" t="s">
        <v>71</v>
      </c>
      <c r="H9" s="368" t="s">
        <v>82</v>
      </c>
      <c r="I9" s="272" t="s">
        <v>347</v>
      </c>
      <c r="J9" s="273" t="s">
        <v>71</v>
      </c>
      <c r="K9" s="368" t="s">
        <v>82</v>
      </c>
    </row>
    <row r="10" spans="1:11" s="278" customFormat="1" ht="9" customHeight="1">
      <c r="A10" s="366">
        <v>1</v>
      </c>
      <c r="B10" s="274">
        <v>2</v>
      </c>
      <c r="C10" s="275">
        <v>3</v>
      </c>
      <c r="D10" s="274">
        <v>4</v>
      </c>
      <c r="E10" s="275">
        <v>5</v>
      </c>
      <c r="F10" s="274">
        <v>6</v>
      </c>
      <c r="G10" s="277">
        <v>7</v>
      </c>
      <c r="H10" s="276">
        <v>8</v>
      </c>
      <c r="I10" s="274">
        <v>6</v>
      </c>
      <c r="J10" s="277">
        <v>7</v>
      </c>
      <c r="K10" s="276">
        <v>8</v>
      </c>
    </row>
    <row r="11" spans="1:18" s="285" customFormat="1" ht="38.25" customHeight="1">
      <c r="A11" s="379" t="s">
        <v>76</v>
      </c>
      <c r="B11" s="279"/>
      <c r="C11" s="279"/>
      <c r="D11" s="279"/>
      <c r="E11" s="280" t="s">
        <v>296</v>
      </c>
      <c r="F11" s="383"/>
      <c r="G11" s="383"/>
      <c r="H11" s="369">
        <f>F11+G11</f>
        <v>0</v>
      </c>
      <c r="I11" s="383"/>
      <c r="J11" s="383"/>
      <c r="K11" s="369"/>
      <c r="L11" s="284"/>
      <c r="M11" s="284"/>
      <c r="N11" s="284"/>
      <c r="O11" s="284"/>
      <c r="P11" s="284"/>
      <c r="Q11" s="284"/>
      <c r="R11" s="284"/>
    </row>
    <row r="12" spans="1:18" s="285" customFormat="1" ht="23.25" customHeight="1">
      <c r="A12" s="380">
        <v>115</v>
      </c>
      <c r="B12" s="279">
        <v>926</v>
      </c>
      <c r="C12" s="279">
        <v>92601</v>
      </c>
      <c r="D12" s="279">
        <v>6050</v>
      </c>
      <c r="E12" s="384" t="s">
        <v>295</v>
      </c>
      <c r="F12" s="383">
        <v>4930</v>
      </c>
      <c r="G12" s="383">
        <v>-4930</v>
      </c>
      <c r="H12" s="369">
        <f>F12+G12</f>
        <v>0</v>
      </c>
      <c r="I12" s="383">
        <v>18800</v>
      </c>
      <c r="J12" s="383">
        <v>-1850</v>
      </c>
      <c r="K12" s="369">
        <f>I12+J12</f>
        <v>16950</v>
      </c>
      <c r="L12" s="284"/>
      <c r="M12" s="284"/>
      <c r="N12" s="284"/>
      <c r="O12" s="284"/>
      <c r="P12" s="284"/>
      <c r="Q12" s="284"/>
      <c r="R12" s="284"/>
    </row>
    <row r="13" spans="1:11" ht="21.75" customHeight="1">
      <c r="A13" s="381">
        <v>117</v>
      </c>
      <c r="B13" s="279">
        <v>801</v>
      </c>
      <c r="C13" s="279">
        <v>80195</v>
      </c>
      <c r="D13" s="386">
        <v>6050</v>
      </c>
      <c r="E13" s="280" t="s">
        <v>298</v>
      </c>
      <c r="F13" s="385"/>
      <c r="G13" s="385">
        <v>2165.3</v>
      </c>
      <c r="H13" s="369">
        <f>F13+G13</f>
        <v>2165.3</v>
      </c>
      <c r="I13" s="385"/>
      <c r="J13" s="385">
        <v>883.1</v>
      </c>
      <c r="K13" s="369">
        <f>I13+J13</f>
        <v>883.1</v>
      </c>
    </row>
    <row r="14" spans="1:11" s="367" customFormat="1" ht="23.25" customHeight="1" thickBot="1">
      <c r="A14" s="380">
        <v>118</v>
      </c>
      <c r="B14" s="387">
        <v>854</v>
      </c>
      <c r="C14" s="388">
        <v>85410</v>
      </c>
      <c r="D14" s="387">
        <v>6050</v>
      </c>
      <c r="E14" s="280" t="s">
        <v>298</v>
      </c>
      <c r="F14" s="292"/>
      <c r="G14" s="389">
        <v>2764.7</v>
      </c>
      <c r="H14" s="369">
        <f>F14+G14</f>
        <v>2764.7</v>
      </c>
      <c r="I14" s="292"/>
      <c r="J14" s="389">
        <v>966.9</v>
      </c>
      <c r="K14" s="369">
        <f>I14+J14</f>
        <v>966.9</v>
      </c>
    </row>
    <row r="15" spans="1:11" s="253" customFormat="1" ht="23.25" customHeight="1" thickBot="1" thickTop="1">
      <c r="A15" s="382"/>
      <c r="B15" s="281"/>
      <c r="C15" s="281"/>
      <c r="D15" s="282"/>
      <c r="E15" s="293" t="s">
        <v>68</v>
      </c>
      <c r="F15" s="283">
        <f>SUM(F11:F14)</f>
        <v>4930</v>
      </c>
      <c r="G15" s="283">
        <f>SUM(G11:G14)</f>
        <v>0</v>
      </c>
      <c r="H15" s="370">
        <f>SUM(H11:H14)</f>
        <v>4930</v>
      </c>
      <c r="I15" s="283">
        <f>SUM(I11:I14)</f>
        <v>18800</v>
      </c>
      <c r="J15" s="283">
        <f>J12+J13+J14</f>
        <v>0</v>
      </c>
      <c r="K15" s="370">
        <f>SUM(K11:K14)</f>
        <v>18800</v>
      </c>
    </row>
    <row r="16" spans="1:8" s="253" customFormat="1" ht="13.5" thickTop="1">
      <c r="A16" s="371"/>
      <c r="D16" s="290"/>
      <c r="E16" s="288"/>
      <c r="F16" s="289"/>
      <c r="G16" s="289"/>
      <c r="H16" s="289"/>
    </row>
    <row r="17" spans="1:17" s="253" customFormat="1" ht="12.75">
      <c r="A17" s="371"/>
      <c r="D17" s="290"/>
      <c r="E17" s="288"/>
      <c r="F17" s="291"/>
      <c r="G17" s="291"/>
      <c r="H17" s="291"/>
      <c r="I17" s="288"/>
      <c r="J17" s="288"/>
      <c r="K17" s="288"/>
      <c r="L17" s="288"/>
      <c r="M17" s="288"/>
      <c r="N17" s="288"/>
      <c r="O17" s="288"/>
      <c r="P17" s="288"/>
      <c r="Q17" s="288"/>
    </row>
    <row r="18" spans="1:51" s="253" customFormat="1" ht="12.75">
      <c r="A18" s="371"/>
      <c r="D18" s="290"/>
      <c r="E18" s="288"/>
      <c r="F18" s="289"/>
      <c r="G18" s="289"/>
      <c r="H18" s="289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</row>
    <row r="19" spans="1:8" s="288" customFormat="1" ht="12.75">
      <c r="A19" s="268"/>
      <c r="D19" s="290"/>
      <c r="F19" s="289"/>
      <c r="G19" s="289"/>
      <c r="H19" s="289"/>
    </row>
    <row r="20" spans="1:8" s="288" customFormat="1" ht="12.75">
      <c r="A20" s="268"/>
      <c r="D20" s="290"/>
      <c r="F20" s="289"/>
      <c r="G20" s="289"/>
      <c r="H20" s="289"/>
    </row>
    <row r="21" spans="1:8" s="288" customFormat="1" ht="12.75">
      <c r="A21" s="268"/>
      <c r="D21" s="290"/>
      <c r="F21" s="289"/>
      <c r="G21" s="289"/>
      <c r="H21" s="289"/>
    </row>
    <row r="22" spans="1:8" s="288" customFormat="1" ht="12.75">
      <c r="A22" s="268"/>
      <c r="D22" s="290"/>
      <c r="F22" s="289"/>
      <c r="G22" s="289"/>
      <c r="H22" s="289"/>
    </row>
    <row r="23" spans="1:8" s="288" customFormat="1" ht="12.75">
      <c r="A23" s="268"/>
      <c r="D23" s="290"/>
      <c r="E23" s="259"/>
      <c r="F23" s="174"/>
      <c r="G23" s="174"/>
      <c r="H23" s="174"/>
    </row>
    <row r="24" spans="1:8" s="288" customFormat="1" ht="12.75">
      <c r="A24" s="268"/>
      <c r="D24" s="260"/>
      <c r="E24" s="259"/>
      <c r="F24" s="174"/>
      <c r="G24" s="174"/>
      <c r="H24" s="174"/>
    </row>
    <row r="25" spans="1:8" s="288" customFormat="1" ht="12.75">
      <c r="A25" s="268"/>
      <c r="D25" s="260"/>
      <c r="E25" s="259"/>
      <c r="F25" s="174"/>
      <c r="G25" s="174"/>
      <c r="H25" s="174"/>
    </row>
    <row r="26" spans="1:17" s="288" customFormat="1" ht="12.75">
      <c r="A26" s="268"/>
      <c r="D26" s="260"/>
      <c r="E26" s="259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51" s="288" customFormat="1" ht="12.75">
      <c r="A27" s="268"/>
      <c r="D27" s="260"/>
      <c r="E27" s="259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</row>
  </sheetData>
  <printOptions horizontalCentered="1"/>
  <pageMargins left="0" right="0" top="0.7874015748031497" bottom="0.5905511811023623" header="0.5118110236220472" footer="0.5118110236220472"/>
  <pageSetup firstPageNumber="20" useFirstPageNumber="1" horizontalDpi="300" verticalDpi="3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2008-10-28T07:21:04Z</cp:lastPrinted>
  <dcterms:created xsi:type="dcterms:W3CDTF">2005-03-29T09:14:57Z</dcterms:created>
  <dcterms:modified xsi:type="dcterms:W3CDTF">2008-10-31T11:29:06Z</dcterms:modified>
  <cp:category/>
  <cp:version/>
  <cp:contentType/>
  <cp:contentStatus/>
</cp:coreProperties>
</file>