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1295" windowHeight="6975" activeTab="0"/>
  </bookViews>
  <sheets>
    <sheet name=" Nr 1" sheetId="1" r:id="rId1"/>
    <sheet name="Nr 2" sheetId="2" r:id="rId2"/>
    <sheet name="Nr 4" sheetId="3" r:id="rId3"/>
    <sheet name="Nr 3" sheetId="4" r:id="rId4"/>
  </sheets>
  <definedNames>
    <definedName name="_xlnm.Print_Titles" localSheetId="0">' Nr 1'!$8:$10</definedName>
    <definedName name="_xlnm.Print_Titles" localSheetId="1">'Nr 2'!$8:$10</definedName>
    <definedName name="_xlnm.Print_Titles" localSheetId="2">'Nr 4'!$12:$13</definedName>
  </definedNames>
  <calcPr fullCalcOnLoad="1"/>
</workbook>
</file>

<file path=xl/sharedStrings.xml><?xml version="1.0" encoding="utf-8"?>
<sst xmlns="http://schemas.openxmlformats.org/spreadsheetml/2006/main" count="289" uniqueCount="147">
  <si>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</si>
  <si>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</si>
  <si>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</si>
  <si>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</si>
  <si>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</si>
  <si>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</si>
  <si>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</si>
  <si>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</si>
  <si>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</si>
  <si>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</si>
  <si>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</si>
  <si>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</si>
  <si>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Pozostała działalność</t>
  </si>
  <si>
    <t>E</t>
  </si>
  <si>
    <t>TRANSPORT I ŁĄCZNOŚĆ</t>
  </si>
  <si>
    <t>Zmniejszenia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</si>
  <si>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</si>
  <si>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</si>
  <si>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</si>
  <si>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</si>
  <si>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</si>
  <si>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</si>
  <si>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>WYSZCZEGÓLNIENIE</t>
  </si>
  <si>
    <t>Załącznik nr 1 do Uchwały</t>
  </si>
  <si>
    <t>Załącznik nr 2 do Uchwały</t>
  </si>
  <si>
    <t>Zakup pomocy naukowych, dydaktycznych i książek</t>
  </si>
  <si>
    <t>KULTURA FIZYCZNA I SPORT</t>
  </si>
  <si>
    <t xml:space="preserve">GOSPODARKA KOMUNALNA I OCHRONA ŚRODOWISKA </t>
  </si>
  <si>
    <t>Zmiany</t>
  </si>
  <si>
    <t>Plan po zmianach</t>
  </si>
  <si>
    <t>I</t>
  </si>
  <si>
    <t>II</t>
  </si>
  <si>
    <t>III</t>
  </si>
  <si>
    <t>WYDATKI OGÓŁEM</t>
  </si>
  <si>
    <t>Zakup usług remontowych</t>
  </si>
  <si>
    <t>Pozostałe odsetki</t>
  </si>
  <si>
    <t>IV</t>
  </si>
  <si>
    <t>0830</t>
  </si>
  <si>
    <t>Wpływy z usług</t>
  </si>
  <si>
    <t>0920</t>
  </si>
  <si>
    <t>PRZYCHODY OGÓŁEM</t>
  </si>
  <si>
    <t>Szkolenia pracowników niebędących członkami korpusu służby cywilnej</t>
  </si>
  <si>
    <t>Zakup akcesoriów komputerowych, w tym programów i licencji</t>
  </si>
  <si>
    <t>V</t>
  </si>
  <si>
    <t>ZMIANY  PLANU  DOCHODÓW  I  WYDATKÓW  NA  ZADANIA  WŁASNE  GMINY                                      W  2009  ROKU</t>
  </si>
  <si>
    <t>NA  2009  ROK</t>
  </si>
  <si>
    <t>Składki na ubezpieczenia społeczne</t>
  </si>
  <si>
    <t>Wynagrodzenia bezosobowe</t>
  </si>
  <si>
    <t>4210</t>
  </si>
  <si>
    <t>Wydatki inwestycyjne jednostek budżetowych</t>
  </si>
  <si>
    <t>EDUKACYJNA OPIEKA WYCHOWAWCZA</t>
  </si>
  <si>
    <t>Dotacja celowa z budżetu na finansowanie lub dofinansowanie zadań zleconych do realizacji stowarzyszeniom</t>
  </si>
  <si>
    <t>OP</t>
  </si>
  <si>
    <t>Dział
Rozdział
§</t>
  </si>
  <si>
    <t>Zakup materiałów papierniczych do sprzętu drukarskiego i urządzeń kserograficznych</t>
  </si>
  <si>
    <t>Drogi publiczne gminne</t>
  </si>
  <si>
    <t>Wydatki inwestycyjne jednostek budżetowych:</t>
  </si>
  <si>
    <t>85495</t>
  </si>
  <si>
    <t>Drogi wewnętrzne</t>
  </si>
  <si>
    <t>Szkoły zawodowe</t>
  </si>
  <si>
    <t>POMOC SPOŁECZNA</t>
  </si>
  <si>
    <t>4170</t>
  </si>
  <si>
    <t>Składki na FP</t>
  </si>
  <si>
    <t>Załącznik nr 4 do Uchwały</t>
  </si>
  <si>
    <t>Dział, rozdział        §</t>
  </si>
  <si>
    <t>WYDATKI  OGÓŁEM</t>
  </si>
  <si>
    <t xml:space="preserve">Opłaty z tytułu zakupu usług telekomunikacyjnych telefonii stacjonarnej </t>
  </si>
  <si>
    <t>Drogi publiczne w miastach na prawach powiatu</t>
  </si>
  <si>
    <t>z dnia 28 maja 2009 roku</t>
  </si>
  <si>
    <t xml:space="preserve">Przebudowa rejonu ul.Gnieżnieńskiej - 4-go Marca - Połczyńskiej </t>
  </si>
  <si>
    <t>Przebudowa skrzyżowań / budowa skrzyżowań z ruchem okrężnym</t>
  </si>
  <si>
    <t>Odpis na ZFŚS</t>
  </si>
  <si>
    <t>Wynagrodzenia osobowe pracowników</t>
  </si>
  <si>
    <t>Infrastruktura teleinformatyczna</t>
  </si>
  <si>
    <t>Inf.</t>
  </si>
  <si>
    <t>Centralne sterowanie ruchem ulicznym</t>
  </si>
  <si>
    <t>Budowa sieci teleinformatycznej</t>
  </si>
  <si>
    <t>90013</t>
  </si>
  <si>
    <t>Schronisko dla zwierząt</t>
  </si>
  <si>
    <t xml:space="preserve">Środki na dofinansowanie własnych zadań bieżących gmin pozyskane z innych źródeł </t>
  </si>
  <si>
    <t>Szkoły podstawowe</t>
  </si>
  <si>
    <t>Zakup energii</t>
  </si>
  <si>
    <t>Infrastruktura kolejowa</t>
  </si>
  <si>
    <t>RWZ</t>
  </si>
  <si>
    <t>Dotacja celowa na pomoc finansową udzielaną między jednostkami samorządu terytorialnego na dofinansowanie własnych zadań bieżących</t>
  </si>
  <si>
    <t>GOSPODARKA MIESZKANIOWA</t>
  </si>
  <si>
    <t>N</t>
  </si>
  <si>
    <t>Gospodarka gruntami i nieruchomościami</t>
  </si>
  <si>
    <t>90003</t>
  </si>
  <si>
    <t>Oczyszczanie miast i wsi</t>
  </si>
  <si>
    <t>Zadania w zakresie kultury fizycznej i sportu</t>
  </si>
  <si>
    <t>4600</t>
  </si>
  <si>
    <t>Kary i odszkodowania wypłacane na rzecz osób prawnych i innych jednostek organizacyjnych</t>
  </si>
  <si>
    <t>ZMIANY  PLANU  WYDATKÓW  NA  ZADANIA   WŁASNE  POWIATU                                          W  2009  ROKU</t>
  </si>
  <si>
    <t>Przewidywane wykonanie             2006 r.</t>
  </si>
  <si>
    <t>Stan środków obrotowych na początek roku</t>
  </si>
  <si>
    <t xml:space="preserve">PRZYCHODY </t>
  </si>
  <si>
    <t>0960</t>
  </si>
  <si>
    <t>Otrzymane spadki, zapisy i darowizny w postaci pieniężnej</t>
  </si>
  <si>
    <t>0970</t>
  </si>
  <si>
    <t>Wpływy z różnych dochodów</t>
  </si>
  <si>
    <t>Składki na Fundusz Pracy</t>
  </si>
  <si>
    <t>Zakup środków żywności</t>
  </si>
  <si>
    <t>Podróże służbowe krajowe</t>
  </si>
  <si>
    <t>Różne opłaty i składki</t>
  </si>
  <si>
    <t xml:space="preserve">Stan środków obrotowych na koniec roku </t>
  </si>
  <si>
    <t>Przedszkola specjalne</t>
  </si>
  <si>
    <t>Licea ogólnokształcące</t>
  </si>
  <si>
    <t>Centrum Kształcenia Ustawicznego i Praktycznego oraz Ośrodki Dokształcania Zawodowego</t>
  </si>
  <si>
    <t>Placówki wychowania pozaszkolnego</t>
  </si>
  <si>
    <t>Internaty i bursy szkolne</t>
  </si>
  <si>
    <t xml:space="preserve">                                                                                          Załącznik nr 3 do Uchwały</t>
  </si>
  <si>
    <t xml:space="preserve">                                                                                          Rady Miejskiej w Koszalinie</t>
  </si>
  <si>
    <t>ZMIANY W PLANIE PRZYCHODÓW I WYDATKÓW DOCHODÓW WŁASNYCH</t>
  </si>
  <si>
    <t xml:space="preserve">MIEJSKIEGO OŚRODKA POMOCY SPOŁECZNEJ W KOSZALINIE </t>
  </si>
  <si>
    <t xml:space="preserve">                                                        NA 2009 ROK</t>
  </si>
  <si>
    <t>Przewidywane wykonanie                     2006 r.</t>
  </si>
  <si>
    <t>Stan środków na początek roku</t>
  </si>
  <si>
    <t>Ośrodki wsparcia</t>
  </si>
  <si>
    <t>Jednostki specjalistycznego poradnictwa, mieszkania chronione i ośrodki interwencji kryzysowej</t>
  </si>
  <si>
    <t>Stan środków na koniec roku (I+II-III)</t>
  </si>
  <si>
    <t xml:space="preserve">ZMIANY PLANU PRZYCHODÓW I WYDATKÓW  DOCHODÓW WŁASNYCH POWIATOWYCH JEDNOSTEK OŚWIATOWYCH  </t>
  </si>
  <si>
    <t>Przychody</t>
  </si>
  <si>
    <t>Szkoly podstawowe specjalne</t>
  </si>
  <si>
    <t>VI</t>
  </si>
  <si>
    <t>VII</t>
  </si>
  <si>
    <t>VIII</t>
  </si>
  <si>
    <t>IX</t>
  </si>
  <si>
    <t>X</t>
  </si>
  <si>
    <t>III + VIII</t>
  </si>
  <si>
    <t>IV + IX</t>
  </si>
  <si>
    <t>V + X</t>
  </si>
  <si>
    <t xml:space="preserve">                                                                                          z dnia 28 maja 2009 roku      </t>
  </si>
  <si>
    <t xml:space="preserve">Plan                  </t>
  </si>
  <si>
    <t>Specjalne ośrodki szkolno - wychowawcze</t>
  </si>
  <si>
    <t>Specjalne  ośrodki szkolno - wychowawcze</t>
  </si>
  <si>
    <t>OGÓŁEM  801 i  854</t>
  </si>
  <si>
    <t xml:space="preserve">Plan  </t>
  </si>
  <si>
    <t xml:space="preserve">Plan po zmianach </t>
  </si>
  <si>
    <t>ADMINISTRACJA  PUBLICZNA</t>
  </si>
  <si>
    <t>BRM</t>
  </si>
  <si>
    <r>
      <t xml:space="preserve">Zakup materiałów i wyposażenia - </t>
    </r>
    <r>
      <rPr>
        <i/>
        <sz val="10"/>
        <rFont val="Arial Narrow"/>
        <family val="2"/>
      </rPr>
      <t>RO "Unii Europejskiej"</t>
    </r>
  </si>
  <si>
    <t>Urząd Miejski</t>
  </si>
  <si>
    <t xml:space="preserve">Nr  XXXIV /  412 / 2009  </t>
  </si>
  <si>
    <t xml:space="preserve">Nr  XXXIV /   412 / 2009  </t>
  </si>
  <si>
    <t xml:space="preserve">Nr  XXXIV /  412  / 2009  </t>
  </si>
  <si>
    <t xml:space="preserve">                                                                                          Nr  XXXIV /   412  / 2009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</si>
</sst>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5" fillId="0" borderId="2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18" xfId="20" applyNumberFormat="1" applyFont="1" applyFill="1" applyBorder="1" applyAlignment="1" applyProtection="1">
      <alignment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64" fontId="14" fillId="0" borderId="21" xfId="20" applyNumberFormat="1" applyFont="1" applyFill="1" applyBorder="1" applyAlignment="1" applyProtection="1">
      <alignment vertical="center" wrapText="1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1" fontId="1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6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5" xfId="0" applyNumberFormat="1" applyFont="1" applyFill="1" applyBorder="1" applyAlignment="1" applyProtection="1">
      <alignment/>
      <protection locked="0"/>
    </xf>
    <xf numFmtId="0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vertical="center"/>
    </xf>
    <xf numFmtId="164" fontId="14" fillId="0" borderId="1" xfId="2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49" fontId="1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14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1" fontId="1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Border="1" applyAlignment="1">
      <alignment horizontal="centerContinuous" vertical="center"/>
    </xf>
    <xf numFmtId="3" fontId="15" fillId="0" borderId="2" xfId="0" applyNumberFormat="1" applyFont="1" applyBorder="1" applyAlignment="1">
      <alignment horizontal="centerContinuous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7" xfId="0" applyNumberFormat="1" applyFont="1" applyFill="1" applyBorder="1" applyAlignment="1" applyProtection="1">
      <alignment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4" fillId="0" borderId="41" xfId="0" applyNumberFormat="1" applyFont="1" applyFill="1" applyBorder="1" applyAlignment="1" applyProtection="1">
      <alignment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1" fontId="13" fillId="0" borderId="38" xfId="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16" fillId="0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5" xfId="0" applyNumberFormat="1" applyFont="1" applyFill="1" applyBorder="1" applyAlignment="1" applyProtection="1">
      <alignment horizontal="center" vertical="top" wrapText="1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1" fontId="13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9" xfId="0" applyFont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8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50" xfId="0" applyFont="1" applyBorder="1" applyAlignment="1">
      <alignment vertical="center" wrapText="1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164" fontId="9" fillId="0" borderId="1" xfId="20" applyNumberFormat="1" applyFont="1" applyFill="1" applyBorder="1" applyAlignment="1" applyProtection="1">
      <alignment vertical="center" wrapText="1"/>
      <protection locked="0"/>
    </xf>
    <xf numFmtId="1" fontId="14" fillId="0" borderId="3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20" applyNumberFormat="1" applyFont="1" applyFill="1" applyBorder="1" applyAlignment="1" applyProtection="1">
      <alignment vertical="center" wrapText="1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16" fillId="0" borderId="57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16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vertical="center"/>
      <protection locked="0"/>
    </xf>
    <xf numFmtId="0" fontId="14" fillId="0" borderId="59" xfId="0" applyNumberFormat="1" applyFont="1" applyFill="1" applyBorder="1" applyAlignment="1" applyProtection="1">
      <alignment vertical="center"/>
      <protection locked="0"/>
    </xf>
    <xf numFmtId="0" fontId="9" fillId="0" borderId="59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20" applyNumberFormat="1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1" fontId="14" fillId="0" borderId="62" xfId="0" applyNumberFormat="1" applyFont="1" applyFill="1" applyBorder="1" applyAlignment="1" applyProtection="1">
      <alignment horizontal="centerContinuous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>
      <alignment horizontal="right" vertical="center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164" fontId="13" fillId="0" borderId="2" xfId="20" applyNumberFormat="1" applyFont="1" applyFill="1" applyBorder="1" applyAlignment="1" applyProtection="1">
      <alignment vertical="center" wrapText="1"/>
      <protection locked="0"/>
    </xf>
    <xf numFmtId="164" fontId="13" fillId="0" borderId="63" xfId="20" applyNumberFormat="1" applyFont="1" applyFill="1" applyBorder="1" applyAlignment="1" applyProtection="1">
      <alignment vertical="center" wrapText="1"/>
      <protection locked="0"/>
    </xf>
    <xf numFmtId="164" fontId="14" fillId="0" borderId="35" xfId="20" applyNumberFormat="1" applyFont="1" applyFill="1" applyBorder="1" applyAlignment="1" applyProtection="1">
      <alignment vertical="center" wrapText="1"/>
      <protection locked="0"/>
    </xf>
    <xf numFmtId="164" fontId="13" fillId="0" borderId="64" xfId="20" applyNumberFormat="1" applyFont="1" applyFill="1" applyBorder="1" applyAlignment="1" applyProtection="1">
      <alignment vertical="center" wrapText="1"/>
      <protection locked="0"/>
    </xf>
    <xf numFmtId="164" fontId="14" fillId="0" borderId="36" xfId="20" applyNumberFormat="1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>
      <alignment vertical="center" wrapText="1"/>
    </xf>
    <xf numFmtId="164" fontId="9" fillId="0" borderId="0" xfId="20" applyNumberFormat="1" applyFont="1" applyFill="1" applyBorder="1" applyAlignment="1" applyProtection="1">
      <alignment vertical="center" wrapText="1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0" fontId="14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65" xfId="20" applyNumberFormat="1" applyFont="1" applyFill="1" applyBorder="1" applyAlignment="1" applyProtection="1">
      <alignment vertical="center" wrapText="1"/>
      <protection locked="0"/>
    </xf>
    <xf numFmtId="3" fontId="14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14" xfId="20" applyNumberFormat="1" applyFont="1" applyFill="1" applyBorder="1" applyAlignment="1" applyProtection="1">
      <alignment vertical="center" wrapText="1"/>
      <protection locked="0"/>
    </xf>
    <xf numFmtId="164" fontId="13" fillId="0" borderId="35" xfId="20" applyNumberFormat="1" applyFont="1" applyFill="1" applyBorder="1" applyAlignment="1" applyProtection="1">
      <alignment vertical="center" wrapText="1"/>
      <protection locked="0"/>
    </xf>
    <xf numFmtId="0" fontId="14" fillId="0" borderId="36" xfId="0" applyFont="1" applyFill="1" applyBorder="1" applyAlignment="1">
      <alignment vertical="center" wrapText="1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53" xfId="0" applyNumberFormat="1" applyFont="1" applyFill="1" applyBorder="1" applyAlignment="1" applyProtection="1">
      <alignment vertical="center" wrapText="1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1" fontId="9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1" fontId="14" fillId="0" borderId="66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Font="1" applyAlignment="1">
      <alignment/>
    </xf>
    <xf numFmtId="0" fontId="10" fillId="0" borderId="0" xfId="0" applyFont="1" applyAlignment="1">
      <alignment horizontal="centerContinuous" wrapText="1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 wrapText="1"/>
    </xf>
    <xf numFmtId="3" fontId="13" fillId="0" borderId="33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3" fillId="0" borderId="2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3" fontId="3" fillId="0" borderId="67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33" xfId="0" applyNumberFormat="1" applyFont="1" applyFill="1" applyBorder="1" applyAlignment="1" applyProtection="1">
      <alignment horizontal="lef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NumberFormat="1" applyFont="1" applyFill="1" applyBorder="1" applyAlignment="1" applyProtection="1">
      <alignment horizontal="lef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Border="1" applyAlignment="1">
      <alignment horizontal="right" vertical="center"/>
    </xf>
    <xf numFmtId="0" fontId="13" fillId="0" borderId="50" xfId="0" applyNumberFormat="1" applyFont="1" applyFill="1" applyBorder="1" applyAlignment="1" applyProtection="1">
      <alignment horizontal="lef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70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vertical="center" wrapText="1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/>
    </xf>
    <xf numFmtId="0" fontId="16" fillId="0" borderId="2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6" fillId="0" borderId="21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3" fontId="16" fillId="0" borderId="7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6" fillId="0" borderId="37" xfId="0" applyFont="1" applyBorder="1" applyAlignment="1">
      <alignment vertical="center" wrapText="1"/>
    </xf>
    <xf numFmtId="3" fontId="16" fillId="0" borderId="37" xfId="0" applyNumberFormat="1" applyFont="1" applyBorder="1" applyAlignment="1">
      <alignment vertical="center" wrapText="1"/>
    </xf>
    <xf numFmtId="3" fontId="16" fillId="0" borderId="70" xfId="0" applyNumberFormat="1" applyFont="1" applyBorder="1" applyAlignment="1">
      <alignment vertical="center" wrapText="1"/>
    </xf>
    <xf numFmtId="0" fontId="3" fillId="0" borderId="74" xfId="0" applyFont="1" applyBorder="1" applyAlignment="1">
      <alignment horizontal="left" vertical="center" wrapText="1"/>
    </xf>
    <xf numFmtId="3" fontId="3" fillId="0" borderId="74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vertical="center" wrapText="1"/>
    </xf>
    <xf numFmtId="0" fontId="16" fillId="0" borderId="55" xfId="0" applyFont="1" applyBorder="1" applyAlignment="1">
      <alignment horizontal="left" vertical="center" wrapText="1"/>
    </xf>
    <xf numFmtId="3" fontId="16" fillId="0" borderId="55" xfId="0" applyNumberFormat="1" applyFont="1" applyBorder="1" applyAlignment="1">
      <alignment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0" fontId="16" fillId="0" borderId="7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3" fontId="16" fillId="0" borderId="7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78" xfId="0" applyNumberFormat="1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3" fontId="3" fillId="0" borderId="79" xfId="0" applyNumberFormat="1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3" fontId="16" fillId="0" borderId="77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78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3" fontId="3" fillId="0" borderId="81" xfId="0" applyNumberFormat="1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/>
    </xf>
    <xf numFmtId="3" fontId="16" fillId="0" borderId="83" xfId="0" applyNumberFormat="1" applyFont="1" applyBorder="1" applyAlignment="1">
      <alignment vertical="center" wrapText="1"/>
    </xf>
    <xf numFmtId="3" fontId="3" fillId="0" borderId="78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3" fontId="16" fillId="0" borderId="78" xfId="0" applyNumberFormat="1" applyFont="1" applyBorder="1" applyAlignment="1">
      <alignment horizontal="right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left" vertical="center" wrapText="1"/>
    </xf>
    <xf numFmtId="3" fontId="13" fillId="0" borderId="70" xfId="0" applyNumberFormat="1" applyFont="1" applyBorder="1" applyAlignment="1">
      <alignment vertical="center" wrapText="1"/>
    </xf>
    <xf numFmtId="3" fontId="13" fillId="0" borderId="77" xfId="0" applyNumberFormat="1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0" fontId="3" fillId="0" borderId="70" xfId="0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vertical="center" wrapText="1"/>
    </xf>
    <xf numFmtId="3" fontId="3" fillId="0" borderId="70" xfId="0" applyNumberFormat="1" applyFont="1" applyBorder="1" applyAlignment="1">
      <alignment vertical="center" wrapText="1"/>
    </xf>
    <xf numFmtId="0" fontId="6" fillId="0" borderId="75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center" wrapText="1"/>
    </xf>
    <xf numFmtId="3" fontId="13" fillId="0" borderId="69" xfId="0" applyNumberFormat="1" applyFont="1" applyBorder="1" applyAlignment="1">
      <alignment vertical="center" wrapText="1"/>
    </xf>
    <xf numFmtId="3" fontId="3" fillId="0" borderId="77" xfId="0" applyNumberFormat="1" applyFont="1" applyBorder="1" applyAlignment="1">
      <alignment vertical="center" wrapText="1"/>
    </xf>
    <xf numFmtId="3" fontId="13" fillId="0" borderId="84" xfId="0" applyNumberFormat="1" applyFont="1" applyBorder="1" applyAlignment="1">
      <alignment vertical="center" wrapText="1"/>
    </xf>
    <xf numFmtId="3" fontId="3" fillId="0" borderId="45" xfId="0" applyNumberFormat="1" applyFont="1" applyBorder="1" applyAlignment="1">
      <alignment vertical="center" wrapText="1"/>
    </xf>
    <xf numFmtId="0" fontId="6" fillId="0" borderId="85" xfId="0" applyFont="1" applyBorder="1" applyAlignment="1">
      <alignment horizontal="centerContinuous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67" xfId="0" applyFont="1" applyBorder="1" applyAlignment="1">
      <alignment vertical="center" wrapText="1"/>
    </xf>
    <xf numFmtId="3" fontId="6" fillId="0" borderId="67" xfId="0" applyNumberFormat="1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3" fillId="0" borderId="79" xfId="0" applyNumberFormat="1" applyFont="1" applyBorder="1" applyAlignment="1">
      <alignment horizontal="right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5" fontId="16" fillId="0" borderId="88" xfId="0" applyNumberFormat="1" applyFont="1" applyBorder="1" applyAlignment="1">
      <alignment horizontal="center" vertical="center" wrapText="1"/>
    </xf>
    <xf numFmtId="165" fontId="16" fillId="0" borderId="8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 wrapText="1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13" fillId="0" borderId="82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56" xfId="0" applyNumberFormat="1" applyFont="1" applyBorder="1" applyAlignment="1">
      <alignment horizontal="right" vertical="center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14" fillId="0" borderId="65" xfId="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>
      <alignment horizontal="center" vertical="center" wrapText="1"/>
    </xf>
    <xf numFmtId="3" fontId="15" fillId="0" borderId="9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26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6019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26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6019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26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6019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6.875" style="19" customWidth="1"/>
    <col min="2" max="2" width="37.625" style="19" customWidth="1"/>
    <col min="3" max="3" width="5.375" style="19" customWidth="1"/>
    <col min="4" max="6" width="14.625" style="19" customWidth="1"/>
    <col min="7" max="7" width="10.00390625" style="19" customWidth="1"/>
    <col min="8" max="8" width="13.875" style="19" customWidth="1"/>
    <col min="9" max="9" width="14.375" style="19" customWidth="1"/>
    <col min="10" max="16384" width="10.00390625" style="19" customWidth="1"/>
  </cols>
  <sheetData>
    <row r="1" spans="4:5" ht="12" customHeight="1">
      <c r="D1" s="2"/>
      <c r="E1" s="2" t="s">
        <v>23</v>
      </c>
    </row>
    <row r="2" spans="1:5" ht="12" customHeight="1">
      <c r="A2" s="20"/>
      <c r="B2" s="21"/>
      <c r="C2" s="22"/>
      <c r="D2" s="38"/>
      <c r="E2" s="38" t="s">
        <v>143</v>
      </c>
    </row>
    <row r="3" spans="1:5" ht="12" customHeight="1">
      <c r="A3" s="20"/>
      <c r="B3" s="21"/>
      <c r="C3" s="22"/>
      <c r="D3" s="38"/>
      <c r="E3" s="38" t="s">
        <v>21</v>
      </c>
    </row>
    <row r="4" spans="1:5" ht="12" customHeight="1">
      <c r="A4" s="20"/>
      <c r="B4" s="21"/>
      <c r="C4" s="22"/>
      <c r="D4" s="38"/>
      <c r="E4" s="38" t="s">
        <v>68</v>
      </c>
    </row>
    <row r="5" spans="1:5" ht="8.25" customHeight="1">
      <c r="A5" s="20"/>
      <c r="B5" s="21"/>
      <c r="C5" s="22"/>
      <c r="D5" s="22"/>
      <c r="E5" s="22"/>
    </row>
    <row r="6" spans="1:6" s="7" customFormat="1" ht="35.25" customHeight="1">
      <c r="A6" s="9" t="s">
        <v>44</v>
      </c>
      <c r="B6" s="10"/>
      <c r="C6" s="8"/>
      <c r="D6" s="8"/>
      <c r="E6" s="8"/>
      <c r="F6" s="23"/>
    </row>
    <row r="7" spans="1:6" s="7" customFormat="1" ht="11.25" customHeight="1" thickBot="1">
      <c r="A7" s="9"/>
      <c r="B7" s="10"/>
      <c r="C7" s="8"/>
      <c r="D7" s="8"/>
      <c r="E7" s="8"/>
      <c r="F7" s="24" t="s">
        <v>0</v>
      </c>
    </row>
    <row r="8" spans="1:6" s="26" customFormat="1" ht="21" customHeight="1">
      <c r="A8" s="25" t="s">
        <v>1</v>
      </c>
      <c r="B8" s="374" t="s">
        <v>2</v>
      </c>
      <c r="C8" s="11" t="s">
        <v>3</v>
      </c>
      <c r="D8" s="54" t="s">
        <v>4</v>
      </c>
      <c r="E8" s="57" t="s">
        <v>5</v>
      </c>
      <c r="F8" s="57"/>
    </row>
    <row r="9" spans="1:6" s="26" customFormat="1" ht="12" customHeight="1">
      <c r="A9" s="27" t="s">
        <v>6</v>
      </c>
      <c r="B9" s="375"/>
      <c r="C9" s="112" t="s">
        <v>7</v>
      </c>
      <c r="D9" s="39" t="s">
        <v>11</v>
      </c>
      <c r="E9" s="64" t="s">
        <v>15</v>
      </c>
      <c r="F9" s="15" t="s">
        <v>8</v>
      </c>
    </row>
    <row r="10" spans="1:6" s="28" customFormat="1" ht="12.75" customHeight="1" thickBot="1">
      <c r="A10" s="13">
        <v>1</v>
      </c>
      <c r="B10" s="37">
        <v>2</v>
      </c>
      <c r="C10" s="14">
        <v>3</v>
      </c>
      <c r="D10" s="40">
        <v>4</v>
      </c>
      <c r="E10" s="65">
        <v>5</v>
      </c>
      <c r="F10" s="16">
        <v>6</v>
      </c>
    </row>
    <row r="11" spans="1:8" s="29" customFormat="1" ht="20.25" customHeight="1" thickBot="1" thickTop="1">
      <c r="A11" s="195">
        <v>600</v>
      </c>
      <c r="B11" s="179" t="s">
        <v>14</v>
      </c>
      <c r="C11" s="74"/>
      <c r="D11" s="43"/>
      <c r="E11" s="66">
        <f>E12+E14+E19+E17</f>
        <v>910000</v>
      </c>
      <c r="F11" s="18">
        <f>F14+F19+F12+F17</f>
        <v>390000</v>
      </c>
      <c r="H11" s="30"/>
    </row>
    <row r="12" spans="1:6" s="29" customFormat="1" ht="14.25" customHeight="1" thickTop="1">
      <c r="A12" s="105">
        <v>60002</v>
      </c>
      <c r="B12" s="180" t="s">
        <v>82</v>
      </c>
      <c r="C12" s="84" t="s">
        <v>83</v>
      </c>
      <c r="D12" s="48"/>
      <c r="E12" s="67"/>
      <c r="F12" s="31">
        <f>SUM(F13:F13)</f>
        <v>230000</v>
      </c>
    </row>
    <row r="13" spans="1:6" s="29" customFormat="1" ht="64.5" customHeight="1">
      <c r="A13" s="140">
        <v>2710</v>
      </c>
      <c r="B13" s="181" t="s">
        <v>84</v>
      </c>
      <c r="C13" s="94"/>
      <c r="D13" s="46"/>
      <c r="E13" s="77"/>
      <c r="F13" s="17">
        <v>230000</v>
      </c>
    </row>
    <row r="14" spans="1:6" s="29" customFormat="1" ht="15.75" customHeight="1">
      <c r="A14" s="119">
        <v>60016</v>
      </c>
      <c r="B14" s="182" t="s">
        <v>55</v>
      </c>
      <c r="C14" s="170" t="s">
        <v>19</v>
      </c>
      <c r="D14" s="48"/>
      <c r="E14" s="67">
        <f>SUM(E15)</f>
        <v>900000</v>
      </c>
      <c r="F14" s="31"/>
    </row>
    <row r="15" spans="1:6" s="29" customFormat="1" ht="18" customHeight="1">
      <c r="A15" s="73">
        <v>6050</v>
      </c>
      <c r="B15" s="183" t="s">
        <v>56</v>
      </c>
      <c r="C15" s="58"/>
      <c r="D15" s="46"/>
      <c r="E15" s="77">
        <f>SUM(E16:E16)</f>
        <v>900000</v>
      </c>
      <c r="F15" s="17"/>
    </row>
    <row r="16" spans="1:6" s="72" customFormat="1" ht="25.5" customHeight="1">
      <c r="A16" s="196"/>
      <c r="B16" s="184" t="s">
        <v>69</v>
      </c>
      <c r="C16" s="172"/>
      <c r="D16" s="173"/>
      <c r="E16" s="174">
        <v>900000</v>
      </c>
      <c r="F16" s="175"/>
    </row>
    <row r="17" spans="1:6" s="29" customFormat="1" ht="15" customHeight="1">
      <c r="A17" s="119">
        <v>60017</v>
      </c>
      <c r="B17" s="182" t="s">
        <v>58</v>
      </c>
      <c r="C17" s="170" t="s">
        <v>19</v>
      </c>
      <c r="D17" s="117"/>
      <c r="E17" s="118"/>
      <c r="F17" s="113">
        <f>SUM(F18:F18)</f>
        <v>150000</v>
      </c>
    </row>
    <row r="18" spans="1:6" s="29" customFormat="1" ht="18" customHeight="1">
      <c r="A18" s="73">
        <v>4270</v>
      </c>
      <c r="B18" s="183" t="s">
        <v>34</v>
      </c>
      <c r="C18" s="58"/>
      <c r="D18" s="46"/>
      <c r="E18" s="77"/>
      <c r="F18" s="17">
        <v>150000</v>
      </c>
    </row>
    <row r="19" spans="1:6" s="29" customFormat="1" ht="16.5">
      <c r="A19" s="105">
        <v>60053</v>
      </c>
      <c r="B19" s="180" t="s">
        <v>73</v>
      </c>
      <c r="C19" s="84" t="s">
        <v>74</v>
      </c>
      <c r="D19" s="156"/>
      <c r="E19" s="67">
        <f>E20</f>
        <v>10000</v>
      </c>
      <c r="F19" s="31">
        <f>F20</f>
        <v>10000</v>
      </c>
    </row>
    <row r="20" spans="1:6" s="29" customFormat="1" ht="16.5">
      <c r="A20" s="73">
        <v>6050</v>
      </c>
      <c r="B20" s="183" t="s">
        <v>56</v>
      </c>
      <c r="C20" s="91"/>
      <c r="D20" s="157"/>
      <c r="E20" s="68">
        <f>SUM(E21:E22)</f>
        <v>10000</v>
      </c>
      <c r="F20" s="17">
        <f>SUM(F21:F22)</f>
        <v>10000</v>
      </c>
    </row>
    <row r="21" spans="1:6" s="72" customFormat="1" ht="12.75">
      <c r="A21" s="159"/>
      <c r="B21" s="185" t="s">
        <v>76</v>
      </c>
      <c r="C21" s="70"/>
      <c r="D21" s="158"/>
      <c r="E21" s="116">
        <v>10000</v>
      </c>
      <c r="F21" s="71"/>
    </row>
    <row r="22" spans="1:6" s="72" customFormat="1" ht="17.25" customHeight="1" thickBot="1">
      <c r="A22" s="159"/>
      <c r="B22" s="186" t="s">
        <v>75</v>
      </c>
      <c r="C22" s="70"/>
      <c r="D22" s="160"/>
      <c r="E22" s="161"/>
      <c r="F22" s="71">
        <v>10000</v>
      </c>
    </row>
    <row r="23" spans="1:8" s="29" customFormat="1" ht="16.5" customHeight="1" thickBot="1" thickTop="1">
      <c r="A23" s="195">
        <v>700</v>
      </c>
      <c r="B23" s="179" t="s">
        <v>85</v>
      </c>
      <c r="C23" s="74" t="s">
        <v>86</v>
      </c>
      <c r="D23" s="43"/>
      <c r="E23" s="66">
        <f>SUM(E24)</f>
        <v>282000</v>
      </c>
      <c r="F23" s="18"/>
      <c r="H23" s="30"/>
    </row>
    <row r="24" spans="1:6" s="29" customFormat="1" ht="18.75" customHeight="1" thickTop="1">
      <c r="A24" s="105">
        <v>70005</v>
      </c>
      <c r="B24" s="180" t="s">
        <v>87</v>
      </c>
      <c r="C24" s="84"/>
      <c r="D24" s="48"/>
      <c r="E24" s="67">
        <f>SUM(E25)</f>
        <v>282000</v>
      </c>
      <c r="F24" s="31"/>
    </row>
    <row r="25" spans="1:6" s="29" customFormat="1" ht="34.5" customHeight="1" thickBot="1">
      <c r="A25" s="69" t="s">
        <v>91</v>
      </c>
      <c r="B25" s="187" t="s">
        <v>92</v>
      </c>
      <c r="C25" s="58"/>
      <c r="D25" s="46"/>
      <c r="E25" s="68">
        <f>230000+8000+52000-8000</f>
        <v>282000</v>
      </c>
      <c r="F25" s="17"/>
    </row>
    <row r="26" spans="1:8" s="29" customFormat="1" ht="16.5" customHeight="1" thickBot="1" thickTop="1">
      <c r="A26" s="195">
        <v>750</v>
      </c>
      <c r="B26" s="179" t="s">
        <v>139</v>
      </c>
      <c r="C26" s="74"/>
      <c r="D26" s="43"/>
      <c r="E26" s="66"/>
      <c r="F26" s="18">
        <f>SUM(F27+F29)</f>
        <v>44000</v>
      </c>
      <c r="H26" s="30"/>
    </row>
    <row r="27" spans="1:6" s="29" customFormat="1" ht="15.75" customHeight="1" thickTop="1">
      <c r="A27" s="105">
        <v>75023</v>
      </c>
      <c r="B27" s="180" t="s">
        <v>142</v>
      </c>
      <c r="C27" s="84" t="s">
        <v>74</v>
      </c>
      <c r="D27" s="48"/>
      <c r="E27" s="67"/>
      <c r="F27" s="31">
        <f>SUM(F28)</f>
        <v>40000</v>
      </c>
    </row>
    <row r="28" spans="1:6" s="29" customFormat="1" ht="21" customHeight="1">
      <c r="A28" s="69" t="s">
        <v>48</v>
      </c>
      <c r="B28" s="187" t="s">
        <v>18</v>
      </c>
      <c r="C28" s="91"/>
      <c r="D28" s="46"/>
      <c r="E28" s="68"/>
      <c r="F28" s="17">
        <v>40000</v>
      </c>
    </row>
    <row r="29" spans="1:6" s="29" customFormat="1" ht="15.75" customHeight="1">
      <c r="A29" s="105">
        <v>75095</v>
      </c>
      <c r="B29" s="180" t="s">
        <v>12</v>
      </c>
      <c r="C29" s="84" t="s">
        <v>140</v>
      </c>
      <c r="D29" s="48"/>
      <c r="E29" s="67"/>
      <c r="F29" s="31">
        <f>SUM(F30)</f>
        <v>4000</v>
      </c>
    </row>
    <row r="30" spans="1:6" s="29" customFormat="1" ht="32.25" customHeight="1" thickBot="1">
      <c r="A30" s="69" t="s">
        <v>48</v>
      </c>
      <c r="B30" s="187" t="s">
        <v>141</v>
      </c>
      <c r="C30" s="58"/>
      <c r="D30" s="46"/>
      <c r="E30" s="68"/>
      <c r="F30" s="17">
        <v>4000</v>
      </c>
    </row>
    <row r="31" spans="1:8" s="29" customFormat="1" ht="16.5" customHeight="1" thickBot="1" thickTop="1">
      <c r="A31" s="195">
        <v>801</v>
      </c>
      <c r="B31" s="179" t="s">
        <v>16</v>
      </c>
      <c r="C31" s="74" t="s">
        <v>13</v>
      </c>
      <c r="D31" s="43">
        <f>D41</f>
        <v>4573</v>
      </c>
      <c r="E31" s="66">
        <f>E41+E32</f>
        <v>225616</v>
      </c>
      <c r="F31" s="18">
        <f>F41+F32</f>
        <v>230189</v>
      </c>
      <c r="H31" s="30"/>
    </row>
    <row r="32" spans="1:8" s="29" customFormat="1" ht="18.75" customHeight="1" thickTop="1">
      <c r="A32" s="169">
        <v>80101</v>
      </c>
      <c r="B32" s="188" t="s">
        <v>80</v>
      </c>
      <c r="C32" s="170"/>
      <c r="D32" s="117"/>
      <c r="E32" s="118"/>
      <c r="F32" s="113">
        <f>SUM(F33:F40)</f>
        <v>222800</v>
      </c>
      <c r="H32" s="30"/>
    </row>
    <row r="33" spans="1:8" s="29" customFormat="1" ht="16.5" customHeight="1">
      <c r="A33" s="167">
        <v>4010</v>
      </c>
      <c r="B33" s="164" t="s">
        <v>72</v>
      </c>
      <c r="C33" s="58"/>
      <c r="D33" s="46"/>
      <c r="E33" s="68"/>
      <c r="F33" s="17">
        <v>15700</v>
      </c>
      <c r="H33" s="30"/>
    </row>
    <row r="34" spans="1:8" s="29" customFormat="1" ht="16.5" customHeight="1">
      <c r="A34" s="167">
        <v>4110</v>
      </c>
      <c r="B34" s="164" t="s">
        <v>46</v>
      </c>
      <c r="C34" s="58"/>
      <c r="D34" s="46"/>
      <c r="E34" s="68"/>
      <c r="F34" s="17">
        <v>2400</v>
      </c>
      <c r="H34" s="30"/>
    </row>
    <row r="35" spans="1:8" s="29" customFormat="1" ht="16.5" customHeight="1">
      <c r="A35" s="167">
        <v>4120</v>
      </c>
      <c r="B35" s="168" t="s">
        <v>62</v>
      </c>
      <c r="C35" s="58"/>
      <c r="D35" s="46"/>
      <c r="E35" s="68"/>
      <c r="F35" s="17">
        <v>400</v>
      </c>
      <c r="H35" s="30"/>
    </row>
    <row r="36" spans="1:8" s="29" customFormat="1" ht="16.5" customHeight="1">
      <c r="A36" s="167">
        <v>4170</v>
      </c>
      <c r="B36" s="164" t="s">
        <v>47</v>
      </c>
      <c r="C36" s="58"/>
      <c r="D36" s="46"/>
      <c r="E36" s="68"/>
      <c r="F36" s="17">
        <v>125100</v>
      </c>
      <c r="H36" s="30"/>
    </row>
    <row r="37" spans="1:8" s="29" customFormat="1" ht="16.5" customHeight="1">
      <c r="A37" s="167">
        <v>4210</v>
      </c>
      <c r="B37" s="164" t="s">
        <v>18</v>
      </c>
      <c r="C37" s="58"/>
      <c r="D37" s="46"/>
      <c r="E37" s="68"/>
      <c r="F37" s="17">
        <v>10000</v>
      </c>
      <c r="H37" s="30"/>
    </row>
    <row r="38" spans="1:8" s="29" customFormat="1" ht="16.5" customHeight="1">
      <c r="A38" s="167">
        <v>4260</v>
      </c>
      <c r="B38" s="164" t="s">
        <v>81</v>
      </c>
      <c r="C38" s="58"/>
      <c r="D38" s="46"/>
      <c r="E38" s="68"/>
      <c r="F38" s="17">
        <v>30800</v>
      </c>
      <c r="H38" s="30"/>
    </row>
    <row r="39" spans="1:8" s="29" customFormat="1" ht="16.5" customHeight="1">
      <c r="A39" s="167">
        <v>4300</v>
      </c>
      <c r="B39" s="164" t="s">
        <v>9</v>
      </c>
      <c r="C39" s="58"/>
      <c r="D39" s="46"/>
      <c r="E39" s="68"/>
      <c r="F39" s="17">
        <v>32400</v>
      </c>
      <c r="H39" s="30"/>
    </row>
    <row r="40" spans="1:8" s="29" customFormat="1" ht="16.5" customHeight="1">
      <c r="A40" s="177">
        <v>6050</v>
      </c>
      <c r="B40" s="372" t="s">
        <v>49</v>
      </c>
      <c r="C40" s="373"/>
      <c r="D40" s="130"/>
      <c r="E40" s="131"/>
      <c r="F40" s="110">
        <v>6000</v>
      </c>
      <c r="H40" s="30"/>
    </row>
    <row r="41" spans="1:6" s="29" customFormat="1" ht="16.5" customHeight="1">
      <c r="A41" s="132">
        <v>80195</v>
      </c>
      <c r="B41" s="133" t="s">
        <v>12</v>
      </c>
      <c r="C41" s="84"/>
      <c r="D41" s="48">
        <f>SUM(D42:D47)</f>
        <v>4573</v>
      </c>
      <c r="E41" s="67">
        <f>SUM(E42:E47)</f>
        <v>225616</v>
      </c>
      <c r="F41" s="31">
        <f>SUM(F42:F47)</f>
        <v>7389</v>
      </c>
    </row>
    <row r="42" spans="1:6" s="29" customFormat="1" ht="36" customHeight="1">
      <c r="A42" s="166">
        <v>2700</v>
      </c>
      <c r="B42" s="164" t="s">
        <v>79</v>
      </c>
      <c r="C42" s="114"/>
      <c r="D42" s="76">
        <v>4573</v>
      </c>
      <c r="E42" s="77"/>
      <c r="F42" s="78"/>
    </row>
    <row r="43" spans="1:6" s="29" customFormat="1" ht="15" customHeight="1">
      <c r="A43" s="167">
        <v>4010</v>
      </c>
      <c r="B43" s="164" t="s">
        <v>72</v>
      </c>
      <c r="C43" s="165"/>
      <c r="D43" s="46"/>
      <c r="E43" s="68">
        <v>222800</v>
      </c>
      <c r="F43" s="17"/>
    </row>
    <row r="44" spans="1:6" s="29" customFormat="1" ht="18" customHeight="1">
      <c r="A44" s="167">
        <v>4110</v>
      </c>
      <c r="B44" s="168" t="s">
        <v>46</v>
      </c>
      <c r="C44" s="165"/>
      <c r="D44" s="46"/>
      <c r="E44" s="68"/>
      <c r="F44" s="17">
        <v>811</v>
      </c>
    </row>
    <row r="45" spans="1:6" s="29" customFormat="1" ht="17.25" customHeight="1">
      <c r="A45" s="167">
        <v>4120</v>
      </c>
      <c r="B45" s="168" t="s">
        <v>62</v>
      </c>
      <c r="C45" s="165"/>
      <c r="D45" s="46"/>
      <c r="E45" s="68"/>
      <c r="F45" s="17">
        <v>128</v>
      </c>
    </row>
    <row r="46" spans="1:6" s="29" customFormat="1" ht="17.25" customHeight="1">
      <c r="A46" s="163" t="s">
        <v>61</v>
      </c>
      <c r="B46" s="164" t="s">
        <v>47</v>
      </c>
      <c r="C46" s="165"/>
      <c r="D46" s="46"/>
      <c r="E46" s="68"/>
      <c r="F46" s="17">
        <v>6450</v>
      </c>
    </row>
    <row r="47" spans="1:6" s="29" customFormat="1" ht="21" customHeight="1" thickBot="1">
      <c r="A47" s="69" t="s">
        <v>17</v>
      </c>
      <c r="B47" s="189" t="s">
        <v>9</v>
      </c>
      <c r="C47" s="165"/>
      <c r="D47" s="46"/>
      <c r="E47" s="68">
        <v>2816</v>
      </c>
      <c r="F47" s="17"/>
    </row>
    <row r="48" spans="1:6" s="72" customFormat="1" ht="34.5" customHeight="1" thickBot="1" thickTop="1">
      <c r="A48" s="135">
        <v>900</v>
      </c>
      <c r="B48" s="190" t="s">
        <v>27</v>
      </c>
      <c r="C48" s="74"/>
      <c r="D48" s="125"/>
      <c r="E48" s="66">
        <f>E49+E51</f>
        <v>300000</v>
      </c>
      <c r="F48" s="18">
        <f>F49+F51</f>
        <v>600000</v>
      </c>
    </row>
    <row r="49" spans="1:6" s="61" customFormat="1" ht="18.75" customHeight="1" thickTop="1">
      <c r="A49" s="197" t="s">
        <v>88</v>
      </c>
      <c r="B49" s="191" t="s">
        <v>89</v>
      </c>
      <c r="C49" s="104" t="s">
        <v>19</v>
      </c>
      <c r="D49" s="48"/>
      <c r="E49" s="67"/>
      <c r="F49" s="31">
        <f>SUM(F50)</f>
        <v>300000</v>
      </c>
    </row>
    <row r="50" spans="1:6" s="29" customFormat="1" ht="17.25" customHeight="1">
      <c r="A50" s="75">
        <v>4300</v>
      </c>
      <c r="B50" s="183" t="s">
        <v>9</v>
      </c>
      <c r="C50" s="101"/>
      <c r="D50" s="46"/>
      <c r="E50" s="68"/>
      <c r="F50" s="17">
        <v>300000</v>
      </c>
    </row>
    <row r="51" spans="1:6" s="72" customFormat="1" ht="18" customHeight="1">
      <c r="A51" s="197" t="s">
        <v>77</v>
      </c>
      <c r="B51" s="191" t="s">
        <v>78</v>
      </c>
      <c r="C51" s="84"/>
      <c r="D51" s="162"/>
      <c r="E51" s="67">
        <f>SUM(E52:E54)</f>
        <v>300000</v>
      </c>
      <c r="F51" s="31">
        <f>SUM(F52:F54)</f>
        <v>300000</v>
      </c>
    </row>
    <row r="52" spans="1:6" s="72" customFormat="1" ht="50.25" customHeight="1">
      <c r="A52" s="75">
        <v>2820</v>
      </c>
      <c r="B52" s="183" t="s">
        <v>51</v>
      </c>
      <c r="C52" s="101" t="s">
        <v>52</v>
      </c>
      <c r="D52" s="115"/>
      <c r="E52" s="68"/>
      <c r="F52" s="17">
        <v>300000</v>
      </c>
    </row>
    <row r="53" spans="1:6" s="29" customFormat="1" ht="15.75" customHeight="1">
      <c r="A53" s="75">
        <v>4270</v>
      </c>
      <c r="B53" s="192" t="s">
        <v>34</v>
      </c>
      <c r="C53" s="101" t="s">
        <v>19</v>
      </c>
      <c r="D53" s="46"/>
      <c r="E53" s="68">
        <v>25000</v>
      </c>
      <c r="F53" s="17"/>
    </row>
    <row r="54" spans="1:6" s="72" customFormat="1" ht="15.75" customHeight="1" thickBot="1">
      <c r="A54" s="163" t="s">
        <v>17</v>
      </c>
      <c r="B54" s="183" t="s">
        <v>9</v>
      </c>
      <c r="C54" s="101" t="s">
        <v>19</v>
      </c>
      <c r="D54" s="115"/>
      <c r="E54" s="68">
        <v>275000</v>
      </c>
      <c r="F54" s="17"/>
    </row>
    <row r="55" spans="1:6" s="29" customFormat="1" ht="22.5" customHeight="1" thickBot="1" thickTop="1">
      <c r="A55" s="96">
        <v>926</v>
      </c>
      <c r="B55" s="193" t="s">
        <v>26</v>
      </c>
      <c r="C55" s="74" t="s">
        <v>52</v>
      </c>
      <c r="D55" s="43"/>
      <c r="E55" s="66"/>
      <c r="F55" s="18">
        <f>SUM(F56:F56)</f>
        <v>8000</v>
      </c>
    </row>
    <row r="56" spans="1:6" s="29" customFormat="1" ht="21.75" customHeight="1" thickTop="1">
      <c r="A56" s="92">
        <v>92605</v>
      </c>
      <c r="B56" s="194" t="s">
        <v>90</v>
      </c>
      <c r="C56" s="136"/>
      <c r="D56" s="137"/>
      <c r="E56" s="138"/>
      <c r="F56" s="44">
        <f>SUM(F57)</f>
        <v>8000</v>
      </c>
    </row>
    <row r="57" spans="1:6" s="29" customFormat="1" ht="54" customHeight="1" thickBot="1">
      <c r="A57" s="198">
        <v>2820</v>
      </c>
      <c r="B57" s="183" t="s">
        <v>51</v>
      </c>
      <c r="C57" s="84"/>
      <c r="D57" s="102"/>
      <c r="E57" s="95"/>
      <c r="F57" s="108">
        <v>8000</v>
      </c>
    </row>
    <row r="58" spans="1:9" s="34" customFormat="1" ht="18.75" customHeight="1" thickBot="1" thickTop="1">
      <c r="A58" s="32"/>
      <c r="B58" s="6" t="s">
        <v>10</v>
      </c>
      <c r="C58" s="33"/>
      <c r="D58" s="106">
        <f>D11+D23+D31+D48+D55+D26</f>
        <v>4573</v>
      </c>
      <c r="E58" s="176">
        <f>E11+E23+E31+E48+E55+E26</f>
        <v>1717616</v>
      </c>
      <c r="F58" s="129">
        <f>F11+F23+F31+F48+F55+F26</f>
        <v>1272189</v>
      </c>
      <c r="H58" s="35"/>
      <c r="I58" s="35"/>
    </row>
    <row r="59" spans="1:6" ht="20.25" customHeight="1" thickBot="1" thickTop="1">
      <c r="A59" s="49"/>
      <c r="B59" s="36" t="s">
        <v>20</v>
      </c>
      <c r="C59" s="6"/>
      <c r="D59" s="111"/>
      <c r="E59" s="376">
        <f>F58-E58</f>
        <v>-445427</v>
      </c>
      <c r="F59" s="377"/>
    </row>
    <row r="60" ht="16.5" thickTop="1">
      <c r="D60" s="51"/>
    </row>
    <row r="61" ht="15.75">
      <c r="D61" s="51"/>
    </row>
    <row r="62" ht="15.75">
      <c r="D62" s="51"/>
    </row>
    <row r="63" ht="15.75">
      <c r="D63" s="51"/>
    </row>
    <row r="64" ht="15.75">
      <c r="D64" s="51"/>
    </row>
    <row r="65" spans="2:4" ht="15.75">
      <c r="B65" s="51"/>
      <c r="C65" s="51"/>
      <c r="D65" s="51"/>
    </row>
    <row r="66" spans="2:4" ht="15.75">
      <c r="B66" s="51"/>
      <c r="C66" s="51"/>
      <c r="D66" s="51"/>
    </row>
    <row r="67" spans="2:4" ht="15.75">
      <c r="B67" s="51"/>
      <c r="D67" s="51"/>
    </row>
    <row r="68" ht="15.75">
      <c r="D68" s="51"/>
    </row>
    <row r="69" ht="15.75">
      <c r="D69" s="51"/>
    </row>
    <row r="70" ht="15.75">
      <c r="D70" s="51"/>
    </row>
    <row r="71" ht="15.75">
      <c r="D71" s="51"/>
    </row>
    <row r="72" ht="15.75">
      <c r="D72" s="51"/>
    </row>
    <row r="73" ht="15.75">
      <c r="D73" s="51"/>
    </row>
    <row r="74" ht="15.75">
      <c r="D74" s="51"/>
    </row>
    <row r="75" ht="15.75">
      <c r="D75" s="51"/>
    </row>
    <row r="76" ht="15.75">
      <c r="D76" s="51"/>
    </row>
    <row r="77" ht="15.75">
      <c r="D77" s="51"/>
    </row>
    <row r="78" ht="15.75">
      <c r="D78" s="51"/>
    </row>
    <row r="79" ht="15.75">
      <c r="D79" s="51"/>
    </row>
    <row r="80" ht="15.75">
      <c r="D80" s="51"/>
    </row>
    <row r="81" ht="15.75">
      <c r="D81" s="51"/>
    </row>
    <row r="82" ht="15.75">
      <c r="D82" s="51"/>
    </row>
    <row r="83" ht="15.75">
      <c r="D83" s="51"/>
    </row>
    <row r="84" ht="15.75">
      <c r="D84" s="51"/>
    </row>
    <row r="85" ht="15.75">
      <c r="D85" s="51"/>
    </row>
    <row r="86" ht="15.75">
      <c r="D86" s="51"/>
    </row>
    <row r="87" ht="15.75">
      <c r="D87" s="51"/>
    </row>
    <row r="88" ht="15.75">
      <c r="D88" s="51"/>
    </row>
    <row r="89" ht="15.75">
      <c r="D89" s="51"/>
    </row>
    <row r="90" ht="15.75">
      <c r="D90" s="51"/>
    </row>
    <row r="91" ht="15.75">
      <c r="D91" s="51"/>
    </row>
    <row r="92" ht="15.75">
      <c r="D92" s="51"/>
    </row>
    <row r="93" ht="15.75">
      <c r="D93" s="51"/>
    </row>
    <row r="94" ht="15.75">
      <c r="D94" s="51"/>
    </row>
    <row r="95" ht="15.75">
      <c r="D95" s="51"/>
    </row>
    <row r="96" ht="15.75">
      <c r="D96" s="51"/>
    </row>
    <row r="97" ht="15.75">
      <c r="D97" s="51"/>
    </row>
    <row r="98" ht="15.75">
      <c r="D98" s="51"/>
    </row>
    <row r="99" ht="15.75">
      <c r="D99" s="51"/>
    </row>
    <row r="100" ht="15.75">
      <c r="D100" s="51"/>
    </row>
    <row r="101" ht="15.75">
      <c r="D101" s="51"/>
    </row>
    <row r="102" ht="15.75">
      <c r="D102" s="51"/>
    </row>
    <row r="103" ht="15.75">
      <c r="D103" s="51"/>
    </row>
    <row r="104" ht="15.75">
      <c r="D104" s="51"/>
    </row>
    <row r="105" ht="15.75">
      <c r="D105" s="51"/>
    </row>
    <row r="106" ht="15.75">
      <c r="D106" s="51"/>
    </row>
    <row r="107" ht="15.75">
      <c r="D107" s="51"/>
    </row>
    <row r="108" ht="15.75">
      <c r="D108" s="51"/>
    </row>
    <row r="109" ht="15.75">
      <c r="D109" s="51"/>
    </row>
    <row r="110" ht="15.75">
      <c r="D110" s="51"/>
    </row>
    <row r="111" ht="15.75">
      <c r="D111" s="51"/>
    </row>
    <row r="112" ht="15.75">
      <c r="D112" s="51"/>
    </row>
    <row r="113" ht="15.75">
      <c r="D113" s="51"/>
    </row>
    <row r="114" ht="15.75">
      <c r="D114" s="51"/>
    </row>
    <row r="115" ht="15.75">
      <c r="D115" s="51"/>
    </row>
    <row r="116" ht="15.75">
      <c r="D116" s="51"/>
    </row>
    <row r="117" ht="15.75">
      <c r="D117" s="51"/>
    </row>
    <row r="118" ht="15.75">
      <c r="D118" s="51"/>
    </row>
    <row r="119" ht="15.75">
      <c r="D119" s="51"/>
    </row>
    <row r="120" ht="15.75">
      <c r="D120" s="51"/>
    </row>
    <row r="121" ht="15.75">
      <c r="D121" s="51"/>
    </row>
    <row r="122" ht="15.75">
      <c r="D122" s="51"/>
    </row>
    <row r="123" ht="15.75">
      <c r="D123" s="51"/>
    </row>
    <row r="124" ht="15.75">
      <c r="D124" s="51"/>
    </row>
    <row r="125" ht="15.75">
      <c r="D125" s="51"/>
    </row>
    <row r="126" ht="15.75">
      <c r="D126" s="51"/>
    </row>
    <row r="127" ht="15.75">
      <c r="D127" s="51"/>
    </row>
    <row r="128" ht="15.75">
      <c r="D128" s="51"/>
    </row>
    <row r="129" ht="15.75">
      <c r="D129" s="51"/>
    </row>
    <row r="130" ht="15.75">
      <c r="D130" s="51"/>
    </row>
    <row r="131" ht="15.75">
      <c r="D131" s="51"/>
    </row>
    <row r="132" ht="15.75">
      <c r="D132" s="51"/>
    </row>
    <row r="133" ht="15.75">
      <c r="D133" s="51"/>
    </row>
    <row r="134" ht="15.75">
      <c r="D134" s="51"/>
    </row>
    <row r="135" ht="15.75">
      <c r="D135" s="51"/>
    </row>
    <row r="136" ht="15.75">
      <c r="D136" s="51"/>
    </row>
    <row r="137" ht="15.75">
      <c r="D137" s="51"/>
    </row>
    <row r="138" ht="15.75">
      <c r="D138" s="51"/>
    </row>
    <row r="139" ht="15.75">
      <c r="D139" s="51"/>
    </row>
    <row r="140" ht="15.75">
      <c r="D140" s="51"/>
    </row>
    <row r="141" ht="15.75">
      <c r="D141" s="51"/>
    </row>
    <row r="142" ht="15.75">
      <c r="D142" s="51"/>
    </row>
    <row r="143" ht="15.75">
      <c r="D143" s="51"/>
    </row>
    <row r="144" ht="15.75">
      <c r="D144" s="51"/>
    </row>
    <row r="145" ht="15.75">
      <c r="D145" s="51"/>
    </row>
    <row r="146" ht="15.75">
      <c r="D146" s="51"/>
    </row>
    <row r="147" ht="15.75">
      <c r="D147" s="51"/>
    </row>
    <row r="148" ht="15.75">
      <c r="D148" s="51"/>
    </row>
    <row r="149" ht="15.75">
      <c r="D149" s="51"/>
    </row>
    <row r="150" ht="15.75">
      <c r="D150" s="51"/>
    </row>
  </sheetData>
  <mergeCells count="2">
    <mergeCell ref="B8:B9"/>
    <mergeCell ref="E59:F59"/>
  </mergeCells>
  <printOptions horizontalCentered="1"/>
  <pageMargins left="0" right="0" top="0.984251968503937" bottom="0.5905511811023623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4" sqref="B24"/>
    </sheetView>
  </sheetViews>
  <sheetFormatPr defaultColWidth="9.00390625" defaultRowHeight="12.75"/>
  <cols>
    <col min="1" max="1" width="6.875" style="19" customWidth="1"/>
    <col min="2" max="2" width="38.875" style="19" customWidth="1"/>
    <col min="3" max="3" width="5.375" style="19" customWidth="1"/>
    <col min="4" max="5" width="15.75390625" style="19" customWidth="1"/>
    <col min="6" max="6" width="14.375" style="19" customWidth="1"/>
    <col min="7" max="16384" width="10.00390625" style="19" customWidth="1"/>
  </cols>
  <sheetData>
    <row r="1" spans="4:5" ht="11.25" customHeight="1">
      <c r="D1" s="2" t="s">
        <v>24</v>
      </c>
      <c r="E1" s="2"/>
    </row>
    <row r="2" spans="1:5" ht="11.25" customHeight="1">
      <c r="A2" s="20"/>
      <c r="B2" s="21"/>
      <c r="C2" s="22"/>
      <c r="D2" s="38" t="s">
        <v>144</v>
      </c>
      <c r="E2" s="38"/>
    </row>
    <row r="3" spans="1:5" ht="11.25" customHeight="1">
      <c r="A3" s="20"/>
      <c r="B3" s="21"/>
      <c r="C3" s="22"/>
      <c r="D3" s="38" t="s">
        <v>21</v>
      </c>
      <c r="E3" s="38"/>
    </row>
    <row r="4" spans="1:5" ht="14.25" customHeight="1">
      <c r="A4" s="20"/>
      <c r="B4" s="21"/>
      <c r="C4" s="22"/>
      <c r="D4" s="38" t="s">
        <v>68</v>
      </c>
      <c r="E4" s="38"/>
    </row>
    <row r="5" spans="1:5" ht="13.5" customHeight="1">
      <c r="A5" s="20"/>
      <c r="B5" s="21"/>
      <c r="C5" s="22"/>
      <c r="D5" s="22"/>
      <c r="E5" s="22"/>
    </row>
    <row r="6" spans="1:5" s="7" customFormat="1" ht="39.75" customHeight="1">
      <c r="A6" s="9" t="s">
        <v>93</v>
      </c>
      <c r="B6" s="10"/>
      <c r="C6" s="8"/>
      <c r="D6" s="8"/>
      <c r="E6" s="8"/>
    </row>
    <row r="7" spans="1:5" s="7" customFormat="1" ht="12.75" customHeight="1" thickBot="1">
      <c r="A7" s="9"/>
      <c r="B7" s="10"/>
      <c r="C7" s="8"/>
      <c r="D7" s="52"/>
      <c r="E7" s="52" t="s">
        <v>0</v>
      </c>
    </row>
    <row r="8" spans="1:5" s="26" customFormat="1" ht="22.5" customHeight="1">
      <c r="A8" s="25" t="s">
        <v>1</v>
      </c>
      <c r="B8" s="374" t="s">
        <v>2</v>
      </c>
      <c r="C8" s="11" t="s">
        <v>3</v>
      </c>
      <c r="D8" s="57" t="s">
        <v>5</v>
      </c>
      <c r="E8" s="57"/>
    </row>
    <row r="9" spans="1:5" s="26" customFormat="1" ht="15" customHeight="1">
      <c r="A9" s="27" t="s">
        <v>6</v>
      </c>
      <c r="B9" s="375"/>
      <c r="C9" s="12" t="s">
        <v>7</v>
      </c>
      <c r="D9" s="79" t="s">
        <v>15</v>
      </c>
      <c r="E9" s="55" t="s">
        <v>8</v>
      </c>
    </row>
    <row r="10" spans="1:5" s="28" customFormat="1" ht="10.5" customHeight="1" thickBot="1">
      <c r="A10" s="13">
        <v>1</v>
      </c>
      <c r="B10" s="37">
        <v>2</v>
      </c>
      <c r="C10" s="14">
        <v>3</v>
      </c>
      <c r="D10" s="37">
        <v>4</v>
      </c>
      <c r="E10" s="16">
        <v>5</v>
      </c>
    </row>
    <row r="11" spans="1:5" s="28" customFormat="1" ht="21" customHeight="1" thickBot="1" thickTop="1">
      <c r="A11" s="41">
        <v>600</v>
      </c>
      <c r="B11" s="42" t="s">
        <v>14</v>
      </c>
      <c r="C11" s="74" t="s">
        <v>19</v>
      </c>
      <c r="D11" s="141"/>
      <c r="E11" s="143">
        <f>SUM(E12)</f>
        <v>450000</v>
      </c>
    </row>
    <row r="12" spans="1:5" s="28" customFormat="1" ht="30.75" customHeight="1" thickTop="1">
      <c r="A12" s="47">
        <v>60015</v>
      </c>
      <c r="B12" s="142" t="s">
        <v>67</v>
      </c>
      <c r="C12" s="136"/>
      <c r="D12" s="138"/>
      <c r="E12" s="44">
        <f>SUM(E13:E14)</f>
        <v>450000</v>
      </c>
    </row>
    <row r="13" spans="1:5" s="28" customFormat="1" ht="16.5" customHeight="1">
      <c r="A13" s="171">
        <v>4300</v>
      </c>
      <c r="B13" s="45" t="s">
        <v>9</v>
      </c>
      <c r="C13" s="58"/>
      <c r="D13" s="81"/>
      <c r="E13" s="17">
        <v>50000</v>
      </c>
    </row>
    <row r="14" spans="1:5" s="28" customFormat="1" ht="16.5" customHeight="1">
      <c r="A14" s="75">
        <v>6050</v>
      </c>
      <c r="B14" s="60" t="s">
        <v>56</v>
      </c>
      <c r="C14" s="58"/>
      <c r="D14" s="81"/>
      <c r="E14" s="17">
        <f>SUM(E15)</f>
        <v>400000</v>
      </c>
    </row>
    <row r="15" spans="1:5" s="2" customFormat="1" ht="29.25" customHeight="1" thickBot="1">
      <c r="A15" s="153"/>
      <c r="B15" s="139" t="s">
        <v>70</v>
      </c>
      <c r="C15" s="58"/>
      <c r="D15" s="154"/>
      <c r="E15" s="71">
        <v>400000</v>
      </c>
    </row>
    <row r="16" spans="1:5" s="72" customFormat="1" ht="21.75" customHeight="1" thickBot="1" thickTop="1">
      <c r="A16" s="41">
        <v>801</v>
      </c>
      <c r="B16" s="42" t="s">
        <v>16</v>
      </c>
      <c r="C16" s="74" t="s">
        <v>13</v>
      </c>
      <c r="D16" s="80">
        <f>D17+D19</f>
        <v>149127</v>
      </c>
      <c r="E16" s="18">
        <f>E17+E19</f>
        <v>149127</v>
      </c>
    </row>
    <row r="17" spans="1:5" s="72" customFormat="1" ht="18" customHeight="1" thickTop="1">
      <c r="A17" s="92">
        <v>80130</v>
      </c>
      <c r="B17" s="93" t="s">
        <v>59</v>
      </c>
      <c r="C17" s="109"/>
      <c r="D17" s="95"/>
      <c r="E17" s="31">
        <f>SUM(E18)</f>
        <v>6615</v>
      </c>
    </row>
    <row r="18" spans="1:5" s="72" customFormat="1" ht="15.75" customHeight="1">
      <c r="A18" s="75">
        <v>4440</v>
      </c>
      <c r="B18" s="60" t="s">
        <v>71</v>
      </c>
      <c r="C18" s="70"/>
      <c r="D18" s="81"/>
      <c r="E18" s="17">
        <v>6615</v>
      </c>
    </row>
    <row r="19" spans="1:5" s="72" customFormat="1" ht="17.25" customHeight="1">
      <c r="A19" s="92">
        <v>80195</v>
      </c>
      <c r="B19" s="93" t="s">
        <v>12</v>
      </c>
      <c r="C19" s="109"/>
      <c r="D19" s="95">
        <f>SUM(D20:D22)</f>
        <v>149127</v>
      </c>
      <c r="E19" s="31">
        <f>SUM(E20:E22)</f>
        <v>142512</v>
      </c>
    </row>
    <row r="20" spans="1:5" s="72" customFormat="1" ht="15.75" customHeight="1">
      <c r="A20" s="121">
        <v>4010</v>
      </c>
      <c r="B20" s="103" t="s">
        <v>72</v>
      </c>
      <c r="C20" s="155"/>
      <c r="D20" s="107">
        <v>149127</v>
      </c>
      <c r="E20" s="78"/>
    </row>
    <row r="21" spans="1:5" s="72" customFormat="1" ht="16.5" customHeight="1">
      <c r="A21" s="62">
        <v>4300</v>
      </c>
      <c r="B21" s="63" t="s">
        <v>9</v>
      </c>
      <c r="C21" s="134"/>
      <c r="D21" s="81"/>
      <c r="E21" s="17">
        <v>110250</v>
      </c>
    </row>
    <row r="22" spans="1:5" s="72" customFormat="1" ht="16.5" customHeight="1" thickBot="1">
      <c r="A22" s="75">
        <v>4440</v>
      </c>
      <c r="B22" s="60" t="s">
        <v>71</v>
      </c>
      <c r="C22" s="134"/>
      <c r="D22" s="81"/>
      <c r="E22" s="17">
        <v>32262</v>
      </c>
    </row>
    <row r="23" spans="1:5" s="72" customFormat="1" ht="18.75" customHeight="1" thickBot="1" thickTop="1">
      <c r="A23" s="122">
        <v>854</v>
      </c>
      <c r="B23" s="123" t="s">
        <v>50</v>
      </c>
      <c r="C23" s="74" t="s">
        <v>13</v>
      </c>
      <c r="D23" s="80">
        <f>SUM(D24)</f>
        <v>40531</v>
      </c>
      <c r="E23" s="18">
        <f>E24</f>
        <v>40531</v>
      </c>
    </row>
    <row r="24" spans="1:5" s="72" customFormat="1" ht="18" customHeight="1" thickTop="1">
      <c r="A24" s="124" t="s">
        <v>57</v>
      </c>
      <c r="B24" s="126" t="s">
        <v>12</v>
      </c>
      <c r="C24" s="127"/>
      <c r="D24" s="138">
        <f>SUM(D25:D26)</f>
        <v>40531</v>
      </c>
      <c r="E24" s="44">
        <f>SUM(E25:E26)</f>
        <v>40531</v>
      </c>
    </row>
    <row r="25" spans="1:5" s="72" customFormat="1" ht="21" customHeight="1">
      <c r="A25" s="121">
        <v>4010</v>
      </c>
      <c r="B25" s="103" t="s">
        <v>72</v>
      </c>
      <c r="C25" s="70"/>
      <c r="D25" s="81">
        <v>40531</v>
      </c>
      <c r="E25" s="17"/>
    </row>
    <row r="26" spans="1:5" s="72" customFormat="1" ht="18.75" customHeight="1" thickBot="1">
      <c r="A26" s="75">
        <v>4440</v>
      </c>
      <c r="B26" s="60" t="s">
        <v>71</v>
      </c>
      <c r="C26" s="70"/>
      <c r="D26" s="81"/>
      <c r="E26" s="17">
        <v>40531</v>
      </c>
    </row>
    <row r="27" spans="1:6" s="34" customFormat="1" ht="21.75" customHeight="1" thickBot="1" thickTop="1">
      <c r="A27" s="32"/>
      <c r="B27" s="6" t="s">
        <v>10</v>
      </c>
      <c r="C27" s="33"/>
      <c r="D27" s="128">
        <f>D23+D16+D11</f>
        <v>189658</v>
      </c>
      <c r="E27" s="129">
        <f>E23+E16+E11</f>
        <v>639658</v>
      </c>
      <c r="F27" s="59"/>
    </row>
    <row r="28" spans="1:5" s="50" customFormat="1" ht="19.5" customHeight="1" thickBot="1" thickTop="1">
      <c r="A28" s="49"/>
      <c r="B28" s="36" t="s">
        <v>20</v>
      </c>
      <c r="C28" s="178"/>
      <c r="D28" s="83">
        <f>E27-D27</f>
        <v>450000</v>
      </c>
      <c r="E28" s="82"/>
    </row>
    <row r="29" spans="4:5" ht="16.5" thickTop="1">
      <c r="D29" s="56"/>
      <c r="E29" s="56"/>
    </row>
  </sheetData>
  <mergeCells count="1">
    <mergeCell ref="B8:B9"/>
  </mergeCells>
  <printOptions horizontalCentered="1"/>
  <pageMargins left="0" right="0" top="0.984251968503937" bottom="0.5905511811023623" header="0.5118110236220472" footer="0.5118110236220472"/>
  <pageSetup firstPageNumber="7" useFirstPageNumber="1" horizontalDpi="300" verticalDpi="300" orientation="portrait" paperSize="9" r:id="rId2"/>
  <headerFooter alignWithMargins="0">
    <oddHeader>&amp;C&amp;"Times New Roman,Normalny"&amp;P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6"/>
  <sheetViews>
    <sheetView workbookViewId="0" topLeftCell="A1">
      <selection activeCell="E3" sqref="E3"/>
    </sheetView>
  </sheetViews>
  <sheetFormatPr defaultColWidth="9.00390625" defaultRowHeight="12.75"/>
  <cols>
    <col min="1" max="1" width="7.375" style="1" customWidth="1"/>
    <col min="2" max="2" width="43.125" style="1" customWidth="1"/>
    <col min="3" max="3" width="1.00390625" style="1" hidden="1" customWidth="1"/>
    <col min="4" max="6" width="11.75390625" style="1" customWidth="1"/>
    <col min="7" max="9" width="9.75390625" style="1" customWidth="1"/>
    <col min="10" max="16384" width="9.125" style="1" customWidth="1"/>
  </cols>
  <sheetData>
    <row r="1" ht="1.5" customHeight="1"/>
    <row r="2" ht="12.75">
      <c r="E2" s="3" t="s">
        <v>63</v>
      </c>
    </row>
    <row r="3" ht="12.75">
      <c r="E3" s="38" t="s">
        <v>145</v>
      </c>
    </row>
    <row r="4" ht="12.75">
      <c r="E4" s="38" t="s">
        <v>21</v>
      </c>
    </row>
    <row r="5" ht="12.75">
      <c r="E5" s="38" t="s">
        <v>68</v>
      </c>
    </row>
    <row r="6" spans="3:4" ht="15.75" customHeight="1">
      <c r="C6" s="85"/>
      <c r="D6" s="85"/>
    </row>
    <row r="7" spans="1:9" ht="34.5" customHeight="1">
      <c r="A7" s="378" t="s">
        <v>121</v>
      </c>
      <c r="B7" s="379"/>
      <c r="C7" s="379"/>
      <c r="D7" s="379"/>
      <c r="E7" s="379"/>
      <c r="F7" s="379"/>
      <c r="G7" s="3"/>
      <c r="H7" s="3"/>
      <c r="I7" s="3"/>
    </row>
    <row r="8" spans="1:9" ht="15.75" customHeight="1">
      <c r="A8" s="380" t="s">
        <v>45</v>
      </c>
      <c r="B8" s="381"/>
      <c r="C8" s="381"/>
      <c r="D8" s="381"/>
      <c r="E8" s="381"/>
      <c r="F8" s="381"/>
      <c r="G8" s="199"/>
      <c r="H8" s="199"/>
      <c r="I8" s="199"/>
    </row>
    <row r="9" spans="1:5" ht="9" customHeight="1">
      <c r="A9" s="200"/>
      <c r="B9" s="201"/>
      <c r="C9" s="202"/>
      <c r="D9" s="202"/>
      <c r="E9" s="202"/>
    </row>
    <row r="10" spans="1:9" ht="13.5" customHeight="1" thickBot="1">
      <c r="A10" s="200"/>
      <c r="B10" s="203"/>
      <c r="C10" s="202"/>
      <c r="D10" s="202"/>
      <c r="E10" s="4"/>
      <c r="F10" s="4" t="s">
        <v>0</v>
      </c>
      <c r="I10" s="4"/>
    </row>
    <row r="11" ht="13.5" hidden="1" thickBot="1">
      <c r="E11" s="4" t="s">
        <v>0</v>
      </c>
    </row>
    <row r="12" spans="1:6" ht="41.25" customHeight="1">
      <c r="A12" s="264" t="s">
        <v>53</v>
      </c>
      <c r="B12" s="97" t="s">
        <v>22</v>
      </c>
      <c r="C12" s="265" t="s">
        <v>94</v>
      </c>
      <c r="D12" s="120" t="s">
        <v>133</v>
      </c>
      <c r="E12" s="120" t="s">
        <v>28</v>
      </c>
      <c r="F12" s="291" t="s">
        <v>29</v>
      </c>
    </row>
    <row r="13" spans="1:6" s="343" customFormat="1" ht="10.5" customHeight="1" thickBot="1">
      <c r="A13" s="292">
        <v>1</v>
      </c>
      <c r="B13" s="228">
        <v>2</v>
      </c>
      <c r="C13" s="341">
        <v>3</v>
      </c>
      <c r="D13" s="228">
        <v>3</v>
      </c>
      <c r="E13" s="228">
        <v>4</v>
      </c>
      <c r="F13" s="342">
        <v>5</v>
      </c>
    </row>
    <row r="14" spans="1:6" s="206" customFormat="1" ht="18.75" customHeight="1" thickBot="1" thickTop="1">
      <c r="A14" s="99">
        <v>801</v>
      </c>
      <c r="B14" s="204" t="s">
        <v>16</v>
      </c>
      <c r="C14" s="205"/>
      <c r="D14" s="354"/>
      <c r="E14" s="354"/>
      <c r="F14" s="353"/>
    </row>
    <row r="15" spans="1:6" s="53" customFormat="1" ht="13.5" customHeight="1" thickTop="1">
      <c r="A15" s="293" t="s">
        <v>30</v>
      </c>
      <c r="B15" s="267" t="s">
        <v>95</v>
      </c>
      <c r="C15" s="268"/>
      <c r="D15" s="275">
        <f>SUM(D16:D19)</f>
        <v>50252</v>
      </c>
      <c r="E15" s="275">
        <f>SUM(E16:E19)</f>
        <v>3684</v>
      </c>
      <c r="F15" s="294">
        <f>SUM(F16:F19)</f>
        <v>53936</v>
      </c>
    </row>
    <row r="16" spans="1:6" s="261" customFormat="1" ht="15" customHeight="1">
      <c r="A16" s="295">
        <v>80105</v>
      </c>
      <c r="B16" s="213" t="s">
        <v>106</v>
      </c>
      <c r="C16" s="215"/>
      <c r="D16" s="215">
        <v>226</v>
      </c>
      <c r="E16" s="215">
        <v>-226</v>
      </c>
      <c r="F16" s="296">
        <f>D16+E16</f>
        <v>0</v>
      </c>
    </row>
    <row r="17" spans="1:6" s="261" customFormat="1" ht="15" customHeight="1">
      <c r="A17" s="295">
        <v>80120</v>
      </c>
      <c r="B17" s="213" t="s">
        <v>107</v>
      </c>
      <c r="C17" s="215"/>
      <c r="D17" s="215">
        <v>22600</v>
      </c>
      <c r="E17" s="215">
        <v>-16873</v>
      </c>
      <c r="F17" s="296">
        <f>D17+E17</f>
        <v>5727</v>
      </c>
    </row>
    <row r="18" spans="1:6" s="261" customFormat="1" ht="15" customHeight="1">
      <c r="A18" s="295">
        <v>80130</v>
      </c>
      <c r="B18" s="213" t="s">
        <v>59</v>
      </c>
      <c r="C18" s="215"/>
      <c r="D18" s="215">
        <v>16326</v>
      </c>
      <c r="E18" s="215">
        <v>-6775</v>
      </c>
      <c r="F18" s="296">
        <f>D18+E18</f>
        <v>9551</v>
      </c>
    </row>
    <row r="19" spans="1:6" s="261" customFormat="1" ht="27.75" customHeight="1">
      <c r="A19" s="297">
        <v>80140</v>
      </c>
      <c r="B19" s="274" t="s">
        <v>108</v>
      </c>
      <c r="C19" s="220"/>
      <c r="D19" s="220">
        <v>11100</v>
      </c>
      <c r="E19" s="220">
        <v>27558</v>
      </c>
      <c r="F19" s="298">
        <f>D19+E19</f>
        <v>38658</v>
      </c>
    </row>
    <row r="20" spans="1:6" s="272" customFormat="1" ht="15" customHeight="1">
      <c r="A20" s="299" t="s">
        <v>31</v>
      </c>
      <c r="B20" s="277" t="s">
        <v>122</v>
      </c>
      <c r="C20" s="278">
        <f>SUM(C22:C23)</f>
        <v>42575</v>
      </c>
      <c r="D20" s="279">
        <f>D21+D24+D27+D31+D34</f>
        <v>470800</v>
      </c>
      <c r="E20" s="279">
        <f>E21+E24+E27+E31+E34</f>
        <v>1000</v>
      </c>
      <c r="F20" s="300">
        <f>F21+F24+F27+F31+F34</f>
        <v>471800</v>
      </c>
    </row>
    <row r="21" spans="1:6" s="272" customFormat="1" ht="15" customHeight="1">
      <c r="A21" s="301">
        <v>80102</v>
      </c>
      <c r="B21" s="269" t="s">
        <v>123</v>
      </c>
      <c r="C21" s="270"/>
      <c r="D21" s="271">
        <f>SUM(D22:D23)</f>
        <v>2000</v>
      </c>
      <c r="E21" s="271">
        <f>SUM(E22:E23)</f>
        <v>1000</v>
      </c>
      <c r="F21" s="302">
        <f>SUM(F22:F23)</f>
        <v>3000</v>
      </c>
    </row>
    <row r="22" spans="1:6" s="261" customFormat="1" ht="15.75" customHeight="1">
      <c r="A22" s="303" t="s">
        <v>97</v>
      </c>
      <c r="B22" s="217" t="s">
        <v>98</v>
      </c>
      <c r="C22" s="214">
        <v>25844</v>
      </c>
      <c r="D22" s="215">
        <v>1000</v>
      </c>
      <c r="E22" s="215"/>
      <c r="F22" s="296">
        <f>SUM(D22:E22)</f>
        <v>1000</v>
      </c>
    </row>
    <row r="23" spans="1:6" s="261" customFormat="1" ht="15" customHeight="1">
      <c r="A23" s="303" t="s">
        <v>99</v>
      </c>
      <c r="B23" s="217" t="s">
        <v>100</v>
      </c>
      <c r="C23" s="214">
        <v>16731</v>
      </c>
      <c r="D23" s="215">
        <v>1000</v>
      </c>
      <c r="E23" s="215">
        <v>1000</v>
      </c>
      <c r="F23" s="296">
        <f>SUM(D23:E23)</f>
        <v>2000</v>
      </c>
    </row>
    <row r="24" spans="1:6" s="272" customFormat="1" ht="17.25" customHeight="1">
      <c r="A24" s="301">
        <v>80105</v>
      </c>
      <c r="B24" s="273" t="s">
        <v>106</v>
      </c>
      <c r="C24" s="271"/>
      <c r="D24" s="271">
        <f>SUM(D25:D26)</f>
        <v>20100</v>
      </c>
      <c r="E24" s="271"/>
      <c r="F24" s="302">
        <f>SUM(F25:F26)</f>
        <v>20100</v>
      </c>
    </row>
    <row r="25" spans="1:6" s="261" customFormat="1" ht="12.75" customHeight="1">
      <c r="A25" s="304" t="s">
        <v>37</v>
      </c>
      <c r="B25" s="219" t="s">
        <v>38</v>
      </c>
      <c r="C25" s="262"/>
      <c r="D25" s="215">
        <v>20000</v>
      </c>
      <c r="E25" s="215"/>
      <c r="F25" s="296">
        <f>SUM(D25:E25)</f>
        <v>20000</v>
      </c>
    </row>
    <row r="26" spans="1:6" s="261" customFormat="1" ht="14.25" customHeight="1">
      <c r="A26" s="303" t="s">
        <v>97</v>
      </c>
      <c r="B26" s="217" t="s">
        <v>98</v>
      </c>
      <c r="C26" s="262"/>
      <c r="D26" s="215">
        <v>100</v>
      </c>
      <c r="E26" s="215"/>
      <c r="F26" s="296">
        <f>SUM(D26:E26)</f>
        <v>100</v>
      </c>
    </row>
    <row r="27" spans="1:6" s="261" customFormat="1" ht="17.25" customHeight="1">
      <c r="A27" s="301">
        <v>80120</v>
      </c>
      <c r="B27" s="273" t="s">
        <v>107</v>
      </c>
      <c r="C27" s="271"/>
      <c r="D27" s="271">
        <f>SUM(D28:D30)</f>
        <v>16400</v>
      </c>
      <c r="E27" s="271"/>
      <c r="F27" s="302">
        <f>SUM(F28:F30)</f>
        <v>16400</v>
      </c>
    </row>
    <row r="28" spans="1:6" s="261" customFormat="1" ht="13.5" customHeight="1">
      <c r="A28" s="303" t="s">
        <v>39</v>
      </c>
      <c r="B28" s="213" t="s">
        <v>35</v>
      </c>
      <c r="C28" s="215"/>
      <c r="D28" s="215">
        <v>600</v>
      </c>
      <c r="E28" s="215"/>
      <c r="F28" s="296">
        <f>SUM(D28:E28)</f>
        <v>600</v>
      </c>
    </row>
    <row r="29" spans="1:6" s="261" customFormat="1" ht="15" customHeight="1">
      <c r="A29" s="303" t="s">
        <v>97</v>
      </c>
      <c r="B29" s="217" t="s">
        <v>98</v>
      </c>
      <c r="C29" s="214">
        <v>25844</v>
      </c>
      <c r="D29" s="215">
        <v>9800</v>
      </c>
      <c r="E29" s="215"/>
      <c r="F29" s="296">
        <f>SUM(D29:E29)</f>
        <v>9800</v>
      </c>
    </row>
    <row r="30" spans="1:6" s="261" customFormat="1" ht="16.5" customHeight="1">
      <c r="A30" s="303" t="s">
        <v>99</v>
      </c>
      <c r="B30" s="217" t="s">
        <v>100</v>
      </c>
      <c r="C30" s="214">
        <v>16731</v>
      </c>
      <c r="D30" s="215">
        <v>6000</v>
      </c>
      <c r="E30" s="215"/>
      <c r="F30" s="296">
        <f>SUM(D30:E30)</f>
        <v>6000</v>
      </c>
    </row>
    <row r="31" spans="1:6" s="261" customFormat="1" ht="14.25" customHeight="1">
      <c r="A31" s="301">
        <v>80130</v>
      </c>
      <c r="B31" s="273" t="s">
        <v>59</v>
      </c>
      <c r="C31" s="271"/>
      <c r="D31" s="271">
        <f>SUM(D32:D33)</f>
        <v>136300</v>
      </c>
      <c r="E31" s="271"/>
      <c r="F31" s="302">
        <f>SUM(F32:F33)</f>
        <v>136300</v>
      </c>
    </row>
    <row r="32" spans="1:6" s="261" customFormat="1" ht="14.25" customHeight="1">
      <c r="A32" s="303" t="s">
        <v>37</v>
      </c>
      <c r="B32" s="213" t="s">
        <v>38</v>
      </c>
      <c r="C32" s="215"/>
      <c r="D32" s="215">
        <v>129800</v>
      </c>
      <c r="E32" s="215"/>
      <c r="F32" s="296">
        <f>SUM(D32:E32)</f>
        <v>129800</v>
      </c>
    </row>
    <row r="33" spans="1:6" s="261" customFormat="1" ht="14.25" customHeight="1">
      <c r="A33" s="303" t="s">
        <v>97</v>
      </c>
      <c r="B33" s="217" t="s">
        <v>98</v>
      </c>
      <c r="C33" s="262"/>
      <c r="D33" s="215">
        <v>6500</v>
      </c>
      <c r="E33" s="215"/>
      <c r="F33" s="296">
        <f>SUM(D33:E33)</f>
        <v>6500</v>
      </c>
    </row>
    <row r="34" spans="1:6" s="261" customFormat="1" ht="25.5" customHeight="1">
      <c r="A34" s="301">
        <v>80140</v>
      </c>
      <c r="B34" s="273" t="s">
        <v>108</v>
      </c>
      <c r="C34" s="271"/>
      <c r="D34" s="271">
        <f>SUM(D35)</f>
        <v>296000</v>
      </c>
      <c r="E34" s="271"/>
      <c r="F34" s="302">
        <f>SUM(F35)</f>
        <v>296000</v>
      </c>
    </row>
    <row r="35" spans="1:6" s="261" customFormat="1" ht="15" customHeight="1">
      <c r="A35" s="303" t="s">
        <v>37</v>
      </c>
      <c r="B35" s="213" t="s">
        <v>38</v>
      </c>
      <c r="C35" s="262"/>
      <c r="D35" s="215">
        <v>296000</v>
      </c>
      <c r="E35" s="215"/>
      <c r="F35" s="296">
        <f>SUM(D35:E35)</f>
        <v>296000</v>
      </c>
    </row>
    <row r="36" spans="1:6" s="276" customFormat="1" ht="15" customHeight="1">
      <c r="A36" s="317" t="s">
        <v>32</v>
      </c>
      <c r="B36" s="318" t="s">
        <v>40</v>
      </c>
      <c r="C36" s="319"/>
      <c r="D36" s="319">
        <f>D20+D15</f>
        <v>521052</v>
      </c>
      <c r="E36" s="319">
        <f>E20+E15</f>
        <v>4684</v>
      </c>
      <c r="F36" s="320">
        <f>F20+F15</f>
        <v>525736</v>
      </c>
    </row>
    <row r="37" spans="1:6" s="212" customFormat="1" ht="18" customHeight="1">
      <c r="A37" s="315" t="s">
        <v>36</v>
      </c>
      <c r="B37" s="321" t="s">
        <v>33</v>
      </c>
      <c r="C37" s="285">
        <f>SUM(C39:C39)</f>
        <v>59220</v>
      </c>
      <c r="D37" s="319">
        <f>D38+D41+D43+D48+D52</f>
        <v>481252</v>
      </c>
      <c r="E37" s="319">
        <f>E38+E41+E43+E48+E52</f>
        <v>44484</v>
      </c>
      <c r="F37" s="320">
        <f>F38+F41+F43+F48+F52</f>
        <v>525736</v>
      </c>
    </row>
    <row r="38" spans="1:6" s="272" customFormat="1" ht="15" customHeight="1">
      <c r="A38" s="301">
        <v>80102</v>
      </c>
      <c r="B38" s="269" t="s">
        <v>123</v>
      </c>
      <c r="C38" s="270"/>
      <c r="D38" s="271">
        <f>SUM(D39:D40)</f>
        <v>2000</v>
      </c>
      <c r="E38" s="271">
        <f>SUM(E39:E40)</f>
        <v>1000</v>
      </c>
      <c r="F38" s="302">
        <f>SUM(F39:F40)</f>
        <v>3000</v>
      </c>
    </row>
    <row r="39" spans="1:6" s="261" customFormat="1" ht="15" customHeight="1">
      <c r="A39" s="295">
        <v>4210</v>
      </c>
      <c r="B39" s="217" t="s">
        <v>18</v>
      </c>
      <c r="C39" s="214">
        <v>59220</v>
      </c>
      <c r="D39" s="215">
        <v>2000</v>
      </c>
      <c r="E39" s="215">
        <v>710</v>
      </c>
      <c r="F39" s="296">
        <f>SUM(D39:E39)</f>
        <v>2710</v>
      </c>
    </row>
    <row r="40" spans="1:6" s="261" customFormat="1" ht="15" customHeight="1">
      <c r="A40" s="308">
        <v>4300</v>
      </c>
      <c r="B40" s="217" t="s">
        <v>9</v>
      </c>
      <c r="C40" s="214"/>
      <c r="D40" s="215">
        <v>0</v>
      </c>
      <c r="E40" s="215">
        <v>290</v>
      </c>
      <c r="F40" s="296">
        <f>SUM(D40:E40)</f>
        <v>290</v>
      </c>
    </row>
    <row r="41" spans="1:6" s="272" customFormat="1" ht="17.25" customHeight="1">
      <c r="A41" s="301">
        <v>80105</v>
      </c>
      <c r="B41" s="273" t="s">
        <v>106</v>
      </c>
      <c r="C41" s="271"/>
      <c r="D41" s="271">
        <f>SUM(D42:D42)</f>
        <v>20126</v>
      </c>
      <c r="E41" s="271">
        <f>SUM(E42:E42)</f>
        <v>-26</v>
      </c>
      <c r="F41" s="302">
        <f>SUM(F42:F42)</f>
        <v>20100</v>
      </c>
    </row>
    <row r="42" spans="1:6" s="261" customFormat="1" ht="15" customHeight="1">
      <c r="A42" s="308">
        <v>4220</v>
      </c>
      <c r="B42" s="217" t="s">
        <v>102</v>
      </c>
      <c r="C42" s="262"/>
      <c r="D42" s="215">
        <v>20126</v>
      </c>
      <c r="E42" s="215">
        <v>-26</v>
      </c>
      <c r="F42" s="296">
        <f>SUM(D42:E42)</f>
        <v>20100</v>
      </c>
    </row>
    <row r="43" spans="1:6" s="261" customFormat="1" ht="14.25" customHeight="1">
      <c r="A43" s="301">
        <v>80120</v>
      </c>
      <c r="B43" s="273" t="s">
        <v>107</v>
      </c>
      <c r="C43" s="271"/>
      <c r="D43" s="271">
        <f>SUM(D44:D47)</f>
        <v>38500</v>
      </c>
      <c r="E43" s="271">
        <f>SUM(E44:E47)</f>
        <v>-16373</v>
      </c>
      <c r="F43" s="302">
        <f>SUM(F44:F47)</f>
        <v>22127</v>
      </c>
    </row>
    <row r="44" spans="1:6" s="261" customFormat="1" ht="14.25" customHeight="1">
      <c r="A44" s="295">
        <v>4210</v>
      </c>
      <c r="B44" s="88" t="s">
        <v>18</v>
      </c>
      <c r="C44" s="215"/>
      <c r="D44" s="215">
        <v>3000</v>
      </c>
      <c r="E44" s="215"/>
      <c r="F44" s="296">
        <f>SUM(D44:E44)</f>
        <v>3000</v>
      </c>
    </row>
    <row r="45" spans="1:6" s="261" customFormat="1" ht="14.25" customHeight="1">
      <c r="A45" s="295">
        <v>4270</v>
      </c>
      <c r="B45" s="217" t="s">
        <v>34</v>
      </c>
      <c r="C45" s="262"/>
      <c r="D45" s="215">
        <v>10400</v>
      </c>
      <c r="E45" s="215">
        <v>5727</v>
      </c>
      <c r="F45" s="296">
        <f>SUM(D45:E45)</f>
        <v>16127</v>
      </c>
    </row>
    <row r="46" spans="1:6" s="261" customFormat="1" ht="14.25" customHeight="1">
      <c r="A46" s="308">
        <v>4300</v>
      </c>
      <c r="B46" s="217" t="s">
        <v>9</v>
      </c>
      <c r="C46" s="262"/>
      <c r="D46" s="215">
        <v>3000</v>
      </c>
      <c r="E46" s="215"/>
      <c r="F46" s="296">
        <f>SUM(D46:E46)</f>
        <v>3000</v>
      </c>
    </row>
    <row r="47" spans="1:6" s="261" customFormat="1" ht="13.5" customHeight="1">
      <c r="A47" s="297">
        <v>6050</v>
      </c>
      <c r="B47" s="344" t="s">
        <v>49</v>
      </c>
      <c r="C47" s="345"/>
      <c r="D47" s="220">
        <v>22100</v>
      </c>
      <c r="E47" s="220">
        <v>-22100</v>
      </c>
      <c r="F47" s="298">
        <f>SUM(D47:E47)</f>
        <v>0</v>
      </c>
    </row>
    <row r="48" spans="1:6" s="261" customFormat="1" ht="15.75" customHeight="1">
      <c r="A48" s="301">
        <v>80130</v>
      </c>
      <c r="B48" s="273" t="s">
        <v>59</v>
      </c>
      <c r="C48" s="271"/>
      <c r="D48" s="271">
        <f>SUM(D49:D51)</f>
        <v>121526</v>
      </c>
      <c r="E48" s="271">
        <f>SUM(E49:E51)</f>
        <v>24325</v>
      </c>
      <c r="F48" s="302">
        <f>SUM(F49:F51)</f>
        <v>145851</v>
      </c>
    </row>
    <row r="49" spans="1:6" s="261" customFormat="1" ht="15" customHeight="1">
      <c r="A49" s="295">
        <v>4210</v>
      </c>
      <c r="B49" s="88" t="s">
        <v>18</v>
      </c>
      <c r="C49" s="262"/>
      <c r="D49" s="215">
        <v>4000</v>
      </c>
      <c r="E49" s="215"/>
      <c r="F49" s="296">
        <f>SUM(D49:E49)</f>
        <v>4000</v>
      </c>
    </row>
    <row r="50" spans="1:10" s="261" customFormat="1" ht="14.25" customHeight="1">
      <c r="A50" s="308">
        <v>4220</v>
      </c>
      <c r="B50" s="217" t="s">
        <v>102</v>
      </c>
      <c r="C50" s="262"/>
      <c r="D50" s="215">
        <v>115026</v>
      </c>
      <c r="E50" s="215">
        <v>24325</v>
      </c>
      <c r="F50" s="296">
        <f>SUM(D50:E50)</f>
        <v>139351</v>
      </c>
      <c r="J50" s="266"/>
    </row>
    <row r="51" spans="1:6" s="261" customFormat="1" ht="16.5" customHeight="1">
      <c r="A51" s="295">
        <v>4240</v>
      </c>
      <c r="B51" s="217" t="s">
        <v>25</v>
      </c>
      <c r="C51" s="262"/>
      <c r="D51" s="215">
        <v>2500</v>
      </c>
      <c r="E51" s="215"/>
      <c r="F51" s="296">
        <f>SUM(D51:E51)</f>
        <v>2500</v>
      </c>
    </row>
    <row r="52" spans="1:6" s="261" customFormat="1" ht="26.25" customHeight="1">
      <c r="A52" s="301">
        <v>80140</v>
      </c>
      <c r="B52" s="273" t="s">
        <v>108</v>
      </c>
      <c r="C52" s="271"/>
      <c r="D52" s="271">
        <f>SUM(D53:D66)</f>
        <v>299100</v>
      </c>
      <c r="E52" s="271">
        <f>SUM(E53:E66)</f>
        <v>35558</v>
      </c>
      <c r="F52" s="302">
        <f>SUM(F53:F66)</f>
        <v>334658</v>
      </c>
    </row>
    <row r="53" spans="1:6" s="261" customFormat="1" ht="15" customHeight="1">
      <c r="A53" s="295">
        <v>4110</v>
      </c>
      <c r="B53" s="217" t="s">
        <v>46</v>
      </c>
      <c r="C53" s="262"/>
      <c r="D53" s="215">
        <v>21000</v>
      </c>
      <c r="E53" s="215"/>
      <c r="F53" s="296">
        <f>SUM(D53:E53)</f>
        <v>21000</v>
      </c>
    </row>
    <row r="54" spans="1:6" s="261" customFormat="1" ht="15" customHeight="1">
      <c r="A54" s="295">
        <v>4120</v>
      </c>
      <c r="B54" s="217" t="s">
        <v>101</v>
      </c>
      <c r="C54" s="262"/>
      <c r="D54" s="215">
        <v>3400</v>
      </c>
      <c r="E54" s="215"/>
      <c r="F54" s="296">
        <f aca="true" t="shared" si="0" ref="F54:F71">SUM(D54:E54)</f>
        <v>3400</v>
      </c>
    </row>
    <row r="55" spans="1:6" s="261" customFormat="1" ht="14.25" customHeight="1">
      <c r="A55" s="295">
        <v>4170</v>
      </c>
      <c r="B55" s="217" t="s">
        <v>47</v>
      </c>
      <c r="C55" s="262"/>
      <c r="D55" s="215">
        <v>137700</v>
      </c>
      <c r="E55" s="215"/>
      <c r="F55" s="296">
        <f t="shared" si="0"/>
        <v>137700</v>
      </c>
    </row>
    <row r="56" spans="1:6" s="261" customFormat="1" ht="15" customHeight="1">
      <c r="A56" s="295">
        <v>4210</v>
      </c>
      <c r="B56" s="217" t="s">
        <v>18</v>
      </c>
      <c r="C56" s="262"/>
      <c r="D56" s="215">
        <v>57300</v>
      </c>
      <c r="E56" s="215">
        <v>-6300</v>
      </c>
      <c r="F56" s="296">
        <f t="shared" si="0"/>
        <v>51000</v>
      </c>
    </row>
    <row r="57" spans="1:6" s="261" customFormat="1" ht="15.75" customHeight="1">
      <c r="A57" s="295">
        <v>4240</v>
      </c>
      <c r="B57" s="217" t="s">
        <v>25</v>
      </c>
      <c r="C57" s="262"/>
      <c r="D57" s="215">
        <v>23100</v>
      </c>
      <c r="E57" s="215">
        <v>35558</v>
      </c>
      <c r="F57" s="296">
        <f t="shared" si="0"/>
        <v>58658</v>
      </c>
    </row>
    <row r="58" spans="1:6" s="261" customFormat="1" ht="14.25" customHeight="1">
      <c r="A58" s="295">
        <v>4260</v>
      </c>
      <c r="B58" s="217" t="s">
        <v>81</v>
      </c>
      <c r="C58" s="262"/>
      <c r="D58" s="215">
        <v>7200</v>
      </c>
      <c r="E58" s="215"/>
      <c r="F58" s="296">
        <f t="shared" si="0"/>
        <v>7200</v>
      </c>
    </row>
    <row r="59" spans="1:6" s="261" customFormat="1" ht="13.5" customHeight="1">
      <c r="A59" s="295">
        <v>4270</v>
      </c>
      <c r="B59" s="217" t="s">
        <v>34</v>
      </c>
      <c r="C59" s="262"/>
      <c r="D59" s="215">
        <v>6600</v>
      </c>
      <c r="E59" s="215"/>
      <c r="F59" s="296">
        <f t="shared" si="0"/>
        <v>6600</v>
      </c>
    </row>
    <row r="60" spans="1:6" s="261" customFormat="1" ht="14.25" customHeight="1">
      <c r="A60" s="295">
        <v>4300</v>
      </c>
      <c r="B60" s="217" t="s">
        <v>9</v>
      </c>
      <c r="C60" s="262"/>
      <c r="D60" s="215">
        <v>26600</v>
      </c>
      <c r="E60" s="215"/>
      <c r="F60" s="296">
        <f t="shared" si="0"/>
        <v>26600</v>
      </c>
    </row>
    <row r="61" spans="1:6" s="261" customFormat="1" ht="25.5">
      <c r="A61" s="295">
        <v>4370</v>
      </c>
      <c r="B61" s="217" t="s">
        <v>66</v>
      </c>
      <c r="C61" s="262"/>
      <c r="D61" s="215">
        <v>1000</v>
      </c>
      <c r="E61" s="215"/>
      <c r="F61" s="296">
        <f t="shared" si="0"/>
        <v>1000</v>
      </c>
    </row>
    <row r="62" spans="1:6" s="261" customFormat="1" ht="13.5" customHeight="1">
      <c r="A62" s="295">
        <v>4410</v>
      </c>
      <c r="B62" s="217" t="s">
        <v>103</v>
      </c>
      <c r="C62" s="262"/>
      <c r="D62" s="215">
        <v>4100</v>
      </c>
      <c r="E62" s="215"/>
      <c r="F62" s="296">
        <f t="shared" si="0"/>
        <v>4100</v>
      </c>
    </row>
    <row r="63" spans="1:6" s="261" customFormat="1" ht="14.25" customHeight="1">
      <c r="A63" s="295">
        <v>4430</v>
      </c>
      <c r="B63" s="217" t="s">
        <v>104</v>
      </c>
      <c r="C63" s="262"/>
      <c r="D63" s="215">
        <v>500</v>
      </c>
      <c r="E63" s="215"/>
      <c r="F63" s="296">
        <f t="shared" si="0"/>
        <v>500</v>
      </c>
    </row>
    <row r="64" spans="1:6" s="261" customFormat="1" ht="25.5">
      <c r="A64" s="295">
        <v>4700</v>
      </c>
      <c r="B64" s="217" t="s">
        <v>41</v>
      </c>
      <c r="C64" s="262"/>
      <c r="D64" s="215">
        <v>7900</v>
      </c>
      <c r="E64" s="215">
        <v>6300</v>
      </c>
      <c r="F64" s="296">
        <f t="shared" si="0"/>
        <v>14200</v>
      </c>
    </row>
    <row r="65" spans="1:6" s="261" customFormat="1" ht="24.75" customHeight="1">
      <c r="A65" s="295">
        <v>4740</v>
      </c>
      <c r="B65" s="217" t="s">
        <v>54</v>
      </c>
      <c r="C65" s="262"/>
      <c r="D65" s="215">
        <v>800</v>
      </c>
      <c r="E65" s="215"/>
      <c r="F65" s="296">
        <f t="shared" si="0"/>
        <v>800</v>
      </c>
    </row>
    <row r="66" spans="1:6" s="261" customFormat="1" ht="15.75" customHeight="1">
      <c r="A66" s="295">
        <v>4750</v>
      </c>
      <c r="B66" s="217" t="s">
        <v>42</v>
      </c>
      <c r="C66" s="262"/>
      <c r="D66" s="215">
        <v>1900</v>
      </c>
      <c r="E66" s="215"/>
      <c r="F66" s="296">
        <f t="shared" si="0"/>
        <v>1900</v>
      </c>
    </row>
    <row r="67" spans="1:6" s="212" customFormat="1" ht="16.5" customHeight="1">
      <c r="A67" s="315" t="s">
        <v>43</v>
      </c>
      <c r="B67" s="318" t="s">
        <v>105</v>
      </c>
      <c r="C67" s="285" t="e">
        <f>#REF!+C20-C37</f>
        <v>#REF!</v>
      </c>
      <c r="D67" s="319">
        <f>SUM(D68:D71)</f>
        <v>39800</v>
      </c>
      <c r="E67" s="319">
        <f>SUM(E68:E71)</f>
        <v>-39800</v>
      </c>
      <c r="F67" s="320">
        <f>SUM(F68:F71)</f>
        <v>0</v>
      </c>
    </row>
    <row r="68" spans="1:6" s="261" customFormat="1" ht="13.5" customHeight="1">
      <c r="A68" s="295">
        <v>80105</v>
      </c>
      <c r="B68" s="213" t="s">
        <v>106</v>
      </c>
      <c r="C68" s="215"/>
      <c r="D68" s="215">
        <v>200</v>
      </c>
      <c r="E68" s="215">
        <v>-200</v>
      </c>
      <c r="F68" s="296">
        <f t="shared" si="0"/>
        <v>0</v>
      </c>
    </row>
    <row r="69" spans="1:6" s="261" customFormat="1" ht="13.5" customHeight="1">
      <c r="A69" s="295">
        <v>80120</v>
      </c>
      <c r="B69" s="213" t="s">
        <v>107</v>
      </c>
      <c r="C69" s="215"/>
      <c r="D69" s="215">
        <v>500</v>
      </c>
      <c r="E69" s="215">
        <v>-500</v>
      </c>
      <c r="F69" s="296">
        <f t="shared" si="0"/>
        <v>0</v>
      </c>
    </row>
    <row r="70" spans="1:6" s="261" customFormat="1" ht="13.5" customHeight="1">
      <c r="A70" s="295">
        <v>80130</v>
      </c>
      <c r="B70" s="213" t="s">
        <v>59</v>
      </c>
      <c r="C70" s="215"/>
      <c r="D70" s="215">
        <v>31100</v>
      </c>
      <c r="E70" s="215">
        <v>-31100</v>
      </c>
      <c r="F70" s="296">
        <f t="shared" si="0"/>
        <v>0</v>
      </c>
    </row>
    <row r="71" spans="1:6" s="261" customFormat="1" ht="26.25" customHeight="1" thickBot="1">
      <c r="A71" s="309">
        <v>80140</v>
      </c>
      <c r="B71" s="280" t="s">
        <v>108</v>
      </c>
      <c r="C71" s="281"/>
      <c r="D71" s="281">
        <v>8000</v>
      </c>
      <c r="E71" s="281">
        <v>-8000</v>
      </c>
      <c r="F71" s="310">
        <f t="shared" si="0"/>
        <v>0</v>
      </c>
    </row>
    <row r="72" spans="1:6" s="222" customFormat="1" ht="20.25" customHeight="1" thickBot="1" thickTop="1">
      <c r="A72" s="311">
        <v>854</v>
      </c>
      <c r="B72" s="218" t="s">
        <v>50</v>
      </c>
      <c r="C72" s="221"/>
      <c r="D72" s="352"/>
      <c r="E72" s="352"/>
      <c r="F72" s="351"/>
    </row>
    <row r="73" spans="1:6" s="216" customFormat="1" ht="15.75" customHeight="1" thickTop="1">
      <c r="A73" s="312" t="s">
        <v>124</v>
      </c>
      <c r="B73" s="286" t="s">
        <v>95</v>
      </c>
      <c r="C73" s="287"/>
      <c r="D73" s="287">
        <f>SUM(D74:D76)</f>
        <v>28257</v>
      </c>
      <c r="E73" s="287">
        <f>SUM(E74:E76)</f>
        <v>36047</v>
      </c>
      <c r="F73" s="313">
        <f>SUM(F74:F76)</f>
        <v>64304</v>
      </c>
    </row>
    <row r="74" spans="1:6" s="261" customFormat="1" ht="15" customHeight="1">
      <c r="A74" s="295">
        <v>85403</v>
      </c>
      <c r="B74" s="213" t="s">
        <v>135</v>
      </c>
      <c r="C74" s="215"/>
      <c r="D74" s="215">
        <v>8323</v>
      </c>
      <c r="E74" s="215">
        <v>17475</v>
      </c>
      <c r="F74" s="296">
        <f>SUM(D74:E74)</f>
        <v>25798</v>
      </c>
    </row>
    <row r="75" spans="1:6" s="144" customFormat="1" ht="15" customHeight="1">
      <c r="A75" s="308">
        <v>85407</v>
      </c>
      <c r="B75" s="213" t="s">
        <v>109</v>
      </c>
      <c r="C75" s="282"/>
      <c r="D75" s="283">
        <v>767</v>
      </c>
      <c r="E75" s="283">
        <v>-168</v>
      </c>
      <c r="F75" s="314">
        <f>SUM(D75:E75)</f>
        <v>599</v>
      </c>
    </row>
    <row r="76" spans="1:6" s="144" customFormat="1" ht="15" customHeight="1">
      <c r="A76" s="308">
        <v>85410</v>
      </c>
      <c r="B76" s="213" t="s">
        <v>110</v>
      </c>
      <c r="C76" s="282"/>
      <c r="D76" s="284">
        <v>19167</v>
      </c>
      <c r="E76" s="284">
        <v>18740</v>
      </c>
      <c r="F76" s="314">
        <f>SUM(D76:E76)</f>
        <v>37907</v>
      </c>
    </row>
    <row r="77" spans="1:6" s="211" customFormat="1" ht="13.5" customHeight="1">
      <c r="A77" s="315" t="s">
        <v>125</v>
      </c>
      <c r="B77" s="277" t="s">
        <v>122</v>
      </c>
      <c r="C77" s="285">
        <f>SUM(C116:C119)</f>
        <v>0</v>
      </c>
      <c r="D77" s="279">
        <f>D83+D81+D78</f>
        <v>480100</v>
      </c>
      <c r="E77" s="279"/>
      <c r="F77" s="300">
        <f>SUM(D77:E77)</f>
        <v>480100</v>
      </c>
    </row>
    <row r="78" spans="1:6" s="261" customFormat="1" ht="15.75" customHeight="1" thickBot="1">
      <c r="A78" s="301">
        <v>85403</v>
      </c>
      <c r="B78" s="273" t="s">
        <v>134</v>
      </c>
      <c r="C78" s="215"/>
      <c r="D78" s="271">
        <f>SUM(D79:D80)</f>
        <v>73000</v>
      </c>
      <c r="E78" s="271"/>
      <c r="F78" s="302">
        <f>SUM(F79:F80)</f>
        <v>73000</v>
      </c>
    </row>
    <row r="79" spans="1:6" s="222" customFormat="1" ht="13.5" customHeight="1" thickBot="1" thickTop="1">
      <c r="A79" s="303" t="s">
        <v>37</v>
      </c>
      <c r="B79" s="213" t="s">
        <v>38</v>
      </c>
      <c r="C79" s="221"/>
      <c r="D79" s="223">
        <v>72500</v>
      </c>
      <c r="E79" s="223"/>
      <c r="F79" s="314">
        <f>SUM(D79:E79)</f>
        <v>72500</v>
      </c>
    </row>
    <row r="80" spans="1:6" s="222" customFormat="1" ht="15.75" customHeight="1" thickTop="1">
      <c r="A80" s="303" t="s">
        <v>97</v>
      </c>
      <c r="B80" s="217" t="s">
        <v>98</v>
      </c>
      <c r="C80" s="288"/>
      <c r="D80" s="223">
        <v>500</v>
      </c>
      <c r="E80" s="223"/>
      <c r="F80" s="314">
        <f>SUM(D80:E80)</f>
        <v>500</v>
      </c>
    </row>
    <row r="81" spans="1:6" s="289" customFormat="1" ht="15" customHeight="1">
      <c r="A81" s="148">
        <v>85407</v>
      </c>
      <c r="B81" s="273" t="s">
        <v>109</v>
      </c>
      <c r="C81" s="224"/>
      <c r="D81" s="290">
        <f>SUM(D82:D82)</f>
        <v>10900</v>
      </c>
      <c r="E81" s="290"/>
      <c r="F81" s="316">
        <f>SUM(F82:F82)</f>
        <v>10900</v>
      </c>
    </row>
    <row r="82" spans="1:6" s="216" customFormat="1" ht="15.75" customHeight="1">
      <c r="A82" s="303" t="s">
        <v>97</v>
      </c>
      <c r="B82" s="217" t="s">
        <v>98</v>
      </c>
      <c r="C82" s="214">
        <v>25844</v>
      </c>
      <c r="D82" s="215">
        <v>10900</v>
      </c>
      <c r="E82" s="215"/>
      <c r="F82" s="296">
        <f>SUM(D82:E82)</f>
        <v>10900</v>
      </c>
    </row>
    <row r="83" spans="1:6" s="289" customFormat="1" ht="13.5" customHeight="1" thickBot="1">
      <c r="A83" s="148">
        <v>85410</v>
      </c>
      <c r="B83" s="273" t="s">
        <v>110</v>
      </c>
      <c r="C83" s="224"/>
      <c r="D83" s="290">
        <f>SUM(D84)</f>
        <v>396200</v>
      </c>
      <c r="E83" s="290"/>
      <c r="F83" s="316">
        <f>SUM(F84)</f>
        <v>396200</v>
      </c>
    </row>
    <row r="84" spans="1:6" s="289" customFormat="1" ht="15" customHeight="1" thickTop="1">
      <c r="A84" s="303" t="s">
        <v>37</v>
      </c>
      <c r="B84" s="213" t="s">
        <v>38</v>
      </c>
      <c r="C84" s="288"/>
      <c r="D84" s="223">
        <v>396200</v>
      </c>
      <c r="E84" s="223"/>
      <c r="F84" s="314">
        <f>SUM(D84:E84)</f>
        <v>396200</v>
      </c>
    </row>
    <row r="85" spans="1:6" s="276" customFormat="1" ht="18" customHeight="1">
      <c r="A85" s="317" t="s">
        <v>126</v>
      </c>
      <c r="B85" s="318" t="s">
        <v>40</v>
      </c>
      <c r="C85" s="319"/>
      <c r="D85" s="319">
        <f>D77+D73</f>
        <v>508357</v>
      </c>
      <c r="E85" s="319">
        <f>E77+E73</f>
        <v>36047</v>
      </c>
      <c r="F85" s="320">
        <f>F77+F73</f>
        <v>544404</v>
      </c>
    </row>
    <row r="86" spans="1:6" s="212" customFormat="1" ht="18.75" customHeight="1">
      <c r="A86" s="315" t="s">
        <v>127</v>
      </c>
      <c r="B86" s="321" t="s">
        <v>33</v>
      </c>
      <c r="C86" s="285">
        <f>SUM(C88:C88)</f>
        <v>0</v>
      </c>
      <c r="D86" s="319">
        <f>D87+D92+D95</f>
        <v>490757</v>
      </c>
      <c r="E86" s="319">
        <f>E87+E92+E95</f>
        <v>53647</v>
      </c>
      <c r="F86" s="320">
        <f>F87+F92+F95</f>
        <v>544404</v>
      </c>
    </row>
    <row r="87" spans="1:6" s="261" customFormat="1" ht="17.25" customHeight="1" thickBot="1">
      <c r="A87" s="301">
        <v>85403</v>
      </c>
      <c r="B87" s="273" t="s">
        <v>134</v>
      </c>
      <c r="C87" s="215"/>
      <c r="D87" s="271">
        <f>SUM(D88:D91)</f>
        <v>81323</v>
      </c>
      <c r="E87" s="271">
        <f>SUM(E88:E91)</f>
        <v>17475</v>
      </c>
      <c r="F87" s="302">
        <f>SUM(F88:F91)</f>
        <v>98798</v>
      </c>
    </row>
    <row r="88" spans="1:6" s="222" customFormat="1" ht="14.25" customHeight="1" thickTop="1">
      <c r="A88" s="297">
        <v>4210</v>
      </c>
      <c r="B88" s="344" t="s">
        <v>18</v>
      </c>
      <c r="C88" s="346"/>
      <c r="D88" s="347">
        <v>8000</v>
      </c>
      <c r="E88" s="347"/>
      <c r="F88" s="348">
        <f>SUM(D88:E88)</f>
        <v>8000</v>
      </c>
    </row>
    <row r="89" spans="1:6" s="222" customFormat="1" ht="14.25" customHeight="1" thickBot="1">
      <c r="A89" s="308">
        <v>4220</v>
      </c>
      <c r="B89" s="217" t="s">
        <v>102</v>
      </c>
      <c r="C89" s="263"/>
      <c r="D89" s="223">
        <v>66000</v>
      </c>
      <c r="E89" s="223">
        <v>17475</v>
      </c>
      <c r="F89" s="314">
        <f>SUM(D89:E89)</f>
        <v>83475</v>
      </c>
    </row>
    <row r="90" spans="1:6" s="222" customFormat="1" ht="14.25" customHeight="1" thickBot="1" thickTop="1">
      <c r="A90" s="295">
        <v>4240</v>
      </c>
      <c r="B90" s="217" t="s">
        <v>25</v>
      </c>
      <c r="C90" s="221"/>
      <c r="D90" s="223">
        <v>1000</v>
      </c>
      <c r="E90" s="223"/>
      <c r="F90" s="314">
        <f>SUM(D90:E90)</f>
        <v>1000</v>
      </c>
    </row>
    <row r="91" spans="1:6" s="222" customFormat="1" ht="14.25" customHeight="1" thickBot="1" thickTop="1">
      <c r="A91" s="295">
        <v>4300</v>
      </c>
      <c r="B91" s="217" t="s">
        <v>9</v>
      </c>
      <c r="C91" s="221"/>
      <c r="D91" s="223">
        <v>6323</v>
      </c>
      <c r="E91" s="223"/>
      <c r="F91" s="314">
        <f>SUM(D91:E91)</f>
        <v>6323</v>
      </c>
    </row>
    <row r="92" spans="1:6" s="289" customFormat="1" ht="16.5" thickTop="1">
      <c r="A92" s="148">
        <v>85407</v>
      </c>
      <c r="B92" s="273" t="s">
        <v>109</v>
      </c>
      <c r="C92" s="224"/>
      <c r="D92" s="290">
        <f>SUM(D93:D94)</f>
        <v>11667</v>
      </c>
      <c r="E92" s="290">
        <f>SUM(E93:E94)</f>
        <v>-168</v>
      </c>
      <c r="F92" s="316">
        <f>SUM(F93:F94)</f>
        <v>11499</v>
      </c>
    </row>
    <row r="93" spans="1:6" s="216" customFormat="1" ht="13.5" customHeight="1">
      <c r="A93" s="295">
        <v>4210</v>
      </c>
      <c r="B93" s="217" t="s">
        <v>18</v>
      </c>
      <c r="C93" s="214">
        <v>59220</v>
      </c>
      <c r="D93" s="215">
        <v>5667</v>
      </c>
      <c r="E93" s="215">
        <v>-168</v>
      </c>
      <c r="F93" s="296">
        <f>SUM(D93:E93)</f>
        <v>5499</v>
      </c>
    </row>
    <row r="94" spans="1:6" s="216" customFormat="1" ht="13.5" customHeight="1">
      <c r="A94" s="295">
        <v>4270</v>
      </c>
      <c r="B94" s="217" t="s">
        <v>34</v>
      </c>
      <c r="C94" s="214"/>
      <c r="D94" s="215">
        <v>6000</v>
      </c>
      <c r="E94" s="215"/>
      <c r="F94" s="296">
        <f>SUM(D94:E94)</f>
        <v>6000</v>
      </c>
    </row>
    <row r="95" spans="1:6" s="289" customFormat="1" ht="15.75">
      <c r="A95" s="148">
        <v>85410</v>
      </c>
      <c r="B95" s="273" t="s">
        <v>110</v>
      </c>
      <c r="C95" s="224"/>
      <c r="D95" s="290">
        <f>SUM(D96:D98)</f>
        <v>397767</v>
      </c>
      <c r="E95" s="290">
        <f>SUM(E96:E98)</f>
        <v>36340</v>
      </c>
      <c r="F95" s="316">
        <f>SUM(F96:F98)</f>
        <v>434107</v>
      </c>
    </row>
    <row r="96" spans="1:6" s="216" customFormat="1" ht="15" customHeight="1" thickBot="1">
      <c r="A96" s="295">
        <v>4210</v>
      </c>
      <c r="B96" s="217" t="s">
        <v>18</v>
      </c>
      <c r="C96" s="214">
        <v>59220</v>
      </c>
      <c r="D96" s="215">
        <v>1500</v>
      </c>
      <c r="E96" s="215"/>
      <c r="F96" s="296">
        <f>SUM(D96:E96)</f>
        <v>1500</v>
      </c>
    </row>
    <row r="97" spans="1:6" s="222" customFormat="1" ht="15" customHeight="1" thickBot="1" thickTop="1">
      <c r="A97" s="308">
        <v>4220</v>
      </c>
      <c r="B97" s="217" t="s">
        <v>102</v>
      </c>
      <c r="C97" s="221"/>
      <c r="D97" s="223">
        <v>396167</v>
      </c>
      <c r="E97" s="223">
        <v>36340</v>
      </c>
      <c r="F97" s="314">
        <f>SUM(D97:E97)</f>
        <v>432507</v>
      </c>
    </row>
    <row r="98" spans="1:6" ht="13.5" thickTop="1">
      <c r="A98" s="295">
        <v>4300</v>
      </c>
      <c r="B98" s="217" t="s">
        <v>9</v>
      </c>
      <c r="C98" s="53"/>
      <c r="D98" s="5">
        <v>100</v>
      </c>
      <c r="E98" s="53"/>
      <c r="F98" s="314">
        <f>SUM(D98:E98)</f>
        <v>100</v>
      </c>
    </row>
    <row r="99" spans="1:6" s="212" customFormat="1" ht="18.75" customHeight="1">
      <c r="A99" s="315" t="s">
        <v>128</v>
      </c>
      <c r="B99" s="318" t="s">
        <v>105</v>
      </c>
      <c r="C99" s="285" t="e">
        <f>#REF!+C52-C69</f>
        <v>#REF!</v>
      </c>
      <c r="D99" s="319">
        <f>SUM(D100)</f>
        <v>17600</v>
      </c>
      <c r="E99" s="319">
        <f>SUM(E100:E101)</f>
        <v>-17600</v>
      </c>
      <c r="F99" s="320">
        <f>SUM(F100:F101)</f>
        <v>0</v>
      </c>
    </row>
    <row r="100" spans="1:6" s="222" customFormat="1" ht="21" customHeight="1" thickBot="1">
      <c r="A100" s="322">
        <v>85410</v>
      </c>
      <c r="B100" s="323" t="s">
        <v>110</v>
      </c>
      <c r="C100" s="324"/>
      <c r="D100" s="325">
        <v>17600</v>
      </c>
      <c r="E100" s="325">
        <v>-17600</v>
      </c>
      <c r="F100" s="326">
        <f>SUM(D100:E100)</f>
        <v>0</v>
      </c>
    </row>
    <row r="101" spans="1:6" s="222" customFormat="1" ht="20.25" customHeight="1" thickBot="1" thickTop="1">
      <c r="A101" s="338" t="s">
        <v>136</v>
      </c>
      <c r="B101" s="330"/>
      <c r="C101" s="288"/>
      <c r="D101" s="350"/>
      <c r="E101" s="350"/>
      <c r="F101" s="349"/>
    </row>
    <row r="102" spans="1:6" s="211" customFormat="1" ht="25.5" customHeight="1" thickBot="1" thickTop="1">
      <c r="A102" s="305" t="s">
        <v>129</v>
      </c>
      <c r="B102" s="208" t="s">
        <v>40</v>
      </c>
      <c r="C102" s="209"/>
      <c r="D102" s="210">
        <f aca="true" t="shared" si="1" ref="D102:F103">D85+D36</f>
        <v>1029409</v>
      </c>
      <c r="E102" s="210">
        <f t="shared" si="1"/>
        <v>40731</v>
      </c>
      <c r="F102" s="306">
        <f t="shared" si="1"/>
        <v>1070140</v>
      </c>
    </row>
    <row r="103" spans="1:6" s="211" customFormat="1" ht="18.75" customHeight="1" thickBot="1" thickTop="1">
      <c r="A103" s="307" t="s">
        <v>130</v>
      </c>
      <c r="B103" s="149" t="s">
        <v>33</v>
      </c>
      <c r="C103" s="209"/>
      <c r="D103" s="210">
        <f t="shared" si="1"/>
        <v>972009</v>
      </c>
      <c r="E103" s="210">
        <f t="shared" si="1"/>
        <v>98131</v>
      </c>
      <c r="F103" s="306">
        <f t="shared" si="1"/>
        <v>1070140</v>
      </c>
    </row>
    <row r="104" spans="1:6" s="216" customFormat="1" ht="15" customHeight="1" hidden="1">
      <c r="A104" s="339"/>
      <c r="B104" s="274"/>
      <c r="C104" s="337"/>
      <c r="D104" s="220"/>
      <c r="E104" s="220"/>
      <c r="F104" s="298"/>
    </row>
    <row r="105" spans="1:6" s="216" customFormat="1" ht="15" customHeight="1" hidden="1">
      <c r="A105" s="340"/>
      <c r="B105" s="327"/>
      <c r="C105" s="328"/>
      <c r="D105" s="329"/>
      <c r="E105" s="329"/>
      <c r="F105" s="335"/>
    </row>
    <row r="106" spans="1:6" s="216" customFormat="1" ht="24.75" customHeight="1" thickBot="1" thickTop="1">
      <c r="A106" s="331" t="s">
        <v>131</v>
      </c>
      <c r="B106" s="332" t="s">
        <v>105</v>
      </c>
      <c r="C106" s="333"/>
      <c r="D106" s="334">
        <f>D67</f>
        <v>39800</v>
      </c>
      <c r="E106" s="334">
        <f>E67</f>
        <v>-39800</v>
      </c>
      <c r="F106" s="336">
        <f>F67</f>
        <v>0</v>
      </c>
    </row>
    <row r="107" ht="13.5" thickTop="1"/>
  </sheetData>
  <mergeCells count="2">
    <mergeCell ref="A7:F7"/>
    <mergeCell ref="A8:F8"/>
  </mergeCells>
  <printOptions horizontalCentered="1"/>
  <pageMargins left="0" right="0" top="0.984251968503937" bottom="0.787401574803149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3" sqref="H13"/>
    </sheetView>
  </sheetViews>
  <sheetFormatPr defaultColWidth="9.00390625" defaultRowHeight="12.75"/>
  <cols>
    <col min="1" max="1" width="9.125" style="87" customWidth="1"/>
    <col min="2" max="2" width="30.75390625" style="87" customWidth="1"/>
    <col min="3" max="3" width="14.75390625" style="87" hidden="1" customWidth="1"/>
    <col min="4" max="6" width="11.75390625" style="87" customWidth="1"/>
    <col min="7" max="16384" width="9.125" style="87" customWidth="1"/>
  </cols>
  <sheetData>
    <row r="1" ht="12.75">
      <c r="B1" s="38" t="s">
        <v>111</v>
      </c>
    </row>
    <row r="2" ht="12.75">
      <c r="B2" s="1" t="s">
        <v>146</v>
      </c>
    </row>
    <row r="3" ht="12.75">
      <c r="B3" s="1" t="s">
        <v>112</v>
      </c>
    </row>
    <row r="4" ht="12.75">
      <c r="B4" s="1" t="s">
        <v>132</v>
      </c>
    </row>
    <row r="5" ht="36.75" customHeight="1"/>
    <row r="6" spans="1:6" s="199" customFormat="1" ht="20.25" customHeight="1">
      <c r="A6" s="382" t="s">
        <v>113</v>
      </c>
      <c r="B6" s="383"/>
      <c r="C6" s="383"/>
      <c r="D6" s="383"/>
      <c r="E6" s="383"/>
      <c r="F6" s="383"/>
    </row>
    <row r="7" spans="1:6" s="199" customFormat="1" ht="20.25" customHeight="1">
      <c r="A7" s="382" t="s">
        <v>114</v>
      </c>
      <c r="B7" s="383"/>
      <c r="C7" s="383"/>
      <c r="D7" s="383"/>
      <c r="E7" s="383"/>
      <c r="F7" s="383"/>
    </row>
    <row r="8" spans="1:6" s="199" customFormat="1" ht="18" customHeight="1">
      <c r="A8" s="384" t="s">
        <v>115</v>
      </c>
      <c r="B8" s="385"/>
      <c r="C8" s="385"/>
      <c r="D8" s="385"/>
      <c r="E8" s="385"/>
      <c r="F8" s="385"/>
    </row>
    <row r="9" spans="1:6" ht="33.75" customHeight="1" thickBot="1">
      <c r="A9" s="86"/>
      <c r="B9" s="202"/>
      <c r="C9" s="202"/>
      <c r="D9" s="226"/>
      <c r="E9" s="226"/>
      <c r="F9" s="4" t="s">
        <v>0</v>
      </c>
    </row>
    <row r="10" spans="1:6" s="227" customFormat="1" ht="50.25" customHeight="1">
      <c r="A10" s="145" t="s">
        <v>64</v>
      </c>
      <c r="B10" s="97" t="s">
        <v>22</v>
      </c>
      <c r="C10" s="98" t="s">
        <v>116</v>
      </c>
      <c r="D10" s="355" t="s">
        <v>137</v>
      </c>
      <c r="E10" s="98" t="s">
        <v>28</v>
      </c>
      <c r="F10" s="356" t="s">
        <v>138</v>
      </c>
    </row>
    <row r="11" spans="1:6" s="85" customFormat="1" ht="10.5" customHeight="1">
      <c r="A11" s="100">
        <v>1</v>
      </c>
      <c r="B11" s="89">
        <v>2</v>
      </c>
      <c r="C11" s="228">
        <v>3</v>
      </c>
      <c r="D11" s="229">
        <v>3</v>
      </c>
      <c r="E11" s="230">
        <v>4</v>
      </c>
      <c r="F11" s="357">
        <v>5</v>
      </c>
    </row>
    <row r="12" spans="1:6" s="85" customFormat="1" ht="24" customHeight="1" thickBot="1">
      <c r="A12" s="358" t="s">
        <v>30</v>
      </c>
      <c r="B12" s="231" t="s">
        <v>117</v>
      </c>
      <c r="C12" s="232">
        <v>0</v>
      </c>
      <c r="D12" s="233">
        <v>0</v>
      </c>
      <c r="E12" s="234">
        <v>0</v>
      </c>
      <c r="F12" s="359">
        <v>0</v>
      </c>
    </row>
    <row r="13" spans="1:6" s="225" customFormat="1" ht="27" customHeight="1" thickBot="1" thickTop="1">
      <c r="A13" s="360" t="s">
        <v>31</v>
      </c>
      <c r="B13" s="235" t="s">
        <v>96</v>
      </c>
      <c r="C13" s="236">
        <f aca="true" t="shared" si="0" ref="C13:F17">C14</f>
        <v>1500</v>
      </c>
      <c r="D13" s="128">
        <f t="shared" si="0"/>
        <v>5000</v>
      </c>
      <c r="E13" s="90">
        <f t="shared" si="0"/>
        <v>1950</v>
      </c>
      <c r="F13" s="361">
        <f t="shared" si="0"/>
        <v>6950</v>
      </c>
    </row>
    <row r="14" spans="1:6" ht="24" customHeight="1" thickBot="1" thickTop="1">
      <c r="A14" s="195">
        <v>852</v>
      </c>
      <c r="B14" s="237" t="s">
        <v>60</v>
      </c>
      <c r="C14" s="238">
        <f t="shared" si="0"/>
        <v>1500</v>
      </c>
      <c r="D14" s="207">
        <f>D15+D17</f>
        <v>5000</v>
      </c>
      <c r="E14" s="239">
        <f>E15+E17</f>
        <v>1950</v>
      </c>
      <c r="F14" s="362">
        <f>F15+F17</f>
        <v>6950</v>
      </c>
    </row>
    <row r="15" spans="1:6" ht="19.5" customHeight="1" thickTop="1">
      <c r="A15" s="363">
        <v>85203</v>
      </c>
      <c r="B15" s="240" t="s">
        <v>118</v>
      </c>
      <c r="C15" s="241">
        <f t="shared" si="0"/>
        <v>1500</v>
      </c>
      <c r="D15" s="242">
        <f t="shared" si="0"/>
        <v>5000</v>
      </c>
      <c r="E15" s="243">
        <f t="shared" si="0"/>
        <v>0</v>
      </c>
      <c r="F15" s="364">
        <f t="shared" si="0"/>
        <v>5000</v>
      </c>
    </row>
    <row r="16" spans="1:6" s="247" customFormat="1" ht="25.5">
      <c r="A16" s="365" t="s">
        <v>97</v>
      </c>
      <c r="B16" s="244" t="s">
        <v>98</v>
      </c>
      <c r="C16" s="245">
        <v>1500</v>
      </c>
      <c r="D16" s="246">
        <v>5000</v>
      </c>
      <c r="E16" s="151"/>
      <c r="F16" s="152">
        <v>5000</v>
      </c>
    </row>
    <row r="17" spans="1:6" ht="46.5" customHeight="1">
      <c r="A17" s="132">
        <v>85220</v>
      </c>
      <c r="B17" s="248" t="s">
        <v>119</v>
      </c>
      <c r="C17" s="249">
        <f t="shared" si="0"/>
        <v>0</v>
      </c>
      <c r="D17" s="250">
        <f t="shared" si="0"/>
        <v>0</v>
      </c>
      <c r="E17" s="146">
        <f t="shared" si="0"/>
        <v>1950</v>
      </c>
      <c r="F17" s="147">
        <f t="shared" si="0"/>
        <v>1950</v>
      </c>
    </row>
    <row r="18" spans="1:6" s="247" customFormat="1" ht="18.75" customHeight="1" thickBot="1">
      <c r="A18" s="303" t="s">
        <v>99</v>
      </c>
      <c r="B18" s="217" t="s">
        <v>100</v>
      </c>
      <c r="C18" s="245"/>
      <c r="D18" s="251">
        <v>0</v>
      </c>
      <c r="E18" s="150">
        <v>1950</v>
      </c>
      <c r="F18" s="366">
        <f>SUM(D18:E18)</f>
        <v>1950</v>
      </c>
    </row>
    <row r="19" spans="1:6" s="225" customFormat="1" ht="27" customHeight="1" thickBot="1" thickTop="1">
      <c r="A19" s="367" t="s">
        <v>32</v>
      </c>
      <c r="B19" s="235" t="s">
        <v>65</v>
      </c>
      <c r="C19" s="236">
        <f aca="true" t="shared" si="1" ref="C19:F21">C20</f>
        <v>452</v>
      </c>
      <c r="D19" s="128">
        <f t="shared" si="1"/>
        <v>5000</v>
      </c>
      <c r="E19" s="90">
        <f t="shared" si="1"/>
        <v>1950</v>
      </c>
      <c r="F19" s="361">
        <f t="shared" si="1"/>
        <v>6950</v>
      </c>
    </row>
    <row r="20" spans="1:6" ht="24" customHeight="1" thickBot="1" thickTop="1">
      <c r="A20" s="195">
        <v>852</v>
      </c>
      <c r="B20" s="237" t="s">
        <v>60</v>
      </c>
      <c r="C20" s="238">
        <f t="shared" si="1"/>
        <v>452</v>
      </c>
      <c r="D20" s="207">
        <f>D21+D23</f>
        <v>5000</v>
      </c>
      <c r="E20" s="239">
        <f t="shared" si="1"/>
        <v>1950</v>
      </c>
      <c r="F20" s="362">
        <f t="shared" si="1"/>
        <v>6950</v>
      </c>
    </row>
    <row r="21" spans="1:6" ht="19.5" customHeight="1" thickTop="1">
      <c r="A21" s="363">
        <v>85203</v>
      </c>
      <c r="B21" s="240" t="s">
        <v>118</v>
      </c>
      <c r="C21" s="252">
        <f t="shared" si="1"/>
        <v>452</v>
      </c>
      <c r="D21" s="242">
        <f t="shared" si="1"/>
        <v>5000</v>
      </c>
      <c r="E21" s="243">
        <f>E22+E23</f>
        <v>1950</v>
      </c>
      <c r="F21" s="364">
        <f>F22+F23</f>
        <v>6950</v>
      </c>
    </row>
    <row r="22" spans="1:6" s="247" customFormat="1" ht="22.5" customHeight="1">
      <c r="A22" s="368" t="s">
        <v>17</v>
      </c>
      <c r="B22" s="253" t="s">
        <v>9</v>
      </c>
      <c r="C22" s="254">
        <v>452</v>
      </c>
      <c r="D22" s="246">
        <v>5000</v>
      </c>
      <c r="E22" s="151"/>
      <c r="F22" s="152">
        <v>5000</v>
      </c>
    </row>
    <row r="23" spans="1:6" s="247" customFormat="1" ht="47.25" customHeight="1">
      <c r="A23" s="132">
        <v>85220</v>
      </c>
      <c r="B23" s="248" t="s">
        <v>119</v>
      </c>
      <c r="C23" s="249">
        <f>C24</f>
        <v>0</v>
      </c>
      <c r="D23" s="250">
        <f>D24</f>
        <v>0</v>
      </c>
      <c r="E23" s="146">
        <f>E24</f>
        <v>1950</v>
      </c>
      <c r="F23" s="147">
        <f>F24</f>
        <v>1950</v>
      </c>
    </row>
    <row r="24" spans="1:6" s="247" customFormat="1" ht="20.25" customHeight="1" thickBot="1">
      <c r="A24" s="369">
        <v>4270</v>
      </c>
      <c r="B24" s="255" t="s">
        <v>34</v>
      </c>
      <c r="C24" s="256"/>
      <c r="D24" s="257">
        <v>0</v>
      </c>
      <c r="E24" s="150">
        <v>1950</v>
      </c>
      <c r="F24" s="366">
        <f>SUM(D24:E24)</f>
        <v>1950</v>
      </c>
    </row>
    <row r="25" spans="1:6" s="34" customFormat="1" ht="36" thickBot="1" thickTop="1">
      <c r="A25" s="370" t="s">
        <v>36</v>
      </c>
      <c r="B25" s="258" t="s">
        <v>120</v>
      </c>
      <c r="C25" s="259">
        <f>C12+C13-C19</f>
        <v>1048</v>
      </c>
      <c r="D25" s="260">
        <f>D12+D13-D19</f>
        <v>0</v>
      </c>
      <c r="E25" s="259">
        <f>E12+E13-E19</f>
        <v>0</v>
      </c>
      <c r="F25" s="371">
        <f>F12+F13-F19</f>
        <v>0</v>
      </c>
    </row>
    <row r="26" ht="13.5" thickTop="1"/>
  </sheetData>
  <mergeCells count="3">
    <mergeCell ref="A6:F6"/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2009-05-29T06:45:42Z</cp:lastPrinted>
  <dcterms:created xsi:type="dcterms:W3CDTF">2007-10-05T07:57:55Z</dcterms:created>
  <dcterms:modified xsi:type="dcterms:W3CDTF">2009-06-05T12:43:41Z</dcterms:modified>
  <cp:category/>
  <cp:version/>
  <cp:contentType/>
  <cp:contentStatus/>
</cp:coreProperties>
</file>