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Arkusz1" sheetId="1" r:id="rId1"/>
  </sheets>
  <definedNames>
    <definedName name="_xlnm.Print_Titles" localSheetId="0">'Arkusz1'!$9:$11</definedName>
  </definedNames>
  <calcPr fullCalcOnLoad="1"/>
</workbook>
</file>

<file path=xl/sharedStrings.xml><?xml version="1.0" encoding="utf-8"?>
<sst xmlns="http://schemas.openxmlformats.org/spreadsheetml/2006/main" count="114" uniqueCount="94">
  <si>
    <t>Załącznik nr  20  do Uchwały</t>
  </si>
  <si>
    <t>Rady Miejskiej w Koszalinie</t>
  </si>
  <si>
    <t xml:space="preserve">z dnia 17 grudnia 2009 roku </t>
  </si>
  <si>
    <t xml:space="preserve">WYDATKI  BUDŻETU NA PROGRAMY I PROJEKTY REALIZOWANE  ZE  ŚRODKÓW  ZEWNĘTRZNYCH </t>
  </si>
  <si>
    <t>W  2010  ROKU</t>
  </si>
  <si>
    <t>w złotych</t>
  </si>
  <si>
    <t>Dział</t>
  </si>
  <si>
    <t>Rozdział</t>
  </si>
  <si>
    <t>Nazwa programu, projektu</t>
  </si>
  <si>
    <t>Jednostka organizacyjna realizująca program lub</t>
  </si>
  <si>
    <t>Okres realizacji</t>
  </si>
  <si>
    <t>Łączne nakłady</t>
  </si>
  <si>
    <t>Finansowanie 2010r.</t>
  </si>
  <si>
    <t>%</t>
  </si>
  <si>
    <t xml:space="preserve"> koordynująca wykonanie programu</t>
  </si>
  <si>
    <t>Rok rozpoczęcia</t>
  </si>
  <si>
    <t>Rok zakończenia</t>
  </si>
  <si>
    <t>finansowe
w 2010r.</t>
  </si>
  <si>
    <t xml:space="preserve">Środki własne </t>
  </si>
  <si>
    <t xml:space="preserve">Środki pomocowe </t>
  </si>
  <si>
    <t>dofinansowania</t>
  </si>
  <si>
    <t>I</t>
  </si>
  <si>
    <t>PROJEKTY MIĘKKIE - UMOWY:</t>
  </si>
  <si>
    <t>Prezentacje gospodarcze na obszarze Euroregionu Pomerania Schwedt m.Odrą - Koszalin 2009 do 2011</t>
  </si>
  <si>
    <t>Europejska Współnota Gospodarcza
INTERREG IV A</t>
  </si>
  <si>
    <t>Razem Oświata</t>
  </si>
  <si>
    <t>Przeciwdziałanie wykluczeniu cyfrowemu uczniów koszalińskich szkół</t>
  </si>
  <si>
    <t>Program Operacyjny 
Innowacyjna Gospodarka</t>
  </si>
  <si>
    <t>Comenius 2009/10 "Przemoc środowiskowa - mediatorzy w szkole bez przemocy" Gimnazjum Nr 2</t>
  </si>
  <si>
    <t>Fundacja Rozwoju Systemu Edukacji</t>
  </si>
  <si>
    <t>"Comenius 2009/10 - Europa śpiewa" SP nr 21</t>
  </si>
  <si>
    <t>Comenius 2009/10 "Identyczne Cele, Różne Sposoby, Identyczne Serca, Różne Uczucia" SP Nr 21</t>
  </si>
  <si>
    <t>Comenius 2008/09 "Zdrowy styl życia" ZS Sportowych</t>
  </si>
  <si>
    <t>Comenius 2008/09 "Knowledge is Power - Wiedza to potęga" ZS Nr 13</t>
  </si>
  <si>
    <t>Comenius 2009/10 "Szkoła skautów" ZS Nr 7</t>
  </si>
  <si>
    <t>Comenius 2009/10 "Wizyta przygotowawcza" SP Nr 4</t>
  </si>
  <si>
    <t>Leonardo da Vinci 2009/10 "Gastrofach" ZS Nr 12</t>
  </si>
  <si>
    <t>"Koszaliński Program Integracji Społecznej  START"</t>
  </si>
  <si>
    <t>Program Operacyjny Kapitał Ludzki Województwo Zachodniopomorskie - Wojewódzki Urząd Pracy</t>
  </si>
  <si>
    <t>II</t>
  </si>
  <si>
    <t>PROJEKTY INWESTYCYJNE</t>
  </si>
  <si>
    <t>UMOWY</t>
  </si>
  <si>
    <t>Budowa hali widowiskowo - sportowej w Koszalinie</t>
  </si>
  <si>
    <t xml:space="preserve">Regionalny Program Operacyjny </t>
  </si>
  <si>
    <t>Fundusz Rozwoju Kultury Fizycznej</t>
  </si>
  <si>
    <t>PRE - UMOWY</t>
  </si>
  <si>
    <r>
      <t xml:space="preserve">Budowa i przebudowa dróg stanowiących zewnętrzny pierścień układu komunikacyjnego Miasta 
</t>
    </r>
    <r>
      <rPr>
        <i/>
        <sz val="10"/>
        <rFont val="Calibri"/>
        <family val="2"/>
      </rPr>
      <t>dofinansowanie 50%</t>
    </r>
  </si>
  <si>
    <t>Regionalny Program Operacyjny</t>
  </si>
  <si>
    <t>600
900</t>
  </si>
  <si>
    <t>60015
90001</t>
  </si>
  <si>
    <r>
      <t xml:space="preserve">Uzbrojenie terenu pod Słupską Specjalną Strefę Ekonomiczną, Kompleks Koszalin 
</t>
    </r>
    <r>
      <rPr>
        <i/>
        <sz val="11"/>
        <rFont val="Calibri"/>
        <family val="2"/>
      </rPr>
      <t>dofinansowanie 50%</t>
    </r>
  </si>
  <si>
    <t>Regionalny Program Operacyjny
Indykatywny Plan Inwestycyjny</t>
  </si>
  <si>
    <t>600
750</t>
  </si>
  <si>
    <t>60053
75023</t>
  </si>
  <si>
    <r>
      <t xml:space="preserve">Inteligentny Koszalin - rozbudowa infrastruktury społeczeństwa informacyjnego e-Koszalin - budowa sieci teleinformatycznej i systemu monitoringu wizyjnego
wydatki kwalifikowane 16.270.000zł
</t>
    </r>
    <r>
      <rPr>
        <i/>
        <sz val="10"/>
        <rFont val="Calibri"/>
        <family val="2"/>
      </rPr>
      <t>dofinansowanie 75%</t>
    </r>
  </si>
  <si>
    <t>System gospodarki odpadami oraz budowa zakładu termiocznego przekształcania odpadów dla miast i gmin Pomorza Środkowego (wydatki własne)</t>
  </si>
  <si>
    <t>Program Operacyjny 
Infrastruktura i Środowisko</t>
  </si>
  <si>
    <r>
      <t xml:space="preserve">Filharmonia Koszalińska
wydatki kwalifikowane 26.624.639 zł
</t>
    </r>
    <r>
      <rPr>
        <i/>
        <sz val="11"/>
        <rFont val="Calibri"/>
        <family val="2"/>
      </rPr>
      <t>dofinansowanie do 75%</t>
    </r>
  </si>
  <si>
    <t>ZŁOŻONE WNIOSKI</t>
  </si>
  <si>
    <r>
      <t xml:space="preserve">Przebudowa ul. Niepodległości
wydatki kwalifikowane - 1.878.000zł
</t>
    </r>
    <r>
      <rPr>
        <i/>
        <sz val="10"/>
        <rFont val="Calibri"/>
        <family val="2"/>
      </rPr>
      <t>dofinansowanie 50%</t>
    </r>
  </si>
  <si>
    <t>Budżet państwa</t>
  </si>
  <si>
    <r>
      <t xml:space="preserve">Remont obiektów mostowych (ul.Monte Cassino)
</t>
    </r>
    <r>
      <rPr>
        <i/>
        <sz val="10"/>
        <rFont val="Calibri"/>
        <family val="2"/>
      </rPr>
      <t>dofinansowanie 50%</t>
    </r>
  </si>
  <si>
    <r>
      <t xml:space="preserve">Przeciwdziałanie wykluczeniu cyfrowemu mieszkańców Koszalina
</t>
    </r>
    <r>
      <rPr>
        <i/>
        <sz val="10"/>
        <rFont val="Calibri"/>
        <family val="2"/>
      </rPr>
      <t>dofinansowanie 85%</t>
    </r>
  </si>
  <si>
    <t>Program Operacyjny Innowacyjna Gospodarka</t>
  </si>
  <si>
    <r>
      <t xml:space="preserve">"Termomodernizacja budynków oświatowych w Gminie - Miasto Koszalin"
</t>
    </r>
    <r>
      <rPr>
        <i/>
        <sz val="10"/>
        <rFont val="Calibri"/>
        <family val="2"/>
      </rPr>
      <t>dofinansowanie 49%</t>
    </r>
  </si>
  <si>
    <r>
      <t xml:space="preserve">Sala sportowa wraz z boiskiem przy Gimnazjum Nr 6 
</t>
    </r>
    <r>
      <rPr>
        <i/>
        <sz val="10"/>
        <rFont val="Calibri"/>
        <family val="2"/>
      </rPr>
      <t>dofinansowanie  20%</t>
    </r>
  </si>
  <si>
    <t>801
921</t>
  </si>
  <si>
    <t>80195
92116</t>
  </si>
  <si>
    <r>
      <t xml:space="preserve">Polsko- Niemiecka Współpraca Młodzieżowa Koszalin - Strasburg 
</t>
    </r>
    <r>
      <rPr>
        <i/>
        <sz val="10"/>
        <rFont val="Calibri"/>
        <family val="2"/>
      </rPr>
      <t>dofinansowanie 85%</t>
    </r>
  </si>
  <si>
    <t>INTERREG IV A</t>
  </si>
  <si>
    <r>
      <t xml:space="preserve">Uporządkowanie gospodarki wodno- ściekowej (uzbrojenie Os. Wilkowo, Sarzyno, ul. Szczecińskiej)
wydatki kwalifikowane - 10.208.821zł
</t>
    </r>
    <r>
      <rPr>
        <i/>
        <sz val="10"/>
        <rFont val="Calibri"/>
        <family val="2"/>
      </rPr>
      <t>dofinansowanie 58,7%</t>
    </r>
  </si>
  <si>
    <r>
      <t xml:space="preserve">Modernizacja Bałtyckiego Teatru Dramatycznego - etap II
</t>
    </r>
    <r>
      <rPr>
        <i/>
        <sz val="10"/>
        <rFont val="Calibri"/>
        <family val="2"/>
      </rPr>
      <t>dofinansowanie 75%</t>
    </r>
  </si>
  <si>
    <t>III</t>
  </si>
  <si>
    <t xml:space="preserve">ZADANIA NA KTÓRE PLANUJE SIĘ ZŁOŻENIE WNIOSKÓW O DOFINANSOWANIE </t>
  </si>
  <si>
    <r>
      <t xml:space="preserve">Budowa ścieżek rowerowych
</t>
    </r>
    <r>
      <rPr>
        <i/>
        <sz val="11"/>
        <rFont val="Calibri"/>
        <family val="2"/>
      </rPr>
      <t>dofinansowanie 50 %</t>
    </r>
  </si>
  <si>
    <r>
      <t xml:space="preserve">Przebudowa ul. Paproci i Wrzosów
</t>
    </r>
    <r>
      <rPr>
        <i/>
        <sz val="11"/>
        <rFont val="Calibri"/>
        <family val="2"/>
      </rPr>
      <t>dofinansowanie 50 %</t>
    </r>
  </si>
  <si>
    <t>Budownictwo mieszkaniowe 
(ul. Lechicka, ul. Gnieźnieńska, ul. Modrzejewskiej)
dofinansowanie 30 %</t>
  </si>
  <si>
    <t>po 2012</t>
  </si>
  <si>
    <t>Rewitalizacja zabytkowych parków miejskich</t>
  </si>
  <si>
    <r>
      <t xml:space="preserve">Multicentrum - Biblioteka
</t>
    </r>
    <r>
      <rPr>
        <i/>
        <sz val="11"/>
        <rFont val="Calibri"/>
        <family val="2"/>
      </rPr>
      <t>dofinansowanie 85%</t>
    </r>
  </si>
  <si>
    <r>
      <t xml:space="preserve">"Moje Boisko Orlik 2012"
</t>
    </r>
    <r>
      <rPr>
        <i/>
        <sz val="11"/>
        <rFont val="Calibri"/>
        <family val="2"/>
      </rPr>
      <t>dofinansowanie nie więcej niż 666.000zł na 1 boisko</t>
    </r>
  </si>
  <si>
    <t>ŁĄCZNIE ZADANIA INWESTYCYJNE (II+III)</t>
  </si>
  <si>
    <t>OGÓŁEM (I+II+III)</t>
  </si>
  <si>
    <t>*</t>
  </si>
  <si>
    <t>bieżące:</t>
  </si>
  <si>
    <t>Dofinansowanie niezrealizowane w  2009 roku*</t>
  </si>
  <si>
    <t>Przeciwdziałanie wykluczeniu cyfrowemu 309.701,0 zł</t>
  </si>
  <si>
    <t>Ogółem planowane dofinansowanie w 2010 roku</t>
  </si>
  <si>
    <t>Prezentacje gospodarcze  62.042 zł</t>
  </si>
  <si>
    <t>w tym ze środków unijnych</t>
  </si>
  <si>
    <t>Polsko Niemiecki Festiwal Młodzieży 627.143 zł</t>
  </si>
  <si>
    <t xml:space="preserve">dotacje z budżetu państwa </t>
  </si>
  <si>
    <t xml:space="preserve">majątkowe: Modernizacja Teatru 257.520 zł </t>
  </si>
  <si>
    <t>Nr  XLV / 533 /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</si>
</sst>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10"/>
      <name val="Arial CE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wrapText="1"/>
    </xf>
    <xf numFmtId="3" fontId="5" fillId="0" borderId="0" xfId="0" applyNumberFormat="1" applyFont="1" applyAlignment="1">
      <alignment horizontal="centerContinuous" wrapText="1"/>
    </xf>
    <xf numFmtId="3" fontId="6" fillId="0" borderId="0" xfId="0" applyNumberFormat="1" applyFont="1" applyAlignment="1">
      <alignment horizontal="centerContinuous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164" fontId="1" fillId="0" borderId="24" xfId="18" applyNumberFormat="1" applyFont="1" applyFill="1" applyBorder="1" applyAlignment="1" applyProtection="1">
      <alignment vertical="center" wrapText="1"/>
      <protection locked="0"/>
    </xf>
    <xf numFmtId="0" fontId="1" fillId="0" borderId="24" xfId="0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right" vertical="center"/>
    </xf>
    <xf numFmtId="3" fontId="1" fillId="0" borderId="3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35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6" fillId="0" borderId="9" xfId="0" applyFont="1" applyBorder="1" applyAlignment="1">
      <alignment/>
    </xf>
    <xf numFmtId="0" fontId="6" fillId="0" borderId="37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3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4.875" style="1" customWidth="1"/>
    <col min="2" max="2" width="7.625" style="1" customWidth="1"/>
    <col min="3" max="3" width="35.625" style="2" customWidth="1"/>
    <col min="4" max="4" width="25.125" style="2" customWidth="1"/>
    <col min="5" max="5" width="11.375" style="2" customWidth="1"/>
    <col min="6" max="6" width="12.125" style="2" customWidth="1"/>
    <col min="7" max="7" width="12.625" style="3" customWidth="1"/>
    <col min="8" max="8" width="11.375" style="3" customWidth="1"/>
    <col min="9" max="9" width="12.125" style="3" customWidth="1"/>
    <col min="10" max="10" width="8.125" style="1" hidden="1" customWidth="1"/>
    <col min="11" max="16384" width="9.125" style="1" customWidth="1"/>
  </cols>
  <sheetData>
    <row r="1" ht="15">
      <c r="H1" s="4" t="s">
        <v>0</v>
      </c>
    </row>
    <row r="2" ht="15">
      <c r="H2" s="132" t="s">
        <v>93</v>
      </c>
    </row>
    <row r="3" ht="15">
      <c r="H3" s="5" t="s">
        <v>1</v>
      </c>
    </row>
    <row r="4" spans="8:9" ht="15">
      <c r="H4" s="5" t="s">
        <v>2</v>
      </c>
      <c r="I4" s="6"/>
    </row>
    <row r="5" ht="10.5" customHeight="1">
      <c r="I5" s="6"/>
    </row>
    <row r="6" spans="1:9" s="11" customFormat="1" ht="15.75">
      <c r="A6" s="7" t="s">
        <v>3</v>
      </c>
      <c r="B6" s="8"/>
      <c r="C6" s="7"/>
      <c r="D6" s="7"/>
      <c r="E6" s="7"/>
      <c r="F6" s="7"/>
      <c r="G6" s="9"/>
      <c r="H6" s="9"/>
      <c r="I6" s="10"/>
    </row>
    <row r="7" spans="1:9" s="11" customFormat="1" ht="15.75">
      <c r="A7" s="7" t="s">
        <v>4</v>
      </c>
      <c r="B7" s="8"/>
      <c r="C7" s="7"/>
      <c r="D7" s="7"/>
      <c r="E7" s="7"/>
      <c r="F7" s="7"/>
      <c r="G7" s="9"/>
      <c r="H7" s="9"/>
      <c r="I7" s="10"/>
    </row>
    <row r="8" spans="8:9" ht="15.75" thickBot="1">
      <c r="H8" s="12"/>
      <c r="I8" s="13" t="s">
        <v>5</v>
      </c>
    </row>
    <row r="9" spans="1:10" ht="27.75" customHeight="1" thickTop="1">
      <c r="A9" s="14" t="s">
        <v>6</v>
      </c>
      <c r="B9" s="15" t="s">
        <v>7</v>
      </c>
      <c r="C9" s="15" t="s">
        <v>8</v>
      </c>
      <c r="D9" s="15" t="s">
        <v>9</v>
      </c>
      <c r="E9" s="129" t="s">
        <v>10</v>
      </c>
      <c r="F9" s="129"/>
      <c r="G9" s="16" t="s">
        <v>11</v>
      </c>
      <c r="H9" s="130" t="s">
        <v>12</v>
      </c>
      <c r="I9" s="131"/>
      <c r="J9" s="17" t="s">
        <v>13</v>
      </c>
    </row>
    <row r="10" spans="1:10" ht="31.5" customHeight="1">
      <c r="A10" s="18"/>
      <c r="B10" s="19"/>
      <c r="C10" s="19"/>
      <c r="D10" s="20" t="s">
        <v>14</v>
      </c>
      <c r="E10" s="21" t="s">
        <v>15</v>
      </c>
      <c r="F10" s="21" t="s">
        <v>16</v>
      </c>
      <c r="G10" s="22" t="s">
        <v>17</v>
      </c>
      <c r="H10" s="23" t="s">
        <v>18</v>
      </c>
      <c r="I10" s="24" t="s">
        <v>19</v>
      </c>
      <c r="J10" s="25" t="s">
        <v>20</v>
      </c>
    </row>
    <row r="11" spans="1:10" s="31" customFormat="1" ht="15">
      <c r="A11" s="26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8">
        <v>7</v>
      </c>
      <c r="H11" s="28">
        <v>8</v>
      </c>
      <c r="I11" s="29">
        <v>9</v>
      </c>
      <c r="J11" s="30">
        <v>11</v>
      </c>
    </row>
    <row r="12" spans="1:10" s="38" customFormat="1" ht="15.75">
      <c r="A12" s="32" t="s">
        <v>21</v>
      </c>
      <c r="B12" s="33"/>
      <c r="C12" s="33" t="s">
        <v>22</v>
      </c>
      <c r="D12" s="34"/>
      <c r="E12" s="34"/>
      <c r="F12" s="34"/>
      <c r="G12" s="35">
        <f>G13+G14+G24</f>
        <v>1733907</v>
      </c>
      <c r="H12" s="35">
        <f>H13+H14+H24</f>
        <v>585319</v>
      </c>
      <c r="I12" s="36">
        <f>I13+I14+I24</f>
        <v>1148588</v>
      </c>
      <c r="J12" s="37"/>
    </row>
    <row r="13" spans="1:10" s="31" customFormat="1" ht="45">
      <c r="A13" s="39">
        <v>750</v>
      </c>
      <c r="B13" s="40">
        <v>75095</v>
      </c>
      <c r="C13" s="41" t="s">
        <v>23</v>
      </c>
      <c r="D13" s="42" t="s">
        <v>24</v>
      </c>
      <c r="E13" s="40">
        <v>2009</v>
      </c>
      <c r="F13" s="40">
        <v>2011</v>
      </c>
      <c r="G13" s="43">
        <v>56949</v>
      </c>
      <c r="H13" s="43">
        <v>56949</v>
      </c>
      <c r="I13" s="44"/>
      <c r="J13" s="30"/>
    </row>
    <row r="14" spans="1:10" s="50" customFormat="1" ht="15">
      <c r="A14" s="45">
        <v>801</v>
      </c>
      <c r="B14" s="46">
        <v>80195</v>
      </c>
      <c r="C14" s="46" t="s">
        <v>25</v>
      </c>
      <c r="D14" s="46"/>
      <c r="E14" s="46"/>
      <c r="F14" s="46"/>
      <c r="G14" s="47">
        <f>SUM(G15:G23)</f>
        <v>949409</v>
      </c>
      <c r="H14" s="47">
        <f>SUM(H15:H23)</f>
        <v>455615</v>
      </c>
      <c r="I14" s="48">
        <f>SUM(I15:I23)</f>
        <v>493794</v>
      </c>
      <c r="J14" s="49"/>
    </row>
    <row r="15" spans="1:10" s="31" customFormat="1" ht="30.75" customHeight="1">
      <c r="A15" s="51"/>
      <c r="B15" s="52"/>
      <c r="C15" s="53" t="s">
        <v>26</v>
      </c>
      <c r="D15" s="54" t="s">
        <v>27</v>
      </c>
      <c r="E15" s="52">
        <v>2009</v>
      </c>
      <c r="F15" s="52">
        <v>2014</v>
      </c>
      <c r="G15" s="55">
        <v>455707</v>
      </c>
      <c r="H15" s="55">
        <v>68356</v>
      </c>
      <c r="I15" s="56">
        <f>G15-H15</f>
        <v>387351</v>
      </c>
      <c r="J15" s="30"/>
    </row>
    <row r="16" spans="1:10" s="31" customFormat="1" ht="45">
      <c r="A16" s="57"/>
      <c r="B16" s="58"/>
      <c r="C16" s="59" t="s">
        <v>28</v>
      </c>
      <c r="D16" s="60" t="s">
        <v>29</v>
      </c>
      <c r="E16" s="58">
        <v>2009</v>
      </c>
      <c r="F16" s="58">
        <v>2010</v>
      </c>
      <c r="G16" s="61">
        <v>34550</v>
      </c>
      <c r="H16" s="61">
        <v>34550</v>
      </c>
      <c r="I16" s="62"/>
      <c r="J16" s="30"/>
    </row>
    <row r="17" spans="1:10" s="31" customFormat="1" ht="30">
      <c r="A17" s="57"/>
      <c r="B17" s="58"/>
      <c r="C17" s="59" t="s">
        <v>30</v>
      </c>
      <c r="D17" s="60" t="s">
        <v>29</v>
      </c>
      <c r="E17" s="58">
        <v>2009</v>
      </c>
      <c r="F17" s="58">
        <v>2010</v>
      </c>
      <c r="G17" s="61">
        <v>71094</v>
      </c>
      <c r="H17" s="61">
        <v>71094</v>
      </c>
      <c r="I17" s="62"/>
      <c r="J17" s="30"/>
    </row>
    <row r="18" spans="1:10" s="31" customFormat="1" ht="45">
      <c r="A18" s="57"/>
      <c r="B18" s="58"/>
      <c r="C18" s="59" t="s">
        <v>31</v>
      </c>
      <c r="D18" s="60" t="s">
        <v>29</v>
      </c>
      <c r="E18" s="58">
        <v>2009</v>
      </c>
      <c r="F18" s="58">
        <v>2010</v>
      </c>
      <c r="G18" s="61">
        <v>55394</v>
      </c>
      <c r="H18" s="61">
        <v>55394</v>
      </c>
      <c r="I18" s="62"/>
      <c r="J18" s="30"/>
    </row>
    <row r="19" spans="1:10" s="31" customFormat="1" ht="30">
      <c r="A19" s="57"/>
      <c r="B19" s="58"/>
      <c r="C19" s="59" t="s">
        <v>32</v>
      </c>
      <c r="D19" s="60" t="s">
        <v>29</v>
      </c>
      <c r="E19" s="58">
        <v>2009</v>
      </c>
      <c r="F19" s="58">
        <v>2010</v>
      </c>
      <c r="G19" s="61">
        <v>45480</v>
      </c>
      <c r="H19" s="61">
        <v>33000</v>
      </c>
      <c r="I19" s="62">
        <f>G19-H19</f>
        <v>12480</v>
      </c>
      <c r="J19" s="30"/>
    </row>
    <row r="20" spans="1:10" s="31" customFormat="1" ht="30">
      <c r="A20" s="57"/>
      <c r="B20" s="58"/>
      <c r="C20" s="59" t="s">
        <v>33</v>
      </c>
      <c r="D20" s="60" t="s">
        <v>29</v>
      </c>
      <c r="E20" s="58">
        <v>2009</v>
      </c>
      <c r="F20" s="58">
        <v>2010</v>
      </c>
      <c r="G20" s="61">
        <v>40900</v>
      </c>
      <c r="H20" s="61">
        <v>22180</v>
      </c>
      <c r="I20" s="62">
        <f>G20-H20</f>
        <v>18720</v>
      </c>
      <c r="J20" s="30"/>
    </row>
    <row r="21" spans="1:10" s="31" customFormat="1" ht="30">
      <c r="A21" s="57"/>
      <c r="B21" s="58"/>
      <c r="C21" s="59" t="s">
        <v>34</v>
      </c>
      <c r="D21" s="60" t="s">
        <v>29</v>
      </c>
      <c r="E21" s="58">
        <v>2009</v>
      </c>
      <c r="F21" s="58">
        <v>2010</v>
      </c>
      <c r="G21" s="61">
        <v>55278</v>
      </c>
      <c r="H21" s="61">
        <v>55278</v>
      </c>
      <c r="I21" s="62"/>
      <c r="J21" s="30"/>
    </row>
    <row r="22" spans="1:10" s="31" customFormat="1" ht="30">
      <c r="A22" s="57"/>
      <c r="B22" s="58"/>
      <c r="C22" s="63" t="s">
        <v>35</v>
      </c>
      <c r="D22" s="60" t="s">
        <v>29</v>
      </c>
      <c r="E22" s="58">
        <v>2009</v>
      </c>
      <c r="F22" s="58">
        <v>2010</v>
      </c>
      <c r="G22" s="61">
        <v>3966</v>
      </c>
      <c r="H22" s="61">
        <v>3966</v>
      </c>
      <c r="I22" s="62"/>
      <c r="J22" s="30"/>
    </row>
    <row r="23" spans="1:10" s="31" customFormat="1" ht="30">
      <c r="A23" s="57"/>
      <c r="B23" s="58"/>
      <c r="C23" s="63" t="s">
        <v>36</v>
      </c>
      <c r="D23" s="60" t="s">
        <v>29</v>
      </c>
      <c r="E23" s="58">
        <v>2009</v>
      </c>
      <c r="F23" s="58">
        <v>2010</v>
      </c>
      <c r="G23" s="61">
        <v>187040</v>
      </c>
      <c r="H23" s="61">
        <v>111797</v>
      </c>
      <c r="I23" s="62">
        <f>G23-H23</f>
        <v>75243</v>
      </c>
      <c r="J23" s="30"/>
    </row>
    <row r="24" spans="1:10" s="31" customFormat="1" ht="55.5" customHeight="1" thickBot="1">
      <c r="A24" s="64">
        <v>853</v>
      </c>
      <c r="B24" s="65">
        <v>85395</v>
      </c>
      <c r="C24" s="66" t="s">
        <v>37</v>
      </c>
      <c r="D24" s="67" t="s">
        <v>38</v>
      </c>
      <c r="E24" s="65">
        <v>2008</v>
      </c>
      <c r="F24" s="65">
        <v>2010</v>
      </c>
      <c r="G24" s="68">
        <v>727549</v>
      </c>
      <c r="H24" s="68">
        <v>72755</v>
      </c>
      <c r="I24" s="69">
        <f>G24-H24</f>
        <v>654794</v>
      </c>
      <c r="J24" s="30"/>
    </row>
    <row r="25" spans="1:10" s="38" customFormat="1" ht="17.25" thickBot="1" thickTop="1">
      <c r="A25" s="70" t="s">
        <v>39</v>
      </c>
      <c r="B25" s="71"/>
      <c r="C25" s="71" t="s">
        <v>40</v>
      </c>
      <c r="D25" s="72"/>
      <c r="E25" s="72"/>
      <c r="F25" s="72"/>
      <c r="G25" s="73">
        <f>G26+G29+G35</f>
        <v>72466150</v>
      </c>
      <c r="H25" s="73">
        <f>H26+H29+H35</f>
        <v>35608084</v>
      </c>
      <c r="I25" s="74">
        <f>I26+I29+I35</f>
        <v>36858066</v>
      </c>
      <c r="J25" s="37"/>
    </row>
    <row r="26" spans="1:10" s="31" customFormat="1" ht="15.75" thickTop="1">
      <c r="A26" s="75"/>
      <c r="B26" s="76"/>
      <c r="C26" s="76" t="s">
        <v>41</v>
      </c>
      <c r="D26" s="77"/>
      <c r="E26" s="77"/>
      <c r="F26" s="77"/>
      <c r="G26" s="78">
        <f>G27</f>
        <v>8605800</v>
      </c>
      <c r="H26" s="78">
        <f>H27</f>
        <v>2588613</v>
      </c>
      <c r="I26" s="79">
        <f>I27+I28</f>
        <v>6017187</v>
      </c>
      <c r="J26" s="30"/>
    </row>
    <row r="27" spans="1:10" s="31" customFormat="1" ht="30">
      <c r="A27" s="39">
        <v>926</v>
      </c>
      <c r="B27" s="40">
        <v>92601</v>
      </c>
      <c r="C27" s="80" t="s">
        <v>42</v>
      </c>
      <c r="D27" s="42" t="s">
        <v>43</v>
      </c>
      <c r="E27" s="40">
        <v>2009</v>
      </c>
      <c r="F27" s="40">
        <v>2012</v>
      </c>
      <c r="G27" s="43">
        <v>8605800</v>
      </c>
      <c r="H27" s="43">
        <f>4588613-2000000</f>
        <v>2588613</v>
      </c>
      <c r="I27" s="44">
        <v>4017187</v>
      </c>
      <c r="J27" s="30"/>
    </row>
    <row r="28" spans="1:10" s="31" customFormat="1" ht="30" customHeight="1">
      <c r="A28" s="39"/>
      <c r="B28" s="40"/>
      <c r="C28" s="80"/>
      <c r="D28" s="42" t="s">
        <v>44</v>
      </c>
      <c r="E28" s="40">
        <v>2009</v>
      </c>
      <c r="F28" s="40">
        <v>2012</v>
      </c>
      <c r="G28" s="43"/>
      <c r="H28" s="43"/>
      <c r="I28" s="44">
        <v>2000000</v>
      </c>
      <c r="J28" s="30"/>
    </row>
    <row r="29" spans="1:10" s="31" customFormat="1" ht="15">
      <c r="A29" s="81"/>
      <c r="B29" s="82"/>
      <c r="C29" s="21" t="s">
        <v>45</v>
      </c>
      <c r="D29" s="83"/>
      <c r="E29" s="82"/>
      <c r="F29" s="82"/>
      <c r="G29" s="47">
        <f>SUM(G30:G34)</f>
        <v>28396320</v>
      </c>
      <c r="H29" s="47">
        <f>SUM(H30:H34)</f>
        <v>15234080</v>
      </c>
      <c r="I29" s="48">
        <f aca="true" t="shared" si="0" ref="I29:I42">G29-H29</f>
        <v>13162240</v>
      </c>
      <c r="J29" s="30"/>
    </row>
    <row r="30" spans="1:10" s="31" customFormat="1" ht="51">
      <c r="A30" s="51">
        <v>600</v>
      </c>
      <c r="B30" s="52">
        <v>60015</v>
      </c>
      <c r="C30" s="84" t="s">
        <v>46</v>
      </c>
      <c r="D30" s="54" t="s">
        <v>47</v>
      </c>
      <c r="E30" s="52">
        <v>2008</v>
      </c>
      <c r="F30" s="52">
        <v>2013</v>
      </c>
      <c r="G30" s="55">
        <v>8000000</v>
      </c>
      <c r="H30" s="55">
        <v>4000000</v>
      </c>
      <c r="I30" s="56">
        <f t="shared" si="0"/>
        <v>4000000</v>
      </c>
      <c r="J30" s="30"/>
    </row>
    <row r="31" spans="1:10" s="31" customFormat="1" ht="60">
      <c r="A31" s="57" t="s">
        <v>48</v>
      </c>
      <c r="B31" s="60" t="s">
        <v>49</v>
      </c>
      <c r="C31" s="59" t="s">
        <v>50</v>
      </c>
      <c r="D31" s="60" t="s">
        <v>51</v>
      </c>
      <c r="E31" s="58">
        <v>2007</v>
      </c>
      <c r="F31" s="58">
        <v>2014</v>
      </c>
      <c r="G31" s="61">
        <v>5980000</v>
      </c>
      <c r="H31" s="61">
        <v>5980000</v>
      </c>
      <c r="I31" s="62"/>
      <c r="J31" s="30"/>
    </row>
    <row r="32" spans="1:10" s="31" customFormat="1" ht="89.25">
      <c r="A32" s="57" t="s">
        <v>52</v>
      </c>
      <c r="B32" s="60" t="s">
        <v>53</v>
      </c>
      <c r="C32" s="63" t="s">
        <v>54</v>
      </c>
      <c r="D32" s="60" t="s">
        <v>47</v>
      </c>
      <c r="E32" s="58">
        <v>2007</v>
      </c>
      <c r="F32" s="58">
        <v>2013</v>
      </c>
      <c r="G32" s="61">
        <v>9716320</v>
      </c>
      <c r="H32" s="61">
        <v>2429080</v>
      </c>
      <c r="I32" s="62">
        <f t="shared" si="0"/>
        <v>7287240</v>
      </c>
      <c r="J32" s="30"/>
    </row>
    <row r="33" spans="1:10" s="31" customFormat="1" ht="51">
      <c r="A33" s="57">
        <v>900</v>
      </c>
      <c r="B33" s="58">
        <v>90002</v>
      </c>
      <c r="C33" s="63" t="s">
        <v>55</v>
      </c>
      <c r="D33" s="60" t="s">
        <v>56</v>
      </c>
      <c r="E33" s="58">
        <v>2009</v>
      </c>
      <c r="F33" s="58">
        <v>2013</v>
      </c>
      <c r="G33" s="61">
        <v>2200000</v>
      </c>
      <c r="H33" s="61">
        <v>2200000</v>
      </c>
      <c r="I33" s="62"/>
      <c r="J33" s="30"/>
    </row>
    <row r="34" spans="1:10" s="31" customFormat="1" ht="60">
      <c r="A34" s="85">
        <v>921</v>
      </c>
      <c r="B34" s="86">
        <v>92108</v>
      </c>
      <c r="C34" s="87" t="s">
        <v>57</v>
      </c>
      <c r="D34" s="88" t="s">
        <v>51</v>
      </c>
      <c r="E34" s="86">
        <v>2009</v>
      </c>
      <c r="F34" s="86">
        <v>2012</v>
      </c>
      <c r="G34" s="89">
        <v>2500000</v>
      </c>
      <c r="H34" s="89">
        <v>625000</v>
      </c>
      <c r="I34" s="90">
        <f t="shared" si="0"/>
        <v>1875000</v>
      </c>
      <c r="J34" s="30"/>
    </row>
    <row r="35" spans="1:10" s="31" customFormat="1" ht="15">
      <c r="A35" s="91"/>
      <c r="B35" s="40"/>
      <c r="C35" s="92" t="s">
        <v>58</v>
      </c>
      <c r="D35" s="42"/>
      <c r="E35" s="40"/>
      <c r="F35" s="40"/>
      <c r="G35" s="93">
        <f>SUM(G36:G43)</f>
        <v>35464030</v>
      </c>
      <c r="H35" s="93">
        <f>SUM(H36:H43)</f>
        <v>17785391</v>
      </c>
      <c r="I35" s="94">
        <f>SUM(I36:I43)</f>
        <v>17678639</v>
      </c>
      <c r="J35" s="30"/>
    </row>
    <row r="36" spans="1:10" s="31" customFormat="1" ht="38.25">
      <c r="A36" s="51">
        <v>600</v>
      </c>
      <c r="B36" s="52">
        <v>60015</v>
      </c>
      <c r="C36" s="84" t="s">
        <v>59</v>
      </c>
      <c r="D36" s="54" t="s">
        <v>60</v>
      </c>
      <c r="E36" s="52">
        <v>2010</v>
      </c>
      <c r="F36" s="52">
        <v>2010</v>
      </c>
      <c r="G36" s="55">
        <v>2500000</v>
      </c>
      <c r="H36" s="55">
        <v>1561000</v>
      </c>
      <c r="I36" s="56">
        <f t="shared" si="0"/>
        <v>939000</v>
      </c>
      <c r="J36" s="30"/>
    </row>
    <row r="37" spans="1:10" s="31" customFormat="1" ht="38.25">
      <c r="A37" s="57">
        <v>600</v>
      </c>
      <c r="B37" s="58">
        <v>60015</v>
      </c>
      <c r="C37" s="63" t="s">
        <v>61</v>
      </c>
      <c r="D37" s="60" t="s">
        <v>60</v>
      </c>
      <c r="E37" s="58">
        <v>2010</v>
      </c>
      <c r="F37" s="58">
        <v>2011</v>
      </c>
      <c r="G37" s="61">
        <v>5800000</v>
      </c>
      <c r="H37" s="61">
        <v>3050000</v>
      </c>
      <c r="I37" s="62">
        <f t="shared" si="0"/>
        <v>2750000</v>
      </c>
      <c r="J37" s="30"/>
    </row>
    <row r="38" spans="1:10" s="31" customFormat="1" ht="38.25">
      <c r="A38" s="57">
        <v>600</v>
      </c>
      <c r="B38" s="58">
        <v>60053</v>
      </c>
      <c r="C38" s="63" t="s">
        <v>62</v>
      </c>
      <c r="D38" s="60" t="s">
        <v>63</v>
      </c>
      <c r="E38" s="58">
        <v>2010</v>
      </c>
      <c r="F38" s="58">
        <v>2013</v>
      </c>
      <c r="G38" s="61">
        <v>1654350</v>
      </c>
      <c r="H38" s="61">
        <v>248152</v>
      </c>
      <c r="I38" s="62">
        <f t="shared" si="0"/>
        <v>1406198</v>
      </c>
      <c r="J38" s="30"/>
    </row>
    <row r="39" spans="1:10" s="31" customFormat="1" ht="45">
      <c r="A39" s="57">
        <v>801</v>
      </c>
      <c r="B39" s="58">
        <v>80195</v>
      </c>
      <c r="C39" s="63" t="s">
        <v>64</v>
      </c>
      <c r="D39" s="60" t="s">
        <v>56</v>
      </c>
      <c r="E39" s="58">
        <v>2009</v>
      </c>
      <c r="F39" s="58">
        <v>2011</v>
      </c>
      <c r="G39" s="61">
        <v>9531600</v>
      </c>
      <c r="H39" s="61">
        <v>4260610</v>
      </c>
      <c r="I39" s="62">
        <f t="shared" si="0"/>
        <v>5270990</v>
      </c>
      <c r="J39" s="30"/>
    </row>
    <row r="40" spans="1:10" s="31" customFormat="1" ht="38.25">
      <c r="A40" s="57">
        <v>801</v>
      </c>
      <c r="B40" s="58">
        <v>80110</v>
      </c>
      <c r="C40" s="95" t="s">
        <v>65</v>
      </c>
      <c r="D40" s="60" t="s">
        <v>44</v>
      </c>
      <c r="E40" s="58">
        <v>2009</v>
      </c>
      <c r="F40" s="58">
        <v>2011</v>
      </c>
      <c r="G40" s="61">
        <v>3000000</v>
      </c>
      <c r="H40" s="61">
        <v>2600000</v>
      </c>
      <c r="I40" s="62">
        <f t="shared" si="0"/>
        <v>400000</v>
      </c>
      <c r="J40" s="30"/>
    </row>
    <row r="41" spans="1:10" s="31" customFormat="1" ht="38.25">
      <c r="A41" s="57" t="s">
        <v>66</v>
      </c>
      <c r="B41" s="60" t="s">
        <v>67</v>
      </c>
      <c r="C41" s="63" t="s">
        <v>68</v>
      </c>
      <c r="D41" s="60" t="s">
        <v>69</v>
      </c>
      <c r="E41" s="58">
        <v>2010</v>
      </c>
      <c r="F41" s="58">
        <v>2011</v>
      </c>
      <c r="G41" s="61">
        <v>5493200</v>
      </c>
      <c r="H41" s="61">
        <v>3158629</v>
      </c>
      <c r="I41" s="62">
        <f t="shared" si="0"/>
        <v>2334571</v>
      </c>
      <c r="J41" s="30"/>
    </row>
    <row r="42" spans="1:10" s="31" customFormat="1" ht="63.75">
      <c r="A42" s="57">
        <v>900</v>
      </c>
      <c r="B42" s="58">
        <v>90001</v>
      </c>
      <c r="C42" s="63" t="s">
        <v>70</v>
      </c>
      <c r="D42" s="60" t="s">
        <v>56</v>
      </c>
      <c r="E42" s="58">
        <v>2007</v>
      </c>
      <c r="F42" s="58">
        <v>2012</v>
      </c>
      <c r="G42" s="61">
        <v>5700000</v>
      </c>
      <c r="H42" s="61">
        <v>2907000</v>
      </c>
      <c r="I42" s="62">
        <f t="shared" si="0"/>
        <v>2793000</v>
      </c>
      <c r="J42" s="30"/>
    </row>
    <row r="43" spans="1:10" s="31" customFormat="1" ht="38.25">
      <c r="A43" s="85">
        <v>921</v>
      </c>
      <c r="B43" s="86">
        <v>92106</v>
      </c>
      <c r="C43" s="96" t="s">
        <v>71</v>
      </c>
      <c r="D43" s="88" t="s">
        <v>47</v>
      </c>
      <c r="E43" s="86">
        <v>2009</v>
      </c>
      <c r="F43" s="86">
        <v>2011</v>
      </c>
      <c r="G43" s="89">
        <v>1784880</v>
      </c>
      <c r="H43" s="89"/>
      <c r="I43" s="90">
        <f>2042400-257520</f>
        <v>1784880</v>
      </c>
      <c r="J43" s="30"/>
    </row>
    <row r="44" spans="1:10" s="31" customFormat="1" ht="25.5">
      <c r="A44" s="45"/>
      <c r="B44" s="82" t="s">
        <v>72</v>
      </c>
      <c r="C44" s="97" t="s">
        <v>73</v>
      </c>
      <c r="D44" s="83"/>
      <c r="E44" s="82"/>
      <c r="F44" s="82"/>
      <c r="G44" s="47">
        <f>SUM(G45:G50)</f>
        <v>6150000</v>
      </c>
      <c r="H44" s="47">
        <f>SUM(H45:H50)</f>
        <v>2698000</v>
      </c>
      <c r="I44" s="48">
        <f>SUM(I45:I50)</f>
        <v>3452000</v>
      </c>
      <c r="J44" s="30"/>
    </row>
    <row r="45" spans="1:10" s="31" customFormat="1" ht="30">
      <c r="A45" s="98">
        <v>600</v>
      </c>
      <c r="B45" s="52">
        <v>60015</v>
      </c>
      <c r="C45" s="99" t="s">
        <v>74</v>
      </c>
      <c r="D45" s="54" t="s">
        <v>47</v>
      </c>
      <c r="E45" s="52">
        <v>2009</v>
      </c>
      <c r="F45" s="52">
        <v>2012</v>
      </c>
      <c r="G45" s="55">
        <v>400000</v>
      </c>
      <c r="H45" s="55">
        <v>200000</v>
      </c>
      <c r="I45" s="56">
        <f aca="true" t="shared" si="1" ref="I45:I50">G45-H45</f>
        <v>200000</v>
      </c>
      <c r="J45" s="30"/>
    </row>
    <row r="46" spans="1:10" s="31" customFormat="1" ht="30">
      <c r="A46" s="100">
        <v>600</v>
      </c>
      <c r="B46" s="58">
        <v>60015</v>
      </c>
      <c r="C46" s="59" t="s">
        <v>75</v>
      </c>
      <c r="D46" s="60" t="s">
        <v>60</v>
      </c>
      <c r="E46" s="58">
        <v>2010</v>
      </c>
      <c r="F46" s="58">
        <v>2012</v>
      </c>
      <c r="G46" s="61">
        <v>350000</v>
      </c>
      <c r="H46" s="61">
        <v>175000</v>
      </c>
      <c r="I46" s="62">
        <f t="shared" si="1"/>
        <v>175000</v>
      </c>
      <c r="J46" s="30"/>
    </row>
    <row r="47" spans="1:10" s="31" customFormat="1" ht="60">
      <c r="A47" s="100">
        <v>700</v>
      </c>
      <c r="B47" s="58">
        <v>70095</v>
      </c>
      <c r="C47" s="59" t="s">
        <v>76</v>
      </c>
      <c r="D47" s="60" t="s">
        <v>60</v>
      </c>
      <c r="E47" s="58">
        <v>2009</v>
      </c>
      <c r="F47" s="58" t="s">
        <v>77</v>
      </c>
      <c r="G47" s="61">
        <v>1000000</v>
      </c>
      <c r="H47" s="61">
        <v>700000</v>
      </c>
      <c r="I47" s="62">
        <f t="shared" si="1"/>
        <v>300000</v>
      </c>
      <c r="J47" s="30"/>
    </row>
    <row r="48" spans="1:10" s="31" customFormat="1" ht="30">
      <c r="A48" s="100">
        <v>900</v>
      </c>
      <c r="B48" s="58">
        <v>90004</v>
      </c>
      <c r="C48" s="59" t="s">
        <v>78</v>
      </c>
      <c r="D48" s="60" t="s">
        <v>47</v>
      </c>
      <c r="E48" s="58"/>
      <c r="F48" s="58"/>
      <c r="G48" s="61">
        <v>200000</v>
      </c>
      <c r="H48" s="61">
        <v>200000</v>
      </c>
      <c r="I48" s="62"/>
      <c r="J48" s="30"/>
    </row>
    <row r="49" spans="1:10" s="31" customFormat="1" ht="30">
      <c r="A49" s="100">
        <v>921</v>
      </c>
      <c r="B49" s="58">
        <v>92116</v>
      </c>
      <c r="C49" s="59" t="s">
        <v>79</v>
      </c>
      <c r="D49" s="60" t="s">
        <v>69</v>
      </c>
      <c r="E49" s="58">
        <v>2010</v>
      </c>
      <c r="F49" s="58">
        <v>2011</v>
      </c>
      <c r="G49" s="61">
        <v>1700000</v>
      </c>
      <c r="H49" s="61">
        <v>255000</v>
      </c>
      <c r="I49" s="62">
        <f t="shared" si="1"/>
        <v>1445000</v>
      </c>
      <c r="J49" s="30"/>
    </row>
    <row r="50" spans="1:10" s="31" customFormat="1" ht="45">
      <c r="A50" s="101">
        <v>926</v>
      </c>
      <c r="B50" s="86">
        <v>92601</v>
      </c>
      <c r="C50" s="87" t="s">
        <v>80</v>
      </c>
      <c r="D50" s="88" t="s">
        <v>60</v>
      </c>
      <c r="E50" s="86">
        <v>2009</v>
      </c>
      <c r="F50" s="86">
        <v>2012</v>
      </c>
      <c r="G50" s="89">
        <v>2500000</v>
      </c>
      <c r="H50" s="89">
        <v>1168000</v>
      </c>
      <c r="I50" s="90">
        <f t="shared" si="1"/>
        <v>1332000</v>
      </c>
      <c r="J50" s="30"/>
    </row>
    <row r="51" spans="1:9" s="2" customFormat="1" ht="30">
      <c r="A51" s="102"/>
      <c r="B51" s="103"/>
      <c r="C51" s="104" t="s">
        <v>81</v>
      </c>
      <c r="D51" s="105"/>
      <c r="E51" s="105"/>
      <c r="F51" s="105"/>
      <c r="G51" s="47">
        <f>G44+G25</f>
        <v>78616150</v>
      </c>
      <c r="H51" s="47">
        <f>H44+H25</f>
        <v>38306084</v>
      </c>
      <c r="I51" s="48">
        <f>I44+I25</f>
        <v>40310066</v>
      </c>
    </row>
    <row r="52" spans="1:9" s="11" customFormat="1" ht="16.5" thickBot="1">
      <c r="A52" s="106"/>
      <c r="B52" s="107"/>
      <c r="C52" s="108" t="s">
        <v>82</v>
      </c>
      <c r="D52" s="109"/>
      <c r="E52" s="109"/>
      <c r="F52" s="109"/>
      <c r="G52" s="110">
        <f>G51+G12</f>
        <v>80350057</v>
      </c>
      <c r="H52" s="110">
        <f>H51+H12</f>
        <v>38891403</v>
      </c>
      <c r="I52" s="111">
        <f>I51+I12</f>
        <v>41458654</v>
      </c>
    </row>
    <row r="53" spans="1:9" ht="15.75" thickTop="1">
      <c r="A53" s="112"/>
      <c r="B53" s="113" t="s">
        <v>83</v>
      </c>
      <c r="C53" s="114" t="s">
        <v>84</v>
      </c>
      <c r="D53" s="114"/>
      <c r="E53" s="115" t="s">
        <v>85</v>
      </c>
      <c r="F53" s="116"/>
      <c r="G53" s="117"/>
      <c r="H53" s="117"/>
      <c r="I53" s="118">
        <f>998886+257520</f>
        <v>1256406</v>
      </c>
    </row>
    <row r="54" spans="1:9" ht="15">
      <c r="A54" s="119"/>
      <c r="B54" s="119"/>
      <c r="C54" s="120" t="s">
        <v>86</v>
      </c>
      <c r="D54" s="120"/>
      <c r="E54" s="102" t="s">
        <v>87</v>
      </c>
      <c r="F54" s="105"/>
      <c r="G54" s="121"/>
      <c r="H54" s="121"/>
      <c r="I54" s="122">
        <f>I53+I52</f>
        <v>42715060</v>
      </c>
    </row>
    <row r="55" spans="3:9" ht="15">
      <c r="C55" s="120" t="s">
        <v>88</v>
      </c>
      <c r="E55" s="102" t="s">
        <v>89</v>
      </c>
      <c r="F55" s="105"/>
      <c r="G55" s="123"/>
      <c r="H55" s="123"/>
      <c r="I55" s="124">
        <f>I12+I53+I27+I34+I30+I32+I41+I43+I45+I49+I39+I38+I42</f>
        <v>34819060</v>
      </c>
    </row>
    <row r="56" spans="3:9" ht="15.75" thickBot="1">
      <c r="C56" s="2" t="s">
        <v>90</v>
      </c>
      <c r="E56" s="125" t="s">
        <v>91</v>
      </c>
      <c r="F56" s="126"/>
      <c r="G56" s="127"/>
      <c r="H56" s="127"/>
      <c r="I56" s="128">
        <f>I50+I47+I46+I37+I36+I40+I28</f>
        <v>7896000</v>
      </c>
    </row>
    <row r="57" ht="15.75" thickTop="1">
      <c r="C57" s="2" t="s">
        <v>92</v>
      </c>
    </row>
  </sheetData>
  <mergeCells count="2">
    <mergeCell ref="E9:F9"/>
    <mergeCell ref="H9:I9"/>
  </mergeCells>
  <printOptions horizontalCentered="1"/>
  <pageMargins left="0.2" right="0.2" top="0.34" bottom="0.52" header="0.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2009-11-26T12:34:23Z</cp:lastPrinted>
  <dcterms:created xsi:type="dcterms:W3CDTF">2009-11-26T12:33:08Z</dcterms:created>
  <dcterms:modified xsi:type="dcterms:W3CDTF">2009-12-22T12:41:50Z</dcterms:modified>
  <cp:category/>
  <cp:version/>
  <cp:contentType/>
  <cp:contentStatus/>
</cp:coreProperties>
</file>