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<sst xmlns="http://schemas.openxmlformats.org/spreadsheetml/2006/main" count="70" uniqueCount="65">
  <si>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        Załącznik nr 1 do Uchwały</t>
  </si>
  <si>
    <t xml:space="preserve">        Rady Miejskiej w Koszalinie</t>
  </si>
  <si>
    <t xml:space="preserve">        z dnia 17 grudnia 2009 roku 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</si>
  <si>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</si>
  <si>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</si>
  <si>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</si>
  <si>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</si>
  <si>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</si>
  <si>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</si>
  <si>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</si>
  <si>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</si>
  <si>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</si>
  <si>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</si>
  <si>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</si>
  <si>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</si>
  <si>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</si>
  <si>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</si>
  <si>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</si>
  <si>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</si>
  <si>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</si>
  <si>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</si>
  <si>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</si>
  <si>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</si>
  <si>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</si>
  <si>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</si>
  <si>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</si>
  <si>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</si>
  <si>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</si>
  <si>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</si>
  <si>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</si>
  <si>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</si>
  <si>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</si>
  <si>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</si>
  <si>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</si>
  <si>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</si>
  <si>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</si>
  <si>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</si>
  <si>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</si>
  <si>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</si>
  <si>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</si>
  <si>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</si>
  <si>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</si>
  <si>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</si>
  <si>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</si>
  <si>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</si>
  <si>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</si>
  <si>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</si>
  <si>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</si>
  <si>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</si>
  <si>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</si>
  <si>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</si>
  <si>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</si>
  <si>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</si>
  <si>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</si>
  <si>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</si>
  <si>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</si>
  <si>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</si>
  <si>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</si>
  <si>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</si>
  <si>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</si>
  <si>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</si>
  <si>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</si>
  <si>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</si>
  <si>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</si>
  <si>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 xml:space="preserve">        Nr  XLV / 533 /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</si>
</sst>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9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Font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7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3" fontId="12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3" fillId="0" borderId="24" xfId="0" applyNumberFormat="1" applyFont="1" applyFill="1" applyBorder="1" applyAlignment="1" applyProtection="1">
      <alignment horizontal="right" vertical="center"/>
      <protection/>
    </xf>
    <xf numFmtId="3" fontId="15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31" xfId="0" applyNumberFormat="1" applyFont="1" applyFill="1" applyBorder="1" applyAlignment="1" applyProtection="1">
      <alignment horizontal="right" vertical="center"/>
      <protection/>
    </xf>
    <xf numFmtId="3" fontId="13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16">
      <selection activeCell="J2" sqref="J2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10.1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64</v>
      </c>
      <c r="K2" s="4"/>
      <c r="L2" s="5"/>
    </row>
    <row r="3" spans="9:12" ht="12" customHeight="1">
      <c r="I3" s="2"/>
      <c r="J3" s="3" t="s">
        <v>1</v>
      </c>
      <c r="K3" s="4"/>
      <c r="L3" s="5"/>
    </row>
    <row r="4" spans="9:225" ht="12" customHeight="1">
      <c r="I4" s="2"/>
      <c r="J4" s="3" t="s">
        <v>2</v>
      </c>
      <c r="K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5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2" customFormat="1" ht="9" customHeight="1" thickBo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1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115" t="s">
        <v>6</v>
      </c>
      <c r="B8" s="118" t="s">
        <v>7</v>
      </c>
      <c r="C8" s="23" t="s">
        <v>8</v>
      </c>
      <c r="D8" s="24"/>
      <c r="E8" s="25"/>
      <c r="F8" s="25"/>
      <c r="G8" s="26"/>
      <c r="H8" s="27" t="s">
        <v>9</v>
      </c>
      <c r="I8" s="25"/>
      <c r="J8" s="25"/>
      <c r="K8" s="25"/>
      <c r="L8" s="28"/>
    </row>
    <row r="9" spans="1:12" s="22" customFormat="1" ht="12" customHeight="1" thickTop="1">
      <c r="A9" s="116"/>
      <c r="B9" s="119"/>
      <c r="C9" s="121" t="s">
        <v>10</v>
      </c>
      <c r="D9" s="113" t="s">
        <v>11</v>
      </c>
      <c r="E9" s="29" t="s">
        <v>12</v>
      </c>
      <c r="F9" s="105" t="s">
        <v>13</v>
      </c>
      <c r="G9" s="107" t="s">
        <v>14</v>
      </c>
      <c r="H9" s="111" t="s">
        <v>10</v>
      </c>
      <c r="I9" s="113" t="s">
        <v>11</v>
      </c>
      <c r="J9" s="29" t="s">
        <v>12</v>
      </c>
      <c r="K9" s="105" t="s">
        <v>15</v>
      </c>
      <c r="L9" s="107" t="s">
        <v>14</v>
      </c>
    </row>
    <row r="10" spans="1:12" s="22" customFormat="1" ht="45.75" customHeight="1" thickBot="1">
      <c r="A10" s="117"/>
      <c r="B10" s="120"/>
      <c r="C10" s="122"/>
      <c r="D10" s="114"/>
      <c r="E10" s="30" t="s">
        <v>16</v>
      </c>
      <c r="F10" s="106"/>
      <c r="G10" s="108"/>
      <c r="H10" s="112"/>
      <c r="I10" s="114"/>
      <c r="J10" s="30" t="s">
        <v>16</v>
      </c>
      <c r="K10" s="106"/>
      <c r="L10" s="108"/>
    </row>
    <row r="11" spans="1:12" s="39" customFormat="1" ht="9.75" customHeight="1" thickBot="1" thickTop="1">
      <c r="A11" s="31">
        <v>1</v>
      </c>
      <c r="B11" s="32">
        <v>2</v>
      </c>
      <c r="C11" s="33">
        <v>3</v>
      </c>
      <c r="D11" s="34">
        <v>4</v>
      </c>
      <c r="E11" s="35">
        <v>5</v>
      </c>
      <c r="F11" s="36">
        <v>6</v>
      </c>
      <c r="G11" s="37">
        <v>7</v>
      </c>
      <c r="H11" s="36">
        <v>8</v>
      </c>
      <c r="I11" s="34">
        <v>9</v>
      </c>
      <c r="J11" s="35">
        <v>10</v>
      </c>
      <c r="K11" s="36">
        <v>11</v>
      </c>
      <c r="L11" s="38">
        <v>12</v>
      </c>
    </row>
    <row r="12" spans="1:12" s="48" customFormat="1" ht="13.5" customHeight="1" thickTop="1">
      <c r="A12" s="40" t="s">
        <v>17</v>
      </c>
      <c r="B12" s="41" t="s">
        <v>18</v>
      </c>
      <c r="C12" s="42"/>
      <c r="D12" s="43"/>
      <c r="E12" s="44"/>
      <c r="F12" s="45"/>
      <c r="G12" s="46"/>
      <c r="H12" s="47">
        <f>I12+K12+L12</f>
        <v>3500</v>
      </c>
      <c r="I12" s="43">
        <v>3500</v>
      </c>
      <c r="J12" s="44"/>
      <c r="K12" s="45"/>
      <c r="L12" s="46"/>
    </row>
    <row r="13" spans="1:12" s="48" customFormat="1" ht="11.25" customHeight="1">
      <c r="A13" s="49">
        <v>500</v>
      </c>
      <c r="B13" s="50" t="s">
        <v>19</v>
      </c>
      <c r="C13" s="51"/>
      <c r="D13" s="52"/>
      <c r="E13" s="53"/>
      <c r="F13" s="54"/>
      <c r="G13" s="55"/>
      <c r="H13" s="56">
        <f aca="true" t="shared" si="0" ref="H13:H32">I13+K13+L13</f>
        <v>194000</v>
      </c>
      <c r="I13" s="52">
        <v>194000</v>
      </c>
      <c r="J13" s="53"/>
      <c r="K13" s="54"/>
      <c r="L13" s="55"/>
    </row>
    <row r="14" spans="1:12" s="48" customFormat="1" ht="12.75" customHeight="1">
      <c r="A14" s="49" t="s">
        <v>20</v>
      </c>
      <c r="B14" s="50" t="s">
        <v>21</v>
      </c>
      <c r="C14" s="51">
        <f>D14+F14+G14</f>
        <v>16762468</v>
      </c>
      <c r="D14" s="52">
        <v>16762468</v>
      </c>
      <c r="E14" s="53"/>
      <c r="F14" s="54"/>
      <c r="G14" s="55"/>
      <c r="H14" s="56">
        <f t="shared" si="0"/>
        <v>57083563</v>
      </c>
      <c r="I14" s="52">
        <v>57083563</v>
      </c>
      <c r="J14" s="53"/>
      <c r="K14" s="54"/>
      <c r="L14" s="55"/>
    </row>
    <row r="15" spans="1:12" s="48" customFormat="1" ht="11.25" customHeight="1">
      <c r="A15" s="49" t="s">
        <v>22</v>
      </c>
      <c r="B15" s="50" t="s">
        <v>23</v>
      </c>
      <c r="C15" s="51"/>
      <c r="D15" s="52"/>
      <c r="E15" s="53"/>
      <c r="F15" s="54"/>
      <c r="G15" s="55"/>
      <c r="H15" s="56">
        <f t="shared" si="0"/>
        <v>122000</v>
      </c>
      <c r="I15" s="52">
        <v>122000</v>
      </c>
      <c r="J15" s="53"/>
      <c r="K15" s="54"/>
      <c r="L15" s="55"/>
    </row>
    <row r="16" spans="1:12" s="48" customFormat="1" ht="12" customHeight="1">
      <c r="A16" s="49" t="s">
        <v>24</v>
      </c>
      <c r="B16" s="50" t="s">
        <v>25</v>
      </c>
      <c r="C16" s="51">
        <f aca="true" t="shared" si="1" ref="C16:C32">D16+F16+G16</f>
        <v>25529000</v>
      </c>
      <c r="D16" s="52">
        <f>25529000-28000</f>
        <v>25501000</v>
      </c>
      <c r="E16" s="53"/>
      <c r="F16" s="54">
        <v>28000</v>
      </c>
      <c r="G16" s="55"/>
      <c r="H16" s="56">
        <f t="shared" si="0"/>
        <v>14570900</v>
      </c>
      <c r="I16" s="52">
        <v>14542900</v>
      </c>
      <c r="J16" s="53"/>
      <c r="K16" s="54">
        <v>28000</v>
      </c>
      <c r="L16" s="55"/>
    </row>
    <row r="17" spans="1:12" s="48" customFormat="1" ht="13.5" customHeight="1">
      <c r="A17" s="49" t="s">
        <v>26</v>
      </c>
      <c r="B17" s="50" t="s">
        <v>27</v>
      </c>
      <c r="C17" s="51">
        <f t="shared" si="1"/>
        <v>2041600</v>
      </c>
      <c r="D17" s="52">
        <v>1600000</v>
      </c>
      <c r="E17" s="53"/>
      <c r="F17" s="54">
        <v>425000</v>
      </c>
      <c r="G17" s="55">
        <v>16600</v>
      </c>
      <c r="H17" s="56">
        <f t="shared" si="0"/>
        <v>4268800</v>
      </c>
      <c r="I17" s="52">
        <v>3827200</v>
      </c>
      <c r="J17" s="53"/>
      <c r="K17" s="54">
        <v>425000</v>
      </c>
      <c r="L17" s="55">
        <v>16600</v>
      </c>
    </row>
    <row r="18" spans="1:12" s="48" customFormat="1" ht="12.75" customHeight="1">
      <c r="A18" s="49" t="s">
        <v>28</v>
      </c>
      <c r="B18" s="50" t="s">
        <v>29</v>
      </c>
      <c r="C18" s="51">
        <f t="shared" si="1"/>
        <v>1434842</v>
      </c>
      <c r="D18" s="52">
        <f>1434842-1038100-5500</f>
        <v>391242</v>
      </c>
      <c r="E18" s="53"/>
      <c r="F18" s="54">
        <f>757900+280200</f>
        <v>1038100</v>
      </c>
      <c r="G18" s="55">
        <v>5500</v>
      </c>
      <c r="H18" s="56">
        <f t="shared" si="0"/>
        <v>35872041</v>
      </c>
      <c r="I18" s="52">
        <f>34828481-40</f>
        <v>34828441</v>
      </c>
      <c r="J18" s="57">
        <v>15000</v>
      </c>
      <c r="K18" s="54">
        <f>757900+280200</f>
        <v>1038100</v>
      </c>
      <c r="L18" s="55">
        <v>5500</v>
      </c>
    </row>
    <row r="19" spans="1:12" s="48" customFormat="1" ht="22.5" customHeight="1">
      <c r="A19" s="49" t="s">
        <v>30</v>
      </c>
      <c r="B19" s="58" t="s">
        <v>31</v>
      </c>
      <c r="C19" s="51">
        <f t="shared" si="1"/>
        <v>17977</v>
      </c>
      <c r="D19" s="52"/>
      <c r="E19" s="53"/>
      <c r="F19" s="54">
        <v>17977</v>
      </c>
      <c r="G19" s="55"/>
      <c r="H19" s="56">
        <f t="shared" si="0"/>
        <v>17977</v>
      </c>
      <c r="I19" s="52"/>
      <c r="J19" s="57"/>
      <c r="K19" s="54">
        <v>17977</v>
      </c>
      <c r="L19" s="55"/>
    </row>
    <row r="20" spans="1:12" s="48" customFormat="1" ht="18.75" customHeight="1">
      <c r="A20" s="49" t="s">
        <v>32</v>
      </c>
      <c r="B20" s="59" t="s">
        <v>33</v>
      </c>
      <c r="C20" s="51">
        <f t="shared" si="1"/>
        <v>7931000</v>
      </c>
      <c r="D20" s="52"/>
      <c r="E20" s="53"/>
      <c r="F20" s="54">
        <f>7921000+10000</f>
        <v>7931000</v>
      </c>
      <c r="G20" s="55"/>
      <c r="H20" s="56">
        <f t="shared" si="0"/>
        <v>8986000</v>
      </c>
      <c r="I20" s="52">
        <v>1055000</v>
      </c>
      <c r="J20" s="57"/>
      <c r="K20" s="54">
        <f>7921000+10000</f>
        <v>7931000</v>
      </c>
      <c r="L20" s="55"/>
    </row>
    <row r="21" spans="1:12" s="48" customFormat="1" ht="41.25" customHeight="1">
      <c r="A21" s="49" t="s">
        <v>34</v>
      </c>
      <c r="B21" s="59" t="s">
        <v>35</v>
      </c>
      <c r="C21" s="51">
        <f t="shared" si="1"/>
        <v>159642057</v>
      </c>
      <c r="D21" s="52">
        <v>159642057</v>
      </c>
      <c r="E21" s="53"/>
      <c r="F21" s="54"/>
      <c r="G21" s="55"/>
      <c r="H21" s="56">
        <f t="shared" si="0"/>
        <v>651700</v>
      </c>
      <c r="I21" s="52">
        <v>651700</v>
      </c>
      <c r="J21" s="57"/>
      <c r="K21" s="54"/>
      <c r="L21" s="55"/>
    </row>
    <row r="22" spans="1:12" s="48" customFormat="1" ht="13.5" customHeight="1">
      <c r="A22" s="49" t="s">
        <v>36</v>
      </c>
      <c r="B22" s="50" t="s">
        <v>37</v>
      </c>
      <c r="C22" s="51"/>
      <c r="D22" s="52"/>
      <c r="E22" s="53"/>
      <c r="F22" s="54"/>
      <c r="G22" s="55"/>
      <c r="H22" s="56">
        <f t="shared" si="0"/>
        <v>4600000</v>
      </c>
      <c r="I22" s="52">
        <v>4600000</v>
      </c>
      <c r="J22" s="57"/>
      <c r="K22" s="54"/>
      <c r="L22" s="55"/>
    </row>
    <row r="23" spans="1:12" s="48" customFormat="1" ht="14.25" customHeight="1">
      <c r="A23" s="49" t="s">
        <v>38</v>
      </c>
      <c r="B23" s="50" t="s">
        <v>39</v>
      </c>
      <c r="C23" s="51">
        <f t="shared" si="1"/>
        <v>106735848</v>
      </c>
      <c r="D23" s="52">
        <v>106735848</v>
      </c>
      <c r="E23" s="53"/>
      <c r="F23" s="54"/>
      <c r="G23" s="55"/>
      <c r="H23" s="56">
        <f t="shared" si="0"/>
        <v>7236291</v>
      </c>
      <c r="I23" s="52">
        <f>7266991+29300-60000</f>
        <v>7236291</v>
      </c>
      <c r="J23" s="57"/>
      <c r="K23" s="54"/>
      <c r="L23" s="55"/>
    </row>
    <row r="24" spans="1:12" s="48" customFormat="1" ht="14.25" customHeight="1">
      <c r="A24" s="49" t="s">
        <v>40</v>
      </c>
      <c r="B24" s="50" t="s">
        <v>41</v>
      </c>
      <c r="C24" s="51">
        <f t="shared" si="1"/>
        <v>9961156</v>
      </c>
      <c r="D24" s="52">
        <v>9961156</v>
      </c>
      <c r="E24" s="53"/>
      <c r="F24" s="54"/>
      <c r="G24" s="55"/>
      <c r="H24" s="56">
        <f t="shared" si="0"/>
        <v>154436343</v>
      </c>
      <c r="I24" s="52">
        <v>154436343</v>
      </c>
      <c r="J24" s="57"/>
      <c r="K24" s="54"/>
      <c r="L24" s="55"/>
    </row>
    <row r="25" spans="1:225" ht="14.25" customHeight="1">
      <c r="A25" s="49" t="s">
        <v>42</v>
      </c>
      <c r="B25" s="50" t="s">
        <v>43</v>
      </c>
      <c r="C25" s="51"/>
      <c r="D25" s="52"/>
      <c r="E25" s="53"/>
      <c r="F25" s="54"/>
      <c r="G25" s="55"/>
      <c r="H25" s="56">
        <f t="shared" si="0"/>
        <v>525000</v>
      </c>
      <c r="I25" s="52">
        <v>525000</v>
      </c>
      <c r="J25" s="57"/>
      <c r="K25" s="54"/>
      <c r="L25" s="5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</row>
    <row r="26" spans="1:12" s="48" customFormat="1" ht="12.75" customHeight="1">
      <c r="A26" s="49" t="s">
        <v>44</v>
      </c>
      <c r="B26" s="50" t="s">
        <v>45</v>
      </c>
      <c r="C26" s="51">
        <f t="shared" si="1"/>
        <v>15000</v>
      </c>
      <c r="D26" s="52"/>
      <c r="E26" s="53"/>
      <c r="F26" s="54">
        <v>15000</v>
      </c>
      <c r="G26" s="55"/>
      <c r="H26" s="56">
        <f t="shared" si="0"/>
        <v>3406000</v>
      </c>
      <c r="I26" s="52">
        <v>3391000</v>
      </c>
      <c r="J26" s="57"/>
      <c r="K26" s="54">
        <v>15000</v>
      </c>
      <c r="L26" s="55"/>
    </row>
    <row r="27" spans="1:12" s="48" customFormat="1" ht="13.5" customHeight="1">
      <c r="A27" s="49" t="s">
        <v>46</v>
      </c>
      <c r="B27" s="50" t="s">
        <v>47</v>
      </c>
      <c r="C27" s="51">
        <f t="shared" si="1"/>
        <v>24837600</v>
      </c>
      <c r="D27" s="52">
        <v>5896600</v>
      </c>
      <c r="E27" s="57">
        <v>395000</v>
      </c>
      <c r="F27" s="54">
        <f>16000+18925000</f>
        <v>18941000</v>
      </c>
      <c r="G27" s="55"/>
      <c r="H27" s="56">
        <f t="shared" si="0"/>
        <v>44825476</v>
      </c>
      <c r="I27" s="52">
        <v>25884476</v>
      </c>
      <c r="J27" s="57">
        <v>535500</v>
      </c>
      <c r="K27" s="54">
        <f>16000+18925000</f>
        <v>18941000</v>
      </c>
      <c r="L27" s="55"/>
    </row>
    <row r="28" spans="1:12" s="48" customFormat="1" ht="15" customHeight="1">
      <c r="A28" s="61" t="s">
        <v>48</v>
      </c>
      <c r="B28" s="58" t="s">
        <v>49</v>
      </c>
      <c r="C28" s="51">
        <f t="shared" si="1"/>
        <v>921819</v>
      </c>
      <c r="D28" s="52">
        <v>796819</v>
      </c>
      <c r="E28" s="53">
        <v>57540</v>
      </c>
      <c r="F28" s="54">
        <v>125000</v>
      </c>
      <c r="G28" s="55"/>
      <c r="H28" s="56">
        <f t="shared" si="0"/>
        <v>6064131</v>
      </c>
      <c r="I28" s="52">
        <v>5939131</v>
      </c>
      <c r="J28" s="53">
        <f>1662180+57540</f>
        <v>1719720</v>
      </c>
      <c r="K28" s="54">
        <v>125000</v>
      </c>
      <c r="L28" s="55"/>
    </row>
    <row r="29" spans="1:12" s="48" customFormat="1" ht="12.75" customHeight="1">
      <c r="A29" s="49" t="s">
        <v>50</v>
      </c>
      <c r="B29" s="58" t="s">
        <v>51</v>
      </c>
      <c r="C29" s="51">
        <f t="shared" si="1"/>
        <v>359300</v>
      </c>
      <c r="D29" s="52">
        <v>359300</v>
      </c>
      <c r="E29" s="53"/>
      <c r="F29" s="54"/>
      <c r="G29" s="55"/>
      <c r="H29" s="56">
        <f t="shared" si="0"/>
        <v>11406150</v>
      </c>
      <c r="I29" s="52">
        <v>11406150</v>
      </c>
      <c r="J29" s="53"/>
      <c r="K29" s="54"/>
      <c r="L29" s="55"/>
    </row>
    <row r="30" spans="1:12" s="48" customFormat="1" ht="13.5" customHeight="1">
      <c r="A30" s="49" t="s">
        <v>52</v>
      </c>
      <c r="B30" s="58" t="s">
        <v>53</v>
      </c>
      <c r="C30" s="51">
        <f t="shared" si="1"/>
        <v>2793300</v>
      </c>
      <c r="D30" s="52">
        <v>2793300</v>
      </c>
      <c r="E30" s="53"/>
      <c r="F30" s="54"/>
      <c r="G30" s="55"/>
      <c r="H30" s="56">
        <f t="shared" si="0"/>
        <v>33836960</v>
      </c>
      <c r="I30" s="52">
        <v>33836960</v>
      </c>
      <c r="J30" s="53"/>
      <c r="K30" s="54"/>
      <c r="L30" s="55"/>
    </row>
    <row r="31" spans="1:12" s="48" customFormat="1" ht="13.5" customHeight="1">
      <c r="A31" s="49" t="s">
        <v>54</v>
      </c>
      <c r="B31" s="58" t="s">
        <v>55</v>
      </c>
      <c r="C31" s="51">
        <f t="shared" si="1"/>
        <v>5989543</v>
      </c>
      <c r="D31" s="52">
        <v>5989543</v>
      </c>
      <c r="E31" s="53"/>
      <c r="F31" s="54"/>
      <c r="G31" s="55"/>
      <c r="H31" s="56">
        <f t="shared" si="0"/>
        <v>23301580</v>
      </c>
      <c r="I31" s="52">
        <f>23241580+60000</f>
        <v>23301580</v>
      </c>
      <c r="J31" s="53"/>
      <c r="K31" s="54"/>
      <c r="L31" s="55"/>
    </row>
    <row r="32" spans="1:12" s="48" customFormat="1" ht="15" customHeight="1" thickBot="1">
      <c r="A32" s="62" t="s">
        <v>56</v>
      </c>
      <c r="B32" s="63" t="s">
        <v>57</v>
      </c>
      <c r="C32" s="51">
        <f t="shared" si="1"/>
        <v>7349187</v>
      </c>
      <c r="D32" s="64">
        <v>7349187</v>
      </c>
      <c r="E32" s="65"/>
      <c r="F32" s="66"/>
      <c r="G32" s="67"/>
      <c r="H32" s="68">
        <f t="shared" si="0"/>
        <v>23742585</v>
      </c>
      <c r="I32" s="64">
        <f>23742545+40</f>
        <v>23742585</v>
      </c>
      <c r="J32" s="65"/>
      <c r="K32" s="66"/>
      <c r="L32" s="67"/>
    </row>
    <row r="33" spans="1:12" s="76" customFormat="1" ht="17.25" thickBot="1" thickTop="1">
      <c r="A33" s="69"/>
      <c r="B33" s="70" t="s">
        <v>58</v>
      </c>
      <c r="C33" s="71">
        <f>SUM(C12:C32)</f>
        <v>372321697</v>
      </c>
      <c r="D33" s="72">
        <f aca="true" t="shared" si="2" ref="D33:L33">SUM(D12:D32)</f>
        <v>343778520</v>
      </c>
      <c r="E33" s="73">
        <f t="shared" si="2"/>
        <v>452540</v>
      </c>
      <c r="F33" s="74">
        <f t="shared" si="2"/>
        <v>28521077</v>
      </c>
      <c r="G33" s="75">
        <f t="shared" si="2"/>
        <v>22100</v>
      </c>
      <c r="H33" s="74">
        <f t="shared" si="2"/>
        <v>435150997</v>
      </c>
      <c r="I33" s="72">
        <f t="shared" si="2"/>
        <v>406607820</v>
      </c>
      <c r="J33" s="73">
        <f t="shared" si="2"/>
        <v>2270220</v>
      </c>
      <c r="K33" s="74">
        <f t="shared" si="2"/>
        <v>28521077</v>
      </c>
      <c r="L33" s="75">
        <f t="shared" si="2"/>
        <v>22100</v>
      </c>
    </row>
    <row r="34" spans="1:12" s="17" customFormat="1" ht="10.5" customHeight="1" thickTop="1">
      <c r="A34" s="77"/>
      <c r="B34" s="78" t="s">
        <v>59</v>
      </c>
      <c r="C34" s="79"/>
      <c r="D34" s="80"/>
      <c r="E34" s="81"/>
      <c r="F34" s="82"/>
      <c r="G34" s="83"/>
      <c r="H34" s="82">
        <v>12170700</v>
      </c>
      <c r="I34" s="80"/>
      <c r="J34" s="81"/>
      <c r="K34" s="82"/>
      <c r="L34" s="83"/>
    </row>
    <row r="35" spans="1:12" s="17" customFormat="1" ht="10.5" customHeight="1">
      <c r="A35" s="84"/>
      <c r="B35" s="85" t="s">
        <v>60</v>
      </c>
      <c r="C35" s="79">
        <v>15000000</v>
      </c>
      <c r="D35" s="80"/>
      <c r="E35" s="81"/>
      <c r="F35" s="82"/>
      <c r="G35" s="83"/>
      <c r="H35" s="82"/>
      <c r="I35" s="80"/>
      <c r="J35" s="81"/>
      <c r="K35" s="82"/>
      <c r="L35" s="83"/>
    </row>
    <row r="36" spans="1:12" s="17" customFormat="1" ht="13.5" customHeight="1" thickBot="1">
      <c r="A36" s="86"/>
      <c r="B36" s="39" t="s">
        <v>61</v>
      </c>
      <c r="C36" s="79">
        <v>60000000</v>
      </c>
      <c r="D36" s="80"/>
      <c r="E36" s="81"/>
      <c r="F36" s="82"/>
      <c r="G36" s="83"/>
      <c r="H36" s="82"/>
      <c r="I36" s="80"/>
      <c r="J36" s="81"/>
      <c r="K36" s="82"/>
      <c r="L36" s="83"/>
    </row>
    <row r="37" spans="1:12" s="22" customFormat="1" ht="15.75" hidden="1" thickBot="1">
      <c r="A37" s="87"/>
      <c r="B37" s="88" t="s">
        <v>62</v>
      </c>
      <c r="C37" s="89"/>
      <c r="D37" s="90"/>
      <c r="E37" s="91"/>
      <c r="F37" s="92"/>
      <c r="G37" s="93"/>
      <c r="H37" s="94">
        <f>I37+L37</f>
        <v>0</v>
      </c>
      <c r="I37" s="95">
        <v>0</v>
      </c>
      <c r="J37" s="96"/>
      <c r="K37" s="97"/>
      <c r="L37" s="98"/>
    </row>
    <row r="38" spans="1:12" s="76" customFormat="1" ht="15" customHeight="1" thickBot="1" thickTop="1">
      <c r="A38" s="109" t="s">
        <v>63</v>
      </c>
      <c r="B38" s="110"/>
      <c r="C38" s="71">
        <f>SUM(C33:C36)</f>
        <v>447321697</v>
      </c>
      <c r="D38" s="99"/>
      <c r="E38" s="100"/>
      <c r="F38" s="100"/>
      <c r="G38" s="101"/>
      <c r="H38" s="74">
        <f>SUM(H33:H36)</f>
        <v>447321697</v>
      </c>
      <c r="I38" s="99"/>
      <c r="J38" s="100"/>
      <c r="K38" s="100"/>
      <c r="L38" s="101"/>
    </row>
    <row r="39" spans="1:2" ht="15.75" thickTop="1">
      <c r="A39" s="102"/>
      <c r="B39" s="103"/>
    </row>
    <row r="40" spans="1:2" ht="15">
      <c r="A40" s="6"/>
      <c r="B40" s="103"/>
    </row>
    <row r="41" ht="15">
      <c r="A41" s="6"/>
    </row>
    <row r="42" spans="1:2" ht="15">
      <c r="A42" s="6"/>
      <c r="B42" s="104"/>
    </row>
  </sheetData>
  <mergeCells count="11">
    <mergeCell ref="D9:D10"/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</mergeCells>
  <printOptions horizontalCentered="1"/>
  <pageMargins left="0.2" right="0.21" top="0.2" bottom="0.16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2009-11-26T10:45:59Z</cp:lastPrinted>
  <dcterms:created xsi:type="dcterms:W3CDTF">2009-11-26T10:45:18Z</dcterms:created>
  <dcterms:modified xsi:type="dcterms:W3CDTF">2009-12-22T12:45:34Z</dcterms:modified>
  <cp:category/>
  <cp:version/>
  <cp:contentType/>
  <cp:contentStatus/>
</cp:coreProperties>
</file>