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 VII" sheetId="1" r:id="rId1"/>
  </sheets>
  <definedNames>
    <definedName name="_xlnm.Print_Titles" localSheetId="0">'tab VII'!$5:$6</definedName>
  </definedNames>
  <calcPr fullCalcOnLoad="1"/>
</workbook>
</file>

<file path=xl/comments1.xml><?xml version="1.0" encoding="utf-8"?>
<comments xmlns="http://schemas.openxmlformats.org/spreadsheetml/2006/main">
  <authors>
    <author>szpak</author>
  </authors>
  <commentList>
    <comment ref="D81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tylko monitoring
</t>
        </r>
      </text>
    </comment>
  </commentList>
</comments>
</file>

<file path=xl/sharedStrings.xml><?xml version="1.0" encoding="utf-8"?>
<sst xmlns="http://schemas.openxmlformats.org/spreadsheetml/2006/main" count="160" uniqueCount="137">
  <si>
    <t>Lp</t>
  </si>
  <si>
    <t>Wyszczególnienie</t>
  </si>
  <si>
    <t>I</t>
  </si>
  <si>
    <t xml:space="preserve">INWESTYCJE KONTYNUOWANE </t>
  </si>
  <si>
    <t>TRANSPORT I ŁĄCZNOŚĆ</t>
  </si>
  <si>
    <t>Ewidencja dróg</t>
  </si>
  <si>
    <t>Budowa ścieżek rowerowych</t>
  </si>
  <si>
    <t>Budowa i przebudowa dróg stanowiących zewnętrzny pierścień układu komunikacyjnego</t>
  </si>
  <si>
    <t>Osiedle Bukowe - drogi</t>
  </si>
  <si>
    <t>Budowa sieci światłowodowej</t>
  </si>
  <si>
    <t>GOSPODARKA MIESZKANIOWA</t>
  </si>
  <si>
    <t>DZIAŁALNOŚĆ USŁUGOWA</t>
  </si>
  <si>
    <t>Rozbudowa Cmentarza Komunalnego</t>
  </si>
  <si>
    <t>ADMINISTRACJA PUBLICZNA</t>
  </si>
  <si>
    <t>BEZPIECZEŃSTWO PUBLICZNE I OCHRONA PRZECIWPOŻAROWA</t>
  </si>
  <si>
    <t>OŚWIATA I WYCHOWANIE</t>
  </si>
  <si>
    <t>OCHRONA ZDROWIA</t>
  </si>
  <si>
    <t>EDUKACYJNA OPIEKA WYCHOWAWCZA</t>
  </si>
  <si>
    <t>GOSPODARKA KOMUNALNA I OCHRONA ŚRODOWISKA</t>
  </si>
  <si>
    <t>Uzbrojenie Osiedla Sarzyno</t>
  </si>
  <si>
    <t>Budowa schroniska dla zwierząt</t>
  </si>
  <si>
    <t>Oświetlenie iluminacyjne</t>
  </si>
  <si>
    <t>Uzbrojenie Osiedla Chełmoniewo</t>
  </si>
  <si>
    <t>Uzbrojenie terenów pod budownictwo mieszkaniowe</t>
  </si>
  <si>
    <t>Dokumentacja pod przyszłe inwestycje</t>
  </si>
  <si>
    <t>Inwestycyjne inicjatywy społeczne</t>
  </si>
  <si>
    <t>Uzbrojenie terenu pod Słupską Specjalną Strefę Ekonomiczną, Kompleks Koszalin</t>
  </si>
  <si>
    <t>KULTURA I OCHRONA DZIEDZICTWA NARODOWEGO</t>
  </si>
  <si>
    <t>Modernizacja Bałtyckiego Teatru Dramatycznego w Koszalinie</t>
  </si>
  <si>
    <t>KULTURA FIZYCZNA I SPORT</t>
  </si>
  <si>
    <t>II</t>
  </si>
  <si>
    <t xml:space="preserve">INWESTYCJE ROZPOCZYNANE </t>
  </si>
  <si>
    <t>Przebudowa Rynku Staromiejskiego</t>
  </si>
  <si>
    <t>Budowa szaletów miejskich</t>
  </si>
  <si>
    <t>III</t>
  </si>
  <si>
    <t>ul. Syrenki</t>
  </si>
  <si>
    <t>Filharmonia - sala koncertowa</t>
  </si>
  <si>
    <t xml:space="preserve">Ogółem inwestycje (I+II+III)  </t>
  </si>
  <si>
    <t>REMONTY</t>
  </si>
  <si>
    <t>HANDEL</t>
  </si>
  <si>
    <t>Zarząd Dróg Miejskich</t>
  </si>
  <si>
    <t>Remonty dróg powiatowych</t>
  </si>
  <si>
    <t xml:space="preserve">Remonty dróg gminnych </t>
  </si>
  <si>
    <t>Remont dróg wewnętrznych</t>
  </si>
  <si>
    <t>Rady Osiedla</t>
  </si>
  <si>
    <t>Remonty placówek oświatowych</t>
  </si>
  <si>
    <t>POMOC  SPOŁECZNA</t>
  </si>
  <si>
    <t>Placówki opiekuńczo-wychowawcze</t>
  </si>
  <si>
    <t>Ośrodki pomocy społecznej</t>
  </si>
  <si>
    <t>Jednostki specjalistycznego poradnictwa, mieszkania chronione i ośrodki interwencji kryzysowej</t>
  </si>
  <si>
    <t>Remonty bieżące placówek oświatowych</t>
  </si>
  <si>
    <t>Oczyszczanie miast i wsi</t>
  </si>
  <si>
    <t xml:space="preserve">Remonty i konserwacja  oświetlenia </t>
  </si>
  <si>
    <t>Pozostała działalność - remonty placów zabaw</t>
  </si>
  <si>
    <t>OGÓŁEM  INWESTYCJE I  REMONTY</t>
  </si>
  <si>
    <t>Plan 2009</t>
  </si>
  <si>
    <t>WPI 2008-2011 (zgodnie z uchwałą Nr XXV/270/2008 z dnia 26.06.2008 r.)</t>
  </si>
  <si>
    <t>TABELA VII</t>
  </si>
  <si>
    <t>Modernizacja nawierzchni targowiska przy ul. Połczyńskiej</t>
  </si>
  <si>
    <t xml:space="preserve">Remont odcinka ul. Zwycięstwa </t>
  </si>
  <si>
    <t>ul. Kwiatkowskiego</t>
  </si>
  <si>
    <t>Remont obiektów mostowych (ul.Monte Cassino)</t>
  </si>
  <si>
    <t>Remont skrzyżowania ulic Monte Cassino - Fałata</t>
  </si>
  <si>
    <t>ul.Mieszka I-go (od ul.BOWiD do wiaduktu)</t>
  </si>
  <si>
    <t>Dokumentacja pod przyszłe inwestycje i remonty</t>
  </si>
  <si>
    <t>ul.Reymonta, ul.Staffa, Struga, Tetmajera, Żeromskiego</t>
  </si>
  <si>
    <t>Przebudowa ul.Brzozowej</t>
  </si>
  <si>
    <t>Przebudowa ul.Zawiszy Czarnego, ul.Dąbrówki, Ks.Anastazji, K.Wielkiego</t>
  </si>
  <si>
    <t>Remont odcinka ul.Bursztynowej</t>
  </si>
  <si>
    <t>Przebudowa ul.Wenedów</t>
  </si>
  <si>
    <t>Osiedle "Unii Europejskiej"- drogi</t>
  </si>
  <si>
    <t>Osiedle "Topolowe"- drogi</t>
  </si>
  <si>
    <t>ul.Kosynierów</t>
  </si>
  <si>
    <t xml:space="preserve">Budowa parkingu przy ul. Budowniczych </t>
  </si>
  <si>
    <t>Remont nawierzchni placu przy ul.Połczyńskiej 24</t>
  </si>
  <si>
    <t>"Bezpieczny i inteligentny Koszalin" - budowa zintegrowanej sieci telekomunikacyjnej</t>
  </si>
  <si>
    <t>Boiska sportowe przy ZS Nr 13</t>
  </si>
  <si>
    <t>Boisko sportowe przy Szkole Podstawowej nr 7</t>
  </si>
  <si>
    <t>Uzbrojenie rejonu ul. Szczecińskiej</t>
  </si>
  <si>
    <t>ul.Różana - Lniana (porządkowanie gospodarki wod.ściekowej)</t>
  </si>
  <si>
    <t xml:space="preserve">Rewitalizacja Parku Książąt Pomorskich </t>
  </si>
  <si>
    <t>Kolektor północny</t>
  </si>
  <si>
    <t xml:space="preserve">Modernizacja stadionu "Bałtyk"                                          </t>
  </si>
  <si>
    <t>Przebudowa ul.St. Moniuszki</t>
  </si>
  <si>
    <t>ul.Rzeczna (dojazd do Spec. Ośrodka Szkolno-Wychowawczego)</t>
  </si>
  <si>
    <t>Modernizacja rejonu ulic Tytusa Chałubińskiego - Leśna - Promykowa</t>
  </si>
  <si>
    <t>Osiedle Podgórne - Bat. Chłopskich - drogi</t>
  </si>
  <si>
    <t>Osiedle "Lipowe"- drogi</t>
  </si>
  <si>
    <t>Budowa łącznika ul.Dywizji Drezdeńskiej - Przyjaźni</t>
  </si>
  <si>
    <t>Boisko sportowe przy Szkole Podstawowej nr 13</t>
  </si>
  <si>
    <t>Remont i modernizacja przedszkoli</t>
  </si>
  <si>
    <t>Sala sportowa przy Gimnazjum Nr 6</t>
  </si>
  <si>
    <t>Łącznik w budynku i elewacja II LO im.W. Broniewskiego</t>
  </si>
  <si>
    <t>Modernizacja placówek w ramach Polsko-Niemieckiej Współpracy Młodzieżowej Koszalin- Strasburg</t>
  </si>
  <si>
    <t>Modernizacja szkół</t>
  </si>
  <si>
    <t>Modernizacja  placów zabaw</t>
  </si>
  <si>
    <t>Klimatyzacja - Pałac Młodzieży</t>
  </si>
  <si>
    <t>Modernizacja placówek oświatowo - wychowawczych</t>
  </si>
  <si>
    <t>Szkolne Schronisko Młodzieżowe - modernizacja placówki</t>
  </si>
  <si>
    <t>Uzbrojenie osiedla Podgórne - Batalionów Chłopskich</t>
  </si>
  <si>
    <t xml:space="preserve">Uzbrojenie rejonu ulicy R. Traugutta </t>
  </si>
  <si>
    <t>Uzbrojenie terenu pod ogródki działkowe przy ul.Władysława IV</t>
  </si>
  <si>
    <t>POMOC SPOŁECZNA</t>
  </si>
  <si>
    <t>POZOSTAŁE ZADANIA W ZAKRESIE POLITYKI SPOŁECZNEJ</t>
  </si>
  <si>
    <t>Boisko sportowe przy Szkole Podstawowej nr 18</t>
  </si>
  <si>
    <t>Boiska sportowe na osiedlu Wenedów</t>
  </si>
  <si>
    <t>Waryńskiego ze skrzyżowaniem z ul. Zwycięstwa, Piłsudskiego, Kościuszki</t>
  </si>
  <si>
    <t>Remonty bieżące i naprawa nawierzchni targowisk</t>
  </si>
  <si>
    <t>Urząd Miejski - remont  pomieszczeń i toalet, konserwacja i naprawy sprzętu, krystalizacja posadzek, remont dyżurki SM, rozbudowa oświetlenia w pomieszczeniach biurowych (w tym naprawy sprzętu informatycznego 36,0 tys. zł)</t>
  </si>
  <si>
    <t>Komenda Miejska Państwowej Straży Pożarnej - bieżące remonty oraz naprawa sprzętu</t>
  </si>
  <si>
    <t>Doposażenie placów zabaw</t>
  </si>
  <si>
    <t>Ośrodki adopcyjno-opiekuńcze</t>
  </si>
  <si>
    <t>Remonty w schronisku dla zwierząt</t>
  </si>
  <si>
    <t>Zakup usług remontowo-konserwatorskich  dotyczących obiektów zabytkowych (mury miejskie)</t>
  </si>
  <si>
    <t>Remonty budynków Żłobka Miejskiego (zabudowa tarasu w żłobku "Skrzat", wymiana instalacji elektrycznej "Bolek i Lolek")</t>
  </si>
  <si>
    <t>w tys. zł</t>
  </si>
  <si>
    <t>Wartość kosztorysowa</t>
  </si>
  <si>
    <t>ciągłe</t>
  </si>
  <si>
    <t>Parking przy ul. Na Skarpie - E. Kwiatkowskiego</t>
  </si>
  <si>
    <t>Budownictwo mieszkaniowe</t>
  </si>
  <si>
    <t>Urząd Miejski - w 2009 r. odnowienie elewacji, winda dla niepełnosprawnych, izolacja w archiwum, wymiana stolarki okiennej, klimatyzacja w  Urzędzie Miejskim</t>
  </si>
  <si>
    <t xml:space="preserve">Modernizacja budynku Straży Pożarnej </t>
  </si>
  <si>
    <t>Rozbudowa sieci oświetleniowej - drogi krajowe, wojewódzkie, powiatowe oraz gminne</t>
  </si>
  <si>
    <t xml:space="preserve">INWESTYCJE  I  REMONTY  PLANOWANE  DO  REALIZACJI  W  2009 r. 
A  WIELOLETNI  PLAN  INWESTYCYJNY  MIASTA  KOSZALINA 
NA  LATA  2008-2011                                                             </t>
  </si>
  <si>
    <t xml:space="preserve">INWESTYCJE PLANOWANE DO DOFINANSOWANIA </t>
  </si>
  <si>
    <t>ul. Lubiatowska</t>
  </si>
  <si>
    <t>RÓŻNE ROZLICZENIA</t>
  </si>
  <si>
    <t>Rezerwa na inwestycje zakończone</t>
  </si>
  <si>
    <t>ul. Lutyków, ul. Obotrytów, ul. P.Skargi, ul. Łużycka, ul. Poprzeczna</t>
  </si>
  <si>
    <t>Monitoring, droga dojazdowa oraz dziedziniec do budynku dla działu archeologii, wymiana instalacji elektrycznej na salach wystawowych oraz remont klatki schodowej w Muzeum</t>
  </si>
  <si>
    <t xml:space="preserve">Przebudowa rejonu ul.Gnieźnieńskiej - 4-go Marca - Połczyńskiej </t>
  </si>
  <si>
    <t>Remont ulicy Kędzierzyńskiej</t>
  </si>
  <si>
    <t>Wymiana stolarki okiennej i drzwi w siedzibie przy ul.Monte Cassino, remont siedziby i ogrodzenia przy ul.Podgórnej</t>
  </si>
  <si>
    <t>Przewidywane wykonanie                      w 2008 r.</t>
  </si>
  <si>
    <t>Wprowadził do BIP: Agnieszka Sulewska</t>
  </si>
  <si>
    <t>Data wprowadzenia do BIP: 19.12.2008 r.</t>
  </si>
  <si>
    <t>Autor dokumentu: Sylwia Szpak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</si>
</sst>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27"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3"/>
      <name val="Times New Roman CE"/>
      <family val="1"/>
    </font>
    <font>
      <i/>
      <sz val="13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13"/>
      <name val="Arial CE"/>
      <family val="0"/>
    </font>
    <font>
      <sz val="10"/>
      <name val="MS Sans Serif"/>
      <family val="0"/>
    </font>
    <font>
      <b/>
      <i/>
      <sz val="14"/>
      <name val="Times New Roman CE"/>
      <family val="1"/>
    </font>
    <font>
      <i/>
      <sz val="14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i/>
      <sz val="13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2" fontId="3" fillId="0" borderId="6" xfId="0" applyNumberFormat="1" applyFont="1" applyBorder="1" applyAlignment="1">
      <alignment vertical="center"/>
    </xf>
    <xf numFmtId="172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8" xfId="0" applyNumberFormat="1" applyFont="1" applyBorder="1" applyAlignment="1">
      <alignment vertical="center"/>
    </xf>
    <xf numFmtId="172" fontId="10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2" fontId="10" fillId="0" borderId="11" xfId="0" applyNumberFormat="1" applyFon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2" fontId="3" fillId="0" borderId="15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172" fontId="3" fillId="0" borderId="17" xfId="0" applyNumberFormat="1" applyFont="1" applyBorder="1" applyAlignment="1">
      <alignment vertical="center"/>
    </xf>
    <xf numFmtId="172" fontId="10" fillId="0" borderId="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2" fontId="3" fillId="0" borderId="19" xfId="0" applyNumberFormat="1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72" fontId="3" fillId="0" borderId="6" xfId="0" applyNumberFormat="1" applyFont="1" applyBorder="1" applyAlignment="1">
      <alignment horizontal="right" vertical="center"/>
    </xf>
    <xf numFmtId="172" fontId="3" fillId="0" borderId="4" xfId="0" applyNumberFormat="1" applyFont="1" applyBorder="1" applyAlignment="1">
      <alignment vertical="center" wrapText="1"/>
    </xf>
    <xf numFmtId="172" fontId="3" fillId="0" borderId="21" xfId="0" applyNumberFormat="1" applyFont="1" applyBorder="1" applyAlignment="1">
      <alignment vertical="center" wrapText="1"/>
    </xf>
    <xf numFmtId="172" fontId="3" fillId="0" borderId="22" xfId="0" applyNumberFormat="1" applyFont="1" applyBorder="1" applyAlignment="1">
      <alignment vertical="center"/>
    </xf>
    <xf numFmtId="172" fontId="10" fillId="0" borderId="2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2" fontId="3" fillId="0" borderId="17" xfId="0" applyNumberFormat="1" applyFont="1" applyBorder="1" applyAlignment="1">
      <alignment horizontal="right" vertical="center"/>
    </xf>
    <xf numFmtId="172" fontId="10" fillId="0" borderId="24" xfId="0" applyNumberFormat="1" applyFont="1" applyBorder="1" applyAlignment="1">
      <alignment horizontal="right" vertical="center"/>
    </xf>
    <xf numFmtId="172" fontId="3" fillId="0" borderId="24" xfId="0" applyNumberFormat="1" applyFont="1" applyBorder="1" applyAlignment="1">
      <alignment horizontal="right" vertical="center"/>
    </xf>
    <xf numFmtId="172" fontId="3" fillId="0" borderId="1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2" fontId="3" fillId="0" borderId="23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2" fontId="17" fillId="0" borderId="1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172" fontId="8" fillId="0" borderId="8" xfId="0" applyNumberFormat="1" applyFont="1" applyBorder="1" applyAlignment="1">
      <alignment vertical="center"/>
    </xf>
    <xf numFmtId="172" fontId="3" fillId="0" borderId="6" xfId="19" applyNumberFormat="1" applyFont="1" applyFill="1" applyBorder="1" applyAlignment="1" applyProtection="1">
      <alignment vertical="center" wrapText="1"/>
      <protection locked="0"/>
    </xf>
    <xf numFmtId="172" fontId="10" fillId="0" borderId="11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172" fontId="10" fillId="0" borderId="27" xfId="0" applyNumberFormat="1" applyFont="1" applyBorder="1" applyAlignment="1">
      <alignment vertical="center" wrapText="1"/>
    </xf>
    <xf numFmtId="172" fontId="3" fillId="0" borderId="22" xfId="0" applyNumberFormat="1" applyFont="1" applyBorder="1" applyAlignment="1">
      <alignment vertical="center"/>
    </xf>
    <xf numFmtId="172" fontId="3" fillId="0" borderId="8" xfId="0" applyNumberFormat="1" applyFont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172" fontId="10" fillId="0" borderId="28" xfId="0" applyNumberFormat="1" applyFont="1" applyBorder="1" applyAlignment="1">
      <alignment vertical="center"/>
    </xf>
    <xf numFmtId="172" fontId="10" fillId="0" borderId="11" xfId="0" applyNumberFormat="1" applyFont="1" applyBorder="1" applyAlignment="1">
      <alignment vertical="center" wrapText="1"/>
    </xf>
    <xf numFmtId="172" fontId="8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2" fontId="3" fillId="0" borderId="5" xfId="0" applyNumberFormat="1" applyFont="1" applyBorder="1" applyAlignment="1">
      <alignment horizontal="right" vertical="center"/>
    </xf>
    <xf numFmtId="172" fontId="3" fillId="0" borderId="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172" fontId="8" fillId="0" borderId="31" xfId="0" applyNumberFormat="1" applyFont="1" applyBorder="1" applyAlignment="1">
      <alignment vertical="center"/>
    </xf>
    <xf numFmtId="172" fontId="3" fillId="0" borderId="30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72" fontId="10" fillId="0" borderId="32" xfId="0" applyNumberFormat="1" applyFont="1" applyBorder="1" applyAlignment="1">
      <alignment vertical="center"/>
    </xf>
    <xf numFmtId="172" fontId="3" fillId="0" borderId="33" xfId="0" applyNumberFormat="1" applyFont="1" applyBorder="1" applyAlignment="1">
      <alignment vertical="center"/>
    </xf>
    <xf numFmtId="172" fontId="3" fillId="0" borderId="34" xfId="0" applyNumberFormat="1" applyFont="1" applyBorder="1" applyAlignment="1">
      <alignment vertical="center"/>
    </xf>
    <xf numFmtId="172" fontId="10" fillId="0" borderId="28" xfId="0" applyNumberFormat="1" applyFont="1" applyBorder="1" applyAlignment="1">
      <alignment horizontal="right" vertical="center"/>
    </xf>
    <xf numFmtId="172" fontId="3" fillId="0" borderId="35" xfId="0" applyNumberFormat="1" applyFont="1" applyBorder="1" applyAlignment="1">
      <alignment vertical="center"/>
    </xf>
    <xf numFmtId="172" fontId="3" fillId="0" borderId="36" xfId="0" applyNumberFormat="1" applyFont="1" applyBorder="1" applyAlignment="1">
      <alignment vertical="center"/>
    </xf>
    <xf numFmtId="172" fontId="3" fillId="0" borderId="37" xfId="0" applyNumberFormat="1" applyFont="1" applyBorder="1" applyAlignment="1">
      <alignment vertical="center"/>
    </xf>
    <xf numFmtId="172" fontId="8" fillId="0" borderId="32" xfId="0" applyNumberFormat="1" applyFont="1" applyBorder="1" applyAlignment="1">
      <alignment vertical="center"/>
    </xf>
    <xf numFmtId="172" fontId="10" fillId="0" borderId="32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2" fontId="10" fillId="0" borderId="39" xfId="0" applyNumberFormat="1" applyFont="1" applyBorder="1" applyAlignment="1">
      <alignment vertical="center" wrapText="1"/>
    </xf>
    <xf numFmtId="172" fontId="10" fillId="0" borderId="32" xfId="0" applyNumberFormat="1" applyFont="1" applyBorder="1" applyAlignment="1">
      <alignment vertical="center" wrapText="1"/>
    </xf>
    <xf numFmtId="172" fontId="3" fillId="0" borderId="37" xfId="0" applyNumberFormat="1" applyFont="1" applyBorder="1" applyAlignment="1">
      <alignment horizontal="center" vertical="center"/>
    </xf>
    <xf numFmtId="172" fontId="10" fillId="0" borderId="38" xfId="0" applyNumberFormat="1" applyFont="1" applyBorder="1" applyAlignment="1">
      <alignment horizontal="center" vertical="center"/>
    </xf>
    <xf numFmtId="172" fontId="10" fillId="0" borderId="32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right" vertical="center"/>
    </xf>
    <xf numFmtId="172" fontId="3" fillId="0" borderId="31" xfId="0" applyNumberFormat="1" applyFont="1" applyBorder="1" applyAlignment="1">
      <alignment horizontal="right" vertical="center"/>
    </xf>
    <xf numFmtId="172" fontId="10" fillId="0" borderId="41" xfId="0" applyNumberFormat="1" applyFont="1" applyBorder="1" applyAlignment="1">
      <alignment vertical="center"/>
    </xf>
    <xf numFmtId="172" fontId="3" fillId="0" borderId="41" xfId="0" applyNumberFormat="1" applyFont="1" applyBorder="1" applyAlignment="1">
      <alignment vertical="center"/>
    </xf>
    <xf numFmtId="172" fontId="3" fillId="0" borderId="38" xfId="0" applyNumberFormat="1" applyFont="1" applyBorder="1" applyAlignment="1">
      <alignment vertical="center"/>
    </xf>
    <xf numFmtId="172" fontId="17" fillId="0" borderId="32" xfId="0" applyNumberFormat="1" applyFont="1" applyBorder="1" applyAlignment="1">
      <alignment vertical="center"/>
    </xf>
    <xf numFmtId="172" fontId="3" fillId="0" borderId="42" xfId="0" applyNumberFormat="1" applyFont="1" applyBorder="1" applyAlignment="1">
      <alignment vertical="center"/>
    </xf>
    <xf numFmtId="172" fontId="8" fillId="0" borderId="23" xfId="0" applyNumberFormat="1" applyFont="1" applyBorder="1" applyAlignment="1">
      <alignment vertical="center"/>
    </xf>
    <xf numFmtId="172" fontId="8" fillId="0" borderId="41" xfId="0" applyNumberFormat="1" applyFont="1" applyBorder="1" applyAlignment="1">
      <alignment vertical="center"/>
    </xf>
    <xf numFmtId="172" fontId="3" fillId="0" borderId="4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2" fontId="3" fillId="0" borderId="5" xfId="0" applyNumberFormat="1" applyFont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172" fontId="3" fillId="0" borderId="8" xfId="0" applyNumberFormat="1" applyFont="1" applyBorder="1" applyAlignment="1">
      <alignment vertical="center" wrapText="1"/>
    </xf>
    <xf numFmtId="172" fontId="3" fillId="0" borderId="34" xfId="0" applyNumberFormat="1" applyFont="1" applyBorder="1" applyAlignment="1">
      <alignment vertical="center"/>
    </xf>
    <xf numFmtId="172" fontId="3" fillId="0" borderId="3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3" fillId="0" borderId="30" xfId="0" applyNumberFormat="1" applyFont="1" applyBorder="1" applyAlignment="1">
      <alignment vertical="center"/>
    </xf>
    <xf numFmtId="172" fontId="3" fillId="0" borderId="35" xfId="0" applyNumberFormat="1" applyFont="1" applyBorder="1" applyAlignment="1">
      <alignment vertical="center"/>
    </xf>
    <xf numFmtId="172" fontId="3" fillId="0" borderId="4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2" fontId="3" fillId="0" borderId="33" xfId="0" applyNumberFormat="1" applyFont="1" applyBorder="1" applyAlignment="1">
      <alignment vertical="center"/>
    </xf>
    <xf numFmtId="172" fontId="3" fillId="0" borderId="36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172" fontId="3" fillId="0" borderId="3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2" fontId="3" fillId="0" borderId="24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2" fontId="19" fillId="0" borderId="15" xfId="19" applyNumberFormat="1" applyFont="1" applyFill="1" applyBorder="1" applyAlignment="1" applyProtection="1">
      <alignment vertical="center" wrapText="1"/>
      <protection locked="0"/>
    </xf>
    <xf numFmtId="0" fontId="10" fillId="0" borderId="9" xfId="17" applyFont="1" applyBorder="1" applyAlignment="1">
      <alignment vertical="center" wrapText="1"/>
      <protection/>
    </xf>
    <xf numFmtId="0" fontId="10" fillId="0" borderId="26" xfId="17" applyFont="1" applyBorder="1" applyAlignment="1">
      <alignment vertical="center" wrapText="1"/>
      <protection/>
    </xf>
    <xf numFmtId="0" fontId="8" fillId="0" borderId="4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72" fontId="3" fillId="0" borderId="4" xfId="0" applyNumberFormat="1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 wrapText="1"/>
    </xf>
    <xf numFmtId="172" fontId="3" fillId="0" borderId="6" xfId="0" applyNumberFormat="1" applyFont="1" applyFill="1" applyBorder="1" applyAlignment="1">
      <alignment vertical="center" wrapText="1"/>
    </xf>
    <xf numFmtId="172" fontId="3" fillId="0" borderId="8" xfId="0" applyNumberFormat="1" applyFont="1" applyFill="1" applyBorder="1" applyAlignment="1">
      <alignment vertical="center" wrapText="1"/>
    </xf>
    <xf numFmtId="172" fontId="3" fillId="0" borderId="19" xfId="0" applyNumberFormat="1" applyFont="1" applyFill="1" applyBorder="1" applyAlignment="1">
      <alignment vertical="center"/>
    </xf>
    <xf numFmtId="172" fontId="3" fillId="0" borderId="6" xfId="0" applyNumberFormat="1" applyFont="1" applyFill="1" applyBorder="1" applyAlignment="1">
      <alignment vertical="center" wrapText="1"/>
    </xf>
    <xf numFmtId="172" fontId="3" fillId="0" borderId="6" xfId="0" applyNumberFormat="1" applyFont="1" applyFill="1" applyBorder="1" applyAlignment="1">
      <alignment vertical="center"/>
    </xf>
    <xf numFmtId="172" fontId="8" fillId="0" borderId="13" xfId="0" applyNumberFormat="1" applyFont="1" applyBorder="1" applyAlignment="1">
      <alignment horizontal="left" vertical="center"/>
    </xf>
    <xf numFmtId="172" fontId="3" fillId="0" borderId="6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 wrapText="1"/>
    </xf>
    <xf numFmtId="172" fontId="10" fillId="0" borderId="11" xfId="0" applyNumberFormat="1" applyFont="1" applyFill="1" applyBorder="1" applyAlignment="1">
      <alignment vertical="center" wrapText="1"/>
    </xf>
    <xf numFmtId="172" fontId="3" fillId="0" borderId="19" xfId="0" applyNumberFormat="1" applyFont="1" applyFill="1" applyBorder="1" applyAlignment="1">
      <alignment vertical="center" wrapText="1"/>
    </xf>
    <xf numFmtId="172" fontId="3" fillId="0" borderId="5" xfId="0" applyNumberFormat="1" applyFont="1" applyFill="1" applyBorder="1" applyAlignment="1">
      <alignment vertical="center"/>
    </xf>
    <xf numFmtId="172" fontId="10" fillId="0" borderId="11" xfId="0" applyNumberFormat="1" applyFont="1" applyBorder="1" applyAlignment="1">
      <alignment horizontal="left" vertical="center"/>
    </xf>
    <xf numFmtId="172" fontId="3" fillId="0" borderId="15" xfId="17" applyNumberFormat="1" applyFont="1" applyBorder="1" applyAlignment="1">
      <alignment vertical="center" wrapText="1"/>
      <protection/>
    </xf>
    <xf numFmtId="172" fontId="10" fillId="0" borderId="9" xfId="17" applyNumberFormat="1" applyFont="1" applyBorder="1" applyAlignment="1">
      <alignment vertical="center" wrapText="1"/>
      <protection/>
    </xf>
    <xf numFmtId="172" fontId="3" fillId="0" borderId="6" xfId="0" applyNumberFormat="1" applyFont="1" applyBorder="1" applyAlignment="1">
      <alignment horizontal="left" vertical="center"/>
    </xf>
    <xf numFmtId="172" fontId="3" fillId="0" borderId="8" xfId="0" applyNumberFormat="1" applyFont="1" applyBorder="1" applyAlignment="1">
      <alignment horizontal="left" vertical="center" wrapText="1"/>
    </xf>
    <xf numFmtId="172" fontId="3" fillId="0" borderId="46" xfId="0" applyNumberFormat="1" applyFont="1" applyBorder="1" applyAlignment="1">
      <alignment vertical="center" wrapText="1"/>
    </xf>
    <xf numFmtId="172" fontId="10" fillId="0" borderId="46" xfId="0" applyNumberFormat="1" applyFont="1" applyBorder="1" applyAlignment="1">
      <alignment vertical="center" wrapText="1"/>
    </xf>
    <xf numFmtId="172" fontId="3" fillId="0" borderId="47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3" fillId="0" borderId="48" xfId="0" applyNumberFormat="1" applyFont="1" applyBorder="1" applyAlignment="1">
      <alignment vertical="center"/>
    </xf>
    <xf numFmtId="172" fontId="10" fillId="0" borderId="49" xfId="0" applyNumberFormat="1" applyFont="1" applyBorder="1" applyAlignment="1">
      <alignment vertical="center" wrapText="1"/>
    </xf>
    <xf numFmtId="172" fontId="3" fillId="0" borderId="50" xfId="0" applyNumberFormat="1" applyFont="1" applyBorder="1" applyAlignment="1">
      <alignment vertical="center" wrapText="1"/>
    </xf>
    <xf numFmtId="172" fontId="17" fillId="0" borderId="13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172" fontId="3" fillId="0" borderId="4" xfId="0" applyNumberFormat="1" applyFont="1" applyFill="1" applyBorder="1" applyAlignment="1">
      <alignment horizontal="right" vertical="center"/>
    </xf>
    <xf numFmtId="172" fontId="3" fillId="0" borderId="6" xfId="0" applyNumberFormat="1" applyFont="1" applyFill="1" applyBorder="1" applyAlignment="1">
      <alignment horizontal="right" vertical="center" wrapText="1"/>
    </xf>
    <xf numFmtId="172" fontId="3" fillId="0" borderId="4" xfId="0" applyNumberFormat="1" applyFont="1" applyBorder="1" applyAlignment="1">
      <alignment horizontal="right" vertical="center"/>
    </xf>
    <xf numFmtId="172" fontId="10" fillId="0" borderId="11" xfId="0" applyNumberFormat="1" applyFont="1" applyBorder="1" applyAlignment="1">
      <alignment horizontal="right" vertical="center"/>
    </xf>
    <xf numFmtId="172" fontId="3" fillId="0" borderId="17" xfId="0" applyNumberFormat="1" applyFont="1" applyBorder="1" applyAlignment="1">
      <alignment horizontal="right" vertical="center" wrapText="1"/>
    </xf>
    <xf numFmtId="172" fontId="3" fillId="0" borderId="17" xfId="0" applyNumberFormat="1" applyFont="1" applyFill="1" applyBorder="1" applyAlignment="1">
      <alignment horizontal="right" vertical="center"/>
    </xf>
    <xf numFmtId="172" fontId="3" fillId="0" borderId="6" xfId="0" applyNumberFormat="1" applyFont="1" applyFill="1" applyBorder="1" applyAlignment="1">
      <alignment horizontal="right" vertical="center"/>
    </xf>
    <xf numFmtId="172" fontId="3" fillId="0" borderId="13" xfId="0" applyNumberFormat="1" applyFont="1" applyBorder="1" applyAlignment="1">
      <alignment horizontal="right" vertical="center" wrapText="1"/>
    </xf>
    <xf numFmtId="172" fontId="3" fillId="0" borderId="15" xfId="0" applyNumberFormat="1" applyFont="1" applyFill="1" applyBorder="1" applyAlignment="1">
      <alignment horizontal="right" vertical="center"/>
    </xf>
    <xf numFmtId="172" fontId="3" fillId="0" borderId="21" xfId="0" applyNumberFormat="1" applyFont="1" applyFill="1" applyBorder="1" applyAlignment="1">
      <alignment horizontal="right" vertical="center" wrapText="1"/>
    </xf>
    <xf numFmtId="172" fontId="3" fillId="0" borderId="44" xfId="0" applyNumberFormat="1" applyFont="1" applyFill="1" applyBorder="1" applyAlignment="1">
      <alignment horizontal="right" vertical="center" wrapText="1"/>
    </xf>
    <xf numFmtId="172" fontId="3" fillId="0" borderId="6" xfId="0" applyNumberFormat="1" applyFont="1" applyBorder="1" applyAlignment="1">
      <alignment horizontal="right" vertical="center" wrapText="1"/>
    </xf>
    <xf numFmtId="172" fontId="3" fillId="0" borderId="4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>
      <alignment horizontal="right" vertical="center"/>
    </xf>
    <xf numFmtId="172" fontId="19" fillId="0" borderId="15" xfId="19" applyNumberFormat="1" applyFont="1" applyFill="1" applyBorder="1" applyAlignment="1" applyProtection="1">
      <alignment horizontal="right" vertical="center" wrapText="1"/>
      <protection locked="0"/>
    </xf>
    <xf numFmtId="172" fontId="3" fillId="0" borderId="15" xfId="17" applyNumberFormat="1" applyFont="1" applyBorder="1" applyAlignment="1">
      <alignment horizontal="right" vertical="center" wrapText="1"/>
      <protection/>
    </xf>
    <xf numFmtId="172" fontId="10" fillId="0" borderId="9" xfId="17" applyNumberFormat="1" applyFont="1" applyBorder="1" applyAlignment="1">
      <alignment horizontal="right" vertical="center" wrapText="1"/>
      <protection/>
    </xf>
    <xf numFmtId="172" fontId="3" fillId="0" borderId="8" xfId="0" applyNumberFormat="1" applyFont="1" applyBorder="1" applyAlignment="1">
      <alignment horizontal="right" vertical="center" wrapText="1"/>
    </xf>
    <xf numFmtId="172" fontId="10" fillId="0" borderId="26" xfId="17" applyNumberFormat="1" applyFont="1" applyBorder="1" applyAlignment="1">
      <alignment horizontal="right" vertical="center" wrapText="1"/>
      <protection/>
    </xf>
    <xf numFmtId="172" fontId="3" fillId="0" borderId="46" xfId="0" applyNumberFormat="1" applyFont="1" applyBorder="1" applyAlignment="1">
      <alignment horizontal="right" vertical="center" wrapText="1"/>
    </xf>
    <xf numFmtId="172" fontId="3" fillId="0" borderId="47" xfId="0" applyNumberFormat="1" applyFont="1" applyBorder="1" applyAlignment="1">
      <alignment horizontal="right" vertical="center"/>
    </xf>
    <xf numFmtId="172" fontId="3" fillId="0" borderId="2" xfId="0" applyNumberFormat="1" applyFont="1" applyBorder="1" applyAlignment="1">
      <alignment horizontal="right" vertical="center"/>
    </xf>
    <xf numFmtId="172" fontId="3" fillId="0" borderId="48" xfId="0" applyNumberFormat="1" applyFont="1" applyBorder="1" applyAlignment="1">
      <alignment horizontal="right" vertical="center"/>
    </xf>
    <xf numFmtId="172" fontId="10" fillId="0" borderId="49" xfId="0" applyNumberFormat="1" applyFont="1" applyBorder="1" applyAlignment="1">
      <alignment horizontal="right" vertical="center" wrapText="1"/>
    </xf>
    <xf numFmtId="172" fontId="3" fillId="0" borderId="50" xfId="0" applyNumberFormat="1" applyFont="1" applyBorder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/>
    </xf>
    <xf numFmtId="172" fontId="10" fillId="0" borderId="22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right" vertical="center" wrapText="1"/>
    </xf>
    <xf numFmtId="172" fontId="10" fillId="0" borderId="11" xfId="17" applyNumberFormat="1" applyFont="1" applyBorder="1" applyAlignment="1">
      <alignment vertical="center" wrapText="1"/>
      <protection/>
    </xf>
    <xf numFmtId="172" fontId="3" fillId="0" borderId="51" xfId="0" applyNumberFormat="1" applyFont="1" applyFill="1" applyBorder="1" applyAlignment="1">
      <alignment horizontal="right" vertical="center"/>
    </xf>
    <xf numFmtId="172" fontId="3" fillId="0" borderId="52" xfId="19" applyNumberFormat="1" applyFont="1" applyFill="1" applyBorder="1" applyAlignment="1" applyProtection="1">
      <alignment horizontal="right" vertical="center" wrapText="1"/>
      <protection locked="0"/>
    </xf>
    <xf numFmtId="172" fontId="3" fillId="0" borderId="51" xfId="0" applyNumberFormat="1" applyFont="1" applyFill="1" applyBorder="1" applyAlignment="1">
      <alignment horizontal="right" vertical="center" wrapText="1"/>
    </xf>
    <xf numFmtId="172" fontId="3" fillId="0" borderId="51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172" fontId="3" fillId="0" borderId="15" xfId="0" applyNumberFormat="1" applyFont="1" applyFill="1" applyBorder="1" applyAlignment="1">
      <alignment horizontal="right" vertical="center" wrapText="1"/>
    </xf>
    <xf numFmtId="172" fontId="10" fillId="0" borderId="9" xfId="0" applyNumberFormat="1" applyFont="1" applyFill="1" applyBorder="1" applyAlignment="1">
      <alignment horizontal="right" vertical="center" wrapText="1"/>
    </xf>
    <xf numFmtId="172" fontId="10" fillId="0" borderId="9" xfId="0" applyNumberFormat="1" applyFont="1" applyBorder="1" applyAlignment="1">
      <alignment vertical="center"/>
    </xf>
    <xf numFmtId="172" fontId="3" fillId="0" borderId="53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172" fontId="10" fillId="0" borderId="9" xfId="0" applyNumberFormat="1" applyFont="1" applyBorder="1" applyAlignment="1">
      <alignment vertical="center" wrapText="1"/>
    </xf>
    <xf numFmtId="172" fontId="3" fillId="0" borderId="53" xfId="0" applyNumberFormat="1" applyFont="1" applyFill="1" applyBorder="1" applyAlignment="1">
      <alignment horizontal="right" vertical="center"/>
    </xf>
    <xf numFmtId="172" fontId="3" fillId="0" borderId="11" xfId="0" applyNumberFormat="1" applyFont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 wrapText="1"/>
    </xf>
    <xf numFmtId="172" fontId="10" fillId="0" borderId="11" xfId="0" applyNumberFormat="1" applyFont="1" applyFill="1" applyBorder="1" applyAlignment="1">
      <alignment vertical="center" wrapText="1"/>
    </xf>
    <xf numFmtId="172" fontId="3" fillId="0" borderId="8" xfId="0" applyNumberFormat="1" applyFont="1" applyFill="1" applyBorder="1" applyAlignment="1">
      <alignment vertical="center" wrapText="1"/>
    </xf>
    <xf numFmtId="172" fontId="3" fillId="0" borderId="54" xfId="0" applyNumberFormat="1" applyFont="1" applyBorder="1" applyAlignment="1">
      <alignment horizontal="right" vertical="center"/>
    </xf>
    <xf numFmtId="172" fontId="3" fillId="0" borderId="51" xfId="0" applyNumberFormat="1" applyFont="1" applyBorder="1" applyAlignment="1">
      <alignment horizontal="right" vertical="center" wrapText="1"/>
    </xf>
    <xf numFmtId="172" fontId="3" fillId="0" borderId="21" xfId="19" applyNumberFormat="1" applyFont="1" applyFill="1" applyBorder="1" applyAlignment="1" applyProtection="1">
      <alignment horizontal="right" vertical="center" wrapText="1"/>
      <protection locked="0"/>
    </xf>
    <xf numFmtId="172" fontId="3" fillId="0" borderId="21" xfId="0" applyNumberFormat="1" applyFont="1" applyFill="1" applyBorder="1" applyAlignment="1">
      <alignment horizontal="right" vertical="center"/>
    </xf>
    <xf numFmtId="172" fontId="3" fillId="0" borderId="21" xfId="0" applyNumberFormat="1" applyFont="1" applyBorder="1" applyAlignment="1">
      <alignment horizontal="right" vertical="center"/>
    </xf>
    <xf numFmtId="172" fontId="3" fillId="0" borderId="15" xfId="0" applyNumberFormat="1" applyFont="1" applyBorder="1" applyAlignment="1">
      <alignment horizontal="right" vertical="center"/>
    </xf>
    <xf numFmtId="172" fontId="3" fillId="0" borderId="55" xfId="0" applyNumberFormat="1" applyFont="1" applyFill="1" applyBorder="1" applyAlignment="1">
      <alignment horizontal="right" vertical="center" wrapText="1"/>
    </xf>
    <xf numFmtId="172" fontId="3" fillId="0" borderId="51" xfId="0" applyNumberFormat="1" applyFont="1" applyFill="1" applyBorder="1" applyAlignment="1">
      <alignment horizontal="right" vertical="center" wrapText="1"/>
    </xf>
    <xf numFmtId="172" fontId="10" fillId="0" borderId="11" xfId="0" applyNumberFormat="1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2" xfId="0" applyFont="1" applyBorder="1" applyAlignment="1">
      <alignment vertical="center" wrapText="1"/>
    </xf>
    <xf numFmtId="172" fontId="3" fillId="0" borderId="52" xfId="19" applyNumberFormat="1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56" xfId="0" applyFont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3" fillId="0" borderId="52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2" fontId="19" fillId="0" borderId="21" xfId="19" applyNumberFormat="1" applyFont="1" applyFill="1" applyBorder="1" applyAlignment="1" applyProtection="1">
      <alignment vertical="center" wrapText="1"/>
      <protection locked="0"/>
    </xf>
    <xf numFmtId="0" fontId="3" fillId="0" borderId="27" xfId="17" applyFont="1" applyBorder="1" applyAlignment="1">
      <alignment vertical="center" wrapText="1"/>
      <protection/>
    </xf>
    <xf numFmtId="0" fontId="3" fillId="0" borderId="5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56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vertical="center" wrapText="1"/>
    </xf>
    <xf numFmtId="172" fontId="3" fillId="0" borderId="24" xfId="0" applyNumberFormat="1" applyFont="1" applyBorder="1" applyAlignment="1">
      <alignment horizontal="right" vertical="center" wrapText="1"/>
    </xf>
    <xf numFmtId="172" fontId="3" fillId="0" borderId="24" xfId="0" applyNumberFormat="1" applyFont="1" applyBorder="1" applyAlignment="1">
      <alignment vertical="center"/>
    </xf>
    <xf numFmtId="172" fontId="3" fillId="0" borderId="29" xfId="0" applyNumberFormat="1" applyFont="1" applyBorder="1" applyAlignment="1">
      <alignment vertical="center"/>
    </xf>
    <xf numFmtId="0" fontId="8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172" fontId="8" fillId="0" borderId="55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15" xfId="0" applyNumberFormat="1" applyFont="1" applyBorder="1" applyAlignment="1">
      <alignment vertical="center"/>
    </xf>
    <xf numFmtId="172" fontId="21" fillId="0" borderId="40" xfId="0" applyNumberFormat="1" applyFont="1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172" fontId="3" fillId="0" borderId="19" xfId="0" applyNumberFormat="1" applyFont="1" applyBorder="1" applyAlignment="1">
      <alignment horizontal="left" vertical="center"/>
    </xf>
    <xf numFmtId="172" fontId="3" fillId="0" borderId="3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2" fontId="5" fillId="0" borderId="9" xfId="0" applyNumberFormat="1" applyFont="1" applyFill="1" applyBorder="1" applyAlignment="1">
      <alignment horizontal="right" vertical="center" wrapText="1"/>
    </xf>
    <xf numFmtId="172" fontId="5" fillId="0" borderId="9" xfId="0" applyNumberFormat="1" applyFont="1" applyBorder="1" applyAlignment="1">
      <alignment vertical="center"/>
    </xf>
    <xf numFmtId="172" fontId="5" fillId="0" borderId="2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54" xfId="0" applyFont="1" applyFill="1" applyBorder="1" applyAlignment="1">
      <alignment vertical="center"/>
    </xf>
    <xf numFmtId="172" fontId="3" fillId="0" borderId="51" xfId="0" applyNumberFormat="1" applyFont="1" applyBorder="1" applyAlignment="1">
      <alignment vertical="center"/>
    </xf>
    <xf numFmtId="172" fontId="3" fillId="0" borderId="4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2" fontId="10" fillId="0" borderId="28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72" fontId="3" fillId="0" borderId="4" xfId="19" applyNumberFormat="1" applyFont="1" applyFill="1" applyBorder="1" applyAlignment="1" applyProtection="1">
      <alignment horizontal="right" vertical="center" wrapText="1"/>
      <protection locked="0"/>
    </xf>
    <xf numFmtId="172" fontId="3" fillId="0" borderId="11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2" fontId="3" fillId="0" borderId="23" xfId="0" applyNumberFormat="1" applyFont="1" applyBorder="1" applyAlignment="1">
      <alignment vertical="center" wrapText="1"/>
    </xf>
    <xf numFmtId="172" fontId="3" fillId="0" borderId="15" xfId="0" applyNumberFormat="1" applyFont="1" applyBorder="1" applyAlignment="1">
      <alignment horizontal="right" vertical="center" wrapText="1"/>
    </xf>
    <xf numFmtId="172" fontId="3" fillId="0" borderId="31" xfId="0" applyNumberFormat="1" applyFont="1" applyBorder="1" applyAlignment="1">
      <alignment vertical="center"/>
    </xf>
    <xf numFmtId="0" fontId="3" fillId="0" borderId="56" xfId="0" applyFont="1" applyFill="1" applyBorder="1" applyAlignment="1">
      <alignment vertical="center" wrapText="1"/>
    </xf>
    <xf numFmtId="172" fontId="3" fillId="0" borderId="5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horizontal="right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44" xfId="0" applyFont="1" applyFill="1" applyBorder="1" applyAlignment="1">
      <alignment vertical="center" wrapText="1"/>
    </xf>
    <xf numFmtId="172" fontId="10" fillId="0" borderId="8" xfId="0" applyNumberFormat="1" applyFont="1" applyFill="1" applyBorder="1" applyAlignment="1">
      <alignment vertical="center" wrapText="1"/>
    </xf>
    <xf numFmtId="172" fontId="10" fillId="0" borderId="55" xfId="0" applyNumberFormat="1" applyFont="1" applyFill="1" applyBorder="1" applyAlignment="1">
      <alignment horizontal="right" vertical="center" wrapText="1"/>
    </xf>
    <xf numFmtId="172" fontId="10" fillId="0" borderId="8" xfId="0" applyNumberFormat="1" applyFont="1" applyBorder="1" applyAlignment="1">
      <alignment vertical="center"/>
    </xf>
    <xf numFmtId="172" fontId="10" fillId="0" borderId="31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172" fontId="14" fillId="0" borderId="13" xfId="0" applyNumberFormat="1" applyFont="1" applyBorder="1" applyAlignment="1">
      <alignment horizontal="right" vertical="center"/>
    </xf>
    <xf numFmtId="172" fontId="14" fillId="0" borderId="9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3" fillId="0" borderId="17" xfId="17" applyFont="1" applyBorder="1" applyAlignment="1">
      <alignment vertical="center" wrapText="1"/>
      <protection/>
    </xf>
    <xf numFmtId="172" fontId="3" fillId="0" borderId="17" xfId="17" applyNumberFormat="1" applyFont="1" applyBorder="1" applyAlignment="1">
      <alignment vertical="center" wrapText="1"/>
      <protection/>
    </xf>
    <xf numFmtId="172" fontId="3" fillId="0" borderId="17" xfId="17" applyNumberFormat="1" applyFont="1" applyBorder="1" applyAlignment="1">
      <alignment horizontal="right" vertical="center" wrapText="1"/>
      <protection/>
    </xf>
    <xf numFmtId="172" fontId="5" fillId="0" borderId="11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0" fontId="10" fillId="0" borderId="26" xfId="0" applyFont="1" applyBorder="1" applyAlignment="1">
      <alignment vertical="center"/>
    </xf>
    <xf numFmtId="172" fontId="10" fillId="0" borderId="27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172" fontId="3" fillId="0" borderId="17" xfId="0" applyNumberFormat="1" applyFont="1" applyBorder="1" applyAlignment="1">
      <alignment horizontal="right"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horizontal="right" vertical="center"/>
    </xf>
    <xf numFmtId="172" fontId="10" fillId="0" borderId="26" xfId="0" applyNumberFormat="1" applyFont="1" applyBorder="1" applyAlignment="1">
      <alignment horizontal="right" vertical="center"/>
    </xf>
    <xf numFmtId="0" fontId="3" fillId="0" borderId="56" xfId="0" applyFont="1" applyFill="1" applyBorder="1" applyAlignment="1">
      <alignment vertical="center" wrapText="1"/>
    </xf>
    <xf numFmtId="172" fontId="3" fillId="0" borderId="5" xfId="0" applyNumberFormat="1" applyFont="1" applyFill="1" applyBorder="1" applyAlignment="1">
      <alignment vertical="center" wrapText="1"/>
    </xf>
    <xf numFmtId="172" fontId="3" fillId="0" borderId="56" xfId="0" applyNumberFormat="1" applyFont="1" applyFill="1" applyBorder="1" applyAlignment="1">
      <alignment horizontal="right" vertical="center" wrapText="1"/>
    </xf>
    <xf numFmtId="172" fontId="3" fillId="0" borderId="42" xfId="0" applyNumberFormat="1" applyFont="1" applyBorder="1" applyAlignment="1">
      <alignment vertical="center" wrapText="1"/>
    </xf>
    <xf numFmtId="0" fontId="3" fillId="0" borderId="24" xfId="17" applyFont="1" applyBorder="1" applyAlignment="1">
      <alignment vertical="center" wrapText="1"/>
      <protection/>
    </xf>
    <xf numFmtId="172" fontId="3" fillId="0" borderId="24" xfId="17" applyNumberFormat="1" applyFont="1" applyBorder="1" applyAlignment="1">
      <alignment vertical="center" wrapText="1"/>
      <protection/>
    </xf>
    <xf numFmtId="172" fontId="3" fillId="0" borderId="24" xfId="17" applyNumberFormat="1" applyFont="1" applyBorder="1" applyAlignment="1">
      <alignment horizontal="right" vertical="center" wrapText="1"/>
      <protection/>
    </xf>
    <xf numFmtId="172" fontId="3" fillId="0" borderId="38" xfId="0" applyNumberFormat="1" applyFont="1" applyBorder="1" applyAlignment="1">
      <alignment horizontal="center" vertical="center"/>
    </xf>
    <xf numFmtId="0" fontId="10" fillId="0" borderId="27" xfId="17" applyFont="1" applyBorder="1" applyAlignment="1">
      <alignment vertical="center" wrapText="1"/>
      <protection/>
    </xf>
    <xf numFmtId="172" fontId="10" fillId="0" borderId="27" xfId="17" applyNumberFormat="1" applyFont="1" applyBorder="1" applyAlignment="1">
      <alignment vertical="center" wrapText="1"/>
      <protection/>
    </xf>
    <xf numFmtId="172" fontId="10" fillId="0" borderId="27" xfId="17" applyNumberFormat="1" applyFont="1" applyBorder="1" applyAlignment="1">
      <alignment horizontal="right" vertical="center" wrapText="1"/>
      <protection/>
    </xf>
    <xf numFmtId="172" fontId="10" fillId="0" borderId="27" xfId="0" applyNumberFormat="1" applyFont="1" applyBorder="1" applyAlignment="1">
      <alignment horizontal="right" vertical="center"/>
    </xf>
    <xf numFmtId="172" fontId="10" fillId="0" borderId="4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2" fontId="3" fillId="0" borderId="36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72" fontId="3" fillId="0" borderId="38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8"/>
  <sheetViews>
    <sheetView tabSelected="1" workbookViewId="0" topLeftCell="A135">
      <selection activeCell="A149" sqref="A149"/>
    </sheetView>
  </sheetViews>
  <sheetFormatPr defaultColWidth="9.125" defaultRowHeight="12.75"/>
  <cols>
    <col min="1" max="1" width="7.75390625" style="1" customWidth="1"/>
    <col min="2" max="2" width="55.875" style="1" customWidth="1"/>
    <col min="3" max="3" width="15.75390625" style="1" customWidth="1"/>
    <col min="4" max="4" width="16.125" style="184" customWidth="1"/>
    <col min="5" max="5" width="15.25390625" style="1" customWidth="1"/>
    <col min="6" max="6" width="16.75390625" style="1" customWidth="1"/>
    <col min="7" max="16384" width="9.125" style="36" customWidth="1"/>
  </cols>
  <sheetData>
    <row r="1" ht="12.75" hidden="1"/>
    <row r="2" spans="5:6" ht="17.25" customHeight="1">
      <c r="E2" s="101"/>
      <c r="F2" s="309" t="s">
        <v>57</v>
      </c>
    </row>
    <row r="3" spans="1:6" ht="54.75" customHeight="1">
      <c r="A3" s="330" t="s">
        <v>123</v>
      </c>
      <c r="B3" s="331"/>
      <c r="C3" s="331"/>
      <c r="D3" s="331"/>
      <c r="E3" s="331"/>
      <c r="F3" s="331"/>
    </row>
    <row r="4" ht="20.25" customHeight="1" thickBot="1">
      <c r="F4" s="120" t="s">
        <v>115</v>
      </c>
    </row>
    <row r="5" spans="1:6" ht="54.75" customHeight="1" thickTop="1">
      <c r="A5" s="250" t="s">
        <v>0</v>
      </c>
      <c r="B5" s="214" t="s">
        <v>1</v>
      </c>
      <c r="C5" s="129" t="s">
        <v>116</v>
      </c>
      <c r="D5" s="185" t="s">
        <v>133</v>
      </c>
      <c r="E5" s="130" t="s">
        <v>55</v>
      </c>
      <c r="F5" s="63" t="s">
        <v>56</v>
      </c>
    </row>
    <row r="6" spans="1:6" s="103" customFormat="1" ht="12">
      <c r="A6" s="2">
        <v>1</v>
      </c>
      <c r="B6" s="215">
        <v>2</v>
      </c>
      <c r="C6" s="3">
        <v>3</v>
      </c>
      <c r="D6" s="279">
        <v>4</v>
      </c>
      <c r="E6" s="102">
        <v>5</v>
      </c>
      <c r="F6" s="64">
        <v>6</v>
      </c>
    </row>
    <row r="7" spans="1:6" s="104" customFormat="1" ht="24.75" customHeight="1" thickBot="1">
      <c r="A7" s="128" t="s">
        <v>2</v>
      </c>
      <c r="B7" s="258" t="s">
        <v>3</v>
      </c>
      <c r="C7" s="48"/>
      <c r="D7" s="49">
        <f>D8+D30+D32+D34+D36+D40+D47+D49+D38</f>
        <v>25793</v>
      </c>
      <c r="E7" s="49">
        <f>E8+E30+E32+E34+E36+E40+E47+E49+E38</f>
        <v>29985</v>
      </c>
      <c r="F7" s="65"/>
    </row>
    <row r="8" spans="1:6" s="37" customFormat="1" ht="20.25" customHeight="1" thickBot="1" thickTop="1">
      <c r="A8" s="253">
        <v>600</v>
      </c>
      <c r="B8" s="227" t="s">
        <v>4</v>
      </c>
      <c r="C8" s="162"/>
      <c r="D8" s="24">
        <f>SUM(D9:D29)</f>
        <v>9834.5</v>
      </c>
      <c r="E8" s="24">
        <f>SUM(E9:E29)</f>
        <v>21870</v>
      </c>
      <c r="F8" s="68"/>
    </row>
    <row r="9" spans="1:6" s="115" customFormat="1" ht="15.75" customHeight="1" thickTop="1">
      <c r="A9" s="7">
        <v>1</v>
      </c>
      <c r="B9" s="217" t="s">
        <v>131</v>
      </c>
      <c r="C9" s="170">
        <v>500</v>
      </c>
      <c r="D9" s="206">
        <v>200</v>
      </c>
      <c r="E9" s="9">
        <v>300</v>
      </c>
      <c r="F9" s="105">
        <v>700</v>
      </c>
    </row>
    <row r="10" spans="1:6" s="115" customFormat="1" ht="14.25" customHeight="1">
      <c r="A10" s="7">
        <v>2</v>
      </c>
      <c r="B10" s="218" t="s">
        <v>59</v>
      </c>
      <c r="C10" s="281">
        <v>1620</v>
      </c>
      <c r="D10" s="207">
        <v>20</v>
      </c>
      <c r="E10" s="11">
        <v>50</v>
      </c>
      <c r="F10" s="105"/>
    </row>
    <row r="11" spans="1:6" s="115" customFormat="1" ht="13.5" customHeight="1">
      <c r="A11" s="7">
        <v>3</v>
      </c>
      <c r="B11" s="218" t="s">
        <v>60</v>
      </c>
      <c r="C11" s="281">
        <v>3980</v>
      </c>
      <c r="D11" s="207">
        <v>100</v>
      </c>
      <c r="E11" s="5">
        <v>3900</v>
      </c>
      <c r="F11" s="66">
        <v>3700</v>
      </c>
    </row>
    <row r="12" spans="1:6" s="115" customFormat="1" ht="14.25" customHeight="1">
      <c r="A12" s="7">
        <v>4</v>
      </c>
      <c r="B12" s="218" t="s">
        <v>61</v>
      </c>
      <c r="C12" s="281">
        <v>15021</v>
      </c>
      <c r="D12" s="207">
        <v>3050</v>
      </c>
      <c r="E12" s="5">
        <v>4500</v>
      </c>
      <c r="F12" s="66">
        <v>2200</v>
      </c>
    </row>
    <row r="13" spans="1:6" s="115" customFormat="1" ht="16.5" customHeight="1">
      <c r="A13" s="7">
        <v>5</v>
      </c>
      <c r="B13" s="218" t="s">
        <v>62</v>
      </c>
      <c r="C13" s="281">
        <v>4300</v>
      </c>
      <c r="D13" s="207">
        <v>50</v>
      </c>
      <c r="E13" s="5">
        <v>300</v>
      </c>
      <c r="F13" s="66"/>
    </row>
    <row r="14" spans="1:6" s="115" customFormat="1" ht="15.75" customHeight="1">
      <c r="A14" s="7">
        <v>6</v>
      </c>
      <c r="B14" s="218" t="s">
        <v>63</v>
      </c>
      <c r="C14" s="281">
        <v>1220</v>
      </c>
      <c r="D14" s="207">
        <v>50</v>
      </c>
      <c r="E14" s="5">
        <v>70</v>
      </c>
      <c r="F14" s="66">
        <v>1100</v>
      </c>
    </row>
    <row r="15" spans="1:6" s="115" customFormat="1" ht="12.75">
      <c r="A15" s="7">
        <v>7</v>
      </c>
      <c r="B15" s="216" t="s">
        <v>5</v>
      </c>
      <c r="C15" s="280" t="s">
        <v>117</v>
      </c>
      <c r="D15" s="205">
        <v>250</v>
      </c>
      <c r="E15" s="11">
        <f>50+50</f>
        <v>100</v>
      </c>
      <c r="F15" s="332">
        <v>1647</v>
      </c>
    </row>
    <row r="16" spans="1:6" s="115" customFormat="1" ht="15" customHeight="1">
      <c r="A16" s="7">
        <v>8</v>
      </c>
      <c r="B16" s="219" t="s">
        <v>64</v>
      </c>
      <c r="C16" s="159" t="s">
        <v>117</v>
      </c>
      <c r="D16" s="208">
        <v>330</v>
      </c>
      <c r="E16" s="5">
        <f>390+250</f>
        <v>640</v>
      </c>
      <c r="F16" s="333"/>
    </row>
    <row r="17" spans="1:6" s="115" customFormat="1" ht="14.25" customHeight="1">
      <c r="A17" s="7">
        <v>9</v>
      </c>
      <c r="B17" s="220" t="s">
        <v>128</v>
      </c>
      <c r="C17" s="132">
        <v>6187.1</v>
      </c>
      <c r="D17" s="197">
        <v>2000</v>
      </c>
      <c r="E17" s="5">
        <v>850</v>
      </c>
      <c r="F17" s="66">
        <v>5000</v>
      </c>
    </row>
    <row r="18" spans="1:6" s="115" customFormat="1" ht="14.25" customHeight="1">
      <c r="A18" s="7">
        <v>10</v>
      </c>
      <c r="B18" s="220" t="s">
        <v>65</v>
      </c>
      <c r="C18" s="132">
        <v>5900</v>
      </c>
      <c r="D18" s="197">
        <v>1500</v>
      </c>
      <c r="E18" s="5">
        <v>1000</v>
      </c>
      <c r="F18" s="66">
        <v>3500</v>
      </c>
    </row>
    <row r="19" spans="1:6" s="115" customFormat="1" ht="15" customHeight="1">
      <c r="A19" s="7">
        <v>11</v>
      </c>
      <c r="B19" s="220" t="s">
        <v>66</v>
      </c>
      <c r="C19" s="132">
        <v>1601.8</v>
      </c>
      <c r="D19" s="197">
        <v>50</v>
      </c>
      <c r="E19" s="5">
        <v>1300</v>
      </c>
      <c r="F19" s="66">
        <v>1550</v>
      </c>
    </row>
    <row r="20" spans="1:6" s="115" customFormat="1" ht="14.25" customHeight="1">
      <c r="A20" s="7">
        <v>12</v>
      </c>
      <c r="B20" s="220" t="s">
        <v>67</v>
      </c>
      <c r="C20" s="132">
        <v>4723.6</v>
      </c>
      <c r="D20" s="197">
        <v>10</v>
      </c>
      <c r="E20" s="5">
        <v>3500</v>
      </c>
      <c r="F20" s="66">
        <v>4510</v>
      </c>
    </row>
    <row r="21" spans="1:6" s="115" customFormat="1" ht="14.25" customHeight="1">
      <c r="A21" s="7">
        <v>13</v>
      </c>
      <c r="B21" s="220" t="s">
        <v>68</v>
      </c>
      <c r="C21" s="132">
        <v>250</v>
      </c>
      <c r="D21" s="197">
        <v>50</v>
      </c>
      <c r="E21" s="5">
        <v>200</v>
      </c>
      <c r="F21" s="66">
        <v>200</v>
      </c>
    </row>
    <row r="22" spans="1:6" s="115" customFormat="1" ht="13.5" customHeight="1">
      <c r="A22" s="7">
        <v>14</v>
      </c>
      <c r="B22" s="220" t="s">
        <v>69</v>
      </c>
      <c r="C22" s="132">
        <v>2200</v>
      </c>
      <c r="D22" s="197">
        <v>100</v>
      </c>
      <c r="E22" s="5">
        <v>2100</v>
      </c>
      <c r="F22" s="66">
        <v>2000</v>
      </c>
    </row>
    <row r="23" spans="1:6" s="115" customFormat="1" ht="15" customHeight="1">
      <c r="A23" s="7">
        <v>15</v>
      </c>
      <c r="B23" s="219" t="s">
        <v>8</v>
      </c>
      <c r="C23" s="131">
        <v>5003</v>
      </c>
      <c r="D23" s="208">
        <v>25</v>
      </c>
      <c r="E23" s="5">
        <v>100</v>
      </c>
      <c r="F23" s="66">
        <v>1600</v>
      </c>
    </row>
    <row r="24" spans="1:6" s="115" customFormat="1" ht="15" customHeight="1">
      <c r="A24" s="7">
        <v>16</v>
      </c>
      <c r="B24" s="219" t="s">
        <v>71</v>
      </c>
      <c r="C24" s="131">
        <v>9430</v>
      </c>
      <c r="D24" s="208">
        <v>999.5</v>
      </c>
      <c r="E24" s="5">
        <v>600</v>
      </c>
      <c r="F24" s="66">
        <v>2299.5</v>
      </c>
    </row>
    <row r="25" spans="1:6" s="115" customFormat="1" ht="12.75">
      <c r="A25" s="7">
        <v>17</v>
      </c>
      <c r="B25" s="220" t="s">
        <v>72</v>
      </c>
      <c r="C25" s="133">
        <v>850</v>
      </c>
      <c r="D25" s="190">
        <v>150</v>
      </c>
      <c r="E25" s="9">
        <v>200</v>
      </c>
      <c r="F25" s="67">
        <v>850</v>
      </c>
    </row>
    <row r="26" spans="1:6" s="115" customFormat="1" ht="15.75" customHeight="1">
      <c r="A26" s="7">
        <v>18</v>
      </c>
      <c r="B26" s="221" t="s">
        <v>73</v>
      </c>
      <c r="C26" s="160">
        <v>1020</v>
      </c>
      <c r="D26" s="190">
        <v>200</v>
      </c>
      <c r="E26" s="8">
        <v>820</v>
      </c>
      <c r="F26" s="66">
        <v>700</v>
      </c>
    </row>
    <row r="27" spans="1:6" s="115" customFormat="1" ht="17.25" customHeight="1">
      <c r="A27" s="7">
        <v>19</v>
      </c>
      <c r="B27" s="220" t="s">
        <v>74</v>
      </c>
      <c r="C27" s="160">
        <v>340</v>
      </c>
      <c r="D27" s="190">
        <v>200</v>
      </c>
      <c r="E27" s="8">
        <v>140</v>
      </c>
      <c r="F27" s="66"/>
    </row>
    <row r="28" spans="1:6" s="115" customFormat="1" ht="16.5" customHeight="1">
      <c r="A28" s="7">
        <v>20</v>
      </c>
      <c r="B28" s="220" t="s">
        <v>32</v>
      </c>
      <c r="C28" s="133">
        <v>6500</v>
      </c>
      <c r="D28" s="190">
        <v>100</v>
      </c>
      <c r="E28" s="8">
        <v>200</v>
      </c>
      <c r="F28" s="66">
        <v>2200</v>
      </c>
    </row>
    <row r="29" spans="1:6" s="115" customFormat="1" ht="17.25" customHeight="1" thickBot="1">
      <c r="A29" s="7">
        <v>21</v>
      </c>
      <c r="B29" s="220" t="s">
        <v>9</v>
      </c>
      <c r="C29" s="133"/>
      <c r="D29" s="190">
        <v>400</v>
      </c>
      <c r="E29" s="8">
        <v>1000</v>
      </c>
      <c r="F29" s="66"/>
    </row>
    <row r="30" spans="1:6" s="37" customFormat="1" ht="21.75" customHeight="1" thickBot="1" thickTop="1">
      <c r="A30" s="251">
        <v>700</v>
      </c>
      <c r="B30" s="20" t="s">
        <v>10</v>
      </c>
      <c r="C30" s="186"/>
      <c r="D30" s="186">
        <f>D31</f>
        <v>6800</v>
      </c>
      <c r="E30" s="13">
        <f>SUM(E31:E31)</f>
        <v>4000</v>
      </c>
      <c r="F30" s="57"/>
    </row>
    <row r="31" spans="1:6" s="115" customFormat="1" ht="18" customHeight="1" thickBot="1" thickTop="1">
      <c r="A31" s="14">
        <v>22</v>
      </c>
      <c r="B31" s="216" t="s">
        <v>119</v>
      </c>
      <c r="C31" s="5">
        <f>37000+8000</f>
        <v>45000</v>
      </c>
      <c r="D31" s="209">
        <v>6800</v>
      </c>
      <c r="E31" s="5">
        <v>4000</v>
      </c>
      <c r="F31" s="69">
        <f>7100+20200+4000</f>
        <v>31300</v>
      </c>
    </row>
    <row r="32" spans="1:6" s="37" customFormat="1" ht="21.75" customHeight="1" thickBot="1" thickTop="1">
      <c r="A32" s="251">
        <v>710</v>
      </c>
      <c r="B32" s="17" t="s">
        <v>11</v>
      </c>
      <c r="C32" s="15"/>
      <c r="D32" s="24">
        <f>D33</f>
        <v>400</v>
      </c>
      <c r="E32" s="15">
        <f>E33</f>
        <v>500</v>
      </c>
      <c r="F32" s="68"/>
    </row>
    <row r="33" spans="1:6" s="115" customFormat="1" ht="16.5" customHeight="1" thickBot="1" thickTop="1">
      <c r="A33" s="14">
        <v>23</v>
      </c>
      <c r="B33" s="222" t="s">
        <v>12</v>
      </c>
      <c r="C33" s="16">
        <v>7300</v>
      </c>
      <c r="D33" s="210">
        <v>400</v>
      </c>
      <c r="E33" s="16">
        <v>500</v>
      </c>
      <c r="F33" s="69">
        <v>4033</v>
      </c>
    </row>
    <row r="34" spans="1:6" s="37" customFormat="1" ht="24" customHeight="1" thickBot="1" thickTop="1">
      <c r="A34" s="251">
        <v>750</v>
      </c>
      <c r="B34" s="17" t="s">
        <v>13</v>
      </c>
      <c r="C34" s="15"/>
      <c r="D34" s="162">
        <f>D35</f>
        <v>1035</v>
      </c>
      <c r="E34" s="13">
        <f>E35</f>
        <v>835</v>
      </c>
      <c r="F34" s="57"/>
    </row>
    <row r="35" spans="1:6" s="115" customFormat="1" ht="39" customHeight="1" thickBot="1" thickTop="1">
      <c r="A35" s="21">
        <v>24</v>
      </c>
      <c r="B35" s="249" t="s">
        <v>120</v>
      </c>
      <c r="C35" s="254"/>
      <c r="D35" s="255">
        <v>1035</v>
      </c>
      <c r="E35" s="256">
        <v>835</v>
      </c>
      <c r="F35" s="257">
        <v>1780</v>
      </c>
    </row>
    <row r="36" spans="1:6" s="37" customFormat="1" ht="33" customHeight="1" thickBot="1" thickTop="1">
      <c r="A36" s="251">
        <v>754</v>
      </c>
      <c r="B36" s="20" t="s">
        <v>14</v>
      </c>
      <c r="C36" s="58"/>
      <c r="D36" s="13">
        <f>D37</f>
        <v>1309.2</v>
      </c>
      <c r="E36" s="13">
        <f>E37</f>
        <v>50</v>
      </c>
      <c r="F36" s="57"/>
    </row>
    <row r="37" spans="1:6" s="116" customFormat="1" ht="16.5" customHeight="1" thickBot="1" thickTop="1">
      <c r="A37" s="4">
        <v>25</v>
      </c>
      <c r="B37" s="223" t="s">
        <v>121</v>
      </c>
      <c r="C37" s="96"/>
      <c r="D37" s="163">
        <f>567+742.2</f>
        <v>1309.2</v>
      </c>
      <c r="E37" s="6">
        <v>50</v>
      </c>
      <c r="F37" s="90">
        <v>2980</v>
      </c>
    </row>
    <row r="38" spans="1:6" s="37" customFormat="1" ht="20.25" customHeight="1" thickBot="1" thickTop="1">
      <c r="A38" s="251">
        <v>758</v>
      </c>
      <c r="B38" s="20" t="s">
        <v>126</v>
      </c>
      <c r="C38" s="58"/>
      <c r="D38" s="13">
        <f>D39</f>
        <v>98.1</v>
      </c>
      <c r="E38" s="13">
        <f>E39</f>
        <v>150</v>
      </c>
      <c r="F38" s="57"/>
    </row>
    <row r="39" spans="1:6" s="116" customFormat="1" ht="16.5" customHeight="1" thickBot="1" thickTop="1">
      <c r="A39" s="21">
        <v>26</v>
      </c>
      <c r="B39" s="249" t="s">
        <v>127</v>
      </c>
      <c r="C39" s="254"/>
      <c r="D39" s="255">
        <v>98.1</v>
      </c>
      <c r="E39" s="122">
        <v>150</v>
      </c>
      <c r="F39" s="257"/>
    </row>
    <row r="40" spans="1:6" s="37" customFormat="1" ht="19.5" customHeight="1" thickBot="1" thickTop="1">
      <c r="A40" s="251">
        <v>900</v>
      </c>
      <c r="B40" s="22" t="s">
        <v>18</v>
      </c>
      <c r="C40" s="213"/>
      <c r="D40" s="24">
        <f>SUM(D41:D46)</f>
        <v>4180.7</v>
      </c>
      <c r="E40" s="24">
        <f>SUM(E41:E46)</f>
        <v>1780</v>
      </c>
      <c r="F40" s="71"/>
    </row>
    <row r="41" spans="1:6" s="115" customFormat="1" ht="22.5" customHeight="1" thickTop="1">
      <c r="A41" s="7">
        <v>27</v>
      </c>
      <c r="B41" s="220" t="s">
        <v>122</v>
      </c>
      <c r="C41" s="165" t="s">
        <v>117</v>
      </c>
      <c r="D41" s="190">
        <v>640</v>
      </c>
      <c r="E41" s="8">
        <v>280</v>
      </c>
      <c r="F41" s="73">
        <v>6170</v>
      </c>
    </row>
    <row r="42" spans="1:6" s="115" customFormat="1" ht="17.25" customHeight="1">
      <c r="A42" s="7">
        <v>28</v>
      </c>
      <c r="B42" s="219" t="s">
        <v>33</v>
      </c>
      <c r="C42" s="137">
        <v>450</v>
      </c>
      <c r="D42" s="191">
        <v>200</v>
      </c>
      <c r="E42" s="8">
        <v>200</v>
      </c>
      <c r="F42" s="66">
        <v>500</v>
      </c>
    </row>
    <row r="43" spans="1:6" s="115" customFormat="1" ht="17.25" customHeight="1">
      <c r="A43" s="7">
        <v>29</v>
      </c>
      <c r="B43" s="219" t="s">
        <v>81</v>
      </c>
      <c r="C43" s="137">
        <v>4573</v>
      </c>
      <c r="D43" s="191">
        <v>1213</v>
      </c>
      <c r="E43" s="8">
        <v>700</v>
      </c>
      <c r="F43" s="66">
        <v>2200</v>
      </c>
    </row>
    <row r="44" spans="1:6" s="115" customFormat="1" ht="17.25" customHeight="1">
      <c r="A44" s="7">
        <v>30</v>
      </c>
      <c r="B44" s="226" t="s">
        <v>23</v>
      </c>
      <c r="C44" s="136">
        <v>2940</v>
      </c>
      <c r="D44" s="212">
        <v>20</v>
      </c>
      <c r="E44" s="8">
        <v>100</v>
      </c>
      <c r="F44" s="66">
        <v>50</v>
      </c>
    </row>
    <row r="45" spans="1:6" s="115" customFormat="1" ht="17.25" customHeight="1">
      <c r="A45" s="7">
        <v>31</v>
      </c>
      <c r="B45" s="219" t="s">
        <v>24</v>
      </c>
      <c r="C45" s="165" t="s">
        <v>117</v>
      </c>
      <c r="D45" s="191">
        <v>400</v>
      </c>
      <c r="E45" s="8">
        <v>300</v>
      </c>
      <c r="F45" s="66"/>
    </row>
    <row r="46" spans="1:6" s="115" customFormat="1" ht="15.75" customHeight="1" thickBot="1">
      <c r="A46" s="7">
        <v>32</v>
      </c>
      <c r="B46" s="219" t="s">
        <v>25</v>
      </c>
      <c r="C46" s="159" t="s">
        <v>117</v>
      </c>
      <c r="D46" s="208">
        <v>1707.7</v>
      </c>
      <c r="E46" s="5">
        <v>200</v>
      </c>
      <c r="F46" s="73">
        <v>2172.4</v>
      </c>
    </row>
    <row r="47" spans="1:6" s="37" customFormat="1" ht="19.5" customHeight="1" thickBot="1" thickTop="1">
      <c r="A47" s="251">
        <v>921</v>
      </c>
      <c r="B47" s="20" t="s">
        <v>27</v>
      </c>
      <c r="C47" s="58"/>
      <c r="D47" s="13">
        <f>D48</f>
        <v>1135.5</v>
      </c>
      <c r="E47" s="15">
        <f>E48</f>
        <v>500</v>
      </c>
      <c r="F47" s="68"/>
    </row>
    <row r="48" spans="1:6" s="115" customFormat="1" ht="19.5" customHeight="1" thickTop="1">
      <c r="A48" s="4">
        <v>33</v>
      </c>
      <c r="B48" s="312" t="s">
        <v>28</v>
      </c>
      <c r="C48" s="113">
        <v>10502</v>
      </c>
      <c r="D48" s="313">
        <v>1135.5</v>
      </c>
      <c r="E48" s="113">
        <v>500</v>
      </c>
      <c r="F48" s="74">
        <v>7259.2</v>
      </c>
    </row>
    <row r="49" spans="1:6" s="37" customFormat="1" ht="19.5" customHeight="1" thickBot="1">
      <c r="A49" s="252">
        <v>926</v>
      </c>
      <c r="B49" s="310" t="s">
        <v>29</v>
      </c>
      <c r="C49" s="34"/>
      <c r="D49" s="311">
        <f>D50</f>
        <v>1000</v>
      </c>
      <c r="E49" s="34">
        <f>E50</f>
        <v>300</v>
      </c>
      <c r="F49" s="86"/>
    </row>
    <row r="50" spans="1:6" s="115" customFormat="1" ht="17.25" customHeight="1" thickBot="1" thickTop="1">
      <c r="A50" s="14">
        <v>34</v>
      </c>
      <c r="B50" s="285" t="s">
        <v>82</v>
      </c>
      <c r="C50" s="286">
        <v>13443</v>
      </c>
      <c r="D50" s="287">
        <v>1000</v>
      </c>
      <c r="E50" s="16">
        <v>300</v>
      </c>
      <c r="F50" s="69">
        <v>1000</v>
      </c>
    </row>
    <row r="51" spans="1:6" s="104" customFormat="1" ht="27.75" customHeight="1" thickBot="1" thickTop="1">
      <c r="A51" s="28" t="s">
        <v>30</v>
      </c>
      <c r="B51" s="29" t="s">
        <v>31</v>
      </c>
      <c r="C51" s="138"/>
      <c r="D51" s="59">
        <f>D52+D54+D61+D66+D68+D70+D72+D77+D80</f>
        <v>5299.8</v>
      </c>
      <c r="E51" s="59">
        <f>E52+E54+E61+E66+E68+E70+E72+E77+E80</f>
        <v>15781.7</v>
      </c>
      <c r="F51" s="75"/>
    </row>
    <row r="52" spans="1:6" s="37" customFormat="1" ht="18.75" customHeight="1" thickBot="1" thickTop="1">
      <c r="A52" s="251">
        <v>500</v>
      </c>
      <c r="B52" s="227" t="s">
        <v>39</v>
      </c>
      <c r="C52" s="145"/>
      <c r="D52" s="13">
        <f>D53</f>
        <v>6.2</v>
      </c>
      <c r="E52" s="15">
        <f>E53</f>
        <v>20</v>
      </c>
      <c r="F52" s="68"/>
    </row>
    <row r="53" spans="1:6" s="116" customFormat="1" ht="21.75" customHeight="1" thickBot="1" thickTop="1">
      <c r="A53" s="121">
        <v>35</v>
      </c>
      <c r="B53" s="117" t="s">
        <v>58</v>
      </c>
      <c r="C53" s="200"/>
      <c r="D53" s="166">
        <v>6.2</v>
      </c>
      <c r="E53" s="282">
        <v>20</v>
      </c>
      <c r="F53" s="118"/>
    </row>
    <row r="54" spans="1:6" s="37" customFormat="1" ht="19.5" customHeight="1" thickBot="1" thickTop="1">
      <c r="A54" s="251">
        <v>600</v>
      </c>
      <c r="B54" s="227" t="s">
        <v>4</v>
      </c>
      <c r="C54" s="145"/>
      <c r="D54" s="13">
        <f>SUM(D55:D59)</f>
        <v>56</v>
      </c>
      <c r="E54" s="13">
        <f>SUM(E55:E60)</f>
        <v>1300</v>
      </c>
      <c r="F54" s="68"/>
    </row>
    <row r="55" spans="1:6" s="115" customFormat="1" ht="17.25" customHeight="1" thickTop="1">
      <c r="A55" s="7">
        <v>36</v>
      </c>
      <c r="B55" s="218" t="s">
        <v>83</v>
      </c>
      <c r="C55" s="50">
        <v>2800</v>
      </c>
      <c r="D55" s="189"/>
      <c r="E55" s="9">
        <v>200</v>
      </c>
      <c r="F55" s="100">
        <v>2000</v>
      </c>
    </row>
    <row r="56" spans="1:6" s="115" customFormat="1" ht="17.25" customHeight="1">
      <c r="A56" s="7">
        <v>37</v>
      </c>
      <c r="B56" s="220" t="s">
        <v>84</v>
      </c>
      <c r="C56" s="133">
        <v>1200</v>
      </c>
      <c r="D56" s="190">
        <v>10</v>
      </c>
      <c r="E56" s="9">
        <v>100</v>
      </c>
      <c r="F56" s="105">
        <v>1150</v>
      </c>
    </row>
    <row r="57" spans="1:6" s="115" customFormat="1" ht="18" customHeight="1">
      <c r="A57" s="7">
        <v>38</v>
      </c>
      <c r="B57" s="220" t="s">
        <v>85</v>
      </c>
      <c r="C57" s="133">
        <v>2700</v>
      </c>
      <c r="D57" s="190"/>
      <c r="E57" s="9">
        <v>500</v>
      </c>
      <c r="F57" s="105">
        <v>3405.5</v>
      </c>
    </row>
    <row r="58" spans="1:6" s="115" customFormat="1" ht="17.25" customHeight="1">
      <c r="A58" s="7">
        <v>39</v>
      </c>
      <c r="B58" s="219" t="s">
        <v>87</v>
      </c>
      <c r="C58" s="137">
        <v>3200</v>
      </c>
      <c r="D58" s="191">
        <v>46</v>
      </c>
      <c r="E58" s="9">
        <v>100</v>
      </c>
      <c r="F58" s="105">
        <v>440</v>
      </c>
    </row>
    <row r="59" spans="1:6" s="115" customFormat="1" ht="16.5" customHeight="1">
      <c r="A59" s="7">
        <v>40</v>
      </c>
      <c r="B59" s="231" t="s">
        <v>88</v>
      </c>
      <c r="C59" s="132">
        <v>300</v>
      </c>
      <c r="D59" s="197"/>
      <c r="E59" s="11">
        <v>100</v>
      </c>
      <c r="F59" s="112">
        <v>585</v>
      </c>
    </row>
    <row r="60" spans="1:6" s="115" customFormat="1" ht="16.5" customHeight="1" thickBot="1">
      <c r="A60" s="7">
        <v>41</v>
      </c>
      <c r="B60" s="224" t="s">
        <v>125</v>
      </c>
      <c r="C60" s="134"/>
      <c r="D60" s="211"/>
      <c r="E60" s="55">
        <v>300</v>
      </c>
      <c r="F60" s="288"/>
    </row>
    <row r="61" spans="1:6" s="60" customFormat="1" ht="18.75" customHeight="1" thickBot="1" thickTop="1">
      <c r="A61" s="251">
        <v>801</v>
      </c>
      <c r="B61" s="277" t="s">
        <v>15</v>
      </c>
      <c r="C61" s="51"/>
      <c r="D61" s="51">
        <f>SUM(D62:D65)</f>
        <v>4038.1</v>
      </c>
      <c r="E61" s="51">
        <f>SUM(E62:E65)</f>
        <v>9450.7</v>
      </c>
      <c r="F61" s="76"/>
    </row>
    <row r="62" spans="1:6" s="115" customFormat="1" ht="15.75" customHeight="1" thickTop="1">
      <c r="A62" s="7">
        <v>42</v>
      </c>
      <c r="B62" s="228" t="s">
        <v>90</v>
      </c>
      <c r="C62" s="139"/>
      <c r="D62" s="188">
        <v>1298</v>
      </c>
      <c r="E62" s="9">
        <f>1610+200</f>
        <v>1810</v>
      </c>
      <c r="F62" s="334">
        <v>14299.6</v>
      </c>
    </row>
    <row r="63" spans="1:6" s="115" customFormat="1" ht="17.25" customHeight="1">
      <c r="A63" s="7">
        <v>43</v>
      </c>
      <c r="B63" s="229" t="s">
        <v>94</v>
      </c>
      <c r="C63" s="201"/>
      <c r="D63" s="167">
        <v>2740.1</v>
      </c>
      <c r="E63" s="19">
        <f>1265+1230+41.6+123.5+85.8+70.9+118.6</f>
        <v>2935.4</v>
      </c>
      <c r="F63" s="335"/>
    </row>
    <row r="64" spans="1:6" s="115" customFormat="1" ht="15.75" customHeight="1">
      <c r="A64" s="7">
        <v>44</v>
      </c>
      <c r="B64" s="220" t="s">
        <v>92</v>
      </c>
      <c r="C64" s="133">
        <v>2540</v>
      </c>
      <c r="D64" s="190"/>
      <c r="E64" s="9">
        <v>2540</v>
      </c>
      <c r="F64" s="333"/>
    </row>
    <row r="65" spans="1:6" s="115" customFormat="1" ht="28.5" customHeight="1" thickBot="1">
      <c r="A65" s="7">
        <v>45</v>
      </c>
      <c r="B65" s="220" t="s">
        <v>93</v>
      </c>
      <c r="C65" s="133"/>
      <c r="D65" s="190"/>
      <c r="E65" s="9">
        <v>2165.3</v>
      </c>
      <c r="F65" s="105"/>
    </row>
    <row r="66" spans="1:6" s="60" customFormat="1" ht="18" customHeight="1" thickBot="1" thickTop="1">
      <c r="A66" s="251">
        <v>851</v>
      </c>
      <c r="B66" s="230" t="s">
        <v>16</v>
      </c>
      <c r="C66" s="140"/>
      <c r="D66" s="192">
        <f>D67</f>
        <v>150</v>
      </c>
      <c r="E66" s="51">
        <f>E67</f>
        <v>100</v>
      </c>
      <c r="F66" s="76"/>
    </row>
    <row r="67" spans="1:6" s="115" customFormat="1" ht="17.25" customHeight="1" thickBot="1" thickTop="1">
      <c r="A67" s="21">
        <v>46</v>
      </c>
      <c r="B67" s="231" t="s">
        <v>95</v>
      </c>
      <c r="C67" s="141"/>
      <c r="D67" s="193">
        <v>150</v>
      </c>
      <c r="E67" s="54">
        <v>100</v>
      </c>
      <c r="F67" s="77"/>
    </row>
    <row r="68" spans="1:6" s="60" customFormat="1" ht="21.75" customHeight="1" thickBot="1" thickTop="1">
      <c r="A68" s="251">
        <v>852</v>
      </c>
      <c r="B68" s="232" t="s">
        <v>102</v>
      </c>
      <c r="C68" s="142"/>
      <c r="D68" s="194">
        <f>D69</f>
        <v>210</v>
      </c>
      <c r="E68" s="51">
        <f>E69</f>
        <v>400</v>
      </c>
      <c r="F68" s="76"/>
    </row>
    <row r="69" spans="1:6" s="115" customFormat="1" ht="28.5" customHeight="1" thickTop="1">
      <c r="A69" s="4">
        <v>47</v>
      </c>
      <c r="B69" s="289" t="s">
        <v>132</v>
      </c>
      <c r="C69" s="290"/>
      <c r="D69" s="291">
        <v>210</v>
      </c>
      <c r="E69" s="113">
        <v>400</v>
      </c>
      <c r="F69" s="100">
        <v>1119.2</v>
      </c>
    </row>
    <row r="70" spans="1:6" s="60" customFormat="1" ht="30" customHeight="1" thickBot="1">
      <c r="A70" s="292">
        <v>853</v>
      </c>
      <c r="B70" s="293" t="s">
        <v>103</v>
      </c>
      <c r="C70" s="294"/>
      <c r="D70" s="295">
        <f>D71</f>
        <v>330</v>
      </c>
      <c r="E70" s="296">
        <f>E71</f>
        <v>166</v>
      </c>
      <c r="F70" s="297"/>
    </row>
    <row r="71" spans="1:6" s="115" customFormat="1" ht="29.25" customHeight="1" thickBot="1" thickTop="1">
      <c r="A71" s="283">
        <v>48</v>
      </c>
      <c r="B71" s="284" t="s">
        <v>114</v>
      </c>
      <c r="C71" s="141"/>
      <c r="D71" s="193">
        <v>330</v>
      </c>
      <c r="E71" s="16">
        <v>166</v>
      </c>
      <c r="F71" s="107">
        <v>630</v>
      </c>
    </row>
    <row r="72" spans="1:6" s="60" customFormat="1" ht="20.25" customHeight="1" thickBot="1" thickTop="1">
      <c r="A72" s="251">
        <v>854</v>
      </c>
      <c r="B72" s="230" t="s">
        <v>17</v>
      </c>
      <c r="C72" s="140"/>
      <c r="D72" s="195">
        <f>SUM(D73:D76)</f>
        <v>217.5</v>
      </c>
      <c r="E72" s="195">
        <f>SUM(E73:E76)</f>
        <v>2987.9999999999995</v>
      </c>
      <c r="F72" s="76"/>
    </row>
    <row r="73" spans="1:6" s="101" customFormat="1" ht="16.5" customHeight="1" thickTop="1">
      <c r="A73" s="94">
        <v>49</v>
      </c>
      <c r="B73" s="220" t="s">
        <v>96</v>
      </c>
      <c r="C73" s="143"/>
      <c r="D73" s="196"/>
      <c r="E73" s="113">
        <v>70</v>
      </c>
      <c r="F73" s="114"/>
    </row>
    <row r="74" spans="1:6" s="101" customFormat="1" ht="27" customHeight="1">
      <c r="A74" s="95">
        <v>50</v>
      </c>
      <c r="B74" s="220" t="s">
        <v>93</v>
      </c>
      <c r="C74" s="133"/>
      <c r="D74" s="190"/>
      <c r="E74" s="9">
        <v>2764.7</v>
      </c>
      <c r="F74" s="108"/>
    </row>
    <row r="75" spans="1:6" s="115" customFormat="1" ht="18.75" customHeight="1">
      <c r="A75" s="95">
        <v>51</v>
      </c>
      <c r="B75" s="228" t="s">
        <v>97</v>
      </c>
      <c r="C75" s="139"/>
      <c r="D75" s="188">
        <v>174.5</v>
      </c>
      <c r="E75" s="9">
        <v>112.1</v>
      </c>
      <c r="F75" s="108"/>
    </row>
    <row r="76" spans="1:6" s="115" customFormat="1" ht="18.75" customHeight="1" thickBot="1">
      <c r="A76" s="298">
        <v>52</v>
      </c>
      <c r="B76" s="231" t="s">
        <v>98</v>
      </c>
      <c r="C76" s="132"/>
      <c r="D76" s="197">
        <v>43</v>
      </c>
      <c r="E76" s="55">
        <v>41.2</v>
      </c>
      <c r="F76" s="109"/>
    </row>
    <row r="77" spans="1:6" s="37" customFormat="1" ht="21.75" customHeight="1" thickBot="1" thickTop="1">
      <c r="A77" s="251">
        <v>900</v>
      </c>
      <c r="B77" s="20" t="s">
        <v>18</v>
      </c>
      <c r="C77" s="58"/>
      <c r="D77" s="198">
        <f>SUM(D78:D79)</f>
        <v>92</v>
      </c>
      <c r="E77" s="53">
        <f>SUM(E78:E79)</f>
        <v>1000</v>
      </c>
      <c r="F77" s="78"/>
    </row>
    <row r="78" spans="1:6" s="115" customFormat="1" ht="17.25" customHeight="1" thickTop="1">
      <c r="A78" s="7">
        <v>53</v>
      </c>
      <c r="B78" s="220" t="s">
        <v>20</v>
      </c>
      <c r="C78" s="132">
        <v>3500</v>
      </c>
      <c r="D78" s="197">
        <v>92</v>
      </c>
      <c r="E78" s="31">
        <v>500</v>
      </c>
      <c r="F78" s="105">
        <v>3500</v>
      </c>
    </row>
    <row r="79" spans="1:6" s="115" customFormat="1" ht="15.75" customHeight="1" thickBot="1">
      <c r="A79" s="14">
        <v>54</v>
      </c>
      <c r="B79" s="233" t="s">
        <v>101</v>
      </c>
      <c r="C79" s="202">
        <v>1075</v>
      </c>
      <c r="D79" s="168"/>
      <c r="E79" s="32">
        <v>500</v>
      </c>
      <c r="F79" s="111"/>
    </row>
    <row r="80" spans="1:6" s="60" customFormat="1" ht="18.75" customHeight="1" thickBot="1" thickTop="1">
      <c r="A80" s="251">
        <v>921</v>
      </c>
      <c r="B80" s="56" t="s">
        <v>27</v>
      </c>
      <c r="C80" s="203"/>
      <c r="D80" s="58">
        <f>SUM(D81:D81)</f>
        <v>200</v>
      </c>
      <c r="E80" s="58">
        <f>SUM(E81:E81)</f>
        <v>357</v>
      </c>
      <c r="F80" s="79"/>
    </row>
    <row r="81" spans="1:6" s="115" customFormat="1" ht="44.25" customHeight="1" thickBot="1" thickTop="1">
      <c r="A81" s="42">
        <v>55</v>
      </c>
      <c r="B81" s="97" t="s">
        <v>129</v>
      </c>
      <c r="C81" s="204"/>
      <c r="D81" s="169">
        <v>200</v>
      </c>
      <c r="E81" s="98">
        <v>357</v>
      </c>
      <c r="F81" s="99">
        <v>900</v>
      </c>
    </row>
    <row r="82" spans="1:6" s="104" customFormat="1" ht="36" thickBot="1" thickTop="1">
      <c r="A82" s="128" t="s">
        <v>34</v>
      </c>
      <c r="B82" s="259" t="s">
        <v>124</v>
      </c>
      <c r="C82" s="260"/>
      <c r="D82" s="91">
        <f>D83+D92+D94+D99+D111+D109</f>
        <v>17049.3</v>
      </c>
      <c r="E82" s="91">
        <f>E83+E92+E94+E99+E111+E109</f>
        <v>38500</v>
      </c>
      <c r="F82" s="92"/>
    </row>
    <row r="83" spans="1:6" s="37" customFormat="1" ht="18" customHeight="1" thickBot="1" thickTop="1">
      <c r="A83" s="251">
        <v>600</v>
      </c>
      <c r="B83" s="234" t="s">
        <v>4</v>
      </c>
      <c r="C83" s="162"/>
      <c r="D83" s="15">
        <f>SUM(D84:D91)</f>
        <v>10789.5</v>
      </c>
      <c r="E83" s="15">
        <f>SUM(E84:E91)</f>
        <v>22850</v>
      </c>
      <c r="F83" s="68"/>
    </row>
    <row r="84" spans="1:6" s="115" customFormat="1" ht="18" customHeight="1" thickTop="1">
      <c r="A84" s="7">
        <v>56</v>
      </c>
      <c r="B84" s="235" t="s">
        <v>6</v>
      </c>
      <c r="C84" s="170">
        <v>4433.7</v>
      </c>
      <c r="D84" s="170">
        <v>600</v>
      </c>
      <c r="E84" s="8">
        <v>1600</v>
      </c>
      <c r="F84" s="105">
        <v>2270.2</v>
      </c>
    </row>
    <row r="85" spans="1:6" s="115" customFormat="1" ht="28.5" customHeight="1">
      <c r="A85" s="7">
        <v>57</v>
      </c>
      <c r="B85" s="235" t="s">
        <v>7</v>
      </c>
      <c r="C85" s="171">
        <v>46804.9</v>
      </c>
      <c r="D85" s="171">
        <v>800</v>
      </c>
      <c r="E85" s="5">
        <v>2000</v>
      </c>
      <c r="F85" s="112">
        <v>14800</v>
      </c>
    </row>
    <row r="86" spans="1:6" s="115" customFormat="1" ht="15.75" customHeight="1">
      <c r="A86" s="7">
        <v>58</v>
      </c>
      <c r="B86" s="235" t="s">
        <v>35</v>
      </c>
      <c r="C86" s="171">
        <v>10599.8</v>
      </c>
      <c r="D86" s="171">
        <v>100</v>
      </c>
      <c r="E86" s="5">
        <v>10000</v>
      </c>
      <c r="F86" s="112">
        <v>10600</v>
      </c>
    </row>
    <row r="87" spans="1:6" s="115" customFormat="1" ht="15" customHeight="1">
      <c r="A87" s="7">
        <v>59</v>
      </c>
      <c r="B87" s="236" t="s">
        <v>106</v>
      </c>
      <c r="C87" s="171">
        <v>10699.2</v>
      </c>
      <c r="D87" s="171">
        <v>100</v>
      </c>
      <c r="E87" s="5">
        <v>4700</v>
      </c>
      <c r="F87" s="112">
        <v>10000</v>
      </c>
    </row>
    <row r="88" spans="1:6" s="115" customFormat="1" ht="15" customHeight="1">
      <c r="A88" s="7">
        <v>60</v>
      </c>
      <c r="B88" s="220" t="s">
        <v>130</v>
      </c>
      <c r="C88" s="133">
        <v>2000</v>
      </c>
      <c r="D88" s="190">
        <v>7715</v>
      </c>
      <c r="E88" s="8">
        <v>1150</v>
      </c>
      <c r="F88" s="66">
        <v>20650</v>
      </c>
    </row>
    <row r="89" spans="1:6" s="115" customFormat="1" ht="12.75">
      <c r="A89" s="7">
        <v>61</v>
      </c>
      <c r="B89" s="219" t="s">
        <v>70</v>
      </c>
      <c r="C89" s="131">
        <v>6740</v>
      </c>
      <c r="D89" s="208">
        <v>1435.5</v>
      </c>
      <c r="E89" s="5">
        <v>1900</v>
      </c>
      <c r="F89" s="66">
        <v>3755.5</v>
      </c>
    </row>
    <row r="90" spans="1:6" s="115" customFormat="1" ht="17.25" customHeight="1">
      <c r="A90" s="7">
        <v>62</v>
      </c>
      <c r="B90" s="219" t="s">
        <v>86</v>
      </c>
      <c r="C90" s="137">
        <v>2500</v>
      </c>
      <c r="D90" s="191">
        <v>39</v>
      </c>
      <c r="E90" s="9">
        <v>300</v>
      </c>
      <c r="F90" s="105">
        <v>2000</v>
      </c>
    </row>
    <row r="91" spans="1:6" s="115" customFormat="1" ht="16.5" customHeight="1" thickBot="1">
      <c r="A91" s="7">
        <v>63</v>
      </c>
      <c r="B91" s="231" t="s">
        <v>118</v>
      </c>
      <c r="C91" s="132">
        <v>1600</v>
      </c>
      <c r="D91" s="197"/>
      <c r="E91" s="11">
        <v>1200</v>
      </c>
      <c r="F91" s="112">
        <v>1550</v>
      </c>
    </row>
    <row r="92" spans="1:6" s="273" customFormat="1" ht="31.5" customHeight="1" thickBot="1" thickTop="1">
      <c r="A92" s="269">
        <v>754</v>
      </c>
      <c r="B92" s="20" t="s">
        <v>14</v>
      </c>
      <c r="C92" s="307"/>
      <c r="D92" s="270">
        <f>D93</f>
        <v>100</v>
      </c>
      <c r="E92" s="271">
        <f>E93</f>
        <v>100</v>
      </c>
      <c r="F92" s="272"/>
    </row>
    <row r="93" spans="1:6" s="115" customFormat="1" ht="33" customHeight="1" thickBot="1" thickTop="1">
      <c r="A93" s="42">
        <v>64</v>
      </c>
      <c r="B93" s="224" t="s">
        <v>75</v>
      </c>
      <c r="C93" s="134"/>
      <c r="D93" s="211">
        <v>100</v>
      </c>
      <c r="E93" s="55">
        <v>100</v>
      </c>
      <c r="F93" s="70">
        <v>2700</v>
      </c>
    </row>
    <row r="94" spans="1:6" s="37" customFormat="1" ht="17.25" customHeight="1" thickBot="1" thickTop="1">
      <c r="A94" s="251">
        <v>801</v>
      </c>
      <c r="B94" s="308" t="s">
        <v>15</v>
      </c>
      <c r="C94" s="15"/>
      <c r="D94" s="13">
        <f>SUM(D95:D98)</f>
        <v>1700</v>
      </c>
      <c r="E94" s="13">
        <f>SUM(E95:E98)</f>
        <v>4100</v>
      </c>
      <c r="F94" s="57"/>
    </row>
    <row r="95" spans="1:6" s="115" customFormat="1" ht="18.75" customHeight="1" thickTop="1">
      <c r="A95" s="94">
        <v>65</v>
      </c>
      <c r="B95" s="225" t="s">
        <v>76</v>
      </c>
      <c r="C95" s="144">
        <v>3100</v>
      </c>
      <c r="D95" s="164">
        <v>1100</v>
      </c>
      <c r="E95" s="23">
        <v>2000</v>
      </c>
      <c r="F95" s="100">
        <v>3400</v>
      </c>
    </row>
    <row r="96" spans="1:6" s="115" customFormat="1" ht="18" customHeight="1">
      <c r="A96" s="7">
        <v>66</v>
      </c>
      <c r="B96" s="228" t="s">
        <v>77</v>
      </c>
      <c r="C96" s="139">
        <v>1600</v>
      </c>
      <c r="D96" s="188">
        <v>500</v>
      </c>
      <c r="E96" s="275">
        <v>1100</v>
      </c>
      <c r="F96" s="276">
        <v>1559.8</v>
      </c>
    </row>
    <row r="97" spans="1:6" s="115" customFormat="1" ht="16.5" customHeight="1">
      <c r="A97" s="7">
        <v>67</v>
      </c>
      <c r="B97" s="228" t="s">
        <v>89</v>
      </c>
      <c r="C97" s="139">
        <v>3000</v>
      </c>
      <c r="D97" s="188"/>
      <c r="E97" s="9">
        <v>500</v>
      </c>
      <c r="F97" s="105">
        <v>2046.6</v>
      </c>
    </row>
    <row r="98" spans="1:6" s="115" customFormat="1" ht="16.5" customHeight="1" thickBot="1">
      <c r="A98" s="10">
        <v>68</v>
      </c>
      <c r="B98" s="228" t="s">
        <v>91</v>
      </c>
      <c r="C98" s="139">
        <v>11100</v>
      </c>
      <c r="D98" s="188">
        <v>100</v>
      </c>
      <c r="E98" s="11">
        <v>500</v>
      </c>
      <c r="F98" s="112">
        <v>10900</v>
      </c>
    </row>
    <row r="99" spans="1:6" s="37" customFormat="1" ht="21" customHeight="1" thickBot="1" thickTop="1">
      <c r="A99" s="251">
        <v>900</v>
      </c>
      <c r="B99" s="20" t="s">
        <v>18</v>
      </c>
      <c r="C99" s="58"/>
      <c r="D99" s="198">
        <f>SUM(D100:D108)</f>
        <v>4359.8</v>
      </c>
      <c r="E99" s="58">
        <f>SUM(E100:E108)</f>
        <v>6850</v>
      </c>
      <c r="F99" s="278"/>
    </row>
    <row r="100" spans="1:6" s="115" customFormat="1" ht="16.5" customHeight="1" thickTop="1">
      <c r="A100" s="7">
        <v>69</v>
      </c>
      <c r="B100" s="226" t="s">
        <v>79</v>
      </c>
      <c r="C100" s="136">
        <v>8300</v>
      </c>
      <c r="D100" s="212">
        <v>600</v>
      </c>
      <c r="E100" s="8">
        <v>2000</v>
      </c>
      <c r="F100" s="66">
        <v>7800</v>
      </c>
    </row>
    <row r="101" spans="1:6" s="115" customFormat="1" ht="27" customHeight="1">
      <c r="A101" s="7">
        <v>70</v>
      </c>
      <c r="B101" s="220" t="s">
        <v>26</v>
      </c>
      <c r="C101" s="133">
        <v>24500</v>
      </c>
      <c r="D101" s="190">
        <v>2680</v>
      </c>
      <c r="E101" s="8">
        <v>2500</v>
      </c>
      <c r="F101" s="66">
        <v>20980</v>
      </c>
    </row>
    <row r="102" spans="1:6" s="115" customFormat="1" ht="16.5" customHeight="1">
      <c r="A102" s="7">
        <v>71</v>
      </c>
      <c r="B102" s="219" t="s">
        <v>22</v>
      </c>
      <c r="C102" s="137">
        <v>4300</v>
      </c>
      <c r="D102" s="191">
        <v>32</v>
      </c>
      <c r="E102" s="8">
        <v>500</v>
      </c>
      <c r="F102" s="66">
        <v>250</v>
      </c>
    </row>
    <row r="103" spans="1:6" s="115" customFormat="1" ht="18" customHeight="1">
      <c r="A103" s="7">
        <v>72</v>
      </c>
      <c r="B103" s="219" t="s">
        <v>78</v>
      </c>
      <c r="C103" s="135">
        <v>6400</v>
      </c>
      <c r="D103" s="199">
        <v>100</v>
      </c>
      <c r="E103" s="26">
        <v>500</v>
      </c>
      <c r="F103" s="72">
        <v>5600</v>
      </c>
    </row>
    <row r="104" spans="1:6" s="115" customFormat="1" ht="21" customHeight="1">
      <c r="A104" s="7">
        <v>73</v>
      </c>
      <c r="B104" s="219" t="s">
        <v>19</v>
      </c>
      <c r="C104" s="135">
        <v>1200</v>
      </c>
      <c r="D104" s="199">
        <v>47.8</v>
      </c>
      <c r="E104" s="27">
        <v>500</v>
      </c>
      <c r="F104" s="106">
        <v>550</v>
      </c>
    </row>
    <row r="105" spans="1:6" s="115" customFormat="1" ht="18" customHeight="1">
      <c r="A105" s="7">
        <v>74</v>
      </c>
      <c r="B105" s="219" t="s">
        <v>99</v>
      </c>
      <c r="C105" s="135">
        <v>2400</v>
      </c>
      <c r="D105" s="199"/>
      <c r="E105" s="27">
        <v>500</v>
      </c>
      <c r="F105" s="110">
        <v>242.7</v>
      </c>
    </row>
    <row r="106" spans="1:6" s="115" customFormat="1" ht="17.25" customHeight="1">
      <c r="A106" s="7">
        <v>75</v>
      </c>
      <c r="B106" s="219" t="s">
        <v>100</v>
      </c>
      <c r="C106" s="137">
        <v>600</v>
      </c>
      <c r="D106" s="191"/>
      <c r="E106" s="30">
        <v>100</v>
      </c>
      <c r="F106" s="108">
        <v>97.5</v>
      </c>
    </row>
    <row r="107" spans="1:6" s="115" customFormat="1" ht="18" customHeight="1">
      <c r="A107" s="7">
        <v>76</v>
      </c>
      <c r="B107" s="226" t="s">
        <v>80</v>
      </c>
      <c r="C107" s="136">
        <v>5000</v>
      </c>
      <c r="D107" s="212">
        <v>800</v>
      </c>
      <c r="E107" s="8">
        <v>200</v>
      </c>
      <c r="F107" s="66">
        <v>2490</v>
      </c>
    </row>
    <row r="108" spans="1:6" s="115" customFormat="1" ht="18.75" customHeight="1" thickBot="1">
      <c r="A108" s="10">
        <v>77</v>
      </c>
      <c r="B108" s="274" t="s">
        <v>21</v>
      </c>
      <c r="C108" s="131">
        <v>950</v>
      </c>
      <c r="D108" s="208">
        <v>100</v>
      </c>
      <c r="E108" s="5">
        <v>50</v>
      </c>
      <c r="F108" s="73">
        <v>360</v>
      </c>
    </row>
    <row r="109" spans="1:6" s="60" customFormat="1" ht="22.5" customHeight="1" thickBot="1" thickTop="1">
      <c r="A109" s="251">
        <v>921</v>
      </c>
      <c r="B109" s="56" t="s">
        <v>27</v>
      </c>
      <c r="C109" s="314"/>
      <c r="D109" s="315">
        <f>D110</f>
        <v>100</v>
      </c>
      <c r="E109" s="15">
        <f>E110</f>
        <v>1000</v>
      </c>
      <c r="F109" s="57"/>
    </row>
    <row r="110" spans="1:6" s="101" customFormat="1" ht="16.5" customHeight="1" thickTop="1">
      <c r="A110" s="94">
        <v>78</v>
      </c>
      <c r="B110" s="317" t="s">
        <v>36</v>
      </c>
      <c r="C110" s="318">
        <v>54800</v>
      </c>
      <c r="D110" s="319">
        <v>100</v>
      </c>
      <c r="E110" s="96">
        <v>1000</v>
      </c>
      <c r="F110" s="320">
        <v>28800</v>
      </c>
    </row>
    <row r="111" spans="1:6" s="37" customFormat="1" ht="21" customHeight="1" thickBot="1">
      <c r="A111" s="252">
        <v>926</v>
      </c>
      <c r="B111" s="310" t="s">
        <v>29</v>
      </c>
      <c r="C111" s="34"/>
      <c r="D111" s="316"/>
      <c r="E111" s="34">
        <f>SUM(E112:E113)</f>
        <v>3600</v>
      </c>
      <c r="F111" s="86"/>
    </row>
    <row r="112" spans="1:6" s="115" customFormat="1" ht="16.5" customHeight="1" thickTop="1">
      <c r="A112" s="4">
        <v>79</v>
      </c>
      <c r="B112" s="225" t="s">
        <v>104</v>
      </c>
      <c r="C112" s="144">
        <v>1800</v>
      </c>
      <c r="D112" s="164"/>
      <c r="E112" s="6">
        <v>1800</v>
      </c>
      <c r="F112" s="74"/>
    </row>
    <row r="113" spans="1:6" s="115" customFormat="1" ht="17.25" customHeight="1" thickBot="1">
      <c r="A113" s="7">
        <v>80</v>
      </c>
      <c r="B113" s="228" t="s">
        <v>105</v>
      </c>
      <c r="C113" s="139">
        <v>1800</v>
      </c>
      <c r="D113" s="188"/>
      <c r="E113" s="8">
        <v>1800</v>
      </c>
      <c r="F113" s="93"/>
    </row>
    <row r="114" spans="1:6" s="35" customFormat="1" ht="22.5" customHeight="1" thickBot="1" thickTop="1">
      <c r="A114" s="299"/>
      <c r="B114" s="300" t="s">
        <v>37</v>
      </c>
      <c r="C114" s="301"/>
      <c r="D114" s="302">
        <f>D7+D51+D82</f>
        <v>48142.1</v>
      </c>
      <c r="E114" s="302">
        <f>E7+E51+E82</f>
        <v>84266.7</v>
      </c>
      <c r="F114" s="303"/>
    </row>
    <row r="115" spans="1:6" s="104" customFormat="1" ht="25.5" customHeight="1" thickBot="1" thickTop="1">
      <c r="A115" s="261"/>
      <c r="B115" s="262" t="s">
        <v>38</v>
      </c>
      <c r="C115" s="263"/>
      <c r="D115" s="264">
        <f>D116+D118+D124+D126+D128+D130+D132+D137+D139+D144</f>
        <v>6638.1</v>
      </c>
      <c r="E115" s="264">
        <f>E116+E118+E124+E126+E128+E130+E132+E137+E139+E144</f>
        <v>6056.2</v>
      </c>
      <c r="F115" s="265"/>
    </row>
    <row r="116" spans="1:6" s="37" customFormat="1" ht="23.25" customHeight="1" thickBot="1" thickTop="1">
      <c r="A116" s="253">
        <v>500</v>
      </c>
      <c r="B116" s="123" t="s">
        <v>39</v>
      </c>
      <c r="C116" s="13"/>
      <c r="D116" s="24">
        <f>D117</f>
        <v>25</v>
      </c>
      <c r="E116" s="13">
        <f>E117</f>
        <v>25</v>
      </c>
      <c r="F116" s="68"/>
    </row>
    <row r="117" spans="1:6" s="115" customFormat="1" ht="21" customHeight="1" thickBot="1" thickTop="1">
      <c r="A117" s="21">
        <v>1</v>
      </c>
      <c r="B117" s="124" t="s">
        <v>107</v>
      </c>
      <c r="C117" s="122"/>
      <c r="D117" s="40">
        <v>25</v>
      </c>
      <c r="E117" s="122">
        <v>25</v>
      </c>
      <c r="F117" s="88"/>
    </row>
    <row r="118" spans="1:6" s="37" customFormat="1" ht="20.25" customHeight="1" thickBot="1" thickTop="1">
      <c r="A118" s="253">
        <v>600</v>
      </c>
      <c r="B118" s="123" t="s">
        <v>4</v>
      </c>
      <c r="C118" s="13"/>
      <c r="D118" s="13">
        <f>SUM(D119:D123)</f>
        <v>2639</v>
      </c>
      <c r="E118" s="13">
        <f>SUM(E119:E123)</f>
        <v>2305.7</v>
      </c>
      <c r="F118" s="68"/>
    </row>
    <row r="119" spans="1:6" s="115" customFormat="1" ht="16.5" customHeight="1" thickTop="1">
      <c r="A119" s="4">
        <v>2</v>
      </c>
      <c r="B119" s="237" t="s">
        <v>40</v>
      </c>
      <c r="C119" s="6"/>
      <c r="D119" s="61">
        <v>23</v>
      </c>
      <c r="E119" s="6">
        <v>53</v>
      </c>
      <c r="F119" s="74"/>
    </row>
    <row r="120" spans="1:6" s="115" customFormat="1" ht="16.5" customHeight="1">
      <c r="A120" s="25">
        <v>3</v>
      </c>
      <c r="B120" s="238" t="s">
        <v>41</v>
      </c>
      <c r="C120" s="26"/>
      <c r="D120" s="172">
        <v>712.9</v>
      </c>
      <c r="E120" s="26">
        <v>670</v>
      </c>
      <c r="F120" s="72"/>
    </row>
    <row r="121" spans="1:6" s="115" customFormat="1" ht="16.5" customHeight="1">
      <c r="A121" s="7">
        <v>4</v>
      </c>
      <c r="B121" s="239" t="s">
        <v>42</v>
      </c>
      <c r="C121" s="8"/>
      <c r="D121" s="30">
        <v>782</v>
      </c>
      <c r="E121" s="8">
        <v>720</v>
      </c>
      <c r="F121" s="66"/>
    </row>
    <row r="122" spans="1:6" s="115" customFormat="1" ht="16.5" customHeight="1">
      <c r="A122" s="7">
        <v>5</v>
      </c>
      <c r="B122" s="239" t="s">
        <v>43</v>
      </c>
      <c r="C122" s="8"/>
      <c r="D122" s="30">
        <v>560</v>
      </c>
      <c r="E122" s="8">
        <v>504</v>
      </c>
      <c r="F122" s="66"/>
    </row>
    <row r="123" spans="1:6" s="115" customFormat="1" ht="16.5" customHeight="1" thickBot="1">
      <c r="A123" s="10">
        <v>6</v>
      </c>
      <c r="B123" s="240" t="s">
        <v>44</v>
      </c>
      <c r="C123" s="5"/>
      <c r="D123" s="161">
        <v>561.1</v>
      </c>
      <c r="E123" s="5">
        <v>358.7</v>
      </c>
      <c r="F123" s="73"/>
    </row>
    <row r="124" spans="1:6" s="37" customFormat="1" ht="21" customHeight="1" thickBot="1" thickTop="1">
      <c r="A124" s="253">
        <v>750</v>
      </c>
      <c r="B124" s="123" t="s">
        <v>13</v>
      </c>
      <c r="C124" s="13"/>
      <c r="D124" s="13">
        <f>D125</f>
        <v>382.3</v>
      </c>
      <c r="E124" s="13">
        <f>E125</f>
        <v>776</v>
      </c>
      <c r="F124" s="68"/>
    </row>
    <row r="125" spans="1:6" s="115" customFormat="1" ht="57" customHeight="1" thickBot="1" thickTop="1">
      <c r="A125" s="4">
        <v>7</v>
      </c>
      <c r="B125" s="241" t="s">
        <v>108</v>
      </c>
      <c r="C125" s="125"/>
      <c r="D125" s="173">
        <v>382.3</v>
      </c>
      <c r="E125" s="38">
        <v>776</v>
      </c>
      <c r="F125" s="80"/>
    </row>
    <row r="126" spans="1:6" s="37" customFormat="1" ht="31.5" customHeight="1" thickBot="1" thickTop="1">
      <c r="A126" s="251">
        <v>754</v>
      </c>
      <c r="B126" s="126" t="s">
        <v>14</v>
      </c>
      <c r="C126" s="187"/>
      <c r="D126" s="175">
        <f>D127</f>
        <v>104</v>
      </c>
      <c r="E126" s="39">
        <f>E127</f>
        <v>40</v>
      </c>
      <c r="F126" s="81"/>
    </row>
    <row r="127" spans="1:6" s="115" customFormat="1" ht="26.25" customHeight="1" thickBot="1" thickTop="1">
      <c r="A127" s="21">
        <v>8</v>
      </c>
      <c r="B127" s="321" t="s">
        <v>109</v>
      </c>
      <c r="C127" s="322"/>
      <c r="D127" s="323">
        <v>104</v>
      </c>
      <c r="E127" s="40">
        <v>40</v>
      </c>
      <c r="F127" s="324"/>
    </row>
    <row r="128" spans="1:6" s="37" customFormat="1" ht="22.5" customHeight="1" thickBot="1" thickTop="1">
      <c r="A128" s="251">
        <v>801</v>
      </c>
      <c r="B128" s="126" t="s">
        <v>15</v>
      </c>
      <c r="C128" s="147"/>
      <c r="D128" s="175">
        <f>D129</f>
        <v>752.2</v>
      </c>
      <c r="E128" s="24">
        <f>E129</f>
        <v>457.8</v>
      </c>
      <c r="F128" s="82"/>
    </row>
    <row r="129" spans="1:6" s="115" customFormat="1" ht="18.75" customHeight="1" thickTop="1">
      <c r="A129" s="4">
        <v>9</v>
      </c>
      <c r="B129" s="304" t="s">
        <v>45</v>
      </c>
      <c r="C129" s="305"/>
      <c r="D129" s="306">
        <v>752.2</v>
      </c>
      <c r="E129" s="38">
        <v>457.8</v>
      </c>
      <c r="F129" s="80"/>
    </row>
    <row r="130" spans="1:6" s="60" customFormat="1" ht="24" customHeight="1" thickBot="1">
      <c r="A130" s="252">
        <v>851</v>
      </c>
      <c r="B130" s="325" t="s">
        <v>16</v>
      </c>
      <c r="C130" s="326"/>
      <c r="D130" s="327">
        <f>D131</f>
        <v>225</v>
      </c>
      <c r="E130" s="328">
        <f>E131</f>
        <v>130</v>
      </c>
      <c r="F130" s="329"/>
    </row>
    <row r="131" spans="1:6" s="115" customFormat="1" ht="18.75" customHeight="1" thickBot="1" thickTop="1">
      <c r="A131" s="18">
        <v>10</v>
      </c>
      <c r="B131" s="242" t="s">
        <v>110</v>
      </c>
      <c r="C131" s="146"/>
      <c r="D131" s="174">
        <v>225</v>
      </c>
      <c r="E131" s="41">
        <v>130</v>
      </c>
      <c r="F131" s="83"/>
    </row>
    <row r="132" spans="1:6" s="37" customFormat="1" ht="21" customHeight="1" thickBot="1" thickTop="1">
      <c r="A132" s="253">
        <v>852</v>
      </c>
      <c r="B132" s="123" t="s">
        <v>46</v>
      </c>
      <c r="C132" s="13"/>
      <c r="D132" s="13">
        <f>SUM(D133:D136)</f>
        <v>76.5</v>
      </c>
      <c r="E132" s="13">
        <f>SUM(E133:E136)</f>
        <v>73.6</v>
      </c>
      <c r="F132" s="68"/>
    </row>
    <row r="133" spans="1:6" s="115" customFormat="1" ht="18.75" customHeight="1" thickTop="1">
      <c r="A133" s="25">
        <v>11</v>
      </c>
      <c r="B133" s="266" t="s">
        <v>47</v>
      </c>
      <c r="C133" s="267"/>
      <c r="D133" s="172">
        <v>2</v>
      </c>
      <c r="E133" s="172">
        <v>3.6</v>
      </c>
      <c r="F133" s="268"/>
    </row>
    <row r="134" spans="1:6" s="115" customFormat="1" ht="16.5" customHeight="1">
      <c r="A134" s="7">
        <v>12</v>
      </c>
      <c r="B134" s="243" t="s">
        <v>111</v>
      </c>
      <c r="C134" s="148"/>
      <c r="D134" s="30">
        <v>0.5</v>
      </c>
      <c r="E134" s="30">
        <v>1</v>
      </c>
      <c r="F134" s="84"/>
    </row>
    <row r="135" spans="1:6" s="115" customFormat="1" ht="16.5" customHeight="1">
      <c r="A135" s="7">
        <v>13</v>
      </c>
      <c r="B135" s="243" t="s">
        <v>48</v>
      </c>
      <c r="C135" s="148"/>
      <c r="D135" s="30">
        <v>70</v>
      </c>
      <c r="E135" s="30">
        <v>65</v>
      </c>
      <c r="F135" s="84"/>
    </row>
    <row r="136" spans="1:6" s="115" customFormat="1" ht="28.5" customHeight="1" thickBot="1">
      <c r="A136" s="42">
        <v>14</v>
      </c>
      <c r="B136" s="244" t="s">
        <v>49</v>
      </c>
      <c r="C136" s="149"/>
      <c r="D136" s="176">
        <v>4</v>
      </c>
      <c r="E136" s="62">
        <v>4</v>
      </c>
      <c r="F136" s="85"/>
    </row>
    <row r="137" spans="1:6" s="37" customFormat="1" ht="21" customHeight="1" thickBot="1" thickTop="1">
      <c r="A137" s="252">
        <v>854</v>
      </c>
      <c r="B137" s="127" t="s">
        <v>17</v>
      </c>
      <c r="C137" s="187"/>
      <c r="D137" s="177">
        <f>D138</f>
        <v>34.5</v>
      </c>
      <c r="E137" s="34">
        <f>E138</f>
        <v>34.6</v>
      </c>
      <c r="F137" s="86"/>
    </row>
    <row r="138" spans="1:6" s="115" customFormat="1" ht="21" customHeight="1" thickBot="1" thickTop="1">
      <c r="A138" s="18">
        <v>15</v>
      </c>
      <c r="B138" s="245" t="s">
        <v>50</v>
      </c>
      <c r="C138" s="150"/>
      <c r="D138" s="178">
        <v>34.5</v>
      </c>
      <c r="E138" s="43">
        <v>34.6</v>
      </c>
      <c r="F138" s="87"/>
    </row>
    <row r="139" spans="1:6" s="37" customFormat="1" ht="19.5" customHeight="1" thickBot="1" thickTop="1">
      <c r="A139" s="253">
        <v>900</v>
      </c>
      <c r="B139" s="52" t="s">
        <v>18</v>
      </c>
      <c r="C139" s="151"/>
      <c r="D139" s="34">
        <f>SUM(D140:D143)</f>
        <v>1798.6</v>
      </c>
      <c r="E139" s="34">
        <f>SUM(E140:E143)</f>
        <v>1913.5</v>
      </c>
      <c r="F139" s="86"/>
    </row>
    <row r="140" spans="1:6" s="115" customFormat="1" ht="18" customHeight="1" thickTop="1">
      <c r="A140" s="4">
        <v>16</v>
      </c>
      <c r="B140" s="246" t="s">
        <v>51</v>
      </c>
      <c r="C140" s="152"/>
      <c r="D140" s="179">
        <v>65</v>
      </c>
      <c r="E140" s="6">
        <v>70</v>
      </c>
      <c r="F140" s="74"/>
    </row>
    <row r="141" spans="1:6" s="115" customFormat="1" ht="18.75" customHeight="1">
      <c r="A141" s="7">
        <v>17</v>
      </c>
      <c r="B141" s="247" t="s">
        <v>112</v>
      </c>
      <c r="C141" s="153"/>
      <c r="D141" s="180">
        <v>20</v>
      </c>
      <c r="E141" s="8">
        <v>25</v>
      </c>
      <c r="F141" s="66"/>
    </row>
    <row r="142" spans="1:6" s="115" customFormat="1" ht="17.25" customHeight="1">
      <c r="A142" s="7">
        <v>18</v>
      </c>
      <c r="B142" s="247" t="s">
        <v>52</v>
      </c>
      <c r="C142" s="153"/>
      <c r="D142" s="180">
        <f>1230+24.6</f>
        <v>1254.6</v>
      </c>
      <c r="E142" s="8">
        <v>1266</v>
      </c>
      <c r="F142" s="66"/>
    </row>
    <row r="143" spans="1:6" s="115" customFormat="1" ht="18" customHeight="1" thickBot="1">
      <c r="A143" s="42">
        <v>19</v>
      </c>
      <c r="B143" s="248" t="s">
        <v>53</v>
      </c>
      <c r="C143" s="154"/>
      <c r="D143" s="181">
        <v>459</v>
      </c>
      <c r="E143" s="12">
        <v>552.5</v>
      </c>
      <c r="F143" s="119">
        <v>1821.9</v>
      </c>
    </row>
    <row r="144" spans="1:6" s="37" customFormat="1" ht="21.75" customHeight="1" thickBot="1" thickTop="1">
      <c r="A144" s="253">
        <v>921</v>
      </c>
      <c r="B144" s="20" t="s">
        <v>27</v>
      </c>
      <c r="C144" s="155"/>
      <c r="D144" s="182">
        <f>D145</f>
        <v>601</v>
      </c>
      <c r="E144" s="15">
        <f>E145</f>
        <v>300</v>
      </c>
      <c r="F144" s="68"/>
    </row>
    <row r="145" spans="1:6" s="115" customFormat="1" ht="29.25" customHeight="1" thickBot="1" thickTop="1">
      <c r="A145" s="18">
        <v>20</v>
      </c>
      <c r="B145" s="249" t="s">
        <v>113</v>
      </c>
      <c r="C145" s="156"/>
      <c r="D145" s="183">
        <v>601</v>
      </c>
      <c r="E145" s="33">
        <v>300</v>
      </c>
      <c r="F145" s="88">
        <v>1110</v>
      </c>
    </row>
    <row r="146" spans="1:6" s="47" customFormat="1" ht="25.5" customHeight="1" thickBot="1" thickTop="1">
      <c r="A146" s="44" t="s">
        <v>54</v>
      </c>
      <c r="B146" s="45"/>
      <c r="C146" s="157"/>
      <c r="D146" s="46">
        <f>D114+D115</f>
        <v>54780.2</v>
      </c>
      <c r="E146" s="46">
        <f>E114+E115</f>
        <v>90322.9</v>
      </c>
      <c r="F146" s="89"/>
    </row>
    <row r="147" ht="13.5" thickTop="1">
      <c r="C147" s="158"/>
    </row>
    <row r="148" spans="1:3" ht="12.75">
      <c r="A148" s="336" t="s">
        <v>136</v>
      </c>
      <c r="C148" s="158"/>
    </row>
    <row r="149" spans="1:3" ht="12.75">
      <c r="A149" s="336" t="s">
        <v>134</v>
      </c>
      <c r="C149" s="158"/>
    </row>
    <row r="150" spans="1:3" ht="12.75">
      <c r="A150" s="336" t="s">
        <v>135</v>
      </c>
      <c r="C150" s="158"/>
    </row>
    <row r="151" ht="12.75">
      <c r="C151" s="158"/>
    </row>
    <row r="152" ht="12.75">
      <c r="C152" s="158"/>
    </row>
    <row r="153" ht="12.75">
      <c r="C153" s="158"/>
    </row>
    <row r="154" ht="12.75">
      <c r="C154" s="158"/>
    </row>
    <row r="155" ht="12.75">
      <c r="C155" s="158"/>
    </row>
    <row r="156" ht="12.75">
      <c r="C156" s="158"/>
    </row>
    <row r="157" ht="12.75">
      <c r="C157" s="158"/>
    </row>
    <row r="158" ht="12.75">
      <c r="C158" s="158"/>
    </row>
    <row r="159" ht="12.75">
      <c r="C159" s="158"/>
    </row>
    <row r="160" ht="12.75">
      <c r="C160" s="158"/>
    </row>
    <row r="161" ht="12.75">
      <c r="C161" s="158"/>
    </row>
    <row r="162" ht="12.75">
      <c r="C162" s="158"/>
    </row>
    <row r="163" ht="12.75">
      <c r="C163" s="158"/>
    </row>
    <row r="164" ht="12.75">
      <c r="C164" s="158"/>
    </row>
    <row r="165" ht="12.75">
      <c r="C165" s="158"/>
    </row>
    <row r="166" ht="12.75">
      <c r="C166" s="158"/>
    </row>
    <row r="167" ht="12.75">
      <c r="C167" s="158"/>
    </row>
    <row r="168" ht="12.75">
      <c r="C168" s="158"/>
    </row>
    <row r="169" ht="12.75">
      <c r="C169" s="158"/>
    </row>
    <row r="170" ht="12.75">
      <c r="C170" s="158"/>
    </row>
    <row r="171" ht="12.75">
      <c r="C171" s="158"/>
    </row>
    <row r="172" ht="12.75">
      <c r="C172" s="158"/>
    </row>
    <row r="173" ht="12.75">
      <c r="C173" s="158"/>
    </row>
    <row r="174" ht="12.75">
      <c r="C174" s="158"/>
    </row>
    <row r="175" ht="12.75">
      <c r="C175" s="158"/>
    </row>
    <row r="176" ht="12.75">
      <c r="C176" s="158"/>
    </row>
    <row r="177" ht="12.75">
      <c r="C177" s="158"/>
    </row>
    <row r="178" ht="12.75">
      <c r="C178" s="158"/>
    </row>
    <row r="179" ht="12.75">
      <c r="C179" s="158"/>
    </row>
    <row r="180" ht="12.75">
      <c r="C180" s="158"/>
    </row>
    <row r="181" ht="12.75">
      <c r="C181" s="158"/>
    </row>
    <row r="182" ht="12.75">
      <c r="C182" s="158"/>
    </row>
    <row r="183" ht="12.75">
      <c r="C183" s="158"/>
    </row>
    <row r="184" ht="12.75">
      <c r="C184" s="158"/>
    </row>
    <row r="185" ht="12.75">
      <c r="C185" s="158"/>
    </row>
    <row r="186" ht="12.75">
      <c r="C186" s="158"/>
    </row>
    <row r="187" ht="12.75">
      <c r="C187" s="158"/>
    </row>
    <row r="188" ht="12.75">
      <c r="C188" s="158"/>
    </row>
    <row r="189" ht="12.75">
      <c r="C189" s="158"/>
    </row>
    <row r="190" ht="12.75">
      <c r="C190" s="158"/>
    </row>
    <row r="191" ht="12.75">
      <c r="C191" s="158"/>
    </row>
    <row r="192" ht="12.75">
      <c r="C192" s="158"/>
    </row>
    <row r="193" ht="12.75">
      <c r="C193" s="158"/>
    </row>
    <row r="194" ht="12.75">
      <c r="C194" s="158"/>
    </row>
    <row r="195" ht="12.75">
      <c r="C195" s="158"/>
    </row>
    <row r="196" ht="12.75">
      <c r="C196" s="158"/>
    </row>
    <row r="197" ht="12.75">
      <c r="C197" s="158"/>
    </row>
    <row r="198" ht="12.75">
      <c r="C198" s="158"/>
    </row>
  </sheetData>
  <mergeCells count="3">
    <mergeCell ref="A3:F3"/>
    <mergeCell ref="F15:F16"/>
    <mergeCell ref="F62:F64"/>
  </mergeCells>
  <printOptions horizontalCentered="1"/>
  <pageMargins left="0.4724409448818898" right="0.4330708661417323" top="0.984251968503937" bottom="0.56" header="0.5118110236220472" footer="0.5118110236220472"/>
  <pageSetup firstPageNumber="102" useFirstPageNumber="1" horizontalDpi="600" verticalDpi="600" orientation="landscape" paperSize="9" r:id="rId3"/>
  <headerFooter alignWithMargins="0">
    <oddHeader>&amp;C&amp;"Times New Roman,Normalny"&amp;P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Mioduszewska</cp:lastModifiedBy>
  <cp:lastPrinted>2008-11-12T16:17:28Z</cp:lastPrinted>
  <dcterms:created xsi:type="dcterms:W3CDTF">1997-02-26T13:46:56Z</dcterms:created>
  <dcterms:modified xsi:type="dcterms:W3CDTF">2008-12-19T10:00:25Z</dcterms:modified>
  <cp:category/>
  <cp:version/>
  <cp:contentType/>
  <cp:contentStatus/>
</cp:coreProperties>
</file>