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V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<sst xmlns="http://schemas.openxmlformats.org/spreadsheetml/2006/main" count="60" uniqueCount="58">
  <si>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WYKAZ ZAKUPÓW INWESTYCYJNYCH </t>
  </si>
  <si>
    <t>ORAZ INNYCH WYDATKÓW MAJĄTKOWYCH</t>
  </si>
  <si>
    <t>NA 2009 ROK</t>
  </si>
  <si>
    <t>Dział</t>
  </si>
  <si>
    <t>2009 rok</t>
  </si>
  <si>
    <t>GMINA WŁASNE</t>
  </si>
  <si>
    <t>POWIAT WŁASNE</t>
  </si>
  <si>
    <t>Rozdz.   §</t>
  </si>
  <si>
    <t xml:space="preserve">Wyszczególnienie                                       </t>
  </si>
  <si>
    <t>OGÓŁEM</t>
  </si>
  <si>
    <t>Przewidywane        wykonanie            2008 r.</t>
  </si>
  <si>
    <t>GMINA</t>
  </si>
  <si>
    <t>PLAN</t>
  </si>
  <si>
    <t>Przewidywane    wykonanie           2008 r.</t>
  </si>
  <si>
    <t>POWIAT</t>
  </si>
  <si>
    <t>%   wyk.   21 : 16</t>
  </si>
  <si>
    <t>TRANSPORT I ŁĄCZNOŚĆ</t>
  </si>
  <si>
    <t>Lokalny transport zbiorowy</t>
  </si>
  <si>
    <r>
      <t xml:space="preserve">Wydatki na zakup i objęcie akcji oraz wniesienie wkładów do spółek prawa handlowego </t>
    </r>
    <r>
      <rPr>
        <b/>
        <sz val="11"/>
        <rFont val="Times New Roman CE"/>
        <family val="1"/>
      </rPr>
      <t>(łodzie)</t>
    </r>
  </si>
  <si>
    <t>Pozostała działalność</t>
  </si>
  <si>
    <t>ZDM</t>
  </si>
  <si>
    <t>Zestawy komputerowe (komputery, monitory, drukarki)</t>
  </si>
  <si>
    <t>GOSPODARKA MIESZKANIOWA</t>
  </si>
  <si>
    <t>Gospodarka gruntami i nieruchomościami</t>
  </si>
  <si>
    <t>Wykupy gruntów</t>
  </si>
  <si>
    <t>Towarzystwa budownictwa społecznego</t>
  </si>
  <si>
    <r>
      <t xml:space="preserve">Wydatki na zakup i objęcie akcji oraz wniesienie wkładów do spółek prawa handlowego - </t>
    </r>
    <r>
      <rPr>
        <b/>
        <sz val="11"/>
        <rFont val="Times New Roman CE"/>
        <family val="1"/>
      </rPr>
      <t>KTBS</t>
    </r>
  </si>
  <si>
    <t>DZIAŁALNOŚĆ USŁUGOWA</t>
  </si>
  <si>
    <t>Nadzór budowlany</t>
  </si>
  <si>
    <t>Wydatki na zakupy inwestycyjne jednostek budżetowych - zakup sprzętu</t>
  </si>
  <si>
    <t>ADMINISTRACJA PUBLICZNA</t>
  </si>
  <si>
    <t>Urząd Miejski</t>
  </si>
  <si>
    <r>
      <t xml:space="preserve">Wydatki na zakupy inwestycyjne jednostek budżetowych </t>
    </r>
    <r>
      <rPr>
        <i/>
        <sz val="11"/>
        <rFont val="Times New Roman"/>
        <family val="1"/>
      </rPr>
      <t>w tym:</t>
    </r>
  </si>
  <si>
    <t>Biuro informatyki</t>
  </si>
  <si>
    <t>Wydz. O-A w tym: samochód osob 120,0 tys.zł, regały do archiwum 100,0 tys.zł, ekran na wieżę Ratusza - 150 tys. zł, sprzęt informatyczny 113 tys. zł, cyfrowy rejestrator wizyjny 22 tys. zł</t>
  </si>
  <si>
    <t>OŚWIATA I WYCHOWANIE</t>
  </si>
  <si>
    <t>Szkoły podstawowe</t>
  </si>
  <si>
    <t>Wydatki na zakupy  sprzętu informatycznego</t>
  </si>
  <si>
    <t>Gimnazja</t>
  </si>
  <si>
    <t xml:space="preserve">Wydatki na zakup sprzętu komputerowego </t>
  </si>
  <si>
    <t>Licea ogólnokształcące</t>
  </si>
  <si>
    <t>Wydatki na zakupy inwestycyjne jednostek budżetowych</t>
  </si>
  <si>
    <t xml:space="preserve">Szkoły zawodowe </t>
  </si>
  <si>
    <t>Wydatki na zakup drzwi wejściowych i wewnętrznych</t>
  </si>
  <si>
    <t>Szkoły zawodowe specjalne</t>
  </si>
  <si>
    <t>Wydatki na zakup pieca do wypalania</t>
  </si>
  <si>
    <t>POMOC SPOŁECZNA</t>
  </si>
  <si>
    <t>Ośrodki pomocy społecznej</t>
  </si>
  <si>
    <t xml:space="preserve">Wydatki na zakupy inwestycyjne jednostek budżetowych - zintegrowany system inform., klimatyzacja w serwerowni, zestawy komputerowe </t>
  </si>
  <si>
    <t>KULTURA FIZYCZNA I SPORT</t>
  </si>
  <si>
    <t>Obiekty sportowe</t>
  </si>
  <si>
    <r>
      <t xml:space="preserve">Wydatki na zakup i objęcie akcji oraz wniesienie wkładów do spółek prawa handlowego (ZOS) - </t>
    </r>
    <r>
      <rPr>
        <i/>
        <sz val="11"/>
        <rFont val="Times New Roman CE"/>
        <family val="1"/>
      </rPr>
      <t>hala judo</t>
    </r>
  </si>
  <si>
    <r>
      <t xml:space="preserve">Wydatki na zakup i objęcie akcji oraz wniesienie wkładów do spółek prawa handlowego  </t>
    </r>
    <r>
      <rPr>
        <i/>
        <sz val="11"/>
        <rFont val="Times New Roman CE"/>
        <family val="1"/>
      </rPr>
      <t>- hala widowiskowo - sportowa</t>
    </r>
  </si>
  <si>
    <t>w tym udziały</t>
  </si>
  <si>
    <t>zakupy</t>
  </si>
  <si>
    <t>Data wprowadzenia do BIP: 19.12.2008 r.</t>
  </si>
  <si>
    <t>Wprowadził do BIP: Agnieszka Sulewska</t>
  </si>
  <si>
    <t>Autor dokumentu: Barbara Malinowska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</si>
</sst>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1">
    <font>
      <sz val="10"/>
      <name val="Arial CE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3" fillId="0" borderId="3" xfId="0" applyNumberFormat="1" applyFont="1" applyBorder="1" applyAlignment="1">
      <alignment horizontal="centerContinuous" vertical="center"/>
    </xf>
    <xf numFmtId="1" fontId="3" fillId="0" borderId="4" xfId="0" applyNumberFormat="1" applyFont="1" applyBorder="1" applyAlignment="1">
      <alignment horizontal="centerContinuous" vertical="center"/>
    </xf>
    <xf numFmtId="1" fontId="3" fillId="0" borderId="5" xfId="0" applyNumberFormat="1" applyFont="1" applyBorder="1" applyAlignment="1">
      <alignment horizontal="centerContinuous" vertical="center"/>
    </xf>
    <xf numFmtId="1" fontId="3" fillId="0" borderId="6" xfId="0" applyNumberFormat="1" applyFont="1" applyBorder="1" applyAlignment="1">
      <alignment horizontal="centerContinuous" vertical="center"/>
    </xf>
    <xf numFmtId="3" fontId="3" fillId="0" borderId="4" xfId="0" applyNumberFormat="1" applyFont="1" applyBorder="1" applyAlignment="1">
      <alignment horizontal="centerContinuous"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6" xfId="0" applyNumberFormat="1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8" xfId="18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25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26" xfId="18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" fontId="5" fillId="0" borderId="32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33" xfId="18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1" fontId="3" fillId="0" borderId="32" xfId="0" applyNumberFormat="1" applyFont="1" applyFill="1" applyBorder="1" applyAlignment="1" applyProtection="1">
      <alignment horizontal="centerContinuous" vertical="center"/>
      <protection locked="0"/>
    </xf>
    <xf numFmtId="3" fontId="3" fillId="0" borderId="33" xfId="18" applyNumberFormat="1" applyFont="1" applyFill="1" applyBorder="1" applyAlignment="1" applyProtection="1">
      <alignment vertical="center" wrapText="1"/>
      <protection locked="0"/>
    </xf>
    <xf numFmtId="3" fontId="3" fillId="0" borderId="33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165" fontId="3" fillId="0" borderId="33" xfId="18" applyNumberFormat="1" applyFont="1" applyFill="1" applyBorder="1" applyAlignment="1" applyProtection="1">
      <alignment vertical="center" wrapText="1"/>
      <protection locked="0"/>
    </xf>
    <xf numFmtId="3" fontId="3" fillId="0" borderId="8" xfId="0" applyNumberFormat="1" applyFont="1" applyBorder="1" applyAlignment="1">
      <alignment vertical="center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33" xfId="18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42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1" fontId="4" fillId="0" borderId="32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33" xfId="18" applyNumberFormat="1" applyFont="1" applyFill="1" applyBorder="1" applyAlignment="1" applyProtection="1">
      <alignment vertical="center" wrapText="1"/>
      <protection locked="0"/>
    </xf>
    <xf numFmtId="3" fontId="3" fillId="0" borderId="45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65" fontId="3" fillId="0" borderId="33" xfId="0" applyNumberFormat="1" applyFont="1" applyBorder="1" applyAlignment="1">
      <alignment vertical="center" wrapText="1"/>
    </xf>
    <xf numFmtId="1" fontId="2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11" xfId="18" applyNumberFormat="1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10" xfId="18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48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49" xfId="18" applyNumberFormat="1" applyFont="1" applyFill="1" applyBorder="1" applyAlignment="1" applyProtection="1">
      <alignment vertical="center" wrapText="1"/>
      <protection locked="0"/>
    </xf>
    <xf numFmtId="3" fontId="6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26" xfId="18" applyNumberFormat="1" applyFont="1" applyFill="1" applyBorder="1" applyAlignment="1" applyProtection="1">
      <alignment vertical="center" wrapText="1"/>
      <protection locked="0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18" xfId="18" applyNumberFormat="1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11" xfId="18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Border="1" applyAlignment="1">
      <alignment vertical="center"/>
    </xf>
    <xf numFmtId="1" fontId="5" fillId="0" borderId="48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49" xfId="18" applyNumberFormat="1" applyFont="1" applyFill="1" applyBorder="1" applyAlignment="1" applyProtection="1">
      <alignment vertical="center" wrapText="1"/>
      <protection locked="0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37">
      <selection activeCell="A49" sqref="A49:A51"/>
    </sheetView>
  </sheetViews>
  <sheetFormatPr defaultColWidth="9.00390625" defaultRowHeight="12.75"/>
  <cols>
    <col min="1" max="1" width="7.625" style="3" customWidth="1"/>
    <col min="2" max="2" width="36.00390625" style="3" customWidth="1"/>
    <col min="3" max="3" width="12.75390625" style="3" customWidth="1"/>
    <col min="4" max="4" width="0" style="3" hidden="1" customWidth="1"/>
    <col min="5" max="5" width="12.375" style="3" customWidth="1"/>
    <col min="6" max="7" width="0" style="3" hidden="1" customWidth="1"/>
    <col min="8" max="8" width="11.375" style="3" customWidth="1"/>
    <col min="9" max="10" width="0" style="3" hidden="1" customWidth="1"/>
    <col min="11" max="16384" width="9.125" style="3" customWidth="1"/>
  </cols>
  <sheetData>
    <row r="1" spans="1:8" ht="17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.75" customHeight="1">
      <c r="A3" s="1" t="s">
        <v>2</v>
      </c>
      <c r="B3" s="2"/>
      <c r="C3" s="2"/>
      <c r="D3" s="2"/>
      <c r="E3" s="2"/>
      <c r="F3" s="2"/>
      <c r="G3" s="2"/>
      <c r="H3" s="2"/>
    </row>
    <row r="4" spans="8:11" ht="19.5" customHeight="1">
      <c r="H4" s="4"/>
      <c r="I4" s="4"/>
      <c r="J4" s="4"/>
      <c r="K4" s="4"/>
    </row>
    <row r="5" spans="8:11" ht="1.5" customHeight="1" thickBot="1">
      <c r="H5" s="4"/>
      <c r="I5" s="4"/>
      <c r="J5" s="4"/>
      <c r="K5" s="4"/>
    </row>
    <row r="6" spans="1:10" ht="15.75" thickTop="1">
      <c r="A6" s="5" t="s">
        <v>3</v>
      </c>
      <c r="B6" s="6"/>
      <c r="C6" s="7" t="s">
        <v>4</v>
      </c>
      <c r="D6" s="8" t="s">
        <v>5</v>
      </c>
      <c r="E6" s="9"/>
      <c r="F6" s="10"/>
      <c r="G6" s="11" t="s">
        <v>6</v>
      </c>
      <c r="H6" s="12"/>
      <c r="I6" s="13"/>
      <c r="J6" s="14"/>
    </row>
    <row r="7" spans="1:10" ht="30" customHeight="1" thickBot="1">
      <c r="A7" s="15" t="s">
        <v>7</v>
      </c>
      <c r="B7" s="16" t="s">
        <v>8</v>
      </c>
      <c r="C7" s="17" t="s">
        <v>9</v>
      </c>
      <c r="D7" s="18" t="s">
        <v>10</v>
      </c>
      <c r="E7" s="17" t="s">
        <v>11</v>
      </c>
      <c r="F7" s="19" t="s">
        <v>12</v>
      </c>
      <c r="G7" s="18" t="s">
        <v>13</v>
      </c>
      <c r="H7" s="20" t="s">
        <v>14</v>
      </c>
      <c r="I7" s="21" t="s">
        <v>12</v>
      </c>
      <c r="J7" s="22" t="s">
        <v>15</v>
      </c>
    </row>
    <row r="8" spans="1:11" s="33" customFormat="1" ht="15.75" thickBot="1" thickTop="1">
      <c r="A8" s="23">
        <v>600</v>
      </c>
      <c r="B8" s="24" t="s">
        <v>16</v>
      </c>
      <c r="C8" s="25">
        <f>C11+C9</f>
        <v>2022000</v>
      </c>
      <c r="D8" s="26">
        <f>D11</f>
        <v>31400</v>
      </c>
      <c r="E8" s="25">
        <f>E11+E9</f>
        <v>2022000</v>
      </c>
      <c r="F8" s="27">
        <f>F11</f>
        <v>22000</v>
      </c>
      <c r="G8" s="28">
        <f>G12+G15+G56+G104+G138</f>
        <v>0</v>
      </c>
      <c r="H8" s="29"/>
      <c r="I8" s="30">
        <f>I12+I15+I56+I104+I138</f>
        <v>0</v>
      </c>
      <c r="J8" s="31">
        <f>J12+J15+J56+J104+J138</f>
        <v>0</v>
      </c>
      <c r="K8" s="32"/>
    </row>
    <row r="9" spans="1:11" s="33" customFormat="1" ht="15" thickTop="1">
      <c r="A9" s="34">
        <v>60004</v>
      </c>
      <c r="B9" s="35" t="s">
        <v>17</v>
      </c>
      <c r="C9" s="36">
        <f>C10</f>
        <v>2000000</v>
      </c>
      <c r="D9" s="37"/>
      <c r="E9" s="36">
        <f>E10</f>
        <v>2000000</v>
      </c>
      <c r="F9" s="38"/>
      <c r="G9" s="39"/>
      <c r="H9" s="40"/>
      <c r="I9" s="41"/>
      <c r="J9" s="42"/>
      <c r="K9" s="32"/>
    </row>
    <row r="10" spans="1:11" s="33" customFormat="1" ht="45">
      <c r="A10" s="43">
        <v>6010</v>
      </c>
      <c r="B10" s="44" t="s">
        <v>18</v>
      </c>
      <c r="C10" s="45">
        <f>E10+H10</f>
        <v>2000000</v>
      </c>
      <c r="D10" s="46"/>
      <c r="E10" s="45">
        <v>2000000</v>
      </c>
      <c r="F10" s="47"/>
      <c r="G10" s="48"/>
      <c r="H10" s="49"/>
      <c r="I10" s="41"/>
      <c r="J10" s="42"/>
      <c r="K10" s="32"/>
    </row>
    <row r="11" spans="1:11" s="33" customFormat="1" ht="14.25">
      <c r="A11" s="50">
        <v>60095</v>
      </c>
      <c r="B11" s="51" t="s">
        <v>19</v>
      </c>
      <c r="C11" s="52">
        <f>C12</f>
        <v>22000</v>
      </c>
      <c r="D11" s="53">
        <f>D12</f>
        <v>31400</v>
      </c>
      <c r="E11" s="52">
        <f>E12</f>
        <v>22000</v>
      </c>
      <c r="F11" s="52">
        <f>F12</f>
        <v>22000</v>
      </c>
      <c r="G11" s="53"/>
      <c r="H11" s="54"/>
      <c r="I11" s="55"/>
      <c r="J11" s="56"/>
      <c r="K11" s="32"/>
    </row>
    <row r="12" spans="1:11" s="33" customFormat="1" ht="14.25">
      <c r="A12" s="50"/>
      <c r="B12" s="57" t="s">
        <v>20</v>
      </c>
      <c r="C12" s="52">
        <f>SUM(C13:C13)</f>
        <v>22000</v>
      </c>
      <c r="D12" s="58">
        <f>SUM(D13:D13)</f>
        <v>31400</v>
      </c>
      <c r="E12" s="58">
        <f>SUM(E13:E13)</f>
        <v>22000</v>
      </c>
      <c r="F12" s="58">
        <f>SUM(F13:F13)</f>
        <v>22000</v>
      </c>
      <c r="G12" s="53"/>
      <c r="H12" s="54"/>
      <c r="I12" s="55"/>
      <c r="J12" s="56"/>
      <c r="K12" s="32"/>
    </row>
    <row r="13" spans="1:11" s="67" customFormat="1" ht="30.75" thickBot="1">
      <c r="A13" s="59">
        <v>6060</v>
      </c>
      <c r="B13" s="60" t="s">
        <v>21</v>
      </c>
      <c r="C13" s="61">
        <f>E13+H13</f>
        <v>22000</v>
      </c>
      <c r="D13" s="62">
        <v>31400</v>
      </c>
      <c r="E13" s="61">
        <v>22000</v>
      </c>
      <c r="F13" s="63">
        <f>SUM(E13:E13)</f>
        <v>22000</v>
      </c>
      <c r="G13" s="62"/>
      <c r="H13" s="64"/>
      <c r="I13" s="65"/>
      <c r="J13" s="66"/>
      <c r="K13" s="32"/>
    </row>
    <row r="14" spans="1:11" s="33" customFormat="1" ht="15.75" thickBot="1" thickTop="1">
      <c r="A14" s="23">
        <v>700</v>
      </c>
      <c r="B14" s="24" t="s">
        <v>22</v>
      </c>
      <c r="C14" s="25">
        <f>E14+H14</f>
        <v>6517000</v>
      </c>
      <c r="D14" s="68" t="e">
        <f>D15+D36+#REF!+#REF!</f>
        <v>#REF!</v>
      </c>
      <c r="E14" s="25">
        <f>E15+E17</f>
        <v>6517000</v>
      </c>
      <c r="F14" s="27" t="e">
        <f>F15+F36+#REF!+#REF!</f>
        <v>#REF!</v>
      </c>
      <c r="G14" s="28"/>
      <c r="H14" s="29"/>
      <c r="I14" s="30"/>
      <c r="J14" s="69"/>
      <c r="K14" s="32"/>
    </row>
    <row r="15" spans="1:11" s="33" customFormat="1" ht="29.25" thickTop="1">
      <c r="A15" s="50">
        <v>70005</v>
      </c>
      <c r="B15" s="57" t="s">
        <v>23</v>
      </c>
      <c r="C15" s="70">
        <f>SUM(C16:C16)</f>
        <v>1000000</v>
      </c>
      <c r="D15" s="71">
        <f>SUM(D16:D16)</f>
        <v>800000</v>
      </c>
      <c r="E15" s="52">
        <f>SUM(E16:E16)</f>
        <v>1000000</v>
      </c>
      <c r="F15" s="52">
        <f>SUM(F16:F16)</f>
        <v>1000000</v>
      </c>
      <c r="G15" s="53"/>
      <c r="H15" s="54"/>
      <c r="I15" s="55"/>
      <c r="J15" s="56"/>
      <c r="K15" s="32"/>
    </row>
    <row r="16" spans="1:11" s="67" customFormat="1" ht="15">
      <c r="A16" s="59">
        <v>6060</v>
      </c>
      <c r="B16" s="60" t="s">
        <v>24</v>
      </c>
      <c r="C16" s="61">
        <f>E16+H16</f>
        <v>1000000</v>
      </c>
      <c r="D16" s="62">
        <v>800000</v>
      </c>
      <c r="E16" s="61">
        <f>1250000-250000</f>
        <v>1000000</v>
      </c>
      <c r="F16" s="63">
        <f>SUM(E16:E16)</f>
        <v>1000000</v>
      </c>
      <c r="G16" s="62"/>
      <c r="H16" s="64"/>
      <c r="I16" s="65"/>
      <c r="J16" s="66"/>
      <c r="K16" s="32"/>
    </row>
    <row r="17" spans="1:11" s="67" customFormat="1" ht="28.5">
      <c r="A17" s="72">
        <v>70021</v>
      </c>
      <c r="B17" s="73" t="s">
        <v>25</v>
      </c>
      <c r="C17" s="52">
        <f>C18</f>
        <v>5517000</v>
      </c>
      <c r="D17" s="53"/>
      <c r="E17" s="58">
        <f>E18</f>
        <v>5517000</v>
      </c>
      <c r="F17" s="74"/>
      <c r="G17" s="53"/>
      <c r="H17" s="54"/>
      <c r="I17" s="75"/>
      <c r="J17" s="76"/>
      <c r="K17" s="32"/>
    </row>
    <row r="18" spans="1:11" s="67" customFormat="1" ht="45.75" thickBot="1">
      <c r="A18" s="43">
        <v>6010</v>
      </c>
      <c r="B18" s="44" t="s">
        <v>26</v>
      </c>
      <c r="C18" s="45">
        <f>E18+H18</f>
        <v>5517000</v>
      </c>
      <c r="D18" s="77"/>
      <c r="E18" s="78">
        <v>5517000</v>
      </c>
      <c r="F18" s="46"/>
      <c r="G18" s="77"/>
      <c r="H18" s="79"/>
      <c r="I18" s="75"/>
      <c r="J18" s="76"/>
      <c r="K18" s="32"/>
    </row>
    <row r="19" spans="1:11" s="33" customFormat="1" ht="15.75" thickBot="1" thickTop="1">
      <c r="A19" s="23">
        <v>710</v>
      </c>
      <c r="B19" s="24" t="s">
        <v>27</v>
      </c>
      <c r="C19" s="25">
        <f aca="true" t="shared" si="0" ref="C19:F20">C20</f>
        <v>8000</v>
      </c>
      <c r="D19" s="28">
        <f t="shared" si="0"/>
        <v>3514500</v>
      </c>
      <c r="E19" s="28"/>
      <c r="F19" s="28">
        <f t="shared" si="0"/>
        <v>0</v>
      </c>
      <c r="G19" s="28"/>
      <c r="H19" s="29">
        <f>H20</f>
        <v>8000</v>
      </c>
      <c r="I19" s="30"/>
      <c r="J19" s="69" t="e">
        <f>I19/G19*100</f>
        <v>#DIV/0!</v>
      </c>
      <c r="K19" s="32"/>
    </row>
    <row r="20" spans="1:11" s="33" customFormat="1" ht="15" thickTop="1">
      <c r="A20" s="50">
        <v>71015</v>
      </c>
      <c r="B20" s="80" t="s">
        <v>28</v>
      </c>
      <c r="C20" s="70">
        <f t="shared" si="0"/>
        <v>8000</v>
      </c>
      <c r="D20" s="70">
        <f t="shared" si="0"/>
        <v>3514500</v>
      </c>
      <c r="E20" s="70"/>
      <c r="F20" s="70">
        <f t="shared" si="0"/>
        <v>0</v>
      </c>
      <c r="G20" s="53"/>
      <c r="H20" s="54">
        <f>H21</f>
        <v>8000</v>
      </c>
      <c r="I20" s="55"/>
      <c r="J20" s="58" t="e">
        <f>#REF!+#REF!+#REF!+#REF!+#REF!+#REF!+#REF!+#REF!+#REF!+#REF!+#REF!+#REF!+#REF!+#REF!+#REF!+#REF!+#REF!+#REF!+J21+#REF!+#REF!+#REF!+#REF!+#REF!+#REF!+#REF!+J31</f>
        <v>#REF!</v>
      </c>
      <c r="K20" s="32"/>
    </row>
    <row r="21" spans="1:11" s="67" customFormat="1" ht="30.75" thickBot="1">
      <c r="A21" s="81">
        <v>6060</v>
      </c>
      <c r="B21" s="82" t="s">
        <v>29</v>
      </c>
      <c r="C21" s="83">
        <f>E21+H21</f>
        <v>8000</v>
      </c>
      <c r="D21" s="84">
        <f>SUM(D22:D28)</f>
        <v>3514500</v>
      </c>
      <c r="E21" s="83"/>
      <c r="F21" s="85">
        <f>SUM(E21:E21)</f>
        <v>0</v>
      </c>
      <c r="G21" s="84"/>
      <c r="H21" s="86">
        <v>8000</v>
      </c>
      <c r="I21" s="65"/>
      <c r="J21" s="66"/>
      <c r="K21" s="32"/>
    </row>
    <row r="22" spans="1:11" s="33" customFormat="1" ht="15.75" thickBot="1" thickTop="1">
      <c r="A22" s="23">
        <v>750</v>
      </c>
      <c r="B22" s="24" t="s">
        <v>30</v>
      </c>
      <c r="C22" s="25">
        <f aca="true" t="shared" si="1" ref="C22:F23">C23</f>
        <v>1337000</v>
      </c>
      <c r="D22" s="28">
        <f t="shared" si="1"/>
        <v>878625</v>
      </c>
      <c r="E22" s="28">
        <f t="shared" si="1"/>
        <v>1337000</v>
      </c>
      <c r="F22" s="28">
        <f t="shared" si="1"/>
        <v>1337000</v>
      </c>
      <c r="G22" s="28"/>
      <c r="H22" s="29"/>
      <c r="I22" s="30"/>
      <c r="J22" s="69" t="e">
        <f>I22/G22*100</f>
        <v>#DIV/0!</v>
      </c>
      <c r="K22" s="32"/>
    </row>
    <row r="23" spans="1:11" s="33" customFormat="1" ht="15" thickTop="1">
      <c r="A23" s="50">
        <v>75023</v>
      </c>
      <c r="B23" s="80" t="s">
        <v>31</v>
      </c>
      <c r="C23" s="70">
        <f t="shared" si="1"/>
        <v>1337000</v>
      </c>
      <c r="D23" s="70">
        <f t="shared" si="1"/>
        <v>878625</v>
      </c>
      <c r="E23" s="70">
        <f t="shared" si="1"/>
        <v>1337000</v>
      </c>
      <c r="F23" s="70">
        <f t="shared" si="1"/>
        <v>1337000</v>
      </c>
      <c r="G23" s="53"/>
      <c r="H23" s="54"/>
      <c r="I23" s="55"/>
      <c r="J23" s="58" t="e">
        <f>#REF!+#REF!+#REF!+#REF!+#REF!+#REF!+#REF!+#REF!+#REF!+#REF!+#REF!+#REF!+#REF!+#REF!+#REF!+#REF!+#REF!+#REF!+J24+#REF!+#REF!+#REF!+#REF!+#REF!+#REF!+#REF!+J34</f>
        <v>#REF!</v>
      </c>
      <c r="K23" s="32"/>
    </row>
    <row r="24" spans="1:11" s="67" customFormat="1" ht="30">
      <c r="A24" s="81">
        <v>6060</v>
      </c>
      <c r="B24" s="82" t="s">
        <v>32</v>
      </c>
      <c r="C24" s="83">
        <f aca="true" t="shared" si="2" ref="C24:C31">E24+H24</f>
        <v>1337000</v>
      </c>
      <c r="D24" s="84">
        <f>SUM(D25:D31)</f>
        <v>878625</v>
      </c>
      <c r="E24" s="83">
        <f>SUM(E25:E26)</f>
        <v>1337000</v>
      </c>
      <c r="F24" s="85">
        <f>SUM(E24:E24)</f>
        <v>1337000</v>
      </c>
      <c r="G24" s="84"/>
      <c r="H24" s="86"/>
      <c r="I24" s="65"/>
      <c r="J24" s="66"/>
      <c r="K24" s="32"/>
    </row>
    <row r="25" spans="1:11" s="96" customFormat="1" ht="15">
      <c r="A25" s="87"/>
      <c r="B25" s="88" t="s">
        <v>33</v>
      </c>
      <c r="C25" s="89">
        <f t="shared" si="2"/>
        <v>832000</v>
      </c>
      <c r="D25" s="90">
        <v>605000</v>
      </c>
      <c r="E25" s="89">
        <v>832000</v>
      </c>
      <c r="F25" s="91">
        <f>SUM(E25:E25)</f>
        <v>832000</v>
      </c>
      <c r="G25" s="90"/>
      <c r="H25" s="92"/>
      <c r="I25" s="93"/>
      <c r="J25" s="94"/>
      <c r="K25" s="95"/>
    </row>
    <row r="26" spans="1:11" s="96" customFormat="1" ht="67.5" customHeight="1" thickBot="1">
      <c r="A26" s="97"/>
      <c r="B26" s="98" t="s">
        <v>34</v>
      </c>
      <c r="C26" s="99">
        <f t="shared" si="2"/>
        <v>505000</v>
      </c>
      <c r="D26" s="100">
        <v>273625</v>
      </c>
      <c r="E26" s="99">
        <v>505000</v>
      </c>
      <c r="F26" s="101">
        <f>SUM(E26:E26)</f>
        <v>505000</v>
      </c>
      <c r="G26" s="100"/>
      <c r="H26" s="102"/>
      <c r="I26" s="93"/>
      <c r="J26" s="94"/>
      <c r="K26" s="95"/>
    </row>
    <row r="27" spans="1:11" s="96" customFormat="1" ht="16.5" thickBot="1" thickTop="1">
      <c r="A27" s="23">
        <v>801</v>
      </c>
      <c r="B27" s="24" t="s">
        <v>35</v>
      </c>
      <c r="C27" s="25">
        <f t="shared" si="2"/>
        <v>96500</v>
      </c>
      <c r="D27" s="25">
        <f>D30+D32+D34+D36+D28</f>
        <v>0</v>
      </c>
      <c r="E27" s="25">
        <f>E30+E32+E34+E36+E28</f>
        <v>28000</v>
      </c>
      <c r="F27" s="25">
        <f>F30+F32+F34+F36</f>
        <v>0</v>
      </c>
      <c r="G27" s="25">
        <f>G30+G32+G34+G36</f>
        <v>0</v>
      </c>
      <c r="H27" s="29">
        <f>H30+H32+H34+H36</f>
        <v>68500</v>
      </c>
      <c r="I27" s="103"/>
      <c r="J27" s="104"/>
      <c r="K27" s="95"/>
    </row>
    <row r="28" spans="1:11" s="96" customFormat="1" ht="15.75" thickTop="1">
      <c r="A28" s="105">
        <v>80101</v>
      </c>
      <c r="B28" s="106" t="s">
        <v>36</v>
      </c>
      <c r="C28" s="36">
        <f t="shared" si="2"/>
        <v>24000</v>
      </c>
      <c r="D28" s="36"/>
      <c r="E28" s="36">
        <f>E29</f>
        <v>24000</v>
      </c>
      <c r="F28" s="36"/>
      <c r="G28" s="36"/>
      <c r="H28" s="40"/>
      <c r="I28" s="103"/>
      <c r="J28" s="104"/>
      <c r="K28" s="95"/>
    </row>
    <row r="29" spans="1:11" s="96" customFormat="1" ht="30">
      <c r="A29" s="59">
        <v>6060</v>
      </c>
      <c r="B29" s="60" t="s">
        <v>37</v>
      </c>
      <c r="C29" s="61">
        <f t="shared" si="2"/>
        <v>24000</v>
      </c>
      <c r="D29" s="61"/>
      <c r="E29" s="61">
        <v>24000</v>
      </c>
      <c r="F29" s="52"/>
      <c r="G29" s="52"/>
      <c r="H29" s="54"/>
      <c r="I29" s="103"/>
      <c r="J29" s="104"/>
      <c r="K29" s="95"/>
    </row>
    <row r="30" spans="1:8" s="67" customFormat="1" ht="15">
      <c r="A30" s="107">
        <v>80110</v>
      </c>
      <c r="B30" s="108" t="s">
        <v>38</v>
      </c>
      <c r="C30" s="52">
        <f t="shared" si="2"/>
        <v>4000</v>
      </c>
      <c r="D30" s="109"/>
      <c r="E30" s="52">
        <f>E31</f>
        <v>4000</v>
      </c>
      <c r="F30" s="109"/>
      <c r="G30" s="109"/>
      <c r="H30" s="110"/>
    </row>
    <row r="31" spans="1:8" s="67" customFormat="1" ht="30">
      <c r="A31" s="59">
        <v>6060</v>
      </c>
      <c r="B31" s="60" t="s">
        <v>39</v>
      </c>
      <c r="C31" s="61">
        <f t="shared" si="2"/>
        <v>4000</v>
      </c>
      <c r="D31" s="109"/>
      <c r="E31" s="61">
        <v>4000</v>
      </c>
      <c r="F31" s="109"/>
      <c r="G31" s="109"/>
      <c r="H31" s="110"/>
    </row>
    <row r="32" spans="1:8" s="67" customFormat="1" ht="15">
      <c r="A32" s="50">
        <v>80120</v>
      </c>
      <c r="B32" s="57" t="s">
        <v>40</v>
      </c>
      <c r="C32" s="111">
        <f>C33</f>
        <v>23400</v>
      </c>
      <c r="D32" s="112"/>
      <c r="E32" s="112"/>
      <c r="F32" s="112"/>
      <c r="G32" s="112"/>
      <c r="H32" s="113">
        <f>H33</f>
        <v>23400</v>
      </c>
    </row>
    <row r="33" spans="1:8" s="67" customFormat="1" ht="30">
      <c r="A33" s="59">
        <v>6060</v>
      </c>
      <c r="B33" s="60" t="s">
        <v>41</v>
      </c>
      <c r="C33" s="61">
        <f>E33+H33</f>
        <v>23400</v>
      </c>
      <c r="D33" s="61"/>
      <c r="E33" s="61"/>
      <c r="F33" s="61"/>
      <c r="G33" s="61"/>
      <c r="H33" s="64">
        <v>23400</v>
      </c>
    </row>
    <row r="34" spans="1:8" s="67" customFormat="1" ht="15">
      <c r="A34" s="50">
        <v>80130</v>
      </c>
      <c r="B34" s="57" t="s">
        <v>42</v>
      </c>
      <c r="C34" s="52">
        <f>C35</f>
        <v>38100</v>
      </c>
      <c r="D34" s="52"/>
      <c r="E34" s="52"/>
      <c r="F34" s="52"/>
      <c r="G34" s="52"/>
      <c r="H34" s="54">
        <f>H35</f>
        <v>38100</v>
      </c>
    </row>
    <row r="35" spans="1:8" s="67" customFormat="1" ht="30">
      <c r="A35" s="59">
        <v>6060</v>
      </c>
      <c r="B35" s="60" t="s">
        <v>43</v>
      </c>
      <c r="C35" s="83">
        <f>E35+H35</f>
        <v>38100</v>
      </c>
      <c r="D35" s="83"/>
      <c r="E35" s="83"/>
      <c r="F35" s="83"/>
      <c r="G35" s="83"/>
      <c r="H35" s="86">
        <v>38100</v>
      </c>
    </row>
    <row r="36" spans="1:8" s="67" customFormat="1" ht="15">
      <c r="A36" s="105">
        <v>80134</v>
      </c>
      <c r="B36" s="106" t="s">
        <v>44</v>
      </c>
      <c r="C36" s="52">
        <f>C37</f>
        <v>7000</v>
      </c>
      <c r="D36" s="52"/>
      <c r="E36" s="52"/>
      <c r="F36" s="52"/>
      <c r="G36" s="52"/>
      <c r="H36" s="54">
        <f>H37</f>
        <v>7000</v>
      </c>
    </row>
    <row r="37" spans="1:8" s="67" customFormat="1" ht="15.75" thickBot="1">
      <c r="A37" s="81">
        <v>6060</v>
      </c>
      <c r="B37" s="82" t="s">
        <v>45</v>
      </c>
      <c r="C37" s="45">
        <f>E37+H37</f>
        <v>7000</v>
      </c>
      <c r="D37" s="45"/>
      <c r="E37" s="45"/>
      <c r="F37" s="45"/>
      <c r="G37" s="45"/>
      <c r="H37" s="79">
        <v>7000</v>
      </c>
    </row>
    <row r="38" spans="1:8" s="33" customFormat="1" ht="15.75" thickBot="1" thickTop="1">
      <c r="A38" s="23">
        <v>852</v>
      </c>
      <c r="B38" s="24" t="s">
        <v>46</v>
      </c>
      <c r="C38" s="25">
        <f>C39</f>
        <v>150000</v>
      </c>
      <c r="D38" s="25"/>
      <c r="E38" s="25">
        <f>E39</f>
        <v>150000</v>
      </c>
      <c r="F38" s="25"/>
      <c r="G38" s="25"/>
      <c r="H38" s="29"/>
    </row>
    <row r="39" spans="1:8" s="67" customFormat="1" ht="15.75" thickTop="1">
      <c r="A39" s="107">
        <v>85219</v>
      </c>
      <c r="B39" s="108" t="s">
        <v>47</v>
      </c>
      <c r="C39" s="36">
        <f>C40</f>
        <v>150000</v>
      </c>
      <c r="D39" s="36"/>
      <c r="E39" s="36">
        <f>E40</f>
        <v>150000</v>
      </c>
      <c r="F39" s="114"/>
      <c r="G39" s="114"/>
      <c r="H39" s="115"/>
    </row>
    <row r="40" spans="1:8" s="67" customFormat="1" ht="60.75" thickBot="1">
      <c r="A40" s="81">
        <v>6060</v>
      </c>
      <c r="B40" s="82" t="s">
        <v>48</v>
      </c>
      <c r="C40" s="83">
        <f>E40+H40</f>
        <v>150000</v>
      </c>
      <c r="D40" s="83"/>
      <c r="E40" s="83">
        <v>150000</v>
      </c>
      <c r="F40" s="83"/>
      <c r="G40" s="83"/>
      <c r="H40" s="86"/>
    </row>
    <row r="41" spans="1:8" s="67" customFormat="1" ht="16.5" thickBot="1" thickTop="1">
      <c r="A41" s="116">
        <v>926</v>
      </c>
      <c r="B41" s="117" t="s">
        <v>49</v>
      </c>
      <c r="C41" s="118">
        <f>C42</f>
        <v>6200000</v>
      </c>
      <c r="D41" s="118">
        <f>D42</f>
        <v>0</v>
      </c>
      <c r="E41" s="118">
        <f>E42</f>
        <v>6200000</v>
      </c>
      <c r="F41" s="25"/>
      <c r="G41" s="25"/>
      <c r="H41" s="29"/>
    </row>
    <row r="42" spans="1:8" s="67" customFormat="1" ht="15.75" thickTop="1">
      <c r="A42" s="34">
        <v>92601</v>
      </c>
      <c r="B42" s="35" t="s">
        <v>50</v>
      </c>
      <c r="C42" s="119">
        <f>C43+C44</f>
        <v>6200000</v>
      </c>
      <c r="D42" s="45"/>
      <c r="E42" s="36">
        <f>E43+E44</f>
        <v>6200000</v>
      </c>
      <c r="F42" s="36"/>
      <c r="G42" s="36"/>
      <c r="H42" s="40"/>
    </row>
    <row r="43" spans="1:8" s="67" customFormat="1" ht="45">
      <c r="A43" s="120">
        <v>6010</v>
      </c>
      <c r="B43" s="121" t="s">
        <v>51</v>
      </c>
      <c r="C43" s="122">
        <v>3000000</v>
      </c>
      <c r="D43" s="122">
        <v>3000000</v>
      </c>
      <c r="E43" s="122">
        <v>3000000</v>
      </c>
      <c r="F43" s="83"/>
      <c r="G43" s="83"/>
      <c r="H43" s="86"/>
    </row>
    <row r="44" spans="1:8" s="67" customFormat="1" ht="60.75" thickBot="1">
      <c r="A44" s="123">
        <v>6010</v>
      </c>
      <c r="B44" s="124" t="s">
        <v>52</v>
      </c>
      <c r="C44" s="125">
        <v>3200000</v>
      </c>
      <c r="D44" s="125">
        <v>3200000</v>
      </c>
      <c r="E44" s="125">
        <v>3200000</v>
      </c>
      <c r="F44" s="126"/>
      <c r="G44" s="126"/>
      <c r="H44" s="127"/>
    </row>
    <row r="45" spans="1:8" s="131" customFormat="1" ht="15.75" thickBot="1" thickTop="1">
      <c r="A45" s="128"/>
      <c r="B45" s="24" t="s">
        <v>9</v>
      </c>
      <c r="C45" s="129">
        <f>C38+C27+C22+C19+C14+C8+C41</f>
        <v>16330500</v>
      </c>
      <c r="D45" s="129" t="e">
        <f>D38+D27+D22+D14+D8+D41</f>
        <v>#REF!</v>
      </c>
      <c r="E45" s="129">
        <f>E38+E27+E22+E14+E8+E41</f>
        <v>16254000</v>
      </c>
      <c r="F45" s="129" t="e">
        <f>F38+F27+F22+F14+F8+F41</f>
        <v>#REF!</v>
      </c>
      <c r="G45" s="129">
        <f>G38+G27+G22+G14+G8+G41</f>
        <v>0</v>
      </c>
      <c r="H45" s="130">
        <f>H38+H27+H22+H19+H14+H8+H41</f>
        <v>76500</v>
      </c>
    </row>
    <row r="46" spans="1:8" ht="15.75" thickTop="1">
      <c r="A46" s="132"/>
      <c r="B46" s="133" t="s">
        <v>53</v>
      </c>
      <c r="C46" s="134">
        <f>E46+H46</f>
        <v>13717000</v>
      </c>
      <c r="D46" s="133"/>
      <c r="E46" s="134">
        <f>E44+E43+E18+E10</f>
        <v>13717000</v>
      </c>
      <c r="F46" s="133"/>
      <c r="G46" s="133"/>
      <c r="H46" s="135"/>
    </row>
    <row r="47" spans="1:8" ht="15.75" thickBot="1">
      <c r="A47" s="136"/>
      <c r="B47" s="137" t="s">
        <v>54</v>
      </c>
      <c r="C47" s="138">
        <f>E47+H47</f>
        <v>2613500</v>
      </c>
      <c r="D47" s="137"/>
      <c r="E47" s="138">
        <f>E40+E37+E35+E33+E31+E29+E24+E16+E13</f>
        <v>2537000</v>
      </c>
      <c r="F47" s="138">
        <f>F40+F37+F35+F33+F31+F29+F24+F16+F13</f>
        <v>2359000</v>
      </c>
      <c r="G47" s="138">
        <f>G40+G37+G35+G33+G31+G29+G24+G16+G13</f>
        <v>0</v>
      </c>
      <c r="H47" s="139">
        <f>H40+H37+H35+H33+H31+H29+H24+H19+H16+H13</f>
        <v>76500</v>
      </c>
    </row>
    <row r="48" ht="15">
      <c r="C48" s="140"/>
    </row>
    <row r="49" ht="15">
      <c r="A49" s="141" t="s">
        <v>57</v>
      </c>
    </row>
    <row r="50" ht="15">
      <c r="A50" s="141" t="s">
        <v>56</v>
      </c>
    </row>
    <row r="51" ht="15">
      <c r="A51" s="141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2008-12-19T09:40:25Z</cp:lastPrinted>
  <dcterms:created xsi:type="dcterms:W3CDTF">2008-12-19T09:39:04Z</dcterms:created>
  <dcterms:modified xsi:type="dcterms:W3CDTF">2008-12-19T10:42:43Z</dcterms:modified>
  <cp:category/>
  <cp:version/>
  <cp:contentType/>
  <cp:contentStatus/>
</cp:coreProperties>
</file>