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tab IX" sheetId="1" r:id="rId1"/>
  </sheets>
  <definedNames>
    <definedName name="_xlnm.Print_Titles" localSheetId="0">'tab IX'!$6:$6</definedName>
  </definedNames>
  <calcPr fullCalcOnLoad="1"/>
</workbook>
</file>

<file path=xl/sharedStrings.xml><?xml version="1.0" encoding="utf-8"?>
<sst xmlns="http://schemas.openxmlformats.org/spreadsheetml/2006/main" count="125" uniqueCount="72">
  <si>
    <t>Lp.</t>
  </si>
  <si>
    <t>Dział Rozdział</t>
  </si>
  <si>
    <t>WYSZCZEGÓLNIENIE</t>
  </si>
  <si>
    <t>OGÓŁEM</t>
  </si>
  <si>
    <t>801, 854</t>
  </si>
  <si>
    <t>I Liceum Ogólnokształcące</t>
  </si>
  <si>
    <t>Liceum Ogólnokształcące</t>
  </si>
  <si>
    <t>Dokształcanie i doskonalenie nauczycieli</t>
  </si>
  <si>
    <t>Pozostała działalność</t>
  </si>
  <si>
    <t>II Liceum Ogólnokształcące</t>
  </si>
  <si>
    <t>Zespół Szkół Nr 2</t>
  </si>
  <si>
    <t>Zespół Szkół Nr 3</t>
  </si>
  <si>
    <t>Zespół Szkół Nr 1</t>
  </si>
  <si>
    <t>Liceum profilowane</t>
  </si>
  <si>
    <t>Szkoła zawodowa</t>
  </si>
  <si>
    <t>Zespół Szkół Nr 8</t>
  </si>
  <si>
    <t>Zespół Szkół Nr 7</t>
  </si>
  <si>
    <t>Gimnazjum specjalne</t>
  </si>
  <si>
    <t>Zespół Szkół Nr 9</t>
  </si>
  <si>
    <t>Zespół Szkół Nr 10</t>
  </si>
  <si>
    <t>Internat</t>
  </si>
  <si>
    <t>Centrum Kształcenia Ustawicznego</t>
  </si>
  <si>
    <t>Szkoła podstawowa specjalna</t>
  </si>
  <si>
    <t>Szkoła zawodowa specjalna</t>
  </si>
  <si>
    <t>Świetlica szkolna</t>
  </si>
  <si>
    <t>Specjalny Ośrodek Szkolno - Wychowawczy</t>
  </si>
  <si>
    <t>Przedszkole specjalne</t>
  </si>
  <si>
    <t>Zespół Burs Międzyszkolnych</t>
  </si>
  <si>
    <t>Bursa</t>
  </si>
  <si>
    <t>Państwowe Ognisko Kultury Plastycznej</t>
  </si>
  <si>
    <t>Miejska Poradnia Psychologiczno - Pedagogiczna</t>
  </si>
  <si>
    <t>Razem rozdział 80102</t>
  </si>
  <si>
    <t>Razem rozdział 80105</t>
  </si>
  <si>
    <t>Razem rozdział 80111</t>
  </si>
  <si>
    <t>Razem rozdział 80120</t>
  </si>
  <si>
    <t>Razem rozdział 80123</t>
  </si>
  <si>
    <t>Razem rozdział 80130</t>
  </si>
  <si>
    <t>Razem rozdział 80132</t>
  </si>
  <si>
    <t>Razem rozdział 80134</t>
  </si>
  <si>
    <t>Razem rozdział 80140</t>
  </si>
  <si>
    <t>Razem rozdział 80146</t>
  </si>
  <si>
    <t>Razem rozdział 80195</t>
  </si>
  <si>
    <t xml:space="preserve">DZIAŁ 801 </t>
  </si>
  <si>
    <t>Razem rozdział 85401</t>
  </si>
  <si>
    <t>Razem rozdział 85403</t>
  </si>
  <si>
    <t>Razem rozdział 85406</t>
  </si>
  <si>
    <t>Razem rozdział 85407</t>
  </si>
  <si>
    <t>Razem rozdział 85410</t>
  </si>
  <si>
    <t xml:space="preserve">DZIAŁ 854 </t>
  </si>
  <si>
    <t>POWIAT OGÓŁEM</t>
  </si>
  <si>
    <t>TABELA  IX</t>
  </si>
  <si>
    <t>w tym: wynagrodzenia                      i pochodne</t>
  </si>
  <si>
    <t>w złotych</t>
  </si>
  <si>
    <t>OŚWIATA I WYCHOWANIE, EDUKACYJNA OPIEKA WYCHOWAWCZA</t>
  </si>
  <si>
    <t>Razem rozdział 85495</t>
  </si>
  <si>
    <t>Szkoły niepubliczne</t>
  </si>
  <si>
    <t>Licea ogólnokształcące</t>
  </si>
  <si>
    <t>Szkoły zawodowe</t>
  </si>
  <si>
    <t>Pomoc materialna dla uczniów</t>
  </si>
  <si>
    <t>Razem rozdział 85446</t>
  </si>
  <si>
    <t>Razem rozdział 85415</t>
  </si>
  <si>
    <t xml:space="preserve">Pałac Młodzieży </t>
  </si>
  <si>
    <t xml:space="preserve">Połac Młodzieży </t>
  </si>
  <si>
    <t>Ośrodek Rewalidacyjno - Wychowawczy</t>
  </si>
  <si>
    <t>Razem rozdział 85419</t>
  </si>
  <si>
    <t>PLAN  WYDATKÓW  POWIATOWYCH  SZKÓŁ  PONADGIMNAZJALNYCH,  PLACÓWEK WYCHOWANIA  POZASZKOLNEGO,                                                                                              SZKÓŁ  I  GIMNAZJÓW  SPECJALNYCH</t>
  </si>
  <si>
    <t>Zespół  Szkół  Nr 12</t>
  </si>
  <si>
    <t>NA  2009  ROK</t>
  </si>
  <si>
    <t>Wydatki inwestycyjne jednostek budżetowych</t>
  </si>
  <si>
    <t>Wprowadził do BIP: Agnieszka Sulewska</t>
  </si>
  <si>
    <t>Data wprowadzenia do BIP: 19.12.2008 r.</t>
  </si>
  <si>
    <t>Autor dokumentu: Małgorzata Liwak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</si>
</sst>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Times New Roman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Continuous" vertical="center"/>
    </xf>
    <xf numFmtId="0" fontId="5" fillId="0" borderId="16" xfId="0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centerContinuous" vertical="center" wrapText="1"/>
    </xf>
    <xf numFmtId="3" fontId="6" fillId="0" borderId="28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2"/>
  <sheetViews>
    <sheetView tabSelected="1" workbookViewId="0" topLeftCell="A97">
      <selection activeCell="B120" sqref="B120:B122"/>
    </sheetView>
  </sheetViews>
  <sheetFormatPr defaultColWidth="9.33203125" defaultRowHeight="12.75"/>
  <cols>
    <col min="1" max="1" width="2.83203125" style="1" customWidth="1"/>
    <col min="2" max="2" width="8.83203125" style="1" customWidth="1"/>
    <col min="3" max="3" width="12.5" style="1" customWidth="1"/>
    <col min="4" max="4" width="40.5" style="1" customWidth="1"/>
    <col min="5" max="6" width="20.33203125" style="1" customWidth="1"/>
    <col min="7" max="7" width="4.83203125" style="1" customWidth="1"/>
    <col min="8" max="16384" width="9.33203125" style="1" customWidth="1"/>
  </cols>
  <sheetData>
    <row r="1" ht="3.75" customHeight="1"/>
    <row r="2" ht="12.75">
      <c r="F2" s="47" t="s">
        <v>50</v>
      </c>
    </row>
    <row r="3" spans="1:7" s="5" customFormat="1" ht="48" customHeight="1">
      <c r="A3" s="2"/>
      <c r="B3" s="2" t="s">
        <v>65</v>
      </c>
      <c r="C3" s="3"/>
      <c r="D3" s="3"/>
      <c r="E3" s="3"/>
      <c r="F3" s="3"/>
      <c r="G3" s="4"/>
    </row>
    <row r="4" spans="1:7" s="8" customFormat="1" ht="18" customHeight="1">
      <c r="A4" s="7" t="s">
        <v>67</v>
      </c>
      <c r="B4" s="7"/>
      <c r="C4" s="7"/>
      <c r="D4" s="7"/>
      <c r="E4" s="7"/>
      <c r="F4" s="7"/>
      <c r="G4" s="6"/>
    </row>
    <row r="5" spans="2:6" s="9" customFormat="1" ht="15" customHeight="1" thickBot="1">
      <c r="B5" s="10"/>
      <c r="C5" s="10"/>
      <c r="D5" s="10"/>
      <c r="E5" s="10"/>
      <c r="F5" s="78" t="s">
        <v>52</v>
      </c>
    </row>
    <row r="6" spans="2:6" ht="39.75" thickBot="1" thickTop="1">
      <c r="B6" s="37" t="s">
        <v>0</v>
      </c>
      <c r="C6" s="38" t="s">
        <v>1</v>
      </c>
      <c r="D6" s="38" t="s">
        <v>2</v>
      </c>
      <c r="E6" s="38" t="s">
        <v>3</v>
      </c>
      <c r="F6" s="39" t="s">
        <v>51</v>
      </c>
    </row>
    <row r="7" spans="2:6" s="11" customFormat="1" ht="51.75" customHeight="1" thickBot="1" thickTop="1">
      <c r="B7" s="43"/>
      <c r="C7" s="44" t="s">
        <v>4</v>
      </c>
      <c r="D7" s="79" t="s">
        <v>53</v>
      </c>
      <c r="E7" s="45">
        <f>E8+E12+E16+E19+E23+E27+E31+E36+E41+E47+E51+E58+E66+E68+E71+E73+E76+E80+E83+E93</f>
        <v>57690820</v>
      </c>
      <c r="F7" s="46">
        <f>F8+F12+F16+F19+F23+F27+F31+F36+F41+F47+F51+F58+F66+F68+F71+F73+F76+F80+F83+F93</f>
        <v>41873920</v>
      </c>
    </row>
    <row r="8" spans="2:6" s="12" customFormat="1" ht="18" customHeight="1" thickTop="1">
      <c r="B8" s="49">
        <v>1</v>
      </c>
      <c r="C8" s="40"/>
      <c r="D8" s="75" t="s">
        <v>5</v>
      </c>
      <c r="E8" s="41">
        <f>SUM(E9:E11)</f>
        <v>3721400</v>
      </c>
      <c r="F8" s="42">
        <f>SUM(F9:F11)</f>
        <v>3185000</v>
      </c>
    </row>
    <row r="9" spans="2:6" s="15" customFormat="1" ht="12.75">
      <c r="B9" s="16"/>
      <c r="C9" s="48">
        <v>80120</v>
      </c>
      <c r="D9" s="76" t="s">
        <v>6</v>
      </c>
      <c r="E9" s="18">
        <v>3658900</v>
      </c>
      <c r="F9" s="19">
        <v>3162700</v>
      </c>
    </row>
    <row r="10" spans="2:6" s="15" customFormat="1" ht="12.75">
      <c r="B10" s="20"/>
      <c r="C10" s="48">
        <v>80146</v>
      </c>
      <c r="D10" s="76" t="s">
        <v>7</v>
      </c>
      <c r="E10" s="18">
        <v>23500</v>
      </c>
      <c r="F10" s="19">
        <v>22300</v>
      </c>
    </row>
    <row r="11" spans="2:6" s="15" customFormat="1" ht="15" customHeight="1">
      <c r="B11" s="21"/>
      <c r="C11" s="48">
        <v>80195</v>
      </c>
      <c r="D11" s="76" t="s">
        <v>8</v>
      </c>
      <c r="E11" s="18">
        <v>39000</v>
      </c>
      <c r="F11" s="19">
        <v>0</v>
      </c>
    </row>
    <row r="12" spans="2:6" s="12" customFormat="1" ht="18" customHeight="1">
      <c r="B12" s="50">
        <v>2</v>
      </c>
      <c r="C12" s="22"/>
      <c r="D12" s="77" t="s">
        <v>9</v>
      </c>
      <c r="E12" s="13">
        <f>SUM(E13:E15)</f>
        <v>3655900</v>
      </c>
      <c r="F12" s="14">
        <f>SUM(F13:F15)</f>
        <v>3060300</v>
      </c>
    </row>
    <row r="13" spans="2:6" s="15" customFormat="1" ht="12.75">
      <c r="B13" s="16"/>
      <c r="C13" s="48">
        <v>80120</v>
      </c>
      <c r="D13" s="76" t="s">
        <v>6</v>
      </c>
      <c r="E13" s="18">
        <v>3581500</v>
      </c>
      <c r="F13" s="19">
        <v>3037200</v>
      </c>
    </row>
    <row r="14" spans="2:6" s="15" customFormat="1" ht="12.75">
      <c r="B14" s="20"/>
      <c r="C14" s="48">
        <v>80146</v>
      </c>
      <c r="D14" s="76" t="s">
        <v>7</v>
      </c>
      <c r="E14" s="18">
        <v>24200</v>
      </c>
      <c r="F14" s="19">
        <v>23100</v>
      </c>
    </row>
    <row r="15" spans="2:6" s="15" customFormat="1" ht="12.75">
      <c r="B15" s="21"/>
      <c r="C15" s="48">
        <v>80195</v>
      </c>
      <c r="D15" s="76" t="s">
        <v>8</v>
      </c>
      <c r="E15" s="18">
        <v>50200</v>
      </c>
      <c r="F15" s="19">
        <v>0</v>
      </c>
    </row>
    <row r="16" spans="2:6" s="12" customFormat="1" ht="18" customHeight="1">
      <c r="B16" s="50">
        <v>3</v>
      </c>
      <c r="C16" s="22"/>
      <c r="D16" s="77" t="s">
        <v>10</v>
      </c>
      <c r="E16" s="13">
        <f>SUM(E17:E18)</f>
        <v>3448700</v>
      </c>
      <c r="F16" s="14">
        <f>SUM(F17:F18)</f>
        <v>2932200</v>
      </c>
    </row>
    <row r="17" spans="2:6" s="15" customFormat="1" ht="12.75">
      <c r="B17" s="16"/>
      <c r="C17" s="17">
        <v>80120</v>
      </c>
      <c r="D17" s="76" t="s">
        <v>6</v>
      </c>
      <c r="E17" s="18">
        <v>3390200</v>
      </c>
      <c r="F17" s="19">
        <v>2932200</v>
      </c>
    </row>
    <row r="18" spans="2:6" s="15" customFormat="1" ht="12.75">
      <c r="B18" s="21"/>
      <c r="C18" s="17">
        <v>80195</v>
      </c>
      <c r="D18" s="76" t="s">
        <v>8</v>
      </c>
      <c r="E18" s="18">
        <v>58500</v>
      </c>
      <c r="F18" s="19">
        <v>0</v>
      </c>
    </row>
    <row r="19" spans="2:6" s="12" customFormat="1" ht="18" customHeight="1">
      <c r="B19" s="50">
        <v>4</v>
      </c>
      <c r="C19" s="22"/>
      <c r="D19" s="77" t="s">
        <v>11</v>
      </c>
      <c r="E19" s="13">
        <f>SUM(E20:E22)</f>
        <v>2644600</v>
      </c>
      <c r="F19" s="14">
        <f>SUM(F20:F22)</f>
        <v>2301400</v>
      </c>
    </row>
    <row r="20" spans="2:6" s="15" customFormat="1" ht="12.75">
      <c r="B20" s="16"/>
      <c r="C20" s="48">
        <v>80120</v>
      </c>
      <c r="D20" s="76" t="s">
        <v>6</v>
      </c>
      <c r="E20" s="18">
        <v>2592700</v>
      </c>
      <c r="F20" s="19">
        <v>2267200</v>
      </c>
    </row>
    <row r="21" spans="2:6" s="15" customFormat="1" ht="12.75">
      <c r="B21" s="20"/>
      <c r="C21" s="48">
        <v>80146</v>
      </c>
      <c r="D21" s="76" t="s">
        <v>7</v>
      </c>
      <c r="E21" s="18">
        <v>36100</v>
      </c>
      <c r="F21" s="19">
        <v>34200</v>
      </c>
    </row>
    <row r="22" spans="2:6" s="15" customFormat="1" ht="15" customHeight="1">
      <c r="B22" s="21"/>
      <c r="C22" s="48">
        <v>80195</v>
      </c>
      <c r="D22" s="76" t="s">
        <v>8</v>
      </c>
      <c r="E22" s="18">
        <v>15800</v>
      </c>
      <c r="F22" s="19">
        <v>0</v>
      </c>
    </row>
    <row r="23" spans="2:6" s="12" customFormat="1" ht="18" customHeight="1">
      <c r="B23" s="50">
        <v>5</v>
      </c>
      <c r="C23" s="22"/>
      <c r="D23" s="77" t="s">
        <v>12</v>
      </c>
      <c r="E23" s="13">
        <f>SUM(E24:E26)</f>
        <v>5392000</v>
      </c>
      <c r="F23" s="14">
        <f>SUM(F24:F26)</f>
        <v>4403500</v>
      </c>
    </row>
    <row r="24" spans="2:6" s="15" customFormat="1" ht="12.75">
      <c r="B24" s="16"/>
      <c r="C24" s="48">
        <v>80123</v>
      </c>
      <c r="D24" s="76" t="s">
        <v>13</v>
      </c>
      <c r="E24" s="18">
        <v>153300</v>
      </c>
      <c r="F24" s="19">
        <v>137400</v>
      </c>
    </row>
    <row r="25" spans="2:6" s="15" customFormat="1" ht="12.75">
      <c r="B25" s="20"/>
      <c r="C25" s="48">
        <v>80130</v>
      </c>
      <c r="D25" s="76" t="s">
        <v>14</v>
      </c>
      <c r="E25" s="18">
        <v>5118700</v>
      </c>
      <c r="F25" s="19">
        <v>4266100</v>
      </c>
    </row>
    <row r="26" spans="2:6" s="15" customFormat="1" ht="12.75">
      <c r="B26" s="21"/>
      <c r="C26" s="48">
        <v>80195</v>
      </c>
      <c r="D26" s="76" t="s">
        <v>8</v>
      </c>
      <c r="E26" s="18">
        <v>120000</v>
      </c>
      <c r="F26" s="19">
        <v>0</v>
      </c>
    </row>
    <row r="27" spans="2:6" s="12" customFormat="1" ht="18" customHeight="1">
      <c r="B27" s="50">
        <v>6</v>
      </c>
      <c r="C27" s="22"/>
      <c r="D27" s="77" t="s">
        <v>15</v>
      </c>
      <c r="E27" s="13">
        <f>SUM(E28:E30)</f>
        <v>2133500</v>
      </c>
      <c r="F27" s="14">
        <f>SUM(F28:F30)</f>
        <v>1711500</v>
      </c>
    </row>
    <row r="28" spans="2:6" s="15" customFormat="1" ht="12.75">
      <c r="B28" s="16"/>
      <c r="C28" s="48">
        <v>80123</v>
      </c>
      <c r="D28" s="76" t="s">
        <v>13</v>
      </c>
      <c r="E28" s="18">
        <v>759200</v>
      </c>
      <c r="F28" s="19">
        <v>659300</v>
      </c>
    </row>
    <row r="29" spans="2:6" s="15" customFormat="1" ht="12.75">
      <c r="B29" s="20"/>
      <c r="C29" s="48">
        <v>80130</v>
      </c>
      <c r="D29" s="76" t="s">
        <v>14</v>
      </c>
      <c r="E29" s="18">
        <v>1340900</v>
      </c>
      <c r="F29" s="19">
        <v>1052200</v>
      </c>
    </row>
    <row r="30" spans="2:6" s="15" customFormat="1" ht="15" customHeight="1">
      <c r="B30" s="21"/>
      <c r="C30" s="48">
        <v>80195</v>
      </c>
      <c r="D30" s="76" t="s">
        <v>8</v>
      </c>
      <c r="E30" s="18">
        <v>33400</v>
      </c>
      <c r="F30" s="19">
        <v>0</v>
      </c>
    </row>
    <row r="31" spans="2:6" s="12" customFormat="1" ht="18" customHeight="1">
      <c r="B31" s="50">
        <v>7</v>
      </c>
      <c r="C31" s="22"/>
      <c r="D31" s="77" t="s">
        <v>16</v>
      </c>
      <c r="E31" s="13">
        <f>SUM(E32:E35)</f>
        <v>3705000</v>
      </c>
      <c r="F31" s="14">
        <f>SUM(F32:F35)</f>
        <v>3075800</v>
      </c>
    </row>
    <row r="32" spans="2:6" s="15" customFormat="1" ht="12.75">
      <c r="B32" s="16"/>
      <c r="C32" s="17">
        <v>80111</v>
      </c>
      <c r="D32" s="76" t="s">
        <v>17</v>
      </c>
      <c r="E32" s="18">
        <v>530800</v>
      </c>
      <c r="F32" s="19">
        <v>460300</v>
      </c>
    </row>
    <row r="33" spans="2:6" s="15" customFormat="1" ht="12.75">
      <c r="B33" s="20"/>
      <c r="C33" s="17">
        <v>80123</v>
      </c>
      <c r="D33" s="76" t="s">
        <v>13</v>
      </c>
      <c r="E33" s="18">
        <v>552800</v>
      </c>
      <c r="F33" s="19">
        <v>477400</v>
      </c>
    </row>
    <row r="34" spans="2:6" s="15" customFormat="1" ht="12.75">
      <c r="B34" s="20"/>
      <c r="C34" s="17">
        <v>80130</v>
      </c>
      <c r="D34" s="76" t="s">
        <v>14</v>
      </c>
      <c r="E34" s="18">
        <v>2562600</v>
      </c>
      <c r="F34" s="19">
        <v>2138100</v>
      </c>
    </row>
    <row r="35" spans="2:6" s="15" customFormat="1" ht="12.75">
      <c r="B35" s="20"/>
      <c r="C35" s="17">
        <v>80195</v>
      </c>
      <c r="D35" s="76" t="s">
        <v>8</v>
      </c>
      <c r="E35" s="18">
        <v>58800</v>
      </c>
      <c r="F35" s="19">
        <v>0</v>
      </c>
    </row>
    <row r="36" spans="2:6" s="12" customFormat="1" ht="18" customHeight="1">
      <c r="B36" s="50">
        <v>8</v>
      </c>
      <c r="C36" s="22"/>
      <c r="D36" s="77" t="s">
        <v>18</v>
      </c>
      <c r="E36" s="13">
        <f>SUM(E37:E40)</f>
        <v>3444100</v>
      </c>
      <c r="F36" s="14">
        <f>SUM(F37:F40)</f>
        <v>2984700</v>
      </c>
    </row>
    <row r="37" spans="2:6" s="15" customFormat="1" ht="12.75">
      <c r="B37" s="16"/>
      <c r="C37" s="48">
        <v>80123</v>
      </c>
      <c r="D37" s="76" t="s">
        <v>13</v>
      </c>
      <c r="E37" s="18">
        <v>414900</v>
      </c>
      <c r="F37" s="19">
        <v>367200</v>
      </c>
    </row>
    <row r="38" spans="2:6" s="15" customFormat="1" ht="12.75">
      <c r="B38" s="20"/>
      <c r="C38" s="48">
        <v>80130</v>
      </c>
      <c r="D38" s="76" t="s">
        <v>14</v>
      </c>
      <c r="E38" s="18">
        <v>2897900</v>
      </c>
      <c r="F38" s="19">
        <v>2607300</v>
      </c>
    </row>
    <row r="39" spans="2:6" s="15" customFormat="1" ht="12.75">
      <c r="B39" s="20"/>
      <c r="C39" s="48">
        <v>80146</v>
      </c>
      <c r="D39" s="76" t="s">
        <v>7</v>
      </c>
      <c r="E39" s="18">
        <v>10800</v>
      </c>
      <c r="F39" s="19">
        <v>10200</v>
      </c>
    </row>
    <row r="40" spans="2:6" s="15" customFormat="1" ht="12.75">
      <c r="B40" s="21"/>
      <c r="C40" s="48">
        <v>80195</v>
      </c>
      <c r="D40" s="76" t="s">
        <v>8</v>
      </c>
      <c r="E40" s="18">
        <v>120500</v>
      </c>
      <c r="F40" s="19">
        <v>0</v>
      </c>
    </row>
    <row r="41" spans="2:6" s="12" customFormat="1" ht="18" customHeight="1">
      <c r="B41" s="50">
        <v>9</v>
      </c>
      <c r="C41" s="22"/>
      <c r="D41" s="77" t="s">
        <v>19</v>
      </c>
      <c r="E41" s="13">
        <f>SUM(E42:E46)</f>
        <v>5157400</v>
      </c>
      <c r="F41" s="14">
        <f>SUM(F42:F46)</f>
        <v>3981400</v>
      </c>
    </row>
    <row r="42" spans="2:6" s="15" customFormat="1" ht="12.75">
      <c r="B42" s="16"/>
      <c r="C42" s="48">
        <v>80123</v>
      </c>
      <c r="D42" s="76" t="s">
        <v>13</v>
      </c>
      <c r="E42" s="18">
        <v>140300</v>
      </c>
      <c r="F42" s="19">
        <v>116100</v>
      </c>
    </row>
    <row r="43" spans="2:6" s="15" customFormat="1" ht="12.75">
      <c r="B43" s="20"/>
      <c r="C43" s="48">
        <v>80130</v>
      </c>
      <c r="D43" s="76" t="s">
        <v>14</v>
      </c>
      <c r="E43" s="18">
        <v>4449800</v>
      </c>
      <c r="F43" s="19">
        <v>3525100</v>
      </c>
    </row>
    <row r="44" spans="2:6" s="15" customFormat="1" ht="12.75">
      <c r="B44" s="20"/>
      <c r="C44" s="48">
        <v>80146</v>
      </c>
      <c r="D44" s="76" t="s">
        <v>7</v>
      </c>
      <c r="E44" s="18">
        <v>14600</v>
      </c>
      <c r="F44" s="19">
        <v>14000</v>
      </c>
    </row>
    <row r="45" spans="2:6" s="15" customFormat="1" ht="12.75">
      <c r="B45" s="21"/>
      <c r="C45" s="48">
        <v>80195</v>
      </c>
      <c r="D45" s="76" t="s">
        <v>8</v>
      </c>
      <c r="E45" s="18">
        <v>70000</v>
      </c>
      <c r="F45" s="19">
        <v>0</v>
      </c>
    </row>
    <row r="46" spans="2:6" s="15" customFormat="1" ht="12.75">
      <c r="B46" s="21"/>
      <c r="C46" s="48">
        <v>85410</v>
      </c>
      <c r="D46" s="76" t="s">
        <v>20</v>
      </c>
      <c r="E46" s="18">
        <v>482700</v>
      </c>
      <c r="F46" s="19">
        <v>326200</v>
      </c>
    </row>
    <row r="47" spans="2:6" s="12" customFormat="1" ht="18" customHeight="1">
      <c r="B47" s="50">
        <v>10</v>
      </c>
      <c r="C47" s="22"/>
      <c r="D47" s="77" t="s">
        <v>21</v>
      </c>
      <c r="E47" s="13">
        <f>SUM(E48:E50)</f>
        <v>2559200</v>
      </c>
      <c r="F47" s="14">
        <f>SUM(F48:F50)</f>
        <v>2053200</v>
      </c>
    </row>
    <row r="48" spans="2:6" s="15" customFormat="1" ht="12.75">
      <c r="B48" s="16"/>
      <c r="C48" s="48">
        <v>80140</v>
      </c>
      <c r="D48" s="76" t="s">
        <v>21</v>
      </c>
      <c r="E48" s="18">
        <v>2507000</v>
      </c>
      <c r="F48" s="19">
        <v>2053200</v>
      </c>
    </row>
    <row r="49" spans="2:6" s="15" customFormat="1" ht="15" customHeight="1" hidden="1">
      <c r="B49" s="20"/>
      <c r="C49" s="48">
        <v>80146</v>
      </c>
      <c r="D49" s="76" t="s">
        <v>7</v>
      </c>
      <c r="E49" s="18"/>
      <c r="F49" s="19"/>
    </row>
    <row r="50" spans="2:6" s="15" customFormat="1" ht="15" customHeight="1">
      <c r="B50" s="21"/>
      <c r="C50" s="48">
        <v>80195</v>
      </c>
      <c r="D50" s="76" t="s">
        <v>8</v>
      </c>
      <c r="E50" s="18">
        <v>52200</v>
      </c>
      <c r="F50" s="19">
        <v>0</v>
      </c>
    </row>
    <row r="51" spans="2:6" s="12" customFormat="1" ht="18" customHeight="1">
      <c r="B51" s="50">
        <v>11</v>
      </c>
      <c r="C51" s="22"/>
      <c r="D51" s="77" t="s">
        <v>66</v>
      </c>
      <c r="E51" s="13">
        <f>SUM(E52:E57)</f>
        <v>3120700</v>
      </c>
      <c r="F51" s="14">
        <f>SUM(F52:F57)</f>
        <v>2645400</v>
      </c>
    </row>
    <row r="52" spans="2:6" s="15" customFormat="1" ht="12.75">
      <c r="B52" s="16"/>
      <c r="C52" s="17">
        <v>80102</v>
      </c>
      <c r="D52" s="76" t="s">
        <v>22</v>
      </c>
      <c r="E52" s="18">
        <v>1105100</v>
      </c>
      <c r="F52" s="19">
        <v>931000</v>
      </c>
    </row>
    <row r="53" spans="2:6" s="15" customFormat="1" ht="12.75">
      <c r="B53" s="20"/>
      <c r="C53" s="17">
        <v>80111</v>
      </c>
      <c r="D53" s="76" t="s">
        <v>17</v>
      </c>
      <c r="E53" s="18">
        <v>1157400</v>
      </c>
      <c r="F53" s="19">
        <v>996000</v>
      </c>
    </row>
    <row r="54" spans="2:6" s="15" customFormat="1" ht="12.75">
      <c r="B54" s="20"/>
      <c r="C54" s="17">
        <v>80134</v>
      </c>
      <c r="D54" s="76" t="s">
        <v>23</v>
      </c>
      <c r="E54" s="18">
        <v>716600</v>
      </c>
      <c r="F54" s="19">
        <v>610600</v>
      </c>
    </row>
    <row r="55" spans="2:6" s="15" customFormat="1" ht="15" customHeight="1" hidden="1">
      <c r="B55" s="20"/>
      <c r="C55" s="17">
        <v>80146</v>
      </c>
      <c r="D55" s="76" t="s">
        <v>7</v>
      </c>
      <c r="E55" s="18"/>
      <c r="F55" s="19"/>
    </row>
    <row r="56" spans="2:6" s="15" customFormat="1" ht="12.75">
      <c r="B56" s="20"/>
      <c r="C56" s="17">
        <v>80195</v>
      </c>
      <c r="D56" s="76" t="s">
        <v>8</v>
      </c>
      <c r="E56" s="18">
        <v>28000</v>
      </c>
      <c r="F56" s="19">
        <v>0</v>
      </c>
    </row>
    <row r="57" spans="2:6" s="15" customFormat="1" ht="12.75">
      <c r="B57" s="21"/>
      <c r="C57" s="17">
        <v>85401</v>
      </c>
      <c r="D57" s="76" t="s">
        <v>24</v>
      </c>
      <c r="E57" s="18">
        <v>113600</v>
      </c>
      <c r="F57" s="19">
        <v>107800</v>
      </c>
    </row>
    <row r="58" spans="2:6" s="12" customFormat="1" ht="33" customHeight="1">
      <c r="B58" s="50">
        <v>12</v>
      </c>
      <c r="C58" s="22"/>
      <c r="D58" s="77" t="s">
        <v>25</v>
      </c>
      <c r="E58" s="13">
        <f>SUM(E59:E65)</f>
        <v>5143200</v>
      </c>
      <c r="F58" s="14">
        <f>SUM(F59:F65)</f>
        <v>4494800</v>
      </c>
    </row>
    <row r="59" spans="2:6" s="15" customFormat="1" ht="12.75">
      <c r="B59" s="16"/>
      <c r="C59" s="48">
        <v>80102</v>
      </c>
      <c r="D59" s="76" t="s">
        <v>22</v>
      </c>
      <c r="E59" s="18">
        <v>1382000</v>
      </c>
      <c r="F59" s="19">
        <v>1234900</v>
      </c>
    </row>
    <row r="60" spans="2:6" s="15" customFormat="1" ht="12.75">
      <c r="B60" s="20"/>
      <c r="C60" s="48">
        <v>80105</v>
      </c>
      <c r="D60" s="76" t="s">
        <v>26</v>
      </c>
      <c r="E60" s="18">
        <v>598100</v>
      </c>
      <c r="F60" s="19">
        <v>541400</v>
      </c>
    </row>
    <row r="61" spans="2:6" s="15" customFormat="1" ht="12.75">
      <c r="B61" s="20"/>
      <c r="C61" s="48">
        <v>80111</v>
      </c>
      <c r="D61" s="76" t="s">
        <v>17</v>
      </c>
      <c r="E61" s="18">
        <v>882200</v>
      </c>
      <c r="F61" s="19">
        <v>804400</v>
      </c>
    </row>
    <row r="62" spans="2:6" s="15" customFormat="1" ht="12.75">
      <c r="B62" s="20"/>
      <c r="C62" s="48">
        <v>80134</v>
      </c>
      <c r="D62" s="76" t="s">
        <v>23</v>
      </c>
      <c r="E62" s="18">
        <v>676900</v>
      </c>
      <c r="F62" s="19">
        <v>617700</v>
      </c>
    </row>
    <row r="63" spans="2:6" s="15" customFormat="1" ht="12.75">
      <c r="B63" s="20"/>
      <c r="C63" s="48">
        <v>80195</v>
      </c>
      <c r="D63" s="76" t="s">
        <v>8</v>
      </c>
      <c r="E63" s="18">
        <v>37300</v>
      </c>
      <c r="F63" s="19">
        <v>0</v>
      </c>
    </row>
    <row r="64" spans="2:6" s="15" customFormat="1" ht="12.75">
      <c r="B64" s="20"/>
      <c r="C64" s="48">
        <v>85401</v>
      </c>
      <c r="D64" s="76" t="s">
        <v>24</v>
      </c>
      <c r="E64" s="18">
        <v>141400</v>
      </c>
      <c r="F64" s="19">
        <v>128800</v>
      </c>
    </row>
    <row r="65" spans="2:6" s="15" customFormat="1" ht="25.5">
      <c r="B65" s="20"/>
      <c r="C65" s="48">
        <v>85403</v>
      </c>
      <c r="D65" s="76" t="s">
        <v>25</v>
      </c>
      <c r="E65" s="18">
        <v>1425300</v>
      </c>
      <c r="F65" s="19">
        <v>1167600</v>
      </c>
    </row>
    <row r="66" spans="2:6" s="12" customFormat="1" ht="18" customHeight="1">
      <c r="B66" s="50">
        <v>13</v>
      </c>
      <c r="C66" s="22"/>
      <c r="D66" s="77" t="s">
        <v>27</v>
      </c>
      <c r="E66" s="13">
        <f>E67</f>
        <v>2125600</v>
      </c>
      <c r="F66" s="90">
        <f>F67</f>
        <v>1529100</v>
      </c>
    </row>
    <row r="67" spans="2:6" s="15" customFormat="1" ht="12.75">
      <c r="B67" s="16"/>
      <c r="C67" s="48">
        <v>85410</v>
      </c>
      <c r="D67" s="76" t="s">
        <v>28</v>
      </c>
      <c r="E67" s="18">
        <v>2125600</v>
      </c>
      <c r="F67" s="19">
        <v>1529100</v>
      </c>
    </row>
    <row r="68" spans="2:6" s="12" customFormat="1" ht="18" customHeight="1">
      <c r="B68" s="50">
        <v>14</v>
      </c>
      <c r="C68" s="22"/>
      <c r="D68" s="77" t="s">
        <v>61</v>
      </c>
      <c r="E68" s="13">
        <f>E69+E70</f>
        <v>1704400</v>
      </c>
      <c r="F68" s="90">
        <f>F69+F70</f>
        <v>1389700</v>
      </c>
    </row>
    <row r="69" spans="2:6" s="15" customFormat="1" ht="12.75">
      <c r="B69" s="16"/>
      <c r="C69" s="48">
        <v>85407</v>
      </c>
      <c r="D69" s="76" t="s">
        <v>62</v>
      </c>
      <c r="E69" s="18">
        <f>1687000-70000</f>
        <v>1617000</v>
      </c>
      <c r="F69" s="19">
        <v>1374800</v>
      </c>
    </row>
    <row r="70" spans="2:6" s="15" customFormat="1" ht="12.75">
      <c r="B70" s="21"/>
      <c r="C70" s="48">
        <v>85495</v>
      </c>
      <c r="D70" s="76" t="s">
        <v>8</v>
      </c>
      <c r="E70" s="18">
        <v>87400</v>
      </c>
      <c r="F70" s="19">
        <v>14900</v>
      </c>
    </row>
    <row r="71" spans="2:6" s="24" customFormat="1" ht="33" customHeight="1" hidden="1">
      <c r="B71" s="51">
        <v>15</v>
      </c>
      <c r="C71" s="25"/>
      <c r="D71" s="77" t="s">
        <v>29</v>
      </c>
      <c r="E71" s="26">
        <f>E72</f>
        <v>0</v>
      </c>
      <c r="F71" s="27">
        <f>F72</f>
        <v>0</v>
      </c>
    </row>
    <row r="72" spans="2:6" s="15" customFormat="1" ht="12.75" hidden="1">
      <c r="B72" s="21"/>
      <c r="C72" s="17">
        <v>80132</v>
      </c>
      <c r="D72" s="76" t="s">
        <v>29</v>
      </c>
      <c r="E72" s="18"/>
      <c r="F72" s="19"/>
    </row>
    <row r="73" spans="2:6" s="12" customFormat="1" ht="33" customHeight="1">
      <c r="B73" s="50">
        <v>15</v>
      </c>
      <c r="C73" s="22"/>
      <c r="D73" s="77" t="s">
        <v>30</v>
      </c>
      <c r="E73" s="13">
        <f>SUM(E74:E75)</f>
        <v>2024600</v>
      </c>
      <c r="F73" s="23">
        <f>SUM(F74:F75)</f>
        <v>1278500</v>
      </c>
    </row>
    <row r="74" spans="2:6" s="15" customFormat="1" ht="25.5">
      <c r="B74" s="16"/>
      <c r="C74" s="17">
        <v>85406</v>
      </c>
      <c r="D74" s="76" t="s">
        <v>30</v>
      </c>
      <c r="E74" s="18">
        <v>1481100</v>
      </c>
      <c r="F74" s="19">
        <v>1278500</v>
      </c>
    </row>
    <row r="75" spans="2:6" s="15" customFormat="1" ht="12.75">
      <c r="B75" s="21"/>
      <c r="C75" s="110">
        <v>85495</v>
      </c>
      <c r="D75" s="103" t="s">
        <v>8</v>
      </c>
      <c r="E75" s="111">
        <v>543500</v>
      </c>
      <c r="F75" s="112">
        <v>0</v>
      </c>
    </row>
    <row r="76" spans="2:6" s="82" customFormat="1" ht="15.75">
      <c r="B76" s="83">
        <v>16</v>
      </c>
      <c r="C76" s="84"/>
      <c r="D76" s="101" t="s">
        <v>55</v>
      </c>
      <c r="E76" s="85">
        <f>SUM(E77:E79)</f>
        <v>5325000</v>
      </c>
      <c r="F76" s="86">
        <f>SUM(F77:F79)</f>
        <v>0</v>
      </c>
    </row>
    <row r="77" spans="2:13" s="82" customFormat="1" ht="15.75">
      <c r="B77" s="113"/>
      <c r="C77" s="92">
        <v>80120</v>
      </c>
      <c r="D77" s="103" t="s">
        <v>56</v>
      </c>
      <c r="E77" s="94">
        <v>1500000</v>
      </c>
      <c r="F77" s="95">
        <v>0</v>
      </c>
      <c r="K77" s="106"/>
      <c r="L77" s="107"/>
      <c r="M77" s="106"/>
    </row>
    <row r="78" spans="2:13" s="82" customFormat="1" ht="12.75">
      <c r="B78" s="115"/>
      <c r="C78" s="92">
        <v>80130</v>
      </c>
      <c r="D78" s="103" t="s">
        <v>57</v>
      </c>
      <c r="E78" s="94">
        <v>3300000</v>
      </c>
      <c r="F78" s="95">
        <v>0</v>
      </c>
      <c r="K78" s="106"/>
      <c r="L78" s="108"/>
      <c r="M78" s="106"/>
    </row>
    <row r="79" spans="2:6" s="82" customFormat="1" ht="12.75">
      <c r="B79" s="116"/>
      <c r="C79" s="92">
        <v>80130</v>
      </c>
      <c r="D79" s="103" t="s">
        <v>57</v>
      </c>
      <c r="E79" s="94">
        <v>525000</v>
      </c>
      <c r="F79" s="95">
        <v>0</v>
      </c>
    </row>
    <row r="80" spans="2:6" s="82" customFormat="1" ht="31.5">
      <c r="B80" s="87">
        <v>17</v>
      </c>
      <c r="C80" s="88"/>
      <c r="D80" s="102" t="s">
        <v>7</v>
      </c>
      <c r="E80" s="89">
        <f>SUM(E81:E82)</f>
        <v>207100</v>
      </c>
      <c r="F80" s="90">
        <f>SUM(F81:F82)</f>
        <v>0</v>
      </c>
    </row>
    <row r="81" spans="2:6" s="82" customFormat="1" ht="12.75">
      <c r="B81" s="113"/>
      <c r="C81" s="92">
        <v>80146</v>
      </c>
      <c r="D81" s="103" t="s">
        <v>7</v>
      </c>
      <c r="E81" s="94">
        <v>177200</v>
      </c>
      <c r="F81" s="95">
        <v>0</v>
      </c>
    </row>
    <row r="82" spans="2:6" s="82" customFormat="1" ht="12.75">
      <c r="B82" s="116"/>
      <c r="C82" s="92">
        <v>85446</v>
      </c>
      <c r="D82" s="103" t="s">
        <v>7</v>
      </c>
      <c r="E82" s="94">
        <v>29900</v>
      </c>
      <c r="F82" s="95">
        <v>0</v>
      </c>
    </row>
    <row r="83" spans="2:6" s="82" customFormat="1" ht="15.75">
      <c r="B83" s="87">
        <v>18</v>
      </c>
      <c r="C83" s="88"/>
      <c r="D83" s="102" t="s">
        <v>8</v>
      </c>
      <c r="E83" s="89">
        <f>SUM(E84:E85)</f>
        <v>1378420</v>
      </c>
      <c r="F83" s="90">
        <f>SUM(F84:F85)</f>
        <v>847420</v>
      </c>
    </row>
    <row r="84" spans="2:6" s="82" customFormat="1" ht="12.75">
      <c r="B84" s="113"/>
      <c r="C84" s="92">
        <v>80195</v>
      </c>
      <c r="D84" s="103" t="s">
        <v>8</v>
      </c>
      <c r="E84" s="94">
        <v>1298820</v>
      </c>
      <c r="F84" s="95">
        <v>768420</v>
      </c>
    </row>
    <row r="85" spans="2:6" s="82" customFormat="1" ht="12.75">
      <c r="B85" s="116"/>
      <c r="C85" s="92">
        <v>85495</v>
      </c>
      <c r="D85" s="103" t="s">
        <v>8</v>
      </c>
      <c r="E85" s="94">
        <v>79600</v>
      </c>
      <c r="F85" s="95">
        <v>79000</v>
      </c>
    </row>
    <row r="86" spans="2:6" s="109" customFormat="1" ht="31.5">
      <c r="B86" s="100">
        <v>19</v>
      </c>
      <c r="C86" s="88"/>
      <c r="D86" s="102" t="s">
        <v>68</v>
      </c>
      <c r="E86" s="89">
        <f>SUM(E87:E90)</f>
        <v>9113000</v>
      </c>
      <c r="F86" s="90">
        <f>SUM(F87:F90)</f>
        <v>0</v>
      </c>
    </row>
    <row r="87" spans="2:6" s="82" customFormat="1" ht="12.75">
      <c r="B87" s="113"/>
      <c r="C87" s="92">
        <v>80120</v>
      </c>
      <c r="D87" s="103" t="s">
        <v>56</v>
      </c>
      <c r="E87" s="94">
        <f>2000000+540000</f>
        <v>2540000</v>
      </c>
      <c r="F87" s="95">
        <v>0</v>
      </c>
    </row>
    <row r="88" spans="2:6" s="82" customFormat="1" ht="12.75">
      <c r="B88" s="115"/>
      <c r="C88" s="92">
        <v>80195</v>
      </c>
      <c r="D88" s="103" t="s">
        <v>8</v>
      </c>
      <c r="E88" s="94">
        <v>3738300</v>
      </c>
      <c r="F88" s="95">
        <v>0</v>
      </c>
    </row>
    <row r="89" spans="2:6" s="82" customFormat="1" ht="12.75">
      <c r="B89" s="115"/>
      <c r="C89" s="92">
        <v>85407</v>
      </c>
      <c r="D89" s="76" t="s">
        <v>62</v>
      </c>
      <c r="E89" s="94">
        <v>70000</v>
      </c>
      <c r="F89" s="95">
        <v>0</v>
      </c>
    </row>
    <row r="90" spans="2:6" s="82" customFormat="1" ht="12.75">
      <c r="B90" s="116"/>
      <c r="C90" s="92">
        <v>85410</v>
      </c>
      <c r="D90" s="76" t="s">
        <v>28</v>
      </c>
      <c r="E90" s="94">
        <f>1110000+1654700</f>
        <v>2764700</v>
      </c>
      <c r="F90" s="95">
        <v>0</v>
      </c>
    </row>
    <row r="91" spans="2:6" s="99" customFormat="1" ht="15.75">
      <c r="B91" s="100">
        <v>20</v>
      </c>
      <c r="C91" s="88"/>
      <c r="D91" s="102" t="s">
        <v>58</v>
      </c>
      <c r="E91" s="89">
        <f>SUM(E92)</f>
        <v>50000</v>
      </c>
      <c r="F91" s="90">
        <f>SUM(F92)</f>
        <v>0</v>
      </c>
    </row>
    <row r="92" spans="2:6" s="82" customFormat="1" ht="12.75">
      <c r="B92" s="91"/>
      <c r="C92" s="92">
        <v>85415</v>
      </c>
      <c r="D92" s="93" t="s">
        <v>58</v>
      </c>
      <c r="E92" s="94">
        <v>50000</v>
      </c>
      <c r="F92" s="95"/>
    </row>
    <row r="93" spans="2:6" s="82" customFormat="1" ht="31.5">
      <c r="B93" s="87">
        <v>21</v>
      </c>
      <c r="C93" s="88"/>
      <c r="D93" s="102" t="s">
        <v>63</v>
      </c>
      <c r="E93" s="89">
        <f>SUM(E94:E95)</f>
        <v>800000</v>
      </c>
      <c r="F93" s="90">
        <f>SUM(F94:F94)</f>
        <v>0</v>
      </c>
    </row>
    <row r="94" spans="2:6" s="82" customFormat="1" ht="12.75">
      <c r="B94" s="91"/>
      <c r="C94" s="92">
        <v>85419</v>
      </c>
      <c r="D94" s="103" t="s">
        <v>63</v>
      </c>
      <c r="E94" s="94">
        <v>800000</v>
      </c>
      <c r="F94" s="95"/>
    </row>
    <row r="95" spans="2:6" s="82" customFormat="1" ht="13.5" hidden="1" thickBot="1">
      <c r="B95" s="113"/>
      <c r="C95" s="114">
        <v>85415</v>
      </c>
      <c r="D95" s="96" t="s">
        <v>58</v>
      </c>
      <c r="E95" s="97"/>
      <c r="F95" s="98">
        <v>0</v>
      </c>
    </row>
    <row r="96" spans="2:6" s="28" customFormat="1" ht="17.25" customHeight="1">
      <c r="B96" s="104"/>
      <c r="C96" s="105"/>
      <c r="D96" s="52" t="s">
        <v>31</v>
      </c>
      <c r="E96" s="53">
        <f>E59+E52</f>
        <v>2487100</v>
      </c>
      <c r="F96" s="54">
        <f>F59+F52</f>
        <v>2165900</v>
      </c>
    </row>
    <row r="97" spans="2:6" s="28" customFormat="1" ht="15.75">
      <c r="B97" s="32"/>
      <c r="C97" s="33"/>
      <c r="D97" s="29" t="s">
        <v>32</v>
      </c>
      <c r="E97" s="30">
        <f>E60</f>
        <v>598100</v>
      </c>
      <c r="F97" s="31">
        <f>F60</f>
        <v>541400</v>
      </c>
    </row>
    <row r="98" spans="2:6" s="28" customFormat="1" ht="15.75">
      <c r="B98" s="32"/>
      <c r="C98" s="33"/>
      <c r="D98" s="29" t="s">
        <v>33</v>
      </c>
      <c r="E98" s="30">
        <f>E61+E53+E32</f>
        <v>2570400</v>
      </c>
      <c r="F98" s="31">
        <f>F61+F53+F32</f>
        <v>2260700</v>
      </c>
    </row>
    <row r="99" spans="2:6" s="28" customFormat="1" ht="15.75">
      <c r="B99" s="32"/>
      <c r="C99" s="33"/>
      <c r="D99" s="29" t="s">
        <v>34</v>
      </c>
      <c r="E99" s="30">
        <f>E9+E13+E17+E20+E77+E87</f>
        <v>17263300</v>
      </c>
      <c r="F99" s="31">
        <f>F9+F13+F17+F20+F77+F87</f>
        <v>11399300</v>
      </c>
    </row>
    <row r="100" spans="2:6" s="28" customFormat="1" ht="15.75">
      <c r="B100" s="32"/>
      <c r="C100" s="33"/>
      <c r="D100" s="29" t="s">
        <v>35</v>
      </c>
      <c r="E100" s="30">
        <f>E42+E37+E33+E28+E24</f>
        <v>2020500</v>
      </c>
      <c r="F100" s="31">
        <f>F42+F37+F33+F28+F24</f>
        <v>1757400</v>
      </c>
    </row>
    <row r="101" spans="2:6" s="28" customFormat="1" ht="15.75">
      <c r="B101" s="32"/>
      <c r="C101" s="33"/>
      <c r="D101" s="29" t="s">
        <v>36</v>
      </c>
      <c r="E101" s="30">
        <f>E43+E38+E34+E29+E25+E79+E78</f>
        <v>20194900</v>
      </c>
      <c r="F101" s="31">
        <f>F43+F38+F34+F29+F25+F79+F78</f>
        <v>13588800</v>
      </c>
    </row>
    <row r="102" spans="2:6" s="28" customFormat="1" ht="15.75" hidden="1">
      <c r="B102" s="32"/>
      <c r="C102" s="33"/>
      <c r="D102" s="29" t="s">
        <v>37</v>
      </c>
      <c r="E102" s="30">
        <f>E72</f>
        <v>0</v>
      </c>
      <c r="F102" s="31">
        <f>F72</f>
        <v>0</v>
      </c>
    </row>
    <row r="103" spans="2:6" s="28" customFormat="1" ht="15.75">
      <c r="B103" s="32"/>
      <c r="C103" s="33"/>
      <c r="D103" s="29" t="s">
        <v>38</v>
      </c>
      <c r="E103" s="30">
        <f>E62+E54</f>
        <v>1393500</v>
      </c>
      <c r="F103" s="31">
        <f>F62+F54</f>
        <v>1228300</v>
      </c>
    </row>
    <row r="104" spans="2:6" s="28" customFormat="1" ht="15.75">
      <c r="B104" s="32"/>
      <c r="C104" s="33"/>
      <c r="D104" s="29" t="s">
        <v>39</v>
      </c>
      <c r="E104" s="30">
        <f>E48</f>
        <v>2507000</v>
      </c>
      <c r="F104" s="31">
        <f>F48</f>
        <v>2053200</v>
      </c>
    </row>
    <row r="105" spans="2:6" s="28" customFormat="1" ht="15.75">
      <c r="B105" s="32"/>
      <c r="C105" s="33"/>
      <c r="D105" s="29" t="s">
        <v>40</v>
      </c>
      <c r="E105" s="30">
        <f>E55+E49+E39+E21+E14+E10+E44+E81</f>
        <v>286400</v>
      </c>
      <c r="F105" s="31">
        <f>F55+F49+F39+F21+F14+F10+F44+F81</f>
        <v>103800</v>
      </c>
    </row>
    <row r="106" spans="2:6" ht="15.75">
      <c r="B106" s="34"/>
      <c r="C106" s="35"/>
      <c r="D106" s="29" t="s">
        <v>41</v>
      </c>
      <c r="E106" s="30">
        <f>E63+E56+E50+E45+E40+E35+E30+E26+E22+E18+E15+E11+E84+E88</f>
        <v>5720820</v>
      </c>
      <c r="F106" s="31">
        <f>F63+F56+F50+F45+F40+F35+F30+F26+F22+F18+F15+F11+F84+F88</f>
        <v>768420</v>
      </c>
    </row>
    <row r="107" spans="2:6" s="12" customFormat="1" ht="18" customHeight="1">
      <c r="B107" s="55"/>
      <c r="C107" s="56"/>
      <c r="D107" s="57" t="s">
        <v>42</v>
      </c>
      <c r="E107" s="58">
        <f>SUM(E96:E106)</f>
        <v>55042020</v>
      </c>
      <c r="F107" s="59">
        <f>SUM(F96:F106)</f>
        <v>35867220</v>
      </c>
    </row>
    <row r="108" spans="2:6" s="65" customFormat="1" ht="15.75">
      <c r="B108" s="60"/>
      <c r="C108" s="61"/>
      <c r="D108" s="62" t="s">
        <v>43</v>
      </c>
      <c r="E108" s="63">
        <f>E64+E57</f>
        <v>255000</v>
      </c>
      <c r="F108" s="64">
        <f>F64+F57</f>
        <v>236600</v>
      </c>
    </row>
    <row r="109" spans="2:6" s="65" customFormat="1" ht="15.75">
      <c r="B109" s="60"/>
      <c r="C109" s="61"/>
      <c r="D109" s="62" t="s">
        <v>44</v>
      </c>
      <c r="E109" s="63">
        <f>E65</f>
        <v>1425300</v>
      </c>
      <c r="F109" s="64">
        <f>F65</f>
        <v>1167600</v>
      </c>
    </row>
    <row r="110" spans="2:6" s="65" customFormat="1" ht="15.75">
      <c r="B110" s="60"/>
      <c r="C110" s="61"/>
      <c r="D110" s="62" t="s">
        <v>45</v>
      </c>
      <c r="E110" s="63">
        <f>E74</f>
        <v>1481100</v>
      </c>
      <c r="F110" s="64">
        <f>F74</f>
        <v>1278500</v>
      </c>
    </row>
    <row r="111" spans="2:6" s="65" customFormat="1" ht="15.75">
      <c r="B111" s="60"/>
      <c r="C111" s="61"/>
      <c r="D111" s="62" t="s">
        <v>46</v>
      </c>
      <c r="E111" s="63">
        <f>E69+E89</f>
        <v>1687000</v>
      </c>
      <c r="F111" s="64">
        <f>F69+F89</f>
        <v>1374800</v>
      </c>
    </row>
    <row r="112" spans="2:6" s="65" customFormat="1" ht="15.75">
      <c r="B112" s="60"/>
      <c r="C112" s="61"/>
      <c r="D112" s="62" t="s">
        <v>47</v>
      </c>
      <c r="E112" s="63">
        <f>E67+E46+E90</f>
        <v>5373000</v>
      </c>
      <c r="F112" s="64">
        <f>F67+F46+F90</f>
        <v>1855300</v>
      </c>
    </row>
    <row r="113" spans="2:6" s="65" customFormat="1" ht="15.75">
      <c r="B113" s="60"/>
      <c r="C113" s="61"/>
      <c r="D113" s="62" t="s">
        <v>60</v>
      </c>
      <c r="E113" s="80">
        <f>E94+E95</f>
        <v>800000</v>
      </c>
      <c r="F113" s="81">
        <f>F94+++F95</f>
        <v>0</v>
      </c>
    </row>
    <row r="114" spans="2:6" s="65" customFormat="1" ht="15.75">
      <c r="B114" s="60"/>
      <c r="C114" s="61"/>
      <c r="D114" s="62" t="s">
        <v>64</v>
      </c>
      <c r="E114" s="80">
        <f>E92</f>
        <v>50000</v>
      </c>
      <c r="F114" s="81">
        <f>F92</f>
        <v>0</v>
      </c>
    </row>
    <row r="115" spans="2:6" s="65" customFormat="1" ht="15.75">
      <c r="B115" s="60"/>
      <c r="C115" s="61"/>
      <c r="D115" s="62" t="s">
        <v>59</v>
      </c>
      <c r="E115" s="80">
        <f>E82</f>
        <v>29900</v>
      </c>
      <c r="F115" s="81">
        <f>F82</f>
        <v>0</v>
      </c>
    </row>
    <row r="116" spans="2:6" s="65" customFormat="1" ht="15.75">
      <c r="B116" s="60"/>
      <c r="C116" s="61"/>
      <c r="D116" s="62" t="s">
        <v>54</v>
      </c>
      <c r="E116" s="80">
        <f>E70+E85+E75</f>
        <v>710500</v>
      </c>
      <c r="F116" s="81">
        <f>F70+F85+F75</f>
        <v>93900</v>
      </c>
    </row>
    <row r="117" spans="2:6" s="12" customFormat="1" ht="18" customHeight="1" thickBot="1">
      <c r="B117" s="55"/>
      <c r="C117" s="56"/>
      <c r="D117" s="69" t="s">
        <v>48</v>
      </c>
      <c r="E117" s="70">
        <f>SUM(E108:E116)</f>
        <v>11811800</v>
      </c>
      <c r="F117" s="71">
        <f>SUM(F108:F116)</f>
        <v>6006700</v>
      </c>
    </row>
    <row r="118" spans="2:6" s="68" customFormat="1" ht="22.5" customHeight="1" thickBot="1" thickTop="1">
      <c r="B118" s="66"/>
      <c r="C118" s="67"/>
      <c r="D118" s="72" t="s">
        <v>49</v>
      </c>
      <c r="E118" s="73">
        <f>E117+E107</f>
        <v>66853820</v>
      </c>
      <c r="F118" s="74">
        <f>F117+F107</f>
        <v>41873920</v>
      </c>
    </row>
    <row r="119" ht="13.5" thickTop="1"/>
    <row r="120" s="36" customFormat="1" ht="12.75">
      <c r="B120" s="117" t="s">
        <v>71</v>
      </c>
    </row>
    <row r="121" s="36" customFormat="1" ht="12.75">
      <c r="B121" s="117" t="s">
        <v>69</v>
      </c>
    </row>
    <row r="122" s="36" customFormat="1" ht="12.75">
      <c r="B122" s="117" t="s">
        <v>70</v>
      </c>
    </row>
    <row r="123" s="36" customFormat="1" ht="12.75"/>
    <row r="124" s="36" customFormat="1" ht="12.75"/>
    <row r="125" s="36" customFormat="1" ht="12.75"/>
    <row r="126" s="36" customFormat="1" ht="12.75"/>
  </sheetData>
  <printOptions horizontalCentered="1"/>
  <pageMargins left="0" right="0" top="0.7874015748031497" bottom="0.7874015748031497" header="0.31496062992125984" footer="0.5118110236220472"/>
  <pageSetup firstPageNumber="112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Mioduszewska</cp:lastModifiedBy>
  <cp:lastPrinted>2008-11-12T16:19:51Z</cp:lastPrinted>
  <dcterms:created xsi:type="dcterms:W3CDTF">2004-11-09T15:50:03Z</dcterms:created>
  <dcterms:modified xsi:type="dcterms:W3CDTF">2008-12-19T10:42:36Z</dcterms:modified>
  <cp:category/>
  <cp:version/>
  <cp:contentType/>
  <cp:contentStatus/>
</cp:coreProperties>
</file>