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b 3" sheetId="1" r:id="rId1"/>
  </sheets>
  <definedNames>
    <definedName name="_xlnm.Print_Titles" localSheetId="0">'Tab 3'!$4:$6</definedName>
  </definedNames>
  <calcPr fullCalcOnLoad="1"/>
</workbook>
</file>

<file path=xl/sharedStrings.xml><?xml version="1.0" encoding="utf-8"?>
<sst xmlns="http://schemas.openxmlformats.org/spreadsheetml/2006/main" count="89" uniqueCount="69">
  <si>
    <t>Tabela nr 3</t>
  </si>
  <si>
    <t>DYNAMIKA DOCHODÓW KOSZALINA WG ŹRÓDEŁ POWSTAWANIA
 W LATACH 2008-2009
 stan na 30 czerwca</t>
  </si>
  <si>
    <t>w złotych</t>
  </si>
  <si>
    <t>Wykonanie
 2008 rok</t>
  </si>
  <si>
    <t>2009 rok</t>
  </si>
  <si>
    <t>Lp</t>
  </si>
  <si>
    <t>Wyszczególnienie</t>
  </si>
  <si>
    <t>Plan
 po zmianach</t>
  </si>
  <si>
    <t xml:space="preserve">Wykonanie         </t>
  </si>
  <si>
    <r>
      <t xml:space="preserve">Dynamika                           </t>
    </r>
    <r>
      <rPr>
        <sz val="9"/>
        <rFont val="Times New Roman CE"/>
        <family val="1"/>
      </rPr>
      <t>5 : 3</t>
    </r>
  </si>
  <si>
    <t>% wyk.
 planu  
5 : 4</t>
  </si>
  <si>
    <t>A</t>
  </si>
  <si>
    <t>RAZEM DOCHODY  WŁASNE    (od I do VI)</t>
  </si>
  <si>
    <t>bieżące</t>
  </si>
  <si>
    <t>majątkowe</t>
  </si>
  <si>
    <t>I</t>
  </si>
  <si>
    <t>PODATKI I OPŁATY LOKALNE   osoby prawne</t>
  </si>
  <si>
    <t xml:space="preserve">Podatek od nieruchomości </t>
  </si>
  <si>
    <t xml:space="preserve">Podatek rolny </t>
  </si>
  <si>
    <t>Podatek leśny</t>
  </si>
  <si>
    <t>Podatek od środków transportowych</t>
  </si>
  <si>
    <t xml:space="preserve">Opłata targowa </t>
  </si>
  <si>
    <t>II</t>
  </si>
  <si>
    <t>PODATKI I OPŁATY LOKALNE   osoby fizyczne</t>
  </si>
  <si>
    <t>Podatek od nieruchomości</t>
  </si>
  <si>
    <t>Podatek rolny</t>
  </si>
  <si>
    <t xml:space="preserve">Podatek leśny </t>
  </si>
  <si>
    <t xml:space="preserve">Podatek od środków transportowych </t>
  </si>
  <si>
    <t xml:space="preserve">Wpływy z podatków zniesionych  </t>
  </si>
  <si>
    <t>III</t>
  </si>
  <si>
    <t>PODATKI  POBIERANE  PRZEZ  URZĄD  SKARBOWY</t>
  </si>
  <si>
    <t>Wpływy z podatku opłacane w formie karty podatkowej</t>
  </si>
  <si>
    <t>Podatek od spadków i darowizn</t>
  </si>
  <si>
    <t>Podatek od czynności cywilnoprawnych -osoby prawne</t>
  </si>
  <si>
    <t>Podatek od czynności cywilnoprawnych  - osoby  fizyczne</t>
  </si>
  <si>
    <t>IV</t>
  </si>
  <si>
    <t xml:space="preserve">DOCHODY Z MAJĄTKU MIASTA </t>
  </si>
  <si>
    <t>Wpływy z opłat za zarząd i użytkowanie nieruchomości (osoby prawne i fizyczne)</t>
  </si>
  <si>
    <t>Dochody z dzierżawy nieruchomości i najmu</t>
  </si>
  <si>
    <t>Dochody ze sprzedaży nieruchomości</t>
  </si>
  <si>
    <t>Wpływy z tytułu przekształceń</t>
  </si>
  <si>
    <t>Pozostałe wpływy</t>
  </si>
  <si>
    <t>V</t>
  </si>
  <si>
    <t xml:space="preserve"> UDZIAŁY W PODATKACH STANOWIĄCYCH DOCHÓD PAŃSTWA</t>
  </si>
  <si>
    <r>
      <t>Udział w podatku dochodowym od osób fizycznych</t>
    </r>
    <r>
      <rPr>
        <b/>
        <sz val="9"/>
        <rFont val="Times New Roman CE"/>
        <family val="1"/>
      </rPr>
      <t xml:space="preserve"> </t>
    </r>
  </si>
  <si>
    <r>
      <t>Udział w podatku dochodowym od osób prawnych</t>
    </r>
    <r>
      <rPr>
        <b/>
        <sz val="9"/>
        <rFont val="Times New Roman CE"/>
        <family val="1"/>
      </rPr>
      <t xml:space="preserve"> </t>
    </r>
    <r>
      <rPr>
        <sz val="9"/>
        <rFont val="Times New Roman CE"/>
        <family val="1"/>
      </rPr>
      <t xml:space="preserve">  </t>
    </r>
  </si>
  <si>
    <t>VI</t>
  </si>
  <si>
    <t>POZOSTAŁE DOCHODY</t>
  </si>
  <si>
    <t>B</t>
  </si>
  <si>
    <t>SUBWENCJA</t>
  </si>
  <si>
    <t>Część na cele oświatowe</t>
  </si>
  <si>
    <t>Część równoważąca</t>
  </si>
  <si>
    <t>C</t>
  </si>
  <si>
    <t>ŚRODKI ZEWNĘTRZNE,  UNIJNE</t>
  </si>
  <si>
    <t>D</t>
  </si>
  <si>
    <t xml:space="preserve">DOTACJE CELOWE  </t>
  </si>
  <si>
    <t>Na realizację własnych zadań</t>
  </si>
  <si>
    <t>Na zadania zlecone z zakresu administracji rządowej</t>
  </si>
  <si>
    <t>Na zadania realizowane na podst. porozumień z organami administracji rządowej</t>
  </si>
  <si>
    <t>DOCHODY OGÓŁEM  (A+B+C+D)</t>
  </si>
  <si>
    <t xml:space="preserve">  z tego :    bieżące</t>
  </si>
  <si>
    <t xml:space="preserve">                  majątkowe</t>
  </si>
  <si>
    <t>ZADANIA  WŁASNE</t>
  </si>
  <si>
    <t xml:space="preserve">                 majątkowe</t>
  </si>
  <si>
    <t>ZADANIA  ZLECONE</t>
  </si>
  <si>
    <t>POROZUMIENIA  Z  ORGANAMI  ADMINISTRACJI  RZĄDOWEJ</t>
  </si>
  <si>
    <t>Wprowadził do BIP: Agnieszka Sulewska</t>
  </si>
  <si>
    <t>Data wprowadzenia do BIP: 07.09.2009 r.</t>
  </si>
  <si>
    <t>Autor dokumentu: Barbara Hombek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</si>
</sst>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8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3"/>
      <name val="Times New Roman CE"/>
      <family val="1"/>
    </font>
    <font>
      <b/>
      <sz val="13"/>
      <name val="Arial CE"/>
      <family val="0"/>
    </font>
    <font>
      <sz val="8"/>
      <name val="Arial CE"/>
      <family val="2"/>
    </font>
    <font>
      <b/>
      <sz val="12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b/>
      <sz val="9"/>
      <color indexed="8"/>
      <name val="Times New Roman CE"/>
      <family val="1"/>
    </font>
    <font>
      <i/>
      <sz val="8"/>
      <name val="Times New Roman CE"/>
      <family val="0"/>
    </font>
    <font>
      <i/>
      <sz val="8"/>
      <color indexed="8"/>
      <name val="Times New Roman CE"/>
      <family val="0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9"/>
      <name val="Times New Roman CE"/>
      <family val="0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Arial CE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Continuous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Continuous" wrapText="1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Continuous" vertical="top" wrapText="1"/>
    </xf>
    <xf numFmtId="0" fontId="8" fillId="0" borderId="5" xfId="0" applyFont="1" applyBorder="1" applyAlignment="1">
      <alignment horizontal="centerContinuous" vertical="top" wrapText="1"/>
    </xf>
    <xf numFmtId="4" fontId="3" fillId="2" borderId="6" xfId="0" applyNumberFormat="1" applyFont="1" applyFill="1" applyBorder="1" applyAlignment="1">
      <alignment horizontal="centerContinuous" vertical="center" wrapText="1"/>
    </xf>
    <xf numFmtId="164" fontId="3" fillId="0" borderId="7" xfId="0" applyNumberFormat="1" applyFont="1" applyBorder="1" applyAlignment="1">
      <alignment horizontal="centerContinuous" vertical="center" wrapText="1"/>
    </xf>
    <xf numFmtId="4" fontId="9" fillId="0" borderId="5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Continuous" vertical="center" wrapText="1"/>
    </xf>
    <xf numFmtId="3" fontId="11" fillId="0" borderId="12" xfId="0" applyNumberFormat="1" applyFont="1" applyBorder="1" applyAlignment="1">
      <alignment horizontal="centerContinuous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9" fillId="0" borderId="9" xfId="0" applyFont="1" applyBorder="1" applyAlignment="1">
      <alignment horizontal="center" vertical="center" wrapText="1"/>
    </xf>
    <xf numFmtId="165" fontId="12" fillId="0" borderId="10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165" fontId="9" fillId="0" borderId="15" xfId="0" applyNumberFormat="1" applyFont="1" applyBorder="1" applyAlignment="1">
      <alignment vertical="center" wrapText="1"/>
    </xf>
    <xf numFmtId="165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165" fontId="13" fillId="0" borderId="16" xfId="0" applyFont="1" applyBorder="1" applyAlignment="1">
      <alignment horizontal="center" vertical="center" wrapText="1"/>
    </xf>
    <xf numFmtId="165" fontId="14" fillId="0" borderId="17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19" xfId="0" applyNumberFormat="1" applyFont="1" applyBorder="1" applyAlignment="1">
      <alignment vertical="center" wrapText="1"/>
    </xf>
    <xf numFmtId="165" fontId="13" fillId="0" borderId="17" xfId="0" applyNumberFormat="1" applyFont="1" applyBorder="1" applyAlignment="1">
      <alignment vertical="center" wrapText="1"/>
    </xf>
    <xf numFmtId="165" fontId="15" fillId="0" borderId="2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165" fontId="13" fillId="0" borderId="21" xfId="0" applyFont="1" applyBorder="1" applyAlignment="1">
      <alignment horizontal="center" vertical="center" wrapText="1"/>
    </xf>
    <xf numFmtId="165" fontId="14" fillId="0" borderId="22" xfId="0" applyFont="1" applyBorder="1" applyAlignment="1">
      <alignment vertical="center" wrapText="1"/>
    </xf>
    <xf numFmtId="3" fontId="13" fillId="0" borderId="23" xfId="0" applyNumberFormat="1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165" fontId="13" fillId="0" borderId="22" xfId="0" applyNumberFormat="1" applyFont="1" applyBorder="1" applyAlignment="1">
      <alignment vertical="center" wrapText="1"/>
    </xf>
    <xf numFmtId="165" fontId="15" fillId="0" borderId="26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165" fontId="10" fillId="0" borderId="28" xfId="0" applyNumberFormat="1" applyFont="1" applyBorder="1" applyAlignment="1">
      <alignment vertical="center" wrapText="1"/>
    </xf>
    <xf numFmtId="165" fontId="10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5" fontId="10" fillId="0" borderId="27" xfId="0" applyNumberFormat="1" applyFont="1" applyBorder="1" applyAlignment="1">
      <alignment vertical="center" wrapText="1"/>
    </xf>
    <xf numFmtId="165" fontId="10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wrapText="1"/>
    </xf>
    <xf numFmtId="165" fontId="10" fillId="0" borderId="25" xfId="0" applyNumberFormat="1" applyFont="1" applyBorder="1" applyAlignment="1">
      <alignment vertical="center" wrapText="1"/>
    </xf>
    <xf numFmtId="165" fontId="10" fillId="0" borderId="26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19" xfId="0" applyNumberFormat="1" applyFont="1" applyBorder="1" applyAlignment="1">
      <alignment wrapText="1"/>
    </xf>
    <xf numFmtId="3" fontId="10" fillId="0" borderId="27" xfId="0" applyNumberFormat="1" applyFont="1" applyBorder="1" applyAlignment="1">
      <alignment vertical="center"/>
    </xf>
    <xf numFmtId="165" fontId="18" fillId="0" borderId="26" xfId="0" applyNumberFormat="1" applyFont="1" applyBorder="1" applyAlignment="1">
      <alignment vertical="center"/>
    </xf>
    <xf numFmtId="0" fontId="16" fillId="2" borderId="10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Continuous" vertical="center" wrapText="1"/>
    </xf>
    <xf numFmtId="0" fontId="10" fillId="0" borderId="31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5" fontId="13" fillId="0" borderId="27" xfId="0" applyNumberFormat="1" applyFont="1" applyBorder="1" applyAlignment="1">
      <alignment vertical="center" wrapText="1"/>
    </xf>
    <xf numFmtId="165" fontId="13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165" fontId="13" fillId="0" borderId="25" xfId="0" applyNumberFormat="1" applyFont="1" applyBorder="1" applyAlignment="1">
      <alignment vertical="center" wrapText="1"/>
    </xf>
    <xf numFmtId="165" fontId="13" fillId="0" borderId="2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horizontal="centerContinuous" vertical="center" wrapText="1"/>
    </xf>
    <xf numFmtId="165" fontId="17" fillId="0" borderId="20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 wrapText="1"/>
    </xf>
    <xf numFmtId="165" fontId="17" fillId="0" borderId="33" xfId="0" applyFont="1" applyBorder="1" applyAlignment="1">
      <alignment vertical="center" wrapText="1"/>
    </xf>
    <xf numFmtId="3" fontId="10" fillId="0" borderId="34" xfId="0" applyNumberFormat="1" applyFont="1" applyBorder="1" applyAlignment="1">
      <alignment horizontal="right" vertical="center"/>
    </xf>
    <xf numFmtId="3" fontId="17" fillId="0" borderId="35" xfId="0" applyNumberFormat="1" applyFont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165" fontId="10" fillId="0" borderId="36" xfId="0" applyNumberFormat="1" applyFont="1" applyBorder="1" applyAlignment="1">
      <alignment vertical="center" wrapText="1"/>
    </xf>
    <xf numFmtId="165" fontId="10" fillId="0" borderId="33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vertical="center" wrapText="1"/>
    </xf>
    <xf numFmtId="3" fontId="9" fillId="0" borderId="39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165" fontId="9" fillId="0" borderId="41" xfId="0" applyNumberFormat="1" applyFont="1" applyBorder="1" applyAlignment="1">
      <alignment vertical="center" wrapText="1"/>
    </xf>
    <xf numFmtId="165" fontId="9" fillId="0" borderId="42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43" xfId="0" applyFont="1" applyBorder="1" applyAlignment="1">
      <alignment vertical="center" wrapText="1"/>
    </xf>
    <xf numFmtId="3" fontId="10" fillId="0" borderId="44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 wrapText="1"/>
    </xf>
    <xf numFmtId="3" fontId="13" fillId="0" borderId="2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5" fontId="19" fillId="0" borderId="9" xfId="0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19" fillId="0" borderId="11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20" fillId="0" borderId="16" xfId="0" applyFont="1" applyBorder="1" applyAlignment="1">
      <alignment horizontal="center" vertical="center"/>
    </xf>
    <xf numFmtId="165" fontId="20" fillId="0" borderId="17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21" fillId="0" borderId="16" xfId="0" applyFont="1" applyBorder="1" applyAlignment="1">
      <alignment horizontal="center" vertical="center"/>
    </xf>
    <xf numFmtId="165" fontId="22" fillId="0" borderId="17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 vertical="center" wrapText="1"/>
    </xf>
    <xf numFmtId="165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4" fontId="20" fillId="0" borderId="19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 wrapText="1"/>
    </xf>
    <xf numFmtId="165" fontId="18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5" fontId="15" fillId="0" borderId="2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24" fillId="0" borderId="46" xfId="0" applyNumberFormat="1" applyFont="1" applyBorder="1" applyAlignment="1">
      <alignment vertical="center"/>
    </xf>
    <xf numFmtId="4" fontId="21" fillId="0" borderId="44" xfId="0" applyNumberFormat="1" applyFont="1" applyBorder="1" applyAlignment="1">
      <alignment vertical="center"/>
    </xf>
    <xf numFmtId="3" fontId="24" fillId="0" borderId="44" xfId="0" applyNumberFormat="1" applyFont="1" applyBorder="1" applyAlignment="1">
      <alignment vertical="center"/>
    </xf>
    <xf numFmtId="165" fontId="9" fillId="0" borderId="28" xfId="0" applyNumberFormat="1" applyFont="1" applyBorder="1" applyAlignment="1">
      <alignment vertical="center" wrapText="1"/>
    </xf>
    <xf numFmtId="165" fontId="9" fillId="0" borderId="29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5" fontId="25" fillId="0" borderId="45" xfId="0" applyFont="1" applyBorder="1" applyAlignment="1">
      <alignment horizontal="center" vertical="center" wrapText="1"/>
    </xf>
    <xf numFmtId="165" fontId="25" fillId="0" borderId="0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165" fontId="25" fillId="0" borderId="47" xfId="0" applyFont="1" applyBorder="1" applyAlignment="1">
      <alignment horizontal="center" vertical="center" wrapText="1"/>
    </xf>
    <xf numFmtId="165" fontId="25" fillId="0" borderId="1" xfId="0" applyFont="1" applyBorder="1" applyAlignment="1">
      <alignment horizontal="left" vertical="center" wrapText="1"/>
    </xf>
    <xf numFmtId="3" fontId="25" fillId="0" borderId="23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46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165" fontId="27" fillId="0" borderId="45" xfId="0" applyFont="1" applyBorder="1" applyAlignment="1">
      <alignment horizontal="left" vertical="center" wrapText="1"/>
    </xf>
    <xf numFmtId="165" fontId="27" fillId="0" borderId="0" xfId="0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 wrapText="1"/>
    </xf>
    <xf numFmtId="165" fontId="2" fillId="0" borderId="20" xfId="0" applyNumberFormat="1" applyFont="1" applyBorder="1" applyAlignment="1">
      <alignment vertical="center"/>
    </xf>
    <xf numFmtId="165" fontId="27" fillId="0" borderId="48" xfId="0" applyFont="1" applyBorder="1" applyAlignment="1">
      <alignment horizontal="left" vertical="center" wrapText="1"/>
    </xf>
    <xf numFmtId="165" fontId="27" fillId="0" borderId="49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 vertical="center"/>
    </xf>
    <xf numFmtId="4" fontId="9" fillId="0" borderId="51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165" fontId="10" fillId="0" borderId="52" xfId="0" applyNumberFormat="1" applyFont="1" applyBorder="1" applyAlignment="1">
      <alignment vertical="center" wrapText="1"/>
    </xf>
    <xf numFmtId="165" fontId="10" fillId="0" borderId="5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48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 vertical="center" wrapText="1"/>
    </xf>
    <xf numFmtId="165" fontId="2" fillId="0" borderId="33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165" fontId="24" fillId="0" borderId="54" xfId="0" applyFont="1" applyBorder="1" applyAlignment="1">
      <alignment horizontal="center" vertical="center" wrapText="1"/>
    </xf>
    <xf numFmtId="165" fontId="24" fillId="0" borderId="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3" fillId="2" borderId="46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57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52">
      <selection activeCell="A73" sqref="A73:A75"/>
    </sheetView>
  </sheetViews>
  <sheetFormatPr defaultColWidth="9.00390625" defaultRowHeight="12.75"/>
  <cols>
    <col min="1" max="1" width="3.375" style="4" customWidth="1"/>
    <col min="2" max="2" width="37.875" style="4" customWidth="1"/>
    <col min="3" max="3" width="12.375" style="4" customWidth="1"/>
    <col min="4" max="4" width="13.25390625" style="245" customWidth="1"/>
    <col min="5" max="5" width="12.375" style="245" customWidth="1"/>
    <col min="6" max="6" width="8.875" style="245" customWidth="1"/>
    <col min="7" max="7" width="6.625" style="4" customWidth="1"/>
    <col min="8" max="8" width="9.125" style="4" customWidth="1"/>
    <col min="9" max="9" width="9.25390625" style="4" bestFit="1" customWidth="1"/>
    <col min="10" max="16384" width="9.125" style="4" customWidth="1"/>
  </cols>
  <sheetData>
    <row r="1" spans="1:7" ht="19.5" customHeight="1">
      <c r="A1" s="1"/>
      <c r="B1" s="1"/>
      <c r="C1" s="2"/>
      <c r="D1" s="3"/>
      <c r="E1" s="3"/>
      <c r="F1" s="254" t="s">
        <v>0</v>
      </c>
      <c r="G1" s="255"/>
    </row>
    <row r="2" spans="1:7" ht="63.75" customHeight="1">
      <c r="A2" s="256" t="s">
        <v>1</v>
      </c>
      <c r="B2" s="257"/>
      <c r="C2" s="257"/>
      <c r="D2" s="257"/>
      <c r="E2" s="257"/>
      <c r="F2" s="257"/>
      <c r="G2" s="257"/>
    </row>
    <row r="3" spans="1:7" ht="19.5" customHeight="1" thickBot="1">
      <c r="A3" s="5"/>
      <c r="B3" s="5"/>
      <c r="C3" s="6"/>
      <c r="D3" s="7"/>
      <c r="E3" s="7"/>
      <c r="F3" s="8"/>
      <c r="G3" s="9" t="s">
        <v>2</v>
      </c>
    </row>
    <row r="4" spans="1:7" s="12" customFormat="1" ht="21.75" customHeight="1" thickBot="1" thickTop="1">
      <c r="A4" s="10"/>
      <c r="B4" s="11"/>
      <c r="C4" s="258" t="s">
        <v>3</v>
      </c>
      <c r="D4" s="260" t="s">
        <v>4</v>
      </c>
      <c r="E4" s="260"/>
      <c r="F4" s="260"/>
      <c r="G4" s="261"/>
    </row>
    <row r="5" spans="1:7" s="19" customFormat="1" ht="38.25" customHeight="1" thickBot="1" thickTop="1">
      <c r="A5" s="13" t="s">
        <v>5</v>
      </c>
      <c r="B5" s="14" t="s">
        <v>6</v>
      </c>
      <c r="C5" s="259"/>
      <c r="D5" s="15" t="s">
        <v>7</v>
      </c>
      <c r="E5" s="16" t="s">
        <v>8</v>
      </c>
      <c r="F5" s="17" t="s">
        <v>9</v>
      </c>
      <c r="G5" s="18" t="s">
        <v>10</v>
      </c>
    </row>
    <row r="6" spans="1:7" s="27" customFormat="1" ht="9" customHeight="1" thickBot="1" thickTop="1">
      <c r="A6" s="20">
        <v>1</v>
      </c>
      <c r="B6" s="21">
        <v>2</v>
      </c>
      <c r="C6" s="22">
        <v>3</v>
      </c>
      <c r="D6" s="23">
        <v>4</v>
      </c>
      <c r="E6" s="24">
        <v>5</v>
      </c>
      <c r="F6" s="25">
        <v>6</v>
      </c>
      <c r="G6" s="26">
        <v>7</v>
      </c>
    </row>
    <row r="7" spans="1:7" s="34" customFormat="1" ht="23.25" customHeight="1" thickBot="1" thickTop="1">
      <c r="A7" s="28" t="s">
        <v>11</v>
      </c>
      <c r="B7" s="29" t="s">
        <v>12</v>
      </c>
      <c r="C7" s="30">
        <f>C10+C16+C23+C28+C36+C39</f>
        <v>84850572</v>
      </c>
      <c r="D7" s="31">
        <f>D10+D16+D23+D28+D36+D39</f>
        <v>202460606</v>
      </c>
      <c r="E7" s="31">
        <f>E10+E16+E23+E28+E36+E39</f>
        <v>91402560</v>
      </c>
      <c r="F7" s="32">
        <f>E7/C7*100</f>
        <v>107.72179591199456</v>
      </c>
      <c r="G7" s="33">
        <f>E7/D7*100</f>
        <v>45.14584926215227</v>
      </c>
    </row>
    <row r="8" spans="1:7" s="41" customFormat="1" ht="15.75" customHeight="1" thickTop="1">
      <c r="A8" s="35"/>
      <c r="B8" s="36" t="s">
        <v>13</v>
      </c>
      <c r="C8" s="37">
        <f>C7-C9</f>
        <v>81677673</v>
      </c>
      <c r="D8" s="38">
        <f>D7-D9</f>
        <v>182453101</v>
      </c>
      <c r="E8" s="38">
        <f>E7-E9</f>
        <v>86703183</v>
      </c>
      <c r="F8" s="39">
        <f>E8/C8*100</f>
        <v>106.15285648502744</v>
      </c>
      <c r="G8" s="40">
        <f>E8/D8*100</f>
        <v>47.520805360277215</v>
      </c>
    </row>
    <row r="9" spans="1:9" s="41" customFormat="1" ht="15" customHeight="1" thickBot="1">
      <c r="A9" s="42"/>
      <c r="B9" s="43" t="s">
        <v>14</v>
      </c>
      <c r="C9" s="44">
        <f>C30+C41</f>
        <v>3172899</v>
      </c>
      <c r="D9" s="45">
        <f>D30+D41</f>
        <v>20007505</v>
      </c>
      <c r="E9" s="46">
        <f>E30+E41</f>
        <v>4699377</v>
      </c>
      <c r="F9" s="47">
        <f>E9/C9*100</f>
        <v>148.10988310690004</v>
      </c>
      <c r="G9" s="48">
        <f>E9/D9*100</f>
        <v>23.48807110131923</v>
      </c>
      <c r="I9" s="49"/>
    </row>
    <row r="10" spans="1:7" s="34" customFormat="1" ht="20.25" customHeight="1" thickBot="1" thickTop="1">
      <c r="A10" s="50" t="s">
        <v>15</v>
      </c>
      <c r="B10" s="51" t="s">
        <v>16</v>
      </c>
      <c r="C10" s="30">
        <f>SUM(C11:C15)</f>
        <v>14417321</v>
      </c>
      <c r="D10" s="31">
        <f>SUM(D11:D15)</f>
        <v>31134898</v>
      </c>
      <c r="E10" s="31">
        <f>SUM(E11:E15)</f>
        <v>17672319</v>
      </c>
      <c r="F10" s="32">
        <f aca="true" t="shared" si="0" ref="F10:F70">E10/C10*100</f>
        <v>122.57699610073189</v>
      </c>
      <c r="G10" s="33">
        <f>E10/D10*100</f>
        <v>56.76048464973291</v>
      </c>
    </row>
    <row r="11" spans="1:7" s="59" customFormat="1" ht="15.75" customHeight="1" thickTop="1">
      <c r="A11" s="52">
        <v>1</v>
      </c>
      <c r="B11" s="53" t="s">
        <v>17</v>
      </c>
      <c r="C11" s="54">
        <v>13335634</v>
      </c>
      <c r="D11" s="55">
        <v>28959207</v>
      </c>
      <c r="E11" s="56">
        <v>16538523</v>
      </c>
      <c r="F11" s="57">
        <f t="shared" si="0"/>
        <v>124.01752327635866</v>
      </c>
      <c r="G11" s="58">
        <f aca="true" t="shared" si="1" ref="G11:G71">E11/D11*100</f>
        <v>57.109723342907834</v>
      </c>
    </row>
    <row r="12" spans="1:7" s="63" customFormat="1" ht="15.75" customHeight="1">
      <c r="A12" s="52">
        <v>2</v>
      </c>
      <c r="B12" s="53" t="s">
        <v>18</v>
      </c>
      <c r="C12" s="60">
        <v>16930</v>
      </c>
      <c r="D12" s="55">
        <v>36376</v>
      </c>
      <c r="E12" s="56">
        <v>22989</v>
      </c>
      <c r="F12" s="61">
        <f t="shared" si="0"/>
        <v>135.78854105138808</v>
      </c>
      <c r="G12" s="62">
        <f t="shared" si="1"/>
        <v>63.19826259071915</v>
      </c>
    </row>
    <row r="13" spans="1:7" s="65" customFormat="1" ht="15" customHeight="1">
      <c r="A13" s="52">
        <v>3</v>
      </c>
      <c r="B13" s="53" t="s">
        <v>19</v>
      </c>
      <c r="C13" s="64">
        <v>22693</v>
      </c>
      <c r="D13" s="55">
        <v>44865</v>
      </c>
      <c r="E13" s="56">
        <v>23867</v>
      </c>
      <c r="F13" s="61">
        <f t="shared" si="0"/>
        <v>105.17340148944609</v>
      </c>
      <c r="G13" s="62">
        <f t="shared" si="1"/>
        <v>53.1973698874401</v>
      </c>
    </row>
    <row r="14" spans="1:7" s="63" customFormat="1" ht="15.75" customHeight="1">
      <c r="A14" s="52">
        <v>4</v>
      </c>
      <c r="B14" s="66" t="s">
        <v>20</v>
      </c>
      <c r="C14" s="60">
        <v>745462</v>
      </c>
      <c r="D14" s="55">
        <v>1494450</v>
      </c>
      <c r="E14" s="56">
        <v>807038</v>
      </c>
      <c r="F14" s="61">
        <f t="shared" si="0"/>
        <v>108.26011252082601</v>
      </c>
      <c r="G14" s="62">
        <f t="shared" si="1"/>
        <v>54.00234199872863</v>
      </c>
    </row>
    <row r="15" spans="1:7" s="63" customFormat="1" ht="15" customHeight="1" thickBot="1">
      <c r="A15" s="52">
        <v>5</v>
      </c>
      <c r="B15" s="53" t="s">
        <v>21</v>
      </c>
      <c r="C15" s="60">
        <v>296602</v>
      </c>
      <c r="D15" s="55">
        <v>600000</v>
      </c>
      <c r="E15" s="56">
        <v>279902</v>
      </c>
      <c r="F15" s="67">
        <f t="shared" si="0"/>
        <v>94.36955920728788</v>
      </c>
      <c r="G15" s="68">
        <f t="shared" si="1"/>
        <v>46.650333333333336</v>
      </c>
    </row>
    <row r="16" spans="1:7" s="72" customFormat="1" ht="21.75" customHeight="1" thickBot="1" thickTop="1">
      <c r="A16" s="69" t="s">
        <v>22</v>
      </c>
      <c r="B16" s="51" t="s">
        <v>23</v>
      </c>
      <c r="C16" s="70">
        <f>SUM(C17:C22)</f>
        <v>5477018</v>
      </c>
      <c r="D16" s="71">
        <f>SUM(D17:D22)</f>
        <v>10308291</v>
      </c>
      <c r="E16" s="71">
        <f>SUM(E17:E22)</f>
        <v>5842421</v>
      </c>
      <c r="F16" s="32">
        <f t="shared" si="0"/>
        <v>106.67156836073937</v>
      </c>
      <c r="G16" s="33">
        <f t="shared" si="1"/>
        <v>56.67691181787553</v>
      </c>
    </row>
    <row r="17" spans="1:7" s="72" customFormat="1" ht="14.25" customHeight="1" thickTop="1">
      <c r="A17" s="52">
        <v>1</v>
      </c>
      <c r="B17" s="53" t="s">
        <v>24</v>
      </c>
      <c r="C17" s="73">
        <v>4689288</v>
      </c>
      <c r="D17" s="74">
        <v>8668999</v>
      </c>
      <c r="E17" s="75">
        <v>5015025</v>
      </c>
      <c r="F17" s="57">
        <f t="shared" si="0"/>
        <v>106.94640636275699</v>
      </c>
      <c r="G17" s="58">
        <f t="shared" si="1"/>
        <v>57.8501047237403</v>
      </c>
    </row>
    <row r="18" spans="1:7" s="72" customFormat="1" ht="15" customHeight="1">
      <c r="A18" s="52">
        <v>2</v>
      </c>
      <c r="B18" s="53" t="s">
        <v>25</v>
      </c>
      <c r="C18" s="73">
        <v>345045</v>
      </c>
      <c r="D18" s="74">
        <v>689930</v>
      </c>
      <c r="E18" s="75">
        <v>394430</v>
      </c>
      <c r="F18" s="61">
        <f t="shared" si="0"/>
        <v>114.31262588937673</v>
      </c>
      <c r="G18" s="62">
        <f t="shared" si="1"/>
        <v>57.16956792718102</v>
      </c>
    </row>
    <row r="19" spans="1:7" s="77" customFormat="1" ht="15" customHeight="1">
      <c r="A19" s="52">
        <v>3</v>
      </c>
      <c r="B19" s="53" t="s">
        <v>26</v>
      </c>
      <c r="C19" s="76">
        <v>182</v>
      </c>
      <c r="D19" s="74">
        <v>262</v>
      </c>
      <c r="E19" s="75">
        <v>161</v>
      </c>
      <c r="F19" s="61">
        <f t="shared" si="0"/>
        <v>88.46153846153845</v>
      </c>
      <c r="G19" s="62">
        <f t="shared" si="1"/>
        <v>61.45038167938931</v>
      </c>
    </row>
    <row r="20" spans="1:7" s="63" customFormat="1" ht="15.75" customHeight="1">
      <c r="A20" s="52">
        <v>4</v>
      </c>
      <c r="B20" s="66" t="s">
        <v>27</v>
      </c>
      <c r="C20" s="60">
        <v>368175</v>
      </c>
      <c r="D20" s="74">
        <v>749100</v>
      </c>
      <c r="E20" s="75">
        <v>367672</v>
      </c>
      <c r="F20" s="61">
        <f t="shared" si="0"/>
        <v>99.86338018605284</v>
      </c>
      <c r="G20" s="62">
        <f t="shared" si="1"/>
        <v>49.081831531170735</v>
      </c>
    </row>
    <row r="21" spans="1:7" s="63" customFormat="1" ht="15" customHeight="1">
      <c r="A21" s="52">
        <v>5</v>
      </c>
      <c r="B21" s="53" t="s">
        <v>21</v>
      </c>
      <c r="C21" s="60">
        <v>73841</v>
      </c>
      <c r="D21" s="74">
        <v>200000</v>
      </c>
      <c r="E21" s="75">
        <v>65133</v>
      </c>
      <c r="F21" s="61">
        <f t="shared" si="0"/>
        <v>88.20709362007557</v>
      </c>
      <c r="G21" s="62">
        <f t="shared" si="1"/>
        <v>32.5665</v>
      </c>
    </row>
    <row r="22" spans="1:7" s="72" customFormat="1" ht="17.25" customHeight="1" thickBot="1">
      <c r="A22" s="52">
        <v>6</v>
      </c>
      <c r="B22" s="53" t="s">
        <v>28</v>
      </c>
      <c r="C22" s="73">
        <v>487</v>
      </c>
      <c r="D22" s="78"/>
      <c r="E22" s="79"/>
      <c r="F22" s="67"/>
      <c r="G22" s="80"/>
    </row>
    <row r="23" spans="1:7" s="34" customFormat="1" ht="32.25" customHeight="1" thickBot="1" thickTop="1">
      <c r="A23" s="50" t="s">
        <v>29</v>
      </c>
      <c r="B23" s="81" t="s">
        <v>30</v>
      </c>
      <c r="C23" s="30">
        <f>SUM(C24:C27)</f>
        <v>3830344</v>
      </c>
      <c r="D23" s="31">
        <f>SUM(D24:D27)</f>
        <v>7710000</v>
      </c>
      <c r="E23" s="31">
        <f>SUM(E24:E27)</f>
        <v>3149047</v>
      </c>
      <c r="F23" s="32">
        <f t="shared" si="0"/>
        <v>82.21316414400378</v>
      </c>
      <c r="G23" s="33">
        <f t="shared" si="1"/>
        <v>40.843670557717246</v>
      </c>
    </row>
    <row r="24" spans="1:7" s="63" customFormat="1" ht="18.75" customHeight="1" thickTop="1">
      <c r="A24" s="82">
        <v>1</v>
      </c>
      <c r="B24" s="83" t="s">
        <v>31</v>
      </c>
      <c r="C24" s="84">
        <v>201081</v>
      </c>
      <c r="D24" s="74">
        <v>460000</v>
      </c>
      <c r="E24" s="75">
        <v>198100</v>
      </c>
      <c r="F24" s="57">
        <f t="shared" si="0"/>
        <v>98.51751284308314</v>
      </c>
      <c r="G24" s="58">
        <f t="shared" si="1"/>
        <v>43.06521739130435</v>
      </c>
    </row>
    <row r="25" spans="1:7" s="63" customFormat="1" ht="13.5" customHeight="1">
      <c r="A25" s="85">
        <v>2</v>
      </c>
      <c r="B25" s="86" t="s">
        <v>32</v>
      </c>
      <c r="C25" s="84">
        <v>361270</v>
      </c>
      <c r="D25" s="74">
        <v>450000</v>
      </c>
      <c r="E25" s="75">
        <v>560978</v>
      </c>
      <c r="F25" s="61">
        <f t="shared" si="0"/>
        <v>155.27943089655935</v>
      </c>
      <c r="G25" s="62">
        <f t="shared" si="1"/>
        <v>124.66177777777779</v>
      </c>
    </row>
    <row r="26" spans="1:7" s="63" customFormat="1" ht="15.75" customHeight="1">
      <c r="A26" s="85">
        <v>3</v>
      </c>
      <c r="B26" s="87" t="s">
        <v>33</v>
      </c>
      <c r="C26" s="84">
        <v>179477</v>
      </c>
      <c r="D26" s="74">
        <v>400000</v>
      </c>
      <c r="E26" s="75">
        <v>153763</v>
      </c>
      <c r="F26" s="61">
        <f t="shared" si="0"/>
        <v>85.6728160154226</v>
      </c>
      <c r="G26" s="62">
        <f t="shared" si="1"/>
        <v>38.44075</v>
      </c>
    </row>
    <row r="27" spans="1:7" s="63" customFormat="1" ht="27.75" customHeight="1" thickBot="1">
      <c r="A27" s="85">
        <v>4</v>
      </c>
      <c r="B27" s="87" t="s">
        <v>34</v>
      </c>
      <c r="C27" s="84">
        <v>3088516</v>
      </c>
      <c r="D27" s="74">
        <v>6400000</v>
      </c>
      <c r="E27" s="75">
        <v>2236206</v>
      </c>
      <c r="F27" s="67">
        <f t="shared" si="0"/>
        <v>72.40389883037679</v>
      </c>
      <c r="G27" s="68">
        <f t="shared" si="1"/>
        <v>34.94071875</v>
      </c>
    </row>
    <row r="28" spans="1:7" s="59" customFormat="1" ht="22.5" customHeight="1" thickBot="1" thickTop="1">
      <c r="A28" s="88" t="s">
        <v>35</v>
      </c>
      <c r="B28" s="89" t="s">
        <v>36</v>
      </c>
      <c r="C28" s="30">
        <f>SUM(C31:C35)</f>
        <v>9098196</v>
      </c>
      <c r="D28" s="31">
        <f>SUM(D31:D35)</f>
        <v>27065000</v>
      </c>
      <c r="E28" s="31">
        <f>SUM(E31:E35)</f>
        <v>10443874</v>
      </c>
      <c r="F28" s="90">
        <f t="shared" si="0"/>
        <v>114.79060244470443</v>
      </c>
      <c r="G28" s="33">
        <f t="shared" si="1"/>
        <v>38.588117494919636</v>
      </c>
    </row>
    <row r="29" spans="1:7" s="95" customFormat="1" ht="12.75" customHeight="1" thickTop="1">
      <c r="A29" s="91"/>
      <c r="B29" s="92" t="s">
        <v>13</v>
      </c>
      <c r="C29" s="37">
        <f>C28-C30</f>
        <v>6065888</v>
      </c>
      <c r="D29" s="38">
        <f>D28-D30</f>
        <v>7065000</v>
      </c>
      <c r="E29" s="38">
        <f>E28-E30</f>
        <v>5861514</v>
      </c>
      <c r="F29" s="93">
        <f t="shared" si="0"/>
        <v>96.63076535537748</v>
      </c>
      <c r="G29" s="94">
        <f t="shared" si="1"/>
        <v>82.96552016985139</v>
      </c>
    </row>
    <row r="30" spans="1:7" s="95" customFormat="1" ht="13.5" customHeight="1" thickBot="1">
      <c r="A30" s="96"/>
      <c r="B30" s="97" t="s">
        <v>14</v>
      </c>
      <c r="C30" s="44">
        <f>C34+C33</f>
        <v>3032308</v>
      </c>
      <c r="D30" s="45">
        <f>D33+D34</f>
        <v>20000000</v>
      </c>
      <c r="E30" s="45">
        <f>E33+E34</f>
        <v>4582360</v>
      </c>
      <c r="F30" s="98">
        <f t="shared" si="0"/>
        <v>151.11789435637803</v>
      </c>
      <c r="G30" s="99">
        <f t="shared" si="1"/>
        <v>22.9118</v>
      </c>
    </row>
    <row r="31" spans="1:7" s="103" customFormat="1" ht="26.25" customHeight="1" thickTop="1">
      <c r="A31" s="100">
        <v>1</v>
      </c>
      <c r="B31" s="101" t="s">
        <v>37</v>
      </c>
      <c r="C31" s="102">
        <v>4914517</v>
      </c>
      <c r="D31" s="74">
        <v>5500000</v>
      </c>
      <c r="E31" s="75">
        <v>4574906</v>
      </c>
      <c r="F31" s="61">
        <f t="shared" si="0"/>
        <v>93.08963627554854</v>
      </c>
      <c r="G31" s="62">
        <f t="shared" si="1"/>
        <v>83.1801090909091</v>
      </c>
    </row>
    <row r="32" spans="1:7" s="107" customFormat="1" ht="18.75" customHeight="1">
      <c r="A32" s="104">
        <v>2</v>
      </c>
      <c r="B32" s="105" t="s">
        <v>38</v>
      </c>
      <c r="C32" s="106">
        <v>380014</v>
      </c>
      <c r="D32" s="74">
        <v>850000</v>
      </c>
      <c r="E32" s="75">
        <v>462933</v>
      </c>
      <c r="F32" s="61">
        <f t="shared" si="0"/>
        <v>121.81998557947864</v>
      </c>
      <c r="G32" s="62">
        <f t="shared" si="1"/>
        <v>54.46270588235295</v>
      </c>
    </row>
    <row r="33" spans="1:7" s="34" customFormat="1" ht="19.5" customHeight="1">
      <c r="A33" s="104">
        <v>3</v>
      </c>
      <c r="B33" s="105" t="s">
        <v>39</v>
      </c>
      <c r="C33" s="108">
        <v>2596358</v>
      </c>
      <c r="D33" s="74">
        <v>19100000</v>
      </c>
      <c r="E33" s="75">
        <v>4193533</v>
      </c>
      <c r="F33" s="61">
        <f t="shared" si="0"/>
        <v>161.51597738062316</v>
      </c>
      <c r="G33" s="62">
        <f t="shared" si="1"/>
        <v>21.955670157068063</v>
      </c>
    </row>
    <row r="34" spans="1:7" s="109" customFormat="1" ht="15.75" customHeight="1">
      <c r="A34" s="85">
        <v>4</v>
      </c>
      <c r="B34" s="105" t="s">
        <v>40</v>
      </c>
      <c r="C34" s="106">
        <v>435950</v>
      </c>
      <c r="D34" s="74">
        <v>900000</v>
      </c>
      <c r="E34" s="75">
        <v>388827</v>
      </c>
      <c r="F34" s="61">
        <f t="shared" si="0"/>
        <v>89.19073288221126</v>
      </c>
      <c r="G34" s="62">
        <f t="shared" si="1"/>
        <v>43.203</v>
      </c>
    </row>
    <row r="35" spans="1:7" s="109" customFormat="1" ht="19.5" customHeight="1">
      <c r="A35" s="110">
        <v>5</v>
      </c>
      <c r="B35" s="111" t="s">
        <v>41</v>
      </c>
      <c r="C35" s="112">
        <v>771357</v>
      </c>
      <c r="D35" s="113">
        <f>595000+120000</f>
        <v>715000</v>
      </c>
      <c r="E35" s="114">
        <f>55581+768094</f>
        <v>823675</v>
      </c>
      <c r="F35" s="115">
        <f t="shared" si="0"/>
        <v>106.78259223679827</v>
      </c>
      <c r="G35" s="116">
        <f t="shared" si="1"/>
        <v>115.1993006993007</v>
      </c>
    </row>
    <row r="36" spans="1:7" s="34" customFormat="1" ht="33" customHeight="1" thickBot="1">
      <c r="A36" s="117" t="s">
        <v>42</v>
      </c>
      <c r="B36" s="118" t="s">
        <v>43</v>
      </c>
      <c r="C36" s="119">
        <f>SUM(C37:C38)</f>
        <v>43252862</v>
      </c>
      <c r="D36" s="120">
        <f>SUM(D37:D38)</f>
        <v>111181534</v>
      </c>
      <c r="E36" s="120">
        <f>SUM(E37:E38)</f>
        <v>45542613</v>
      </c>
      <c r="F36" s="121">
        <f t="shared" si="0"/>
        <v>105.29387165177648</v>
      </c>
      <c r="G36" s="122">
        <f t="shared" si="1"/>
        <v>40.962389491765784</v>
      </c>
    </row>
    <row r="37" spans="1:7" s="107" customFormat="1" ht="15" customHeight="1" thickTop="1">
      <c r="A37" s="85">
        <v>1</v>
      </c>
      <c r="B37" s="86" t="s">
        <v>44</v>
      </c>
      <c r="C37" s="123">
        <v>40870402</v>
      </c>
      <c r="D37" s="124">
        <v>106077534</v>
      </c>
      <c r="E37" s="125">
        <v>42799988</v>
      </c>
      <c r="F37" s="61">
        <f t="shared" si="0"/>
        <v>104.72123078211955</v>
      </c>
      <c r="G37" s="62">
        <f t="shared" si="1"/>
        <v>40.347834631977776</v>
      </c>
    </row>
    <row r="38" spans="1:7" s="107" customFormat="1" ht="18" customHeight="1" thickBot="1">
      <c r="A38" s="85">
        <v>2</v>
      </c>
      <c r="B38" s="86" t="s">
        <v>45</v>
      </c>
      <c r="C38" s="123">
        <v>2382460</v>
      </c>
      <c r="D38" s="124">
        <v>5104000</v>
      </c>
      <c r="E38" s="125">
        <v>2742625</v>
      </c>
      <c r="F38" s="61">
        <f t="shared" si="0"/>
        <v>115.11735768911124</v>
      </c>
      <c r="G38" s="62">
        <f t="shared" si="1"/>
        <v>53.734815830721004</v>
      </c>
    </row>
    <row r="39" spans="1:7" s="131" customFormat="1" ht="18" customHeight="1" thickBot="1" thickTop="1">
      <c r="A39" s="126" t="s">
        <v>46</v>
      </c>
      <c r="B39" s="127" t="s">
        <v>47</v>
      </c>
      <c r="C39" s="128">
        <v>8774831</v>
      </c>
      <c r="D39" s="31">
        <v>15060883</v>
      </c>
      <c r="E39" s="129">
        <v>8752286</v>
      </c>
      <c r="F39" s="130">
        <f t="shared" si="0"/>
        <v>99.74307197483347</v>
      </c>
      <c r="G39" s="33">
        <f t="shared" si="1"/>
        <v>58.11270162579445</v>
      </c>
    </row>
    <row r="40" spans="1:7" s="133" customFormat="1" ht="15" customHeight="1" thickTop="1">
      <c r="A40" s="132"/>
      <c r="B40" s="133" t="s">
        <v>13</v>
      </c>
      <c r="C40" s="134">
        <f>C39-C41</f>
        <v>8634240</v>
      </c>
      <c r="D40" s="38">
        <f>D39-D41</f>
        <v>15053378</v>
      </c>
      <c r="E40" s="135">
        <f>E39-E41</f>
        <v>8635269</v>
      </c>
      <c r="F40" s="93">
        <f>E40/C40*100</f>
        <v>100.01191766733378</v>
      </c>
      <c r="G40" s="94">
        <f>E40/D40*100</f>
        <v>57.36432712976449</v>
      </c>
    </row>
    <row r="41" spans="1:7" s="133" customFormat="1" ht="12.75" customHeight="1" thickBot="1">
      <c r="A41" s="132"/>
      <c r="B41" s="133" t="s">
        <v>14</v>
      </c>
      <c r="C41" s="134">
        <v>140591</v>
      </c>
      <c r="D41" s="38">
        <v>7505</v>
      </c>
      <c r="E41" s="135">
        <v>117017</v>
      </c>
      <c r="F41" s="93">
        <f t="shared" si="0"/>
        <v>83.23221258828801</v>
      </c>
      <c r="G41" s="94">
        <f t="shared" si="1"/>
        <v>1559.1872085276484</v>
      </c>
    </row>
    <row r="42" spans="1:7" s="34" customFormat="1" ht="21.75" customHeight="1" thickBot="1" thickTop="1">
      <c r="A42" s="50" t="s">
        <v>48</v>
      </c>
      <c r="B42" s="136" t="s">
        <v>49</v>
      </c>
      <c r="C42" s="137">
        <f>SUM(C43:C44)</f>
        <v>54600456</v>
      </c>
      <c r="D42" s="31">
        <f>SUM(D43:D44)</f>
        <v>101636035</v>
      </c>
      <c r="E42" s="138">
        <f>SUM(E43:E44)</f>
        <v>61680930</v>
      </c>
      <c r="F42" s="130">
        <f t="shared" si="0"/>
        <v>112.96779279645577</v>
      </c>
      <c r="G42" s="33">
        <f t="shared" si="1"/>
        <v>60.68805222478425</v>
      </c>
    </row>
    <row r="43" spans="1:7" s="72" customFormat="1" ht="18" customHeight="1" thickTop="1">
      <c r="A43" s="139">
        <v>1</v>
      </c>
      <c r="B43" s="140" t="s">
        <v>50</v>
      </c>
      <c r="C43" s="123">
        <v>51856368</v>
      </c>
      <c r="D43" s="141">
        <v>94145216</v>
      </c>
      <c r="E43" s="125">
        <v>57935520</v>
      </c>
      <c r="F43" s="57">
        <f t="shared" si="0"/>
        <v>111.72305781230185</v>
      </c>
      <c r="G43" s="58">
        <f t="shared" si="1"/>
        <v>61.53846415308028</v>
      </c>
    </row>
    <row r="44" spans="1:7" s="72" customFormat="1" ht="16.5" customHeight="1" thickBot="1">
      <c r="A44" s="104">
        <v>2</v>
      </c>
      <c r="B44" s="87" t="s">
        <v>51</v>
      </c>
      <c r="C44" s="123">
        <v>2744088</v>
      </c>
      <c r="D44" s="124">
        <v>7490819</v>
      </c>
      <c r="E44" s="125">
        <v>3745410</v>
      </c>
      <c r="F44" s="61">
        <f t="shared" si="0"/>
        <v>136.4901562923638</v>
      </c>
      <c r="G44" s="62">
        <f t="shared" si="1"/>
        <v>50.00000667483756</v>
      </c>
    </row>
    <row r="45" spans="1:7" s="144" customFormat="1" ht="24" customHeight="1" thickBot="1" thickTop="1">
      <c r="A45" s="142" t="s">
        <v>52</v>
      </c>
      <c r="B45" s="143" t="s">
        <v>53</v>
      </c>
      <c r="C45" s="137">
        <f>C46+C47</f>
        <v>5436358</v>
      </c>
      <c r="D45" s="138">
        <f>D46+D47</f>
        <v>9168470</v>
      </c>
      <c r="E45" s="138">
        <f>E46+E47</f>
        <v>1012117</v>
      </c>
      <c r="F45" s="32">
        <f t="shared" si="0"/>
        <v>18.617556091780564</v>
      </c>
      <c r="G45" s="33">
        <f t="shared" si="1"/>
        <v>11.03910467068115</v>
      </c>
    </row>
    <row r="46" spans="1:7" s="150" customFormat="1" ht="16.5" customHeight="1" thickTop="1">
      <c r="A46" s="145"/>
      <c r="B46" s="146" t="s">
        <v>13</v>
      </c>
      <c r="C46" s="147">
        <v>967224</v>
      </c>
      <c r="D46" s="148">
        <v>2744391</v>
      </c>
      <c r="E46" s="149">
        <v>996366</v>
      </c>
      <c r="F46" s="93">
        <f t="shared" si="0"/>
        <v>103.01295253219523</v>
      </c>
      <c r="G46" s="94">
        <f t="shared" si="1"/>
        <v>36.305541010737905</v>
      </c>
    </row>
    <row r="47" spans="1:9" s="150" customFormat="1" ht="15" customHeight="1" thickBot="1">
      <c r="A47" s="145"/>
      <c r="B47" s="146" t="s">
        <v>14</v>
      </c>
      <c r="C47" s="147">
        <f>4469134</f>
        <v>4469134</v>
      </c>
      <c r="D47" s="148">
        <v>6424079</v>
      </c>
      <c r="E47" s="149">
        <v>15751</v>
      </c>
      <c r="F47" s="93">
        <f t="shared" si="0"/>
        <v>0.35243964490659707</v>
      </c>
      <c r="G47" s="94">
        <f t="shared" si="1"/>
        <v>0.2451868976082019</v>
      </c>
      <c r="I47" s="151"/>
    </row>
    <row r="48" spans="1:9" s="34" customFormat="1" ht="21" customHeight="1" thickBot="1" thickTop="1">
      <c r="A48" s="152" t="s">
        <v>54</v>
      </c>
      <c r="B48" s="153" t="s">
        <v>55</v>
      </c>
      <c r="C48" s="154">
        <f aca="true" t="shared" si="2" ref="C48:E50">C51+C54+C57</f>
        <v>19651464</v>
      </c>
      <c r="D48" s="155">
        <f t="shared" si="2"/>
        <v>40871057.54</v>
      </c>
      <c r="E48" s="156">
        <f t="shared" si="2"/>
        <v>20459404</v>
      </c>
      <c r="F48" s="32">
        <f t="shared" si="0"/>
        <v>104.11134763292952</v>
      </c>
      <c r="G48" s="33">
        <f t="shared" si="1"/>
        <v>50.05841598294008</v>
      </c>
      <c r="I48" s="157"/>
    </row>
    <row r="49" spans="1:7" s="164" customFormat="1" ht="12.75" customHeight="1" thickTop="1">
      <c r="A49" s="158"/>
      <c r="B49" s="159" t="s">
        <v>13</v>
      </c>
      <c r="C49" s="160">
        <f t="shared" si="2"/>
        <v>19581464</v>
      </c>
      <c r="D49" s="161">
        <f t="shared" si="2"/>
        <v>39348057.54</v>
      </c>
      <c r="E49" s="162">
        <f t="shared" si="2"/>
        <v>20394404</v>
      </c>
      <c r="F49" s="163">
        <f t="shared" si="0"/>
        <v>104.1515792690475</v>
      </c>
      <c r="G49" s="94">
        <f>E49/D49*100</f>
        <v>51.830777108292295</v>
      </c>
    </row>
    <row r="50" spans="1:7" s="164" customFormat="1" ht="13.5" customHeight="1">
      <c r="A50" s="158"/>
      <c r="B50" s="159" t="s">
        <v>14</v>
      </c>
      <c r="C50" s="160">
        <f t="shared" si="2"/>
        <v>70000</v>
      </c>
      <c r="D50" s="161">
        <f t="shared" si="2"/>
        <v>1523000</v>
      </c>
      <c r="E50" s="165">
        <f t="shared" si="2"/>
        <v>65000</v>
      </c>
      <c r="F50" s="163">
        <f t="shared" si="0"/>
        <v>92.85714285714286</v>
      </c>
      <c r="G50" s="94">
        <f>E50/D50*100</f>
        <v>4.267892317793828</v>
      </c>
    </row>
    <row r="51" spans="1:7" s="173" customFormat="1" ht="17.25" customHeight="1">
      <c r="A51" s="166">
        <v>1</v>
      </c>
      <c r="B51" s="167" t="s">
        <v>56</v>
      </c>
      <c r="C51" s="168">
        <v>4145696</v>
      </c>
      <c r="D51" s="169">
        <v>8315739</v>
      </c>
      <c r="E51" s="170">
        <v>4036762</v>
      </c>
      <c r="F51" s="171">
        <f t="shared" si="0"/>
        <v>97.37235918890337</v>
      </c>
      <c r="G51" s="172">
        <f t="shared" si="1"/>
        <v>48.54363514776017</v>
      </c>
    </row>
    <row r="52" spans="1:7" s="164" customFormat="1" ht="12.75" customHeight="1">
      <c r="A52" s="158"/>
      <c r="B52" s="159" t="s">
        <v>13</v>
      </c>
      <c r="C52" s="160">
        <v>4145696</v>
      </c>
      <c r="D52" s="174">
        <f>D51-D53</f>
        <v>6918739</v>
      </c>
      <c r="E52" s="165">
        <f>E51-E53</f>
        <v>3971762</v>
      </c>
      <c r="F52" s="93">
        <f t="shared" si="0"/>
        <v>95.80446805554483</v>
      </c>
      <c r="G52" s="94">
        <f>E52/D52*100</f>
        <v>57.40586543299292</v>
      </c>
    </row>
    <row r="53" spans="1:7" s="164" customFormat="1" ht="13.5" customHeight="1">
      <c r="A53" s="158"/>
      <c r="B53" s="159" t="s">
        <v>14</v>
      </c>
      <c r="C53" s="160"/>
      <c r="D53" s="174">
        <v>1397000</v>
      </c>
      <c r="E53" s="165">
        <v>65000</v>
      </c>
      <c r="F53" s="93"/>
      <c r="G53" s="94">
        <f t="shared" si="1"/>
        <v>4.652827487473156</v>
      </c>
    </row>
    <row r="54" spans="1:7" s="179" customFormat="1" ht="30" customHeight="1">
      <c r="A54" s="166">
        <v>2</v>
      </c>
      <c r="B54" s="175" t="s">
        <v>57</v>
      </c>
      <c r="C54" s="176">
        <v>15488119</v>
      </c>
      <c r="D54" s="177">
        <v>32409082.54</v>
      </c>
      <c r="E54" s="178">
        <v>16357708</v>
      </c>
      <c r="F54" s="171">
        <f>E54/C54*100</f>
        <v>105.6145552600674</v>
      </c>
      <c r="G54" s="172">
        <f>E54/D54*100</f>
        <v>50.472604338030735</v>
      </c>
    </row>
    <row r="55" spans="1:7" s="184" customFormat="1" ht="12" customHeight="1">
      <c r="A55" s="158"/>
      <c r="B55" s="159" t="s">
        <v>13</v>
      </c>
      <c r="C55" s="180">
        <f>C54-C56</f>
        <v>15418119</v>
      </c>
      <c r="D55" s="181">
        <f>D54-D56</f>
        <v>32351082.54</v>
      </c>
      <c r="E55" s="182">
        <f>E54-E56</f>
        <v>16357708</v>
      </c>
      <c r="F55" s="93">
        <f>E55/C55*100</f>
        <v>106.09405725821676</v>
      </c>
      <c r="G55" s="183">
        <f>E55/D55*100</f>
        <v>50.56309315082351</v>
      </c>
    </row>
    <row r="56" spans="1:7" s="184" customFormat="1" ht="14.25" customHeight="1">
      <c r="A56" s="158"/>
      <c r="B56" s="159" t="s">
        <v>14</v>
      </c>
      <c r="C56" s="180">
        <v>70000</v>
      </c>
      <c r="D56" s="174">
        <v>58000</v>
      </c>
      <c r="E56" s="182"/>
      <c r="F56" s="185"/>
      <c r="G56" s="94">
        <f>E56/D56*100</f>
        <v>0</v>
      </c>
    </row>
    <row r="57" spans="1:9" s="188" customFormat="1" ht="30.75" customHeight="1">
      <c r="A57" s="166">
        <v>3</v>
      </c>
      <c r="B57" s="167" t="s">
        <v>58</v>
      </c>
      <c r="C57" s="186">
        <f>17649</f>
        <v>17649</v>
      </c>
      <c r="D57" s="169">
        <v>146236</v>
      </c>
      <c r="E57" s="187">
        <v>64934</v>
      </c>
      <c r="F57" s="171">
        <f t="shared" si="0"/>
        <v>367.91886225848486</v>
      </c>
      <c r="G57" s="172">
        <f t="shared" si="1"/>
        <v>44.40356683716732</v>
      </c>
      <c r="I57" s="189"/>
    </row>
    <row r="58" spans="1:7" s="164" customFormat="1" ht="12.75" customHeight="1">
      <c r="A58" s="158"/>
      <c r="B58" s="159" t="s">
        <v>13</v>
      </c>
      <c r="C58" s="160">
        <v>17649</v>
      </c>
      <c r="D58" s="174">
        <f>D57-D59</f>
        <v>78236</v>
      </c>
      <c r="E58" s="165">
        <f>E57-E59</f>
        <v>64934</v>
      </c>
      <c r="F58" s="93">
        <f t="shared" si="0"/>
        <v>367.91886225848486</v>
      </c>
      <c r="G58" s="94">
        <f>E58/D58*100</f>
        <v>82.99759701416228</v>
      </c>
    </row>
    <row r="59" spans="1:7" s="164" customFormat="1" ht="15" customHeight="1" thickBot="1">
      <c r="A59" s="158"/>
      <c r="B59" s="159" t="s">
        <v>14</v>
      </c>
      <c r="C59" s="160"/>
      <c r="D59" s="174">
        <v>68000</v>
      </c>
      <c r="E59" s="165"/>
      <c r="F59" s="93"/>
      <c r="G59" s="94">
        <f>E59/D59*100</f>
        <v>0</v>
      </c>
    </row>
    <row r="60" spans="1:9" s="195" customFormat="1" ht="25.5" customHeight="1" thickTop="1">
      <c r="A60" s="247" t="s">
        <v>59</v>
      </c>
      <c r="B60" s="248"/>
      <c r="C60" s="190">
        <f>C7+C42+C45+C48</f>
        <v>164538850</v>
      </c>
      <c r="D60" s="191">
        <f>D7+D42+D45+D48</f>
        <v>354136168.54</v>
      </c>
      <c r="E60" s="192">
        <f>E7+E42+E45+E48</f>
        <v>174555011</v>
      </c>
      <c r="F60" s="193">
        <f t="shared" si="0"/>
        <v>106.08741400587157</v>
      </c>
      <c r="G60" s="194">
        <f t="shared" si="1"/>
        <v>49.29036526250321</v>
      </c>
      <c r="I60" s="196"/>
    </row>
    <row r="61" spans="1:7" s="107" customFormat="1" ht="13.5" customHeight="1">
      <c r="A61" s="197"/>
      <c r="B61" s="198" t="s">
        <v>60</v>
      </c>
      <c r="C61" s="199">
        <f>C60-C62</f>
        <v>156826817</v>
      </c>
      <c r="D61" s="200">
        <f>D60-D62</f>
        <v>326181584.54</v>
      </c>
      <c r="E61" s="201">
        <f>E60-E62</f>
        <v>169774883</v>
      </c>
      <c r="F61" s="61">
        <f t="shared" si="0"/>
        <v>108.2562831074994</v>
      </c>
      <c r="G61" s="62">
        <f t="shared" si="1"/>
        <v>52.04919316319659</v>
      </c>
    </row>
    <row r="62" spans="1:9" s="206" customFormat="1" ht="15" customHeight="1" thickBot="1">
      <c r="A62" s="202"/>
      <c r="B62" s="203" t="s">
        <v>61</v>
      </c>
      <c r="C62" s="204">
        <f>C56+C59+C53+C47+C9</f>
        <v>7712033</v>
      </c>
      <c r="D62" s="205">
        <f>D56+D59+D53+D47+D9</f>
        <v>27954584</v>
      </c>
      <c r="E62" s="205">
        <f>E56+E59+E53+E47+E9</f>
        <v>4780128</v>
      </c>
      <c r="F62" s="67">
        <f t="shared" si="0"/>
        <v>61.98272232496931</v>
      </c>
      <c r="G62" s="68">
        <f t="shared" si="1"/>
        <v>17.09962130003437</v>
      </c>
      <c r="I62" s="207"/>
    </row>
    <row r="63" spans="1:7" s="107" customFormat="1" ht="18.75" customHeight="1" thickTop="1">
      <c r="A63" s="249" t="s">
        <v>62</v>
      </c>
      <c r="B63" s="250"/>
      <c r="C63" s="208">
        <f>C64+C65</f>
        <v>147517094</v>
      </c>
      <c r="D63" s="209">
        <f>D64+D65</f>
        <v>321580850</v>
      </c>
      <c r="E63" s="210">
        <f>E64+E65</f>
        <v>158132369</v>
      </c>
      <c r="F63" s="57">
        <f t="shared" si="0"/>
        <v>107.19596265908005</v>
      </c>
      <c r="G63" s="58">
        <f t="shared" si="1"/>
        <v>49.17344083144254</v>
      </c>
    </row>
    <row r="64" spans="1:9" s="195" customFormat="1" ht="11.25" customHeight="1">
      <c r="A64" s="211"/>
      <c r="B64" s="212" t="s">
        <v>60</v>
      </c>
      <c r="C64" s="213">
        <f>C7-C30-C41+C42+C46+C51-C53</f>
        <v>141391049</v>
      </c>
      <c r="D64" s="214">
        <f>D7-D30-D41+D42+D46+D51-D53</f>
        <v>293752266</v>
      </c>
      <c r="E64" s="215">
        <f>E7-E30-E41+E42+E46+E51-E53</f>
        <v>153352241</v>
      </c>
      <c r="F64" s="216">
        <f t="shared" si="0"/>
        <v>108.4596529162182</v>
      </c>
      <c r="G64" s="217">
        <f t="shared" si="1"/>
        <v>52.204615504140484</v>
      </c>
      <c r="I64" s="196"/>
    </row>
    <row r="65" spans="1:7" s="195" customFormat="1" ht="12.75" customHeight="1">
      <c r="A65" s="218"/>
      <c r="B65" s="219" t="s">
        <v>63</v>
      </c>
      <c r="C65" s="220">
        <f>C30+C41+C47+C53-C71</f>
        <v>6126045</v>
      </c>
      <c r="D65" s="221">
        <f>D30+D41+D47+D53</f>
        <v>27828584</v>
      </c>
      <c r="E65" s="222">
        <f>E30+E41+E47+E53</f>
        <v>4780128</v>
      </c>
      <c r="F65" s="216">
        <f>E65/C65*100</f>
        <v>78.02959331836445</v>
      </c>
      <c r="G65" s="217">
        <f>E65/D65*100</f>
        <v>17.177043575052185</v>
      </c>
    </row>
    <row r="66" spans="1:9" s="228" customFormat="1" ht="15.75" customHeight="1">
      <c r="A66" s="251" t="s">
        <v>64</v>
      </c>
      <c r="B66" s="252"/>
      <c r="C66" s="223">
        <f>C54</f>
        <v>15488119</v>
      </c>
      <c r="D66" s="224">
        <f>D54</f>
        <v>32409082.54</v>
      </c>
      <c r="E66" s="225">
        <f>E54</f>
        <v>16357708</v>
      </c>
      <c r="F66" s="226">
        <f t="shared" si="0"/>
        <v>105.6145552600674</v>
      </c>
      <c r="G66" s="227">
        <f t="shared" si="1"/>
        <v>50.472604338030735</v>
      </c>
      <c r="I66" s="229"/>
    </row>
    <row r="67" spans="1:7" s="195" customFormat="1" ht="12" customHeight="1">
      <c r="A67" s="230"/>
      <c r="B67" s="212" t="s">
        <v>60</v>
      </c>
      <c r="C67" s="231">
        <f>C66-C68</f>
        <v>15418119</v>
      </c>
      <c r="D67" s="232">
        <f>D66-D68</f>
        <v>32351082.54</v>
      </c>
      <c r="E67" s="233">
        <f>E66</f>
        <v>16357708</v>
      </c>
      <c r="F67" s="216">
        <f t="shared" si="0"/>
        <v>106.09405725821676</v>
      </c>
      <c r="G67" s="217">
        <f t="shared" si="1"/>
        <v>50.56309315082351</v>
      </c>
    </row>
    <row r="68" spans="1:7" s="195" customFormat="1" ht="12" customHeight="1">
      <c r="A68" s="234"/>
      <c r="B68" s="219" t="s">
        <v>63</v>
      </c>
      <c r="C68" s="235">
        <f>C56</f>
        <v>70000</v>
      </c>
      <c r="D68" s="236">
        <v>58000</v>
      </c>
      <c r="E68" s="236"/>
      <c r="F68" s="237"/>
      <c r="G68" s="238">
        <f t="shared" si="1"/>
        <v>0</v>
      </c>
    </row>
    <row r="69" spans="1:7" s="34" customFormat="1" ht="27.75" customHeight="1">
      <c r="A69" s="251" t="s">
        <v>65</v>
      </c>
      <c r="B69" s="253"/>
      <c r="C69" s="239">
        <f>SUM(C70:C71)</f>
        <v>1533637</v>
      </c>
      <c r="D69" s="240">
        <f>SUM(D70:D71)</f>
        <v>146236</v>
      </c>
      <c r="E69" s="241">
        <f>SUM(E70:E71)</f>
        <v>64934</v>
      </c>
      <c r="F69" s="61">
        <f t="shared" si="0"/>
        <v>4.233987573330586</v>
      </c>
      <c r="G69" s="62">
        <f t="shared" si="1"/>
        <v>44.40356683716732</v>
      </c>
    </row>
    <row r="70" spans="1:7" s="195" customFormat="1" ht="11.25" customHeight="1">
      <c r="A70" s="230"/>
      <c r="B70" s="212" t="s">
        <v>60</v>
      </c>
      <c r="C70" s="242">
        <f>C57</f>
        <v>17649</v>
      </c>
      <c r="D70" s="233">
        <v>78236</v>
      </c>
      <c r="E70" s="243">
        <f>E57</f>
        <v>64934</v>
      </c>
      <c r="F70" s="216">
        <f t="shared" si="0"/>
        <v>367.91886225848486</v>
      </c>
      <c r="G70" s="217">
        <f t="shared" si="1"/>
        <v>82.99759701416228</v>
      </c>
    </row>
    <row r="71" spans="1:7" s="195" customFormat="1" ht="12" customHeight="1">
      <c r="A71" s="234"/>
      <c r="B71" s="219" t="s">
        <v>63</v>
      </c>
      <c r="C71" s="235">
        <v>1515988</v>
      </c>
      <c r="D71" s="236">
        <v>68000</v>
      </c>
      <c r="E71" s="244"/>
      <c r="F71" s="237"/>
      <c r="G71" s="238">
        <f t="shared" si="1"/>
        <v>0</v>
      </c>
    </row>
    <row r="72" ht="12.75">
      <c r="E72" s="246"/>
    </row>
    <row r="73" spans="1:5" ht="12.75">
      <c r="A73" s="262" t="s">
        <v>68</v>
      </c>
      <c r="E73" s="246"/>
    </row>
    <row r="74" spans="1:5" ht="12.75">
      <c r="A74" s="262" t="s">
        <v>66</v>
      </c>
      <c r="E74" s="246"/>
    </row>
    <row r="75" ht="12.75">
      <c r="A75" s="262" t="s">
        <v>67</v>
      </c>
    </row>
  </sheetData>
  <mergeCells count="8">
    <mergeCell ref="F1:G1"/>
    <mergeCell ref="A2:G2"/>
    <mergeCell ref="C4:C5"/>
    <mergeCell ref="D4:G4"/>
    <mergeCell ref="A60:B60"/>
    <mergeCell ref="A63:B63"/>
    <mergeCell ref="A66:B66"/>
    <mergeCell ref="A69:B69"/>
  </mergeCells>
  <printOptions horizontalCentered="1"/>
  <pageMargins left="0.24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2009-09-01T09:44:07Z</cp:lastPrinted>
  <dcterms:created xsi:type="dcterms:W3CDTF">2009-09-01T09:43:22Z</dcterms:created>
  <dcterms:modified xsi:type="dcterms:W3CDTF">2009-09-07T10:38:05Z</dcterms:modified>
  <cp:category/>
  <cp:version/>
  <cp:contentType/>
  <cp:contentStatus/>
</cp:coreProperties>
</file>